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1000" windowHeight="8745"/>
  </bookViews>
  <sheets>
    <sheet name="APPAREL" sheetId="1" r:id="rId1"/>
  </sheets>
  <externalReferences>
    <externalReference r:id="rId2"/>
  </externalReferences>
  <definedNames>
    <definedName name="_xlnm._FilterDatabase" localSheetId="0" hidden="1">APPAREL!$A$7:$CD$466</definedName>
    <definedName name="_xlnm.Print_Area" localSheetId="0">APPAREL!$A$1:$CD$466</definedName>
    <definedName name="_xlnm.Print_Titles" localSheetId="0">APPAREL!$1:$8</definedName>
  </definedNames>
  <calcPr calcId="145621"/>
</workbook>
</file>

<file path=xl/calcChain.xml><?xml version="1.0" encoding="utf-8"?>
<calcChain xmlns="http://schemas.openxmlformats.org/spreadsheetml/2006/main">
  <c r="CD466" i="1" l="1"/>
  <c r="CC466" i="1"/>
  <c r="CB466" i="1"/>
  <c r="CA466" i="1"/>
  <c r="BZ466" i="1"/>
  <c r="BY466" i="1"/>
  <c r="BX466" i="1"/>
  <c r="BW466" i="1"/>
  <c r="BV466" i="1"/>
  <c r="BU466" i="1"/>
  <c r="BT466" i="1"/>
  <c r="BS466" i="1"/>
  <c r="BR466" i="1"/>
  <c r="BQ466" i="1"/>
  <c r="BP466" i="1"/>
  <c r="BO466" i="1"/>
  <c r="BN466" i="1"/>
  <c r="BM466" i="1"/>
  <c r="BL466" i="1"/>
  <c r="BK466" i="1"/>
  <c r="BJ466" i="1"/>
  <c r="BI466" i="1"/>
  <c r="BH466" i="1"/>
  <c r="BG466" i="1"/>
  <c r="BF466" i="1"/>
  <c r="BE466" i="1"/>
  <c r="BD466" i="1"/>
  <c r="BC466" i="1"/>
  <c r="BB466" i="1"/>
  <c r="BA466" i="1"/>
  <c r="AZ466" i="1"/>
  <c r="AY466" i="1"/>
  <c r="AX466" i="1"/>
  <c r="AW466" i="1"/>
  <c r="AV466" i="1"/>
  <c r="AU466" i="1"/>
  <c r="AT466" i="1"/>
  <c r="AS466" i="1"/>
  <c r="AR466" i="1"/>
  <c r="AQ466" i="1"/>
  <c r="AP466" i="1"/>
  <c r="AO466" i="1"/>
  <c r="AN466" i="1"/>
  <c r="AM466" i="1"/>
  <c r="AL466" i="1"/>
  <c r="AK466" i="1"/>
  <c r="AJ466" i="1"/>
  <c r="AI466" i="1"/>
  <c r="AH466" i="1"/>
  <c r="AG466" i="1"/>
  <c r="AF466" i="1"/>
  <c r="AE466" i="1"/>
  <c r="AD466" i="1"/>
  <c r="AC466" i="1"/>
  <c r="AB466" i="1"/>
  <c r="AA466" i="1"/>
  <c r="Z466" i="1"/>
  <c r="Y466" i="1"/>
  <c r="X466" i="1"/>
  <c r="W466" i="1"/>
  <c r="V466" i="1"/>
  <c r="U466" i="1"/>
  <c r="T466" i="1"/>
  <c r="S466" i="1"/>
  <c r="R466" i="1"/>
  <c r="Q466" i="1"/>
  <c r="P466" i="1"/>
  <c r="O466" i="1"/>
  <c r="N466" i="1"/>
  <c r="M466" i="1"/>
  <c r="K466" i="1"/>
  <c r="L466" i="1" s="1"/>
  <c r="I466" i="1"/>
  <c r="J466" i="1"/>
  <c r="H466" i="1"/>
  <c r="G466" i="1"/>
  <c r="F466" i="1"/>
  <c r="E466" i="1"/>
  <c r="D466" i="1"/>
  <c r="C466" i="1"/>
  <c r="CD465" i="1"/>
  <c r="CC465" i="1"/>
  <c r="CB465" i="1"/>
  <c r="CA465" i="1"/>
  <c r="BZ465" i="1"/>
  <c r="BY465" i="1"/>
  <c r="BX465" i="1"/>
  <c r="BW465" i="1"/>
  <c r="BV465" i="1"/>
  <c r="BU465" i="1"/>
  <c r="BT465" i="1"/>
  <c r="BS465" i="1"/>
  <c r="BR465" i="1"/>
  <c r="BQ465" i="1"/>
  <c r="BP465" i="1"/>
  <c r="BO465" i="1"/>
  <c r="BN465" i="1"/>
  <c r="BM465" i="1"/>
  <c r="BL465" i="1"/>
  <c r="BK465" i="1"/>
  <c r="BJ465" i="1"/>
  <c r="BI465" i="1"/>
  <c r="BH465" i="1"/>
  <c r="BG465" i="1"/>
  <c r="BF465" i="1"/>
  <c r="BE465" i="1"/>
  <c r="BD465" i="1"/>
  <c r="BC465" i="1"/>
  <c r="BB465" i="1"/>
  <c r="BA465" i="1"/>
  <c r="AZ465" i="1"/>
  <c r="AY465" i="1"/>
  <c r="AX465" i="1"/>
  <c r="AW465" i="1"/>
  <c r="AV465" i="1"/>
  <c r="AU465" i="1"/>
  <c r="AT465" i="1"/>
  <c r="AS465" i="1"/>
  <c r="AR465" i="1"/>
  <c r="AQ465" i="1"/>
  <c r="AP465" i="1"/>
  <c r="AO465" i="1"/>
  <c r="AN465" i="1"/>
  <c r="AM465" i="1"/>
  <c r="AL465" i="1"/>
  <c r="AK465" i="1"/>
  <c r="AJ465" i="1"/>
  <c r="AI465" i="1"/>
  <c r="AH465" i="1"/>
  <c r="AG465" i="1"/>
  <c r="AF465" i="1"/>
  <c r="AE465" i="1"/>
  <c r="AD465" i="1"/>
  <c r="AC465" i="1"/>
  <c r="AB465" i="1"/>
  <c r="AA465" i="1"/>
  <c r="Z465" i="1"/>
  <c r="Y465" i="1"/>
  <c r="X465" i="1"/>
  <c r="W465" i="1"/>
  <c r="V465" i="1"/>
  <c r="U465" i="1"/>
  <c r="T465" i="1"/>
  <c r="S465" i="1"/>
  <c r="R465" i="1"/>
  <c r="Q465" i="1"/>
  <c r="P465" i="1"/>
  <c r="O465" i="1"/>
  <c r="N465" i="1"/>
  <c r="M465" i="1"/>
  <c r="K465" i="1"/>
  <c r="L465" i="1" s="1"/>
  <c r="I465" i="1"/>
  <c r="J465" i="1"/>
  <c r="H465" i="1"/>
  <c r="G465" i="1"/>
  <c r="F465" i="1"/>
  <c r="E465" i="1"/>
  <c r="D465" i="1"/>
  <c r="C465" i="1"/>
  <c r="CD464" i="1"/>
  <c r="CC464" i="1"/>
  <c r="CB464" i="1"/>
  <c r="CA464" i="1"/>
  <c r="BZ464" i="1"/>
  <c r="BY464" i="1"/>
  <c r="BX464" i="1"/>
  <c r="BW464" i="1"/>
  <c r="BV464" i="1"/>
  <c r="BU464" i="1"/>
  <c r="BT464" i="1"/>
  <c r="BS464" i="1"/>
  <c r="BR464" i="1"/>
  <c r="BQ464" i="1"/>
  <c r="BP464" i="1"/>
  <c r="BO464" i="1"/>
  <c r="BN464" i="1"/>
  <c r="BM464" i="1"/>
  <c r="BL464" i="1"/>
  <c r="BK464" i="1"/>
  <c r="BJ464" i="1"/>
  <c r="BI464" i="1"/>
  <c r="BH464" i="1"/>
  <c r="BG464" i="1"/>
  <c r="BF464" i="1"/>
  <c r="BE464" i="1"/>
  <c r="BD464" i="1"/>
  <c r="BC464" i="1"/>
  <c r="BB464" i="1"/>
  <c r="BA464" i="1"/>
  <c r="AZ464" i="1"/>
  <c r="AY464" i="1"/>
  <c r="AX464" i="1"/>
  <c r="AW464" i="1"/>
  <c r="AV464" i="1"/>
  <c r="AU464" i="1"/>
  <c r="AT464" i="1"/>
  <c r="AS464" i="1"/>
  <c r="AR464" i="1"/>
  <c r="AQ464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K464" i="1"/>
  <c r="L464" i="1" s="1"/>
  <c r="I464" i="1"/>
  <c r="J464" i="1"/>
  <c r="H464" i="1"/>
  <c r="G464" i="1"/>
  <c r="F464" i="1"/>
  <c r="E464" i="1"/>
  <c r="D464" i="1"/>
  <c r="C464" i="1"/>
  <c r="CD463" i="1"/>
  <c r="CC463" i="1"/>
  <c r="CB463" i="1"/>
  <c r="CA463" i="1"/>
  <c r="BZ463" i="1"/>
  <c r="BY463" i="1"/>
  <c r="BX463" i="1"/>
  <c r="BW463" i="1"/>
  <c r="BV463" i="1"/>
  <c r="BU463" i="1"/>
  <c r="BT463" i="1"/>
  <c r="BS463" i="1"/>
  <c r="BR463" i="1"/>
  <c r="BQ463" i="1"/>
  <c r="BP463" i="1"/>
  <c r="BO463" i="1"/>
  <c r="BN463" i="1"/>
  <c r="BM463" i="1"/>
  <c r="BL463" i="1"/>
  <c r="BK463" i="1"/>
  <c r="BJ463" i="1"/>
  <c r="BI463" i="1"/>
  <c r="BH463" i="1"/>
  <c r="BG463" i="1"/>
  <c r="BF463" i="1"/>
  <c r="BE463" i="1"/>
  <c r="BD463" i="1"/>
  <c r="BC463" i="1"/>
  <c r="BB463" i="1"/>
  <c r="BA463" i="1"/>
  <c r="AZ463" i="1"/>
  <c r="AY463" i="1"/>
  <c r="AX463" i="1"/>
  <c r="AW463" i="1"/>
  <c r="AV463" i="1"/>
  <c r="AU463" i="1"/>
  <c r="AT463" i="1"/>
  <c r="AS463" i="1"/>
  <c r="AR463" i="1"/>
  <c r="AQ463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K463" i="1"/>
  <c r="L463" i="1" s="1"/>
  <c r="I463" i="1"/>
  <c r="J463" i="1"/>
  <c r="H463" i="1"/>
  <c r="G463" i="1"/>
  <c r="F463" i="1"/>
  <c r="E463" i="1"/>
  <c r="D463" i="1"/>
  <c r="C463" i="1"/>
  <c r="CD462" i="1"/>
  <c r="CC462" i="1"/>
  <c r="CB462" i="1"/>
  <c r="CA462" i="1"/>
  <c r="BZ462" i="1"/>
  <c r="BY462" i="1"/>
  <c r="BX462" i="1"/>
  <c r="BW462" i="1"/>
  <c r="BV462" i="1"/>
  <c r="BU462" i="1"/>
  <c r="BT462" i="1"/>
  <c r="BS462" i="1"/>
  <c r="BR462" i="1"/>
  <c r="BQ462" i="1"/>
  <c r="BP462" i="1"/>
  <c r="BO462" i="1"/>
  <c r="BN462" i="1"/>
  <c r="BM462" i="1"/>
  <c r="BL462" i="1"/>
  <c r="BK462" i="1"/>
  <c r="BJ462" i="1"/>
  <c r="BI462" i="1"/>
  <c r="BH462" i="1"/>
  <c r="BG462" i="1"/>
  <c r="BF462" i="1"/>
  <c r="BE462" i="1"/>
  <c r="BD462" i="1"/>
  <c r="BC462" i="1"/>
  <c r="BB462" i="1"/>
  <c r="BA462" i="1"/>
  <c r="AZ462" i="1"/>
  <c r="AY462" i="1"/>
  <c r="AX462" i="1"/>
  <c r="AW462" i="1"/>
  <c r="AV462" i="1"/>
  <c r="AU462" i="1"/>
  <c r="AT462" i="1"/>
  <c r="AS462" i="1"/>
  <c r="AR462" i="1"/>
  <c r="AQ462" i="1"/>
  <c r="AP462" i="1"/>
  <c r="AO462" i="1"/>
  <c r="AN462" i="1"/>
  <c r="AM462" i="1"/>
  <c r="AL462" i="1"/>
  <c r="AK462" i="1"/>
  <c r="AJ462" i="1"/>
  <c r="AI462" i="1"/>
  <c r="AH462" i="1"/>
  <c r="AG462" i="1"/>
  <c r="AF462" i="1"/>
  <c r="AE462" i="1"/>
  <c r="AD462" i="1"/>
  <c r="AC462" i="1"/>
  <c r="AB462" i="1"/>
  <c r="AA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N462" i="1"/>
  <c r="M462" i="1"/>
  <c r="K462" i="1"/>
  <c r="L462" i="1" s="1"/>
  <c r="I462" i="1"/>
  <c r="J462" i="1"/>
  <c r="H462" i="1"/>
  <c r="G462" i="1"/>
  <c r="F462" i="1"/>
  <c r="E462" i="1"/>
  <c r="D462" i="1"/>
  <c r="C462" i="1"/>
  <c r="CD461" i="1"/>
  <c r="CC461" i="1"/>
  <c r="CB461" i="1"/>
  <c r="CA461" i="1"/>
  <c r="BZ461" i="1"/>
  <c r="BY461" i="1"/>
  <c r="BX461" i="1"/>
  <c r="BW461" i="1"/>
  <c r="BV461" i="1"/>
  <c r="BU461" i="1"/>
  <c r="BT461" i="1"/>
  <c r="BS461" i="1"/>
  <c r="BR461" i="1"/>
  <c r="BQ461" i="1"/>
  <c r="BP461" i="1"/>
  <c r="BO461" i="1"/>
  <c r="BN461" i="1"/>
  <c r="BM461" i="1"/>
  <c r="BL461" i="1"/>
  <c r="BK461" i="1"/>
  <c r="BJ461" i="1"/>
  <c r="BI461" i="1"/>
  <c r="BH461" i="1"/>
  <c r="BG461" i="1"/>
  <c r="BF461" i="1"/>
  <c r="BE461" i="1"/>
  <c r="BD461" i="1"/>
  <c r="BC461" i="1"/>
  <c r="BB461" i="1"/>
  <c r="BA461" i="1"/>
  <c r="AZ461" i="1"/>
  <c r="AY461" i="1"/>
  <c r="AX461" i="1"/>
  <c r="AW461" i="1"/>
  <c r="AV461" i="1"/>
  <c r="AU461" i="1"/>
  <c r="AT461" i="1"/>
  <c r="AS461" i="1"/>
  <c r="AR461" i="1"/>
  <c r="AQ461" i="1"/>
  <c r="AP461" i="1"/>
  <c r="AO461" i="1"/>
  <c r="AN461" i="1"/>
  <c r="AM461" i="1"/>
  <c r="AL461" i="1"/>
  <c r="AK461" i="1"/>
  <c r="AJ461" i="1"/>
  <c r="AI461" i="1"/>
  <c r="AH461" i="1"/>
  <c r="AG461" i="1"/>
  <c r="AF461" i="1"/>
  <c r="AE461" i="1"/>
  <c r="AD461" i="1"/>
  <c r="AC461" i="1"/>
  <c r="AB461" i="1"/>
  <c r="AA461" i="1"/>
  <c r="Z461" i="1"/>
  <c r="Y461" i="1"/>
  <c r="X461" i="1"/>
  <c r="W461" i="1"/>
  <c r="V461" i="1"/>
  <c r="U461" i="1"/>
  <c r="T461" i="1"/>
  <c r="S461" i="1"/>
  <c r="R461" i="1"/>
  <c r="Q461" i="1"/>
  <c r="P461" i="1"/>
  <c r="O461" i="1"/>
  <c r="N461" i="1"/>
  <c r="M461" i="1"/>
  <c r="K461" i="1"/>
  <c r="L461" i="1" s="1"/>
  <c r="I461" i="1"/>
  <c r="J461" i="1"/>
  <c r="H461" i="1"/>
  <c r="G461" i="1"/>
  <c r="F461" i="1"/>
  <c r="E461" i="1"/>
  <c r="D461" i="1"/>
  <c r="C461" i="1"/>
  <c r="CD460" i="1"/>
  <c r="CC460" i="1"/>
  <c r="CB460" i="1"/>
  <c r="CA460" i="1"/>
  <c r="BZ460" i="1"/>
  <c r="BY460" i="1"/>
  <c r="BX460" i="1"/>
  <c r="BW460" i="1"/>
  <c r="BV460" i="1"/>
  <c r="BU460" i="1"/>
  <c r="BT460" i="1"/>
  <c r="BS460" i="1"/>
  <c r="BR460" i="1"/>
  <c r="BQ460" i="1"/>
  <c r="BP460" i="1"/>
  <c r="BO460" i="1"/>
  <c r="BN460" i="1"/>
  <c r="BM460" i="1"/>
  <c r="BL460" i="1"/>
  <c r="BK460" i="1"/>
  <c r="BJ460" i="1"/>
  <c r="BI460" i="1"/>
  <c r="BH460" i="1"/>
  <c r="BG460" i="1"/>
  <c r="BF460" i="1"/>
  <c r="BE460" i="1"/>
  <c r="BD460" i="1"/>
  <c r="BC460" i="1"/>
  <c r="BB460" i="1"/>
  <c r="BA460" i="1"/>
  <c r="AZ460" i="1"/>
  <c r="AY460" i="1"/>
  <c r="AX460" i="1"/>
  <c r="AW460" i="1"/>
  <c r="AV460" i="1"/>
  <c r="AU460" i="1"/>
  <c r="AT460" i="1"/>
  <c r="AS460" i="1"/>
  <c r="AR460" i="1"/>
  <c r="AQ460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K460" i="1"/>
  <c r="L460" i="1" s="1"/>
  <c r="I460" i="1"/>
  <c r="J460" i="1"/>
  <c r="H460" i="1"/>
  <c r="G460" i="1"/>
  <c r="F460" i="1"/>
  <c r="E460" i="1"/>
  <c r="D460" i="1"/>
  <c r="C460" i="1"/>
  <c r="CD459" i="1"/>
  <c r="CC459" i="1"/>
  <c r="CB459" i="1"/>
  <c r="CA459" i="1"/>
  <c r="BZ459" i="1"/>
  <c r="BY459" i="1"/>
  <c r="BX459" i="1"/>
  <c r="BW459" i="1"/>
  <c r="BV459" i="1"/>
  <c r="BU459" i="1"/>
  <c r="BT459" i="1"/>
  <c r="BS459" i="1"/>
  <c r="BR459" i="1"/>
  <c r="BQ459" i="1"/>
  <c r="BP459" i="1"/>
  <c r="BO459" i="1"/>
  <c r="BN459" i="1"/>
  <c r="BM459" i="1"/>
  <c r="BL459" i="1"/>
  <c r="BK459" i="1"/>
  <c r="BJ459" i="1"/>
  <c r="BI459" i="1"/>
  <c r="BH459" i="1"/>
  <c r="BG459" i="1"/>
  <c r="BF459" i="1"/>
  <c r="BE459" i="1"/>
  <c r="BD459" i="1"/>
  <c r="BC459" i="1"/>
  <c r="BB459" i="1"/>
  <c r="BA459" i="1"/>
  <c r="AZ459" i="1"/>
  <c r="AY459" i="1"/>
  <c r="AX459" i="1"/>
  <c r="AW459" i="1"/>
  <c r="AV459" i="1"/>
  <c r="AU459" i="1"/>
  <c r="AT459" i="1"/>
  <c r="AS459" i="1"/>
  <c r="AR459" i="1"/>
  <c r="AQ459" i="1"/>
  <c r="AP459" i="1"/>
  <c r="AO459" i="1"/>
  <c r="AN459" i="1"/>
  <c r="AM459" i="1"/>
  <c r="AL459" i="1"/>
  <c r="AK459" i="1"/>
  <c r="AJ459" i="1"/>
  <c r="AI459" i="1"/>
  <c r="AH459" i="1"/>
  <c r="AG459" i="1"/>
  <c r="AF459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N459" i="1"/>
  <c r="M459" i="1"/>
  <c r="K459" i="1"/>
  <c r="L459" i="1" s="1"/>
  <c r="I459" i="1"/>
  <c r="J459" i="1"/>
  <c r="H459" i="1"/>
  <c r="G459" i="1"/>
  <c r="F459" i="1"/>
  <c r="E459" i="1"/>
  <c r="D459" i="1"/>
  <c r="C459" i="1"/>
  <c r="CD458" i="1"/>
  <c r="CC458" i="1"/>
  <c r="CB458" i="1"/>
  <c r="CA458" i="1"/>
  <c r="BZ458" i="1"/>
  <c r="BY458" i="1"/>
  <c r="BX458" i="1"/>
  <c r="BW458" i="1"/>
  <c r="BV458" i="1"/>
  <c r="BU458" i="1"/>
  <c r="BT458" i="1"/>
  <c r="BS458" i="1"/>
  <c r="BR458" i="1"/>
  <c r="BQ458" i="1"/>
  <c r="BP458" i="1"/>
  <c r="BO458" i="1"/>
  <c r="BN458" i="1"/>
  <c r="BM458" i="1"/>
  <c r="BL458" i="1"/>
  <c r="BK458" i="1"/>
  <c r="BJ458" i="1"/>
  <c r="BI458" i="1"/>
  <c r="BH458" i="1"/>
  <c r="BG458" i="1"/>
  <c r="BF458" i="1"/>
  <c r="BE458" i="1"/>
  <c r="BD458" i="1"/>
  <c r="BC458" i="1"/>
  <c r="BB458" i="1"/>
  <c r="BA458" i="1"/>
  <c r="AZ458" i="1"/>
  <c r="AY458" i="1"/>
  <c r="AX458" i="1"/>
  <c r="AW458" i="1"/>
  <c r="AV458" i="1"/>
  <c r="AU458" i="1"/>
  <c r="AT458" i="1"/>
  <c r="AS458" i="1"/>
  <c r="AR458" i="1"/>
  <c r="AQ458" i="1"/>
  <c r="AP458" i="1"/>
  <c r="AO458" i="1"/>
  <c r="AN458" i="1"/>
  <c r="AM458" i="1"/>
  <c r="AL458" i="1"/>
  <c r="AK458" i="1"/>
  <c r="AJ458" i="1"/>
  <c r="AI458" i="1"/>
  <c r="AH458" i="1"/>
  <c r="AG458" i="1"/>
  <c r="AF458" i="1"/>
  <c r="AE458" i="1"/>
  <c r="AD458" i="1"/>
  <c r="AC458" i="1"/>
  <c r="AB458" i="1"/>
  <c r="AA458" i="1"/>
  <c r="Z458" i="1"/>
  <c r="Y458" i="1"/>
  <c r="X458" i="1"/>
  <c r="W458" i="1"/>
  <c r="V458" i="1"/>
  <c r="U458" i="1"/>
  <c r="T458" i="1"/>
  <c r="S458" i="1"/>
  <c r="R458" i="1"/>
  <c r="Q458" i="1"/>
  <c r="P458" i="1"/>
  <c r="O458" i="1"/>
  <c r="N458" i="1"/>
  <c r="M458" i="1"/>
  <c r="K458" i="1"/>
  <c r="L458" i="1" s="1"/>
  <c r="I458" i="1"/>
  <c r="J458" i="1"/>
  <c r="H458" i="1"/>
  <c r="G458" i="1"/>
  <c r="F458" i="1"/>
  <c r="E458" i="1"/>
  <c r="D458" i="1"/>
  <c r="C458" i="1"/>
  <c r="CD457" i="1"/>
  <c r="CC457" i="1"/>
  <c r="CB457" i="1"/>
  <c r="CA457" i="1"/>
  <c r="BZ457" i="1"/>
  <c r="BY457" i="1"/>
  <c r="BX457" i="1"/>
  <c r="BW457" i="1"/>
  <c r="BV457" i="1"/>
  <c r="BU457" i="1"/>
  <c r="BT457" i="1"/>
  <c r="BS457" i="1"/>
  <c r="BR457" i="1"/>
  <c r="BQ457" i="1"/>
  <c r="BP457" i="1"/>
  <c r="BO457" i="1"/>
  <c r="BN457" i="1"/>
  <c r="BM457" i="1"/>
  <c r="BL457" i="1"/>
  <c r="BK457" i="1"/>
  <c r="BJ457" i="1"/>
  <c r="BI457" i="1"/>
  <c r="BH457" i="1"/>
  <c r="BG457" i="1"/>
  <c r="BF457" i="1"/>
  <c r="BE457" i="1"/>
  <c r="BD457" i="1"/>
  <c r="BC457" i="1"/>
  <c r="BB457" i="1"/>
  <c r="BA457" i="1"/>
  <c r="AZ457" i="1"/>
  <c r="AY457" i="1"/>
  <c r="AX457" i="1"/>
  <c r="AW457" i="1"/>
  <c r="AV457" i="1"/>
  <c r="AU457" i="1"/>
  <c r="AT457" i="1"/>
  <c r="AS457" i="1"/>
  <c r="AR457" i="1"/>
  <c r="AQ457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K457" i="1"/>
  <c r="L457" i="1" s="1"/>
  <c r="I457" i="1"/>
  <c r="J457" i="1"/>
  <c r="H457" i="1"/>
  <c r="G457" i="1"/>
  <c r="F457" i="1"/>
  <c r="E457" i="1"/>
  <c r="D457" i="1"/>
  <c r="C457" i="1"/>
  <c r="CD456" i="1"/>
  <c r="CC456" i="1"/>
  <c r="CB456" i="1"/>
  <c r="CA456" i="1"/>
  <c r="BZ456" i="1"/>
  <c r="BY456" i="1"/>
  <c r="BX456" i="1"/>
  <c r="BW456" i="1"/>
  <c r="BV456" i="1"/>
  <c r="BU456" i="1"/>
  <c r="BT456" i="1"/>
  <c r="BS456" i="1"/>
  <c r="BR456" i="1"/>
  <c r="BQ456" i="1"/>
  <c r="BP456" i="1"/>
  <c r="BO456" i="1"/>
  <c r="BN456" i="1"/>
  <c r="BM456" i="1"/>
  <c r="BL456" i="1"/>
  <c r="BK456" i="1"/>
  <c r="BJ456" i="1"/>
  <c r="BI456" i="1"/>
  <c r="BH456" i="1"/>
  <c r="BG456" i="1"/>
  <c r="BF456" i="1"/>
  <c r="BE456" i="1"/>
  <c r="BD456" i="1"/>
  <c r="BC456" i="1"/>
  <c r="BB456" i="1"/>
  <c r="BA456" i="1"/>
  <c r="AZ456" i="1"/>
  <c r="AY456" i="1"/>
  <c r="AX456" i="1"/>
  <c r="AW456" i="1"/>
  <c r="AV456" i="1"/>
  <c r="AU456" i="1"/>
  <c r="AT456" i="1"/>
  <c r="AS456" i="1"/>
  <c r="AR456" i="1"/>
  <c r="AQ456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K456" i="1"/>
  <c r="L456" i="1" s="1"/>
  <c r="I456" i="1"/>
  <c r="J456" i="1"/>
  <c r="H456" i="1"/>
  <c r="G456" i="1"/>
  <c r="F456" i="1"/>
  <c r="E456" i="1"/>
  <c r="D456" i="1"/>
  <c r="C456" i="1"/>
  <c r="CD455" i="1"/>
  <c r="CC455" i="1"/>
  <c r="CB455" i="1"/>
  <c r="CA455" i="1"/>
  <c r="BZ455" i="1"/>
  <c r="BY455" i="1"/>
  <c r="BX455" i="1"/>
  <c r="BW455" i="1"/>
  <c r="BV455" i="1"/>
  <c r="BU455" i="1"/>
  <c r="BT455" i="1"/>
  <c r="BS455" i="1"/>
  <c r="BR455" i="1"/>
  <c r="BQ455" i="1"/>
  <c r="BP455" i="1"/>
  <c r="BO455" i="1"/>
  <c r="BN455" i="1"/>
  <c r="BM455" i="1"/>
  <c r="BL455" i="1"/>
  <c r="BK455" i="1"/>
  <c r="BJ455" i="1"/>
  <c r="BI455" i="1"/>
  <c r="BH455" i="1"/>
  <c r="BG455" i="1"/>
  <c r="BF455" i="1"/>
  <c r="BE455" i="1"/>
  <c r="BD455" i="1"/>
  <c r="BC455" i="1"/>
  <c r="BB455" i="1"/>
  <c r="BA455" i="1"/>
  <c r="AZ455" i="1"/>
  <c r="AY455" i="1"/>
  <c r="AX455" i="1"/>
  <c r="AW455" i="1"/>
  <c r="AV455" i="1"/>
  <c r="AU455" i="1"/>
  <c r="AT455" i="1"/>
  <c r="AS455" i="1"/>
  <c r="AR455" i="1"/>
  <c r="AQ455" i="1"/>
  <c r="AP455" i="1"/>
  <c r="AO455" i="1"/>
  <c r="AN455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K455" i="1"/>
  <c r="L455" i="1" s="1"/>
  <c r="I455" i="1"/>
  <c r="J455" i="1"/>
  <c r="H455" i="1"/>
  <c r="G455" i="1"/>
  <c r="F455" i="1"/>
  <c r="E455" i="1"/>
  <c r="D455" i="1"/>
  <c r="C455" i="1"/>
  <c r="CD454" i="1"/>
  <c r="CC454" i="1"/>
  <c r="CB454" i="1"/>
  <c r="CA454" i="1"/>
  <c r="BZ454" i="1"/>
  <c r="BY454" i="1"/>
  <c r="BX454" i="1"/>
  <c r="BW454" i="1"/>
  <c r="BV454" i="1"/>
  <c r="BU454" i="1"/>
  <c r="BT454" i="1"/>
  <c r="BS454" i="1"/>
  <c r="BR454" i="1"/>
  <c r="BQ454" i="1"/>
  <c r="BP454" i="1"/>
  <c r="BO454" i="1"/>
  <c r="BN454" i="1"/>
  <c r="BM454" i="1"/>
  <c r="BL454" i="1"/>
  <c r="BK454" i="1"/>
  <c r="BJ454" i="1"/>
  <c r="BI454" i="1"/>
  <c r="BH454" i="1"/>
  <c r="BG454" i="1"/>
  <c r="BF454" i="1"/>
  <c r="BE454" i="1"/>
  <c r="BD454" i="1"/>
  <c r="BC454" i="1"/>
  <c r="BB454" i="1"/>
  <c r="BA454" i="1"/>
  <c r="AZ454" i="1"/>
  <c r="AY454" i="1"/>
  <c r="AX454" i="1"/>
  <c r="AW454" i="1"/>
  <c r="AV454" i="1"/>
  <c r="AU454" i="1"/>
  <c r="AT454" i="1"/>
  <c r="AS454" i="1"/>
  <c r="AR454" i="1"/>
  <c r="AQ454" i="1"/>
  <c r="AP454" i="1"/>
  <c r="AO454" i="1"/>
  <c r="AN454" i="1"/>
  <c r="AM454" i="1"/>
  <c r="AL454" i="1"/>
  <c r="AK454" i="1"/>
  <c r="AJ454" i="1"/>
  <c r="AI454" i="1"/>
  <c r="AH454" i="1"/>
  <c r="AG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N454" i="1"/>
  <c r="M454" i="1"/>
  <c r="K454" i="1"/>
  <c r="L454" i="1" s="1"/>
  <c r="I454" i="1"/>
  <c r="J454" i="1"/>
  <c r="H454" i="1"/>
  <c r="G454" i="1"/>
  <c r="F454" i="1"/>
  <c r="E454" i="1"/>
  <c r="D454" i="1"/>
  <c r="C454" i="1"/>
  <c r="CD453" i="1"/>
  <c r="CC453" i="1"/>
  <c r="CB453" i="1"/>
  <c r="CA453" i="1"/>
  <c r="BZ453" i="1"/>
  <c r="BY453" i="1"/>
  <c r="BX453" i="1"/>
  <c r="BW453" i="1"/>
  <c r="BV453" i="1"/>
  <c r="BU453" i="1"/>
  <c r="BT453" i="1"/>
  <c r="BS453" i="1"/>
  <c r="BR453" i="1"/>
  <c r="BQ453" i="1"/>
  <c r="BP453" i="1"/>
  <c r="BO453" i="1"/>
  <c r="BN453" i="1"/>
  <c r="BM453" i="1"/>
  <c r="BL453" i="1"/>
  <c r="BK453" i="1"/>
  <c r="BJ453" i="1"/>
  <c r="BI453" i="1"/>
  <c r="BH453" i="1"/>
  <c r="BG453" i="1"/>
  <c r="BF453" i="1"/>
  <c r="BE453" i="1"/>
  <c r="BD453" i="1"/>
  <c r="BC453" i="1"/>
  <c r="BB453" i="1"/>
  <c r="BA453" i="1"/>
  <c r="AZ453" i="1"/>
  <c r="AY453" i="1"/>
  <c r="AX453" i="1"/>
  <c r="AW453" i="1"/>
  <c r="AV453" i="1"/>
  <c r="AU453" i="1"/>
  <c r="AT453" i="1"/>
  <c r="AS453" i="1"/>
  <c r="AR453" i="1"/>
  <c r="AQ453" i="1"/>
  <c r="AP453" i="1"/>
  <c r="AO453" i="1"/>
  <c r="AN453" i="1"/>
  <c r="AM453" i="1"/>
  <c r="AL453" i="1"/>
  <c r="AK453" i="1"/>
  <c r="AJ453" i="1"/>
  <c r="AI453" i="1"/>
  <c r="AH453" i="1"/>
  <c r="AG453" i="1"/>
  <c r="AF453" i="1"/>
  <c r="AE453" i="1"/>
  <c r="AD453" i="1"/>
  <c r="AC453" i="1"/>
  <c r="AB453" i="1"/>
  <c r="AA453" i="1"/>
  <c r="Z453" i="1"/>
  <c r="Y453" i="1"/>
  <c r="X453" i="1"/>
  <c r="W453" i="1"/>
  <c r="V453" i="1"/>
  <c r="U453" i="1"/>
  <c r="T453" i="1"/>
  <c r="S453" i="1"/>
  <c r="R453" i="1"/>
  <c r="Q453" i="1"/>
  <c r="P453" i="1"/>
  <c r="O453" i="1"/>
  <c r="N453" i="1"/>
  <c r="M453" i="1"/>
  <c r="K453" i="1"/>
  <c r="L453" i="1" s="1"/>
  <c r="I453" i="1"/>
  <c r="J453" i="1"/>
  <c r="H453" i="1"/>
  <c r="G453" i="1"/>
  <c r="F453" i="1"/>
  <c r="E453" i="1"/>
  <c r="D453" i="1"/>
  <c r="C453" i="1"/>
  <c r="CD452" i="1"/>
  <c r="CC452" i="1"/>
  <c r="CB452" i="1"/>
  <c r="CA452" i="1"/>
  <c r="BZ452" i="1"/>
  <c r="BY452" i="1"/>
  <c r="BX452" i="1"/>
  <c r="BW452" i="1"/>
  <c r="BV452" i="1"/>
  <c r="BU452" i="1"/>
  <c r="BT452" i="1"/>
  <c r="BS452" i="1"/>
  <c r="BR452" i="1"/>
  <c r="BQ452" i="1"/>
  <c r="BP452" i="1"/>
  <c r="BO452" i="1"/>
  <c r="BN452" i="1"/>
  <c r="BM452" i="1"/>
  <c r="BL452" i="1"/>
  <c r="BK452" i="1"/>
  <c r="BJ452" i="1"/>
  <c r="BI452" i="1"/>
  <c r="BH452" i="1"/>
  <c r="BG452" i="1"/>
  <c r="BF452" i="1"/>
  <c r="BE452" i="1"/>
  <c r="BD452" i="1"/>
  <c r="BC452" i="1"/>
  <c r="BB452" i="1"/>
  <c r="BA452" i="1"/>
  <c r="AZ452" i="1"/>
  <c r="AY452" i="1"/>
  <c r="AX452" i="1"/>
  <c r="AW452" i="1"/>
  <c r="AV452" i="1"/>
  <c r="AU452" i="1"/>
  <c r="AT452" i="1"/>
  <c r="AS452" i="1"/>
  <c r="AR452" i="1"/>
  <c r="AQ452" i="1"/>
  <c r="AP452" i="1"/>
  <c r="AO452" i="1"/>
  <c r="AN452" i="1"/>
  <c r="AM452" i="1"/>
  <c r="AL452" i="1"/>
  <c r="AK452" i="1"/>
  <c r="AJ452" i="1"/>
  <c r="AI452" i="1"/>
  <c r="AH452" i="1"/>
  <c r="AG452" i="1"/>
  <c r="AF452" i="1"/>
  <c r="AE452" i="1"/>
  <c r="AD452" i="1"/>
  <c r="AC452" i="1"/>
  <c r="AB452" i="1"/>
  <c r="AA452" i="1"/>
  <c r="Z452" i="1"/>
  <c r="Y452" i="1"/>
  <c r="X452" i="1"/>
  <c r="W452" i="1"/>
  <c r="V452" i="1"/>
  <c r="U452" i="1"/>
  <c r="T452" i="1"/>
  <c r="S452" i="1"/>
  <c r="R452" i="1"/>
  <c r="Q452" i="1"/>
  <c r="P452" i="1"/>
  <c r="O452" i="1"/>
  <c r="N452" i="1"/>
  <c r="M452" i="1"/>
  <c r="K452" i="1"/>
  <c r="L452" i="1" s="1"/>
  <c r="I452" i="1"/>
  <c r="J452" i="1"/>
  <c r="H452" i="1"/>
  <c r="G452" i="1"/>
  <c r="F452" i="1"/>
  <c r="E452" i="1"/>
  <c r="D452" i="1"/>
  <c r="C452" i="1"/>
  <c r="CD451" i="1"/>
  <c r="CC451" i="1"/>
  <c r="CB451" i="1"/>
  <c r="CA451" i="1"/>
  <c r="BZ451" i="1"/>
  <c r="BY451" i="1"/>
  <c r="BX451" i="1"/>
  <c r="BW451" i="1"/>
  <c r="BV451" i="1"/>
  <c r="BU451" i="1"/>
  <c r="BT451" i="1"/>
  <c r="BS451" i="1"/>
  <c r="BR451" i="1"/>
  <c r="BQ451" i="1"/>
  <c r="BP451" i="1"/>
  <c r="BO451" i="1"/>
  <c r="BN451" i="1"/>
  <c r="BM451" i="1"/>
  <c r="BL451" i="1"/>
  <c r="BK451" i="1"/>
  <c r="BJ451" i="1"/>
  <c r="BI451" i="1"/>
  <c r="BH451" i="1"/>
  <c r="BG451" i="1"/>
  <c r="BF451" i="1"/>
  <c r="BE451" i="1"/>
  <c r="BD451" i="1"/>
  <c r="BC451" i="1"/>
  <c r="BB451" i="1"/>
  <c r="BA451" i="1"/>
  <c r="AZ451" i="1"/>
  <c r="AY451" i="1"/>
  <c r="AX451" i="1"/>
  <c r="AW451" i="1"/>
  <c r="AV451" i="1"/>
  <c r="AU451" i="1"/>
  <c r="AT451" i="1"/>
  <c r="AS451" i="1"/>
  <c r="AR451" i="1"/>
  <c r="AQ451" i="1"/>
  <c r="AP451" i="1"/>
  <c r="AO451" i="1"/>
  <c r="AN451" i="1"/>
  <c r="AM451" i="1"/>
  <c r="AL451" i="1"/>
  <c r="AK451" i="1"/>
  <c r="AJ451" i="1"/>
  <c r="AI451" i="1"/>
  <c r="AH451" i="1"/>
  <c r="AG451" i="1"/>
  <c r="AF451" i="1"/>
  <c r="AE451" i="1"/>
  <c r="AD451" i="1"/>
  <c r="AC451" i="1"/>
  <c r="AB451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K451" i="1"/>
  <c r="L451" i="1" s="1"/>
  <c r="I451" i="1"/>
  <c r="J451" i="1"/>
  <c r="H451" i="1"/>
  <c r="G451" i="1"/>
  <c r="F451" i="1"/>
  <c r="E451" i="1"/>
  <c r="D451" i="1"/>
  <c r="C451" i="1"/>
  <c r="CD450" i="1"/>
  <c r="CC450" i="1"/>
  <c r="CB450" i="1"/>
  <c r="CA450" i="1"/>
  <c r="BZ450" i="1"/>
  <c r="BY450" i="1"/>
  <c r="BX450" i="1"/>
  <c r="BW450" i="1"/>
  <c r="BV450" i="1"/>
  <c r="BU450" i="1"/>
  <c r="BT450" i="1"/>
  <c r="BS450" i="1"/>
  <c r="BR450" i="1"/>
  <c r="BQ450" i="1"/>
  <c r="BP450" i="1"/>
  <c r="BO450" i="1"/>
  <c r="BN450" i="1"/>
  <c r="BM450" i="1"/>
  <c r="BL450" i="1"/>
  <c r="BK450" i="1"/>
  <c r="BJ450" i="1"/>
  <c r="BI450" i="1"/>
  <c r="BH450" i="1"/>
  <c r="BG450" i="1"/>
  <c r="BF450" i="1"/>
  <c r="BE450" i="1"/>
  <c r="BD450" i="1"/>
  <c r="BC450" i="1"/>
  <c r="BB450" i="1"/>
  <c r="BA450" i="1"/>
  <c r="AZ450" i="1"/>
  <c r="AY450" i="1"/>
  <c r="AX450" i="1"/>
  <c r="AW450" i="1"/>
  <c r="AV450" i="1"/>
  <c r="AU450" i="1"/>
  <c r="AT450" i="1"/>
  <c r="AS450" i="1"/>
  <c r="AR450" i="1"/>
  <c r="AQ450" i="1"/>
  <c r="AP450" i="1"/>
  <c r="AO450" i="1"/>
  <c r="AN450" i="1"/>
  <c r="AM450" i="1"/>
  <c r="AL450" i="1"/>
  <c r="AK450" i="1"/>
  <c r="AJ450" i="1"/>
  <c r="AI450" i="1"/>
  <c r="AH450" i="1"/>
  <c r="AG450" i="1"/>
  <c r="AF450" i="1"/>
  <c r="AE450" i="1"/>
  <c r="AD450" i="1"/>
  <c r="AC450" i="1"/>
  <c r="AB450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N450" i="1"/>
  <c r="M450" i="1"/>
  <c r="K450" i="1"/>
  <c r="L450" i="1" s="1"/>
  <c r="I450" i="1"/>
  <c r="J450" i="1"/>
  <c r="H450" i="1"/>
  <c r="G450" i="1"/>
  <c r="F450" i="1"/>
  <c r="E450" i="1"/>
  <c r="D450" i="1"/>
  <c r="C450" i="1"/>
  <c r="CD449" i="1"/>
  <c r="CC449" i="1"/>
  <c r="CB449" i="1"/>
  <c r="CA449" i="1"/>
  <c r="BZ449" i="1"/>
  <c r="BY449" i="1"/>
  <c r="BX449" i="1"/>
  <c r="BW449" i="1"/>
  <c r="BV449" i="1"/>
  <c r="BU449" i="1"/>
  <c r="BT449" i="1"/>
  <c r="BS449" i="1"/>
  <c r="BR449" i="1"/>
  <c r="BQ449" i="1"/>
  <c r="BP449" i="1"/>
  <c r="BO449" i="1"/>
  <c r="BN449" i="1"/>
  <c r="BM449" i="1"/>
  <c r="BL449" i="1"/>
  <c r="BK449" i="1"/>
  <c r="BJ449" i="1"/>
  <c r="BI449" i="1"/>
  <c r="BH449" i="1"/>
  <c r="BG449" i="1"/>
  <c r="BF449" i="1"/>
  <c r="BE449" i="1"/>
  <c r="BD449" i="1"/>
  <c r="BC449" i="1"/>
  <c r="BB449" i="1"/>
  <c r="BA449" i="1"/>
  <c r="AZ449" i="1"/>
  <c r="AY449" i="1"/>
  <c r="AX449" i="1"/>
  <c r="AW449" i="1"/>
  <c r="AV449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K449" i="1"/>
  <c r="L449" i="1" s="1"/>
  <c r="I449" i="1"/>
  <c r="J449" i="1"/>
  <c r="H449" i="1"/>
  <c r="G449" i="1"/>
  <c r="F449" i="1"/>
  <c r="E449" i="1"/>
  <c r="D449" i="1"/>
  <c r="C449" i="1"/>
  <c r="CD448" i="1"/>
  <c r="CC448" i="1"/>
  <c r="CB448" i="1"/>
  <c r="CA448" i="1"/>
  <c r="BZ448" i="1"/>
  <c r="BY448" i="1"/>
  <c r="BX448" i="1"/>
  <c r="BW448" i="1"/>
  <c r="BV448" i="1"/>
  <c r="BU448" i="1"/>
  <c r="BT448" i="1"/>
  <c r="BS448" i="1"/>
  <c r="BR448" i="1"/>
  <c r="BQ448" i="1"/>
  <c r="BP448" i="1"/>
  <c r="BO448" i="1"/>
  <c r="BN448" i="1"/>
  <c r="BM448" i="1"/>
  <c r="BL448" i="1"/>
  <c r="BK448" i="1"/>
  <c r="BJ448" i="1"/>
  <c r="BI448" i="1"/>
  <c r="BH448" i="1"/>
  <c r="BG448" i="1"/>
  <c r="BF448" i="1"/>
  <c r="BE448" i="1"/>
  <c r="BD448" i="1"/>
  <c r="BC448" i="1"/>
  <c r="BB448" i="1"/>
  <c r="BA448" i="1"/>
  <c r="AZ448" i="1"/>
  <c r="AY448" i="1"/>
  <c r="AX448" i="1"/>
  <c r="AW448" i="1"/>
  <c r="AV448" i="1"/>
  <c r="AU448" i="1"/>
  <c r="AT448" i="1"/>
  <c r="AS448" i="1"/>
  <c r="AR448" i="1"/>
  <c r="AQ448" i="1"/>
  <c r="AP448" i="1"/>
  <c r="AO448" i="1"/>
  <c r="AN448" i="1"/>
  <c r="AM448" i="1"/>
  <c r="AL448" i="1"/>
  <c r="AK448" i="1"/>
  <c r="AJ448" i="1"/>
  <c r="AI448" i="1"/>
  <c r="AH448" i="1"/>
  <c r="AG448" i="1"/>
  <c r="AF448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S448" i="1"/>
  <c r="R448" i="1"/>
  <c r="Q448" i="1"/>
  <c r="P448" i="1"/>
  <c r="O448" i="1"/>
  <c r="N448" i="1"/>
  <c r="M448" i="1"/>
  <c r="K448" i="1"/>
  <c r="L448" i="1" s="1"/>
  <c r="I448" i="1"/>
  <c r="J448" i="1"/>
  <c r="H448" i="1"/>
  <c r="G448" i="1"/>
  <c r="F448" i="1"/>
  <c r="E448" i="1"/>
  <c r="D448" i="1"/>
  <c r="C448" i="1"/>
  <c r="CD447" i="1"/>
  <c r="CC447" i="1"/>
  <c r="CB447" i="1"/>
  <c r="CA447" i="1"/>
  <c r="BZ447" i="1"/>
  <c r="BY447" i="1"/>
  <c r="BX447" i="1"/>
  <c r="BW447" i="1"/>
  <c r="BV447" i="1"/>
  <c r="BU447" i="1"/>
  <c r="BT447" i="1"/>
  <c r="BS447" i="1"/>
  <c r="BR447" i="1"/>
  <c r="BQ447" i="1"/>
  <c r="BP447" i="1"/>
  <c r="BO447" i="1"/>
  <c r="BN447" i="1"/>
  <c r="BM447" i="1"/>
  <c r="BL447" i="1"/>
  <c r="BK447" i="1"/>
  <c r="BJ447" i="1"/>
  <c r="BI447" i="1"/>
  <c r="BH447" i="1"/>
  <c r="BG447" i="1"/>
  <c r="BF447" i="1"/>
  <c r="BE447" i="1"/>
  <c r="BD447" i="1"/>
  <c r="BC447" i="1"/>
  <c r="BB447" i="1"/>
  <c r="BA447" i="1"/>
  <c r="AZ447" i="1"/>
  <c r="AY447" i="1"/>
  <c r="AX447" i="1"/>
  <c r="AW447" i="1"/>
  <c r="AV447" i="1"/>
  <c r="AU447" i="1"/>
  <c r="AT447" i="1"/>
  <c r="AS447" i="1"/>
  <c r="AR447" i="1"/>
  <c r="AQ447" i="1"/>
  <c r="AP447" i="1"/>
  <c r="AO447" i="1"/>
  <c r="AN447" i="1"/>
  <c r="AM447" i="1"/>
  <c r="AL447" i="1"/>
  <c r="AK447" i="1"/>
  <c r="AJ447" i="1"/>
  <c r="AI447" i="1"/>
  <c r="AH447" i="1"/>
  <c r="AG447" i="1"/>
  <c r="AF447" i="1"/>
  <c r="AE447" i="1"/>
  <c r="AD447" i="1"/>
  <c r="AC447" i="1"/>
  <c r="AB447" i="1"/>
  <c r="AA447" i="1"/>
  <c r="Z447" i="1"/>
  <c r="Y447" i="1"/>
  <c r="X447" i="1"/>
  <c r="W447" i="1"/>
  <c r="V447" i="1"/>
  <c r="U447" i="1"/>
  <c r="T447" i="1"/>
  <c r="S447" i="1"/>
  <c r="R447" i="1"/>
  <c r="Q447" i="1"/>
  <c r="P447" i="1"/>
  <c r="O447" i="1"/>
  <c r="N447" i="1"/>
  <c r="M447" i="1"/>
  <c r="K447" i="1"/>
  <c r="L447" i="1" s="1"/>
  <c r="I447" i="1"/>
  <c r="J447" i="1"/>
  <c r="H447" i="1"/>
  <c r="G447" i="1"/>
  <c r="F447" i="1"/>
  <c r="E447" i="1"/>
  <c r="D447" i="1"/>
  <c r="C447" i="1"/>
  <c r="CD446" i="1"/>
  <c r="CC446" i="1"/>
  <c r="CB446" i="1"/>
  <c r="CA446" i="1"/>
  <c r="BZ446" i="1"/>
  <c r="BY446" i="1"/>
  <c r="BX446" i="1"/>
  <c r="BW446" i="1"/>
  <c r="BV446" i="1"/>
  <c r="BU446" i="1"/>
  <c r="BT446" i="1"/>
  <c r="BS446" i="1"/>
  <c r="BR446" i="1"/>
  <c r="BQ446" i="1"/>
  <c r="BP446" i="1"/>
  <c r="BO446" i="1"/>
  <c r="BN446" i="1"/>
  <c r="BM446" i="1"/>
  <c r="BL446" i="1"/>
  <c r="BK446" i="1"/>
  <c r="BJ446" i="1"/>
  <c r="BI446" i="1"/>
  <c r="BH446" i="1"/>
  <c r="BG446" i="1"/>
  <c r="BF446" i="1"/>
  <c r="BE446" i="1"/>
  <c r="BD446" i="1"/>
  <c r="BC446" i="1"/>
  <c r="BB446" i="1"/>
  <c r="BA446" i="1"/>
  <c r="AZ446" i="1"/>
  <c r="AY446" i="1"/>
  <c r="AX446" i="1"/>
  <c r="AW446" i="1"/>
  <c r="AV446" i="1"/>
  <c r="AU446" i="1"/>
  <c r="AT446" i="1"/>
  <c r="AS446" i="1"/>
  <c r="AR446" i="1"/>
  <c r="AQ446" i="1"/>
  <c r="AP446" i="1"/>
  <c r="AO446" i="1"/>
  <c r="AN446" i="1"/>
  <c r="AM446" i="1"/>
  <c r="AL446" i="1"/>
  <c r="AK446" i="1"/>
  <c r="AJ446" i="1"/>
  <c r="AI446" i="1"/>
  <c r="AH446" i="1"/>
  <c r="AG446" i="1"/>
  <c r="AF446" i="1"/>
  <c r="AE446" i="1"/>
  <c r="AD446" i="1"/>
  <c r="AC446" i="1"/>
  <c r="AB446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N446" i="1"/>
  <c r="M446" i="1"/>
  <c r="K446" i="1"/>
  <c r="L446" i="1" s="1"/>
  <c r="I446" i="1"/>
  <c r="J446" i="1"/>
  <c r="H446" i="1"/>
  <c r="G446" i="1"/>
  <c r="F446" i="1"/>
  <c r="E446" i="1"/>
  <c r="D446" i="1"/>
  <c r="C446" i="1"/>
  <c r="CD445" i="1"/>
  <c r="CC445" i="1"/>
  <c r="CB445" i="1"/>
  <c r="CA445" i="1"/>
  <c r="BZ445" i="1"/>
  <c r="BY445" i="1"/>
  <c r="BX445" i="1"/>
  <c r="BW445" i="1"/>
  <c r="BV445" i="1"/>
  <c r="BU445" i="1"/>
  <c r="BT445" i="1"/>
  <c r="BS445" i="1"/>
  <c r="BR445" i="1"/>
  <c r="BQ445" i="1"/>
  <c r="BP445" i="1"/>
  <c r="BO445" i="1"/>
  <c r="BN445" i="1"/>
  <c r="BM445" i="1"/>
  <c r="BL445" i="1"/>
  <c r="BK445" i="1"/>
  <c r="BJ445" i="1"/>
  <c r="BI445" i="1"/>
  <c r="BH445" i="1"/>
  <c r="BG445" i="1"/>
  <c r="BF445" i="1"/>
  <c r="BE445" i="1"/>
  <c r="BD445" i="1"/>
  <c r="BC445" i="1"/>
  <c r="BB445" i="1"/>
  <c r="BA445" i="1"/>
  <c r="AZ445" i="1"/>
  <c r="AY445" i="1"/>
  <c r="AX445" i="1"/>
  <c r="AW445" i="1"/>
  <c r="AV445" i="1"/>
  <c r="AU445" i="1"/>
  <c r="AT445" i="1"/>
  <c r="AS445" i="1"/>
  <c r="AR445" i="1"/>
  <c r="AQ445" i="1"/>
  <c r="AP445" i="1"/>
  <c r="AO445" i="1"/>
  <c r="AN445" i="1"/>
  <c r="AM445" i="1"/>
  <c r="AL445" i="1"/>
  <c r="AK445" i="1"/>
  <c r="AJ445" i="1"/>
  <c r="AI445" i="1"/>
  <c r="AH445" i="1"/>
  <c r="AG445" i="1"/>
  <c r="AF445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K445" i="1"/>
  <c r="L445" i="1" s="1"/>
  <c r="I445" i="1"/>
  <c r="J445" i="1"/>
  <c r="H445" i="1"/>
  <c r="G445" i="1"/>
  <c r="F445" i="1"/>
  <c r="E445" i="1"/>
  <c r="D445" i="1"/>
  <c r="C445" i="1"/>
  <c r="CD444" i="1"/>
  <c r="CC444" i="1"/>
  <c r="CB444" i="1"/>
  <c r="CA444" i="1"/>
  <c r="BZ444" i="1"/>
  <c r="BY444" i="1"/>
  <c r="BX444" i="1"/>
  <c r="BW444" i="1"/>
  <c r="BV444" i="1"/>
  <c r="BU444" i="1"/>
  <c r="BT444" i="1"/>
  <c r="BS444" i="1"/>
  <c r="BR444" i="1"/>
  <c r="BQ444" i="1"/>
  <c r="BP444" i="1"/>
  <c r="BO444" i="1"/>
  <c r="BN444" i="1"/>
  <c r="BM444" i="1"/>
  <c r="BL444" i="1"/>
  <c r="BK444" i="1"/>
  <c r="BJ444" i="1"/>
  <c r="BI444" i="1"/>
  <c r="BH444" i="1"/>
  <c r="BG444" i="1"/>
  <c r="BF444" i="1"/>
  <c r="BE444" i="1"/>
  <c r="BD444" i="1"/>
  <c r="BC444" i="1"/>
  <c r="BB444" i="1"/>
  <c r="BA444" i="1"/>
  <c r="AZ444" i="1"/>
  <c r="AY444" i="1"/>
  <c r="AX444" i="1"/>
  <c r="AW444" i="1"/>
  <c r="AV444" i="1"/>
  <c r="AU444" i="1"/>
  <c r="AT444" i="1"/>
  <c r="AS444" i="1"/>
  <c r="AR444" i="1"/>
  <c r="AQ444" i="1"/>
  <c r="AP444" i="1"/>
  <c r="AO444" i="1"/>
  <c r="AN444" i="1"/>
  <c r="AM444" i="1"/>
  <c r="AL444" i="1"/>
  <c r="AK444" i="1"/>
  <c r="AJ444" i="1"/>
  <c r="AI444" i="1"/>
  <c r="AH444" i="1"/>
  <c r="AG444" i="1"/>
  <c r="AF444" i="1"/>
  <c r="AE444" i="1"/>
  <c r="AD444" i="1"/>
  <c r="AC444" i="1"/>
  <c r="AB444" i="1"/>
  <c r="AA444" i="1"/>
  <c r="Z444" i="1"/>
  <c r="Y444" i="1"/>
  <c r="X444" i="1"/>
  <c r="W444" i="1"/>
  <c r="V444" i="1"/>
  <c r="U444" i="1"/>
  <c r="T444" i="1"/>
  <c r="S444" i="1"/>
  <c r="R444" i="1"/>
  <c r="Q444" i="1"/>
  <c r="P444" i="1"/>
  <c r="O444" i="1"/>
  <c r="N444" i="1"/>
  <c r="M444" i="1"/>
  <c r="K444" i="1"/>
  <c r="L444" i="1" s="1"/>
  <c r="I444" i="1"/>
  <c r="J444" i="1"/>
  <c r="H444" i="1"/>
  <c r="G444" i="1"/>
  <c r="F444" i="1"/>
  <c r="E444" i="1"/>
  <c r="D444" i="1"/>
  <c r="C444" i="1"/>
  <c r="CD443" i="1"/>
  <c r="CC443" i="1"/>
  <c r="CB443" i="1"/>
  <c r="CA443" i="1"/>
  <c r="BZ443" i="1"/>
  <c r="BY443" i="1"/>
  <c r="BX443" i="1"/>
  <c r="BW443" i="1"/>
  <c r="BV443" i="1"/>
  <c r="BU443" i="1"/>
  <c r="BT443" i="1"/>
  <c r="BS443" i="1"/>
  <c r="BR443" i="1"/>
  <c r="BQ443" i="1"/>
  <c r="BP443" i="1"/>
  <c r="BO443" i="1"/>
  <c r="BN443" i="1"/>
  <c r="BM443" i="1"/>
  <c r="BL443" i="1"/>
  <c r="BK443" i="1"/>
  <c r="BJ443" i="1"/>
  <c r="BI443" i="1"/>
  <c r="BH443" i="1"/>
  <c r="BG443" i="1"/>
  <c r="BF443" i="1"/>
  <c r="BE443" i="1"/>
  <c r="BD443" i="1"/>
  <c r="BC443" i="1"/>
  <c r="BB443" i="1"/>
  <c r="BA443" i="1"/>
  <c r="AZ443" i="1"/>
  <c r="AY443" i="1"/>
  <c r="AX443" i="1"/>
  <c r="AW443" i="1"/>
  <c r="AV443" i="1"/>
  <c r="AU443" i="1"/>
  <c r="AT443" i="1"/>
  <c r="AS443" i="1"/>
  <c r="AR443" i="1"/>
  <c r="AQ443" i="1"/>
  <c r="AP443" i="1"/>
  <c r="AO443" i="1"/>
  <c r="AN443" i="1"/>
  <c r="AM443" i="1"/>
  <c r="AL443" i="1"/>
  <c r="AK443" i="1"/>
  <c r="AJ443" i="1"/>
  <c r="AI443" i="1"/>
  <c r="AH443" i="1"/>
  <c r="AG443" i="1"/>
  <c r="AF443" i="1"/>
  <c r="AE443" i="1"/>
  <c r="AD443" i="1"/>
  <c r="AC443" i="1"/>
  <c r="AB443" i="1"/>
  <c r="AA443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N443" i="1"/>
  <c r="M443" i="1"/>
  <c r="K443" i="1"/>
  <c r="L443" i="1" s="1"/>
  <c r="I443" i="1"/>
  <c r="J443" i="1"/>
  <c r="H443" i="1"/>
  <c r="G443" i="1"/>
  <c r="F443" i="1"/>
  <c r="E443" i="1"/>
  <c r="D443" i="1"/>
  <c r="C443" i="1"/>
  <c r="CD442" i="1"/>
  <c r="CC442" i="1"/>
  <c r="CB442" i="1"/>
  <c r="CA442" i="1"/>
  <c r="BZ442" i="1"/>
  <c r="BY442" i="1"/>
  <c r="BX442" i="1"/>
  <c r="BW442" i="1"/>
  <c r="BV442" i="1"/>
  <c r="BU442" i="1"/>
  <c r="BT442" i="1"/>
  <c r="BS442" i="1"/>
  <c r="BR442" i="1"/>
  <c r="BQ442" i="1"/>
  <c r="BP442" i="1"/>
  <c r="BO442" i="1"/>
  <c r="BN442" i="1"/>
  <c r="BM442" i="1"/>
  <c r="BL442" i="1"/>
  <c r="BK442" i="1"/>
  <c r="BJ442" i="1"/>
  <c r="BI442" i="1"/>
  <c r="BH442" i="1"/>
  <c r="BG442" i="1"/>
  <c r="BF442" i="1"/>
  <c r="BE442" i="1"/>
  <c r="BD442" i="1"/>
  <c r="BC442" i="1"/>
  <c r="BB442" i="1"/>
  <c r="BA442" i="1"/>
  <c r="AZ442" i="1"/>
  <c r="AY442" i="1"/>
  <c r="AX442" i="1"/>
  <c r="AW442" i="1"/>
  <c r="AV442" i="1"/>
  <c r="AU442" i="1"/>
  <c r="AT442" i="1"/>
  <c r="AS442" i="1"/>
  <c r="AR442" i="1"/>
  <c r="AQ442" i="1"/>
  <c r="AP442" i="1"/>
  <c r="AO442" i="1"/>
  <c r="AN442" i="1"/>
  <c r="AM442" i="1"/>
  <c r="AL442" i="1"/>
  <c r="AK442" i="1"/>
  <c r="AJ442" i="1"/>
  <c r="AI442" i="1"/>
  <c r="AH442" i="1"/>
  <c r="AG442" i="1"/>
  <c r="AF442" i="1"/>
  <c r="AE442" i="1"/>
  <c r="AD442" i="1"/>
  <c r="AC442" i="1"/>
  <c r="AB442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N442" i="1"/>
  <c r="M442" i="1"/>
  <c r="K442" i="1"/>
  <c r="L442" i="1" s="1"/>
  <c r="I442" i="1"/>
  <c r="J442" i="1"/>
  <c r="H442" i="1"/>
  <c r="G442" i="1"/>
  <c r="F442" i="1"/>
  <c r="E442" i="1"/>
  <c r="D442" i="1"/>
  <c r="C442" i="1"/>
  <c r="CD441" i="1"/>
  <c r="CC441" i="1"/>
  <c r="CB441" i="1"/>
  <c r="CA441" i="1"/>
  <c r="BZ441" i="1"/>
  <c r="BY441" i="1"/>
  <c r="BX441" i="1"/>
  <c r="BW441" i="1"/>
  <c r="BV441" i="1"/>
  <c r="BU441" i="1"/>
  <c r="BT441" i="1"/>
  <c r="BS441" i="1"/>
  <c r="BR441" i="1"/>
  <c r="BQ441" i="1"/>
  <c r="BP441" i="1"/>
  <c r="BO441" i="1"/>
  <c r="BN441" i="1"/>
  <c r="BM441" i="1"/>
  <c r="BL441" i="1"/>
  <c r="BK441" i="1"/>
  <c r="BJ441" i="1"/>
  <c r="BI441" i="1"/>
  <c r="BH441" i="1"/>
  <c r="BG441" i="1"/>
  <c r="BF441" i="1"/>
  <c r="BE441" i="1"/>
  <c r="BD441" i="1"/>
  <c r="BC441" i="1"/>
  <c r="BB441" i="1"/>
  <c r="BA441" i="1"/>
  <c r="AZ441" i="1"/>
  <c r="AY441" i="1"/>
  <c r="AX441" i="1"/>
  <c r="AW441" i="1"/>
  <c r="AV441" i="1"/>
  <c r="AU441" i="1"/>
  <c r="AT441" i="1"/>
  <c r="AS441" i="1"/>
  <c r="AR441" i="1"/>
  <c r="AQ441" i="1"/>
  <c r="AP441" i="1"/>
  <c r="AO441" i="1"/>
  <c r="AN441" i="1"/>
  <c r="AM441" i="1"/>
  <c r="AL441" i="1"/>
  <c r="AK441" i="1"/>
  <c r="AJ441" i="1"/>
  <c r="AI441" i="1"/>
  <c r="AH441" i="1"/>
  <c r="AG441" i="1"/>
  <c r="AF441" i="1"/>
  <c r="AE441" i="1"/>
  <c r="AD441" i="1"/>
  <c r="AC441" i="1"/>
  <c r="AB441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N441" i="1"/>
  <c r="M441" i="1"/>
  <c r="K441" i="1"/>
  <c r="L441" i="1" s="1"/>
  <c r="I441" i="1"/>
  <c r="J441" i="1"/>
  <c r="H441" i="1"/>
  <c r="G441" i="1"/>
  <c r="F441" i="1"/>
  <c r="E441" i="1"/>
  <c r="D441" i="1"/>
  <c r="C441" i="1"/>
  <c r="CD440" i="1"/>
  <c r="CC440" i="1"/>
  <c r="CB440" i="1"/>
  <c r="CA440" i="1"/>
  <c r="BZ440" i="1"/>
  <c r="BY440" i="1"/>
  <c r="BX440" i="1"/>
  <c r="BW440" i="1"/>
  <c r="BV440" i="1"/>
  <c r="BU440" i="1"/>
  <c r="BT440" i="1"/>
  <c r="BS440" i="1"/>
  <c r="BR440" i="1"/>
  <c r="BQ440" i="1"/>
  <c r="BP440" i="1"/>
  <c r="BO440" i="1"/>
  <c r="BN440" i="1"/>
  <c r="BM440" i="1"/>
  <c r="BL440" i="1"/>
  <c r="BK440" i="1"/>
  <c r="BJ440" i="1"/>
  <c r="BI440" i="1"/>
  <c r="BH440" i="1"/>
  <c r="BG440" i="1"/>
  <c r="BF440" i="1"/>
  <c r="BE440" i="1"/>
  <c r="BD440" i="1"/>
  <c r="BC440" i="1"/>
  <c r="BB440" i="1"/>
  <c r="BA440" i="1"/>
  <c r="AZ440" i="1"/>
  <c r="AY440" i="1"/>
  <c r="AX440" i="1"/>
  <c r="AW440" i="1"/>
  <c r="AV440" i="1"/>
  <c r="AU440" i="1"/>
  <c r="AT440" i="1"/>
  <c r="AS440" i="1"/>
  <c r="AR440" i="1"/>
  <c r="AQ440" i="1"/>
  <c r="AP440" i="1"/>
  <c r="AO440" i="1"/>
  <c r="AN440" i="1"/>
  <c r="AM440" i="1"/>
  <c r="AL440" i="1"/>
  <c r="AK440" i="1"/>
  <c r="AJ440" i="1"/>
  <c r="AI440" i="1"/>
  <c r="AH440" i="1"/>
  <c r="AG440" i="1"/>
  <c r="AF440" i="1"/>
  <c r="AE440" i="1"/>
  <c r="AD440" i="1"/>
  <c r="AC440" i="1"/>
  <c r="AB440" i="1"/>
  <c r="AA440" i="1"/>
  <c r="Z440" i="1"/>
  <c r="Y440" i="1"/>
  <c r="X440" i="1"/>
  <c r="W440" i="1"/>
  <c r="V440" i="1"/>
  <c r="U440" i="1"/>
  <c r="T440" i="1"/>
  <c r="S440" i="1"/>
  <c r="R440" i="1"/>
  <c r="Q440" i="1"/>
  <c r="P440" i="1"/>
  <c r="O440" i="1"/>
  <c r="N440" i="1"/>
  <c r="M440" i="1"/>
  <c r="K440" i="1"/>
  <c r="L440" i="1" s="1"/>
  <c r="I440" i="1"/>
  <c r="J440" i="1"/>
  <c r="H440" i="1"/>
  <c r="G440" i="1"/>
  <c r="F440" i="1"/>
  <c r="E440" i="1"/>
  <c r="D440" i="1"/>
  <c r="C440" i="1"/>
  <c r="CD439" i="1"/>
  <c r="CC439" i="1"/>
  <c r="CB439" i="1"/>
  <c r="CA439" i="1"/>
  <c r="BZ439" i="1"/>
  <c r="BY439" i="1"/>
  <c r="BX439" i="1"/>
  <c r="BW439" i="1"/>
  <c r="BV439" i="1"/>
  <c r="BU439" i="1"/>
  <c r="BT439" i="1"/>
  <c r="BS439" i="1"/>
  <c r="BR439" i="1"/>
  <c r="BQ439" i="1"/>
  <c r="BP439" i="1"/>
  <c r="BO439" i="1"/>
  <c r="BN439" i="1"/>
  <c r="BM439" i="1"/>
  <c r="BL439" i="1"/>
  <c r="BK439" i="1"/>
  <c r="BJ439" i="1"/>
  <c r="BI439" i="1"/>
  <c r="BH439" i="1"/>
  <c r="BG439" i="1"/>
  <c r="BF439" i="1"/>
  <c r="BE439" i="1"/>
  <c r="BD439" i="1"/>
  <c r="BC439" i="1"/>
  <c r="BB439" i="1"/>
  <c r="BA439" i="1"/>
  <c r="AZ439" i="1"/>
  <c r="AY439" i="1"/>
  <c r="AX439" i="1"/>
  <c r="AW439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K439" i="1"/>
  <c r="L439" i="1" s="1"/>
  <c r="I439" i="1"/>
  <c r="J439" i="1"/>
  <c r="H439" i="1"/>
  <c r="G439" i="1"/>
  <c r="F439" i="1"/>
  <c r="E439" i="1"/>
  <c r="D439" i="1"/>
  <c r="C439" i="1"/>
  <c r="CD438" i="1"/>
  <c r="CC438" i="1"/>
  <c r="CB438" i="1"/>
  <c r="CA438" i="1"/>
  <c r="BZ438" i="1"/>
  <c r="BY438" i="1"/>
  <c r="BX438" i="1"/>
  <c r="BW438" i="1"/>
  <c r="BV438" i="1"/>
  <c r="BU438" i="1"/>
  <c r="BT438" i="1"/>
  <c r="BS438" i="1"/>
  <c r="BR438" i="1"/>
  <c r="BQ438" i="1"/>
  <c r="BP438" i="1"/>
  <c r="BO438" i="1"/>
  <c r="BN438" i="1"/>
  <c r="BM438" i="1"/>
  <c r="BL438" i="1"/>
  <c r="BK438" i="1"/>
  <c r="BJ438" i="1"/>
  <c r="BI438" i="1"/>
  <c r="BH438" i="1"/>
  <c r="BG438" i="1"/>
  <c r="BF438" i="1"/>
  <c r="BE438" i="1"/>
  <c r="BD438" i="1"/>
  <c r="BC438" i="1"/>
  <c r="BB438" i="1"/>
  <c r="BA438" i="1"/>
  <c r="AZ438" i="1"/>
  <c r="AY438" i="1"/>
  <c r="AX438" i="1"/>
  <c r="AW438" i="1"/>
  <c r="AV438" i="1"/>
  <c r="AU438" i="1"/>
  <c r="AT438" i="1"/>
  <c r="AS438" i="1"/>
  <c r="AR438" i="1"/>
  <c r="AQ438" i="1"/>
  <c r="AP438" i="1"/>
  <c r="AO438" i="1"/>
  <c r="AN438" i="1"/>
  <c r="AM438" i="1"/>
  <c r="AL438" i="1"/>
  <c r="AK438" i="1"/>
  <c r="AJ438" i="1"/>
  <c r="AI438" i="1"/>
  <c r="AH438" i="1"/>
  <c r="AG438" i="1"/>
  <c r="AF438" i="1"/>
  <c r="AE438" i="1"/>
  <c r="AD438" i="1"/>
  <c r="AC438" i="1"/>
  <c r="AB438" i="1"/>
  <c r="AA438" i="1"/>
  <c r="Z438" i="1"/>
  <c r="Y438" i="1"/>
  <c r="X438" i="1"/>
  <c r="W438" i="1"/>
  <c r="V438" i="1"/>
  <c r="U438" i="1"/>
  <c r="T438" i="1"/>
  <c r="S438" i="1"/>
  <c r="R438" i="1"/>
  <c r="Q438" i="1"/>
  <c r="P438" i="1"/>
  <c r="O438" i="1"/>
  <c r="N438" i="1"/>
  <c r="M438" i="1"/>
  <c r="K438" i="1"/>
  <c r="L438" i="1" s="1"/>
  <c r="I438" i="1"/>
  <c r="J438" i="1"/>
  <c r="H438" i="1"/>
  <c r="G438" i="1"/>
  <c r="F438" i="1"/>
  <c r="E438" i="1"/>
  <c r="D438" i="1"/>
  <c r="C438" i="1"/>
  <c r="CD437" i="1"/>
  <c r="CC437" i="1"/>
  <c r="CB437" i="1"/>
  <c r="CA437" i="1"/>
  <c r="BZ437" i="1"/>
  <c r="BY437" i="1"/>
  <c r="BX437" i="1"/>
  <c r="BW437" i="1"/>
  <c r="BV437" i="1"/>
  <c r="BU437" i="1"/>
  <c r="BT437" i="1"/>
  <c r="BS437" i="1"/>
  <c r="BR437" i="1"/>
  <c r="BQ437" i="1"/>
  <c r="BP437" i="1"/>
  <c r="BO437" i="1"/>
  <c r="BN437" i="1"/>
  <c r="BM437" i="1"/>
  <c r="BL437" i="1"/>
  <c r="BK437" i="1"/>
  <c r="BJ437" i="1"/>
  <c r="BI437" i="1"/>
  <c r="BH437" i="1"/>
  <c r="BG437" i="1"/>
  <c r="BF437" i="1"/>
  <c r="BE437" i="1"/>
  <c r="BD437" i="1"/>
  <c r="BC437" i="1"/>
  <c r="BB437" i="1"/>
  <c r="BA437" i="1"/>
  <c r="AZ437" i="1"/>
  <c r="AY437" i="1"/>
  <c r="AX437" i="1"/>
  <c r="AW437" i="1"/>
  <c r="AV437" i="1"/>
  <c r="AU437" i="1"/>
  <c r="AT437" i="1"/>
  <c r="AS437" i="1"/>
  <c r="AR437" i="1"/>
  <c r="AQ437" i="1"/>
  <c r="AP437" i="1"/>
  <c r="AO437" i="1"/>
  <c r="AN437" i="1"/>
  <c r="AM437" i="1"/>
  <c r="AL437" i="1"/>
  <c r="AK437" i="1"/>
  <c r="AJ437" i="1"/>
  <c r="AI437" i="1"/>
  <c r="AH437" i="1"/>
  <c r="AG437" i="1"/>
  <c r="AF437" i="1"/>
  <c r="AE437" i="1"/>
  <c r="AD437" i="1"/>
  <c r="AC437" i="1"/>
  <c r="AB437" i="1"/>
  <c r="AA437" i="1"/>
  <c r="Z437" i="1"/>
  <c r="Y437" i="1"/>
  <c r="X437" i="1"/>
  <c r="W437" i="1"/>
  <c r="V437" i="1"/>
  <c r="U437" i="1"/>
  <c r="T437" i="1"/>
  <c r="S437" i="1"/>
  <c r="R437" i="1"/>
  <c r="Q437" i="1"/>
  <c r="P437" i="1"/>
  <c r="O437" i="1"/>
  <c r="N437" i="1"/>
  <c r="M437" i="1"/>
  <c r="K437" i="1"/>
  <c r="L437" i="1" s="1"/>
  <c r="I437" i="1"/>
  <c r="J437" i="1"/>
  <c r="H437" i="1"/>
  <c r="G437" i="1"/>
  <c r="F437" i="1"/>
  <c r="E437" i="1"/>
  <c r="D437" i="1"/>
  <c r="C437" i="1"/>
  <c r="CD436" i="1"/>
  <c r="CC436" i="1"/>
  <c r="CB436" i="1"/>
  <c r="CA436" i="1"/>
  <c r="BZ436" i="1"/>
  <c r="BY436" i="1"/>
  <c r="BX436" i="1"/>
  <c r="BW436" i="1"/>
  <c r="BV436" i="1"/>
  <c r="BU436" i="1"/>
  <c r="BT436" i="1"/>
  <c r="BS436" i="1"/>
  <c r="BR436" i="1"/>
  <c r="BQ436" i="1"/>
  <c r="BP436" i="1"/>
  <c r="BO436" i="1"/>
  <c r="BN436" i="1"/>
  <c r="BM436" i="1"/>
  <c r="BL436" i="1"/>
  <c r="BK436" i="1"/>
  <c r="BJ436" i="1"/>
  <c r="BI436" i="1"/>
  <c r="BH436" i="1"/>
  <c r="BG436" i="1"/>
  <c r="BF436" i="1"/>
  <c r="BE436" i="1"/>
  <c r="BD436" i="1"/>
  <c r="BC436" i="1"/>
  <c r="BB436" i="1"/>
  <c r="BA436" i="1"/>
  <c r="AZ436" i="1"/>
  <c r="AY436" i="1"/>
  <c r="AX436" i="1"/>
  <c r="AW436" i="1"/>
  <c r="AV436" i="1"/>
  <c r="AU436" i="1"/>
  <c r="AT436" i="1"/>
  <c r="AS436" i="1"/>
  <c r="AR436" i="1"/>
  <c r="AQ436" i="1"/>
  <c r="AP436" i="1"/>
  <c r="AO436" i="1"/>
  <c r="AN436" i="1"/>
  <c r="AM436" i="1"/>
  <c r="AL436" i="1"/>
  <c r="AK436" i="1"/>
  <c r="AJ436" i="1"/>
  <c r="AI436" i="1"/>
  <c r="AH436" i="1"/>
  <c r="AG436" i="1"/>
  <c r="AF436" i="1"/>
  <c r="AE436" i="1"/>
  <c r="AD436" i="1"/>
  <c r="AC436" i="1"/>
  <c r="AB436" i="1"/>
  <c r="AA436" i="1"/>
  <c r="Z436" i="1"/>
  <c r="Y436" i="1"/>
  <c r="X436" i="1"/>
  <c r="W436" i="1"/>
  <c r="V436" i="1"/>
  <c r="U436" i="1"/>
  <c r="T436" i="1"/>
  <c r="S436" i="1"/>
  <c r="R436" i="1"/>
  <c r="Q436" i="1"/>
  <c r="P436" i="1"/>
  <c r="O436" i="1"/>
  <c r="N436" i="1"/>
  <c r="M436" i="1"/>
  <c r="K436" i="1"/>
  <c r="L436" i="1" s="1"/>
  <c r="I436" i="1"/>
  <c r="J436" i="1"/>
  <c r="H436" i="1"/>
  <c r="G436" i="1"/>
  <c r="F436" i="1"/>
  <c r="E436" i="1"/>
  <c r="D436" i="1"/>
  <c r="C436" i="1"/>
  <c r="CD435" i="1"/>
  <c r="CC435" i="1"/>
  <c r="CB435" i="1"/>
  <c r="CA435" i="1"/>
  <c r="BZ435" i="1"/>
  <c r="BY435" i="1"/>
  <c r="BX435" i="1"/>
  <c r="BW435" i="1"/>
  <c r="BV435" i="1"/>
  <c r="BU435" i="1"/>
  <c r="BT435" i="1"/>
  <c r="BS435" i="1"/>
  <c r="BR435" i="1"/>
  <c r="BQ435" i="1"/>
  <c r="BP435" i="1"/>
  <c r="BO435" i="1"/>
  <c r="BN435" i="1"/>
  <c r="BM435" i="1"/>
  <c r="BL435" i="1"/>
  <c r="BK435" i="1"/>
  <c r="BJ435" i="1"/>
  <c r="BI435" i="1"/>
  <c r="BH435" i="1"/>
  <c r="BG435" i="1"/>
  <c r="BF435" i="1"/>
  <c r="BE435" i="1"/>
  <c r="BD435" i="1"/>
  <c r="BC435" i="1"/>
  <c r="BB435" i="1"/>
  <c r="BA435" i="1"/>
  <c r="AZ435" i="1"/>
  <c r="AY435" i="1"/>
  <c r="AX435" i="1"/>
  <c r="AW435" i="1"/>
  <c r="AV435" i="1"/>
  <c r="AU435" i="1"/>
  <c r="AT435" i="1"/>
  <c r="AS435" i="1"/>
  <c r="AR435" i="1"/>
  <c r="AQ435" i="1"/>
  <c r="AP435" i="1"/>
  <c r="AO435" i="1"/>
  <c r="AN435" i="1"/>
  <c r="AM435" i="1"/>
  <c r="AL435" i="1"/>
  <c r="AK435" i="1"/>
  <c r="AJ435" i="1"/>
  <c r="AI435" i="1"/>
  <c r="AH435" i="1"/>
  <c r="AG435" i="1"/>
  <c r="AF435" i="1"/>
  <c r="AE435" i="1"/>
  <c r="AD435" i="1"/>
  <c r="AC435" i="1"/>
  <c r="AB435" i="1"/>
  <c r="AA435" i="1"/>
  <c r="Z435" i="1"/>
  <c r="Y435" i="1"/>
  <c r="X435" i="1"/>
  <c r="W435" i="1"/>
  <c r="V435" i="1"/>
  <c r="U435" i="1"/>
  <c r="T435" i="1"/>
  <c r="S435" i="1"/>
  <c r="R435" i="1"/>
  <c r="Q435" i="1"/>
  <c r="P435" i="1"/>
  <c r="O435" i="1"/>
  <c r="N435" i="1"/>
  <c r="M435" i="1"/>
  <c r="K435" i="1"/>
  <c r="L435" i="1" s="1"/>
  <c r="I435" i="1"/>
  <c r="J435" i="1"/>
  <c r="H435" i="1"/>
  <c r="G435" i="1"/>
  <c r="F435" i="1"/>
  <c r="E435" i="1"/>
  <c r="D435" i="1"/>
  <c r="C435" i="1"/>
  <c r="CD434" i="1"/>
  <c r="CC434" i="1"/>
  <c r="CB434" i="1"/>
  <c r="CA434" i="1"/>
  <c r="BZ434" i="1"/>
  <c r="BY434" i="1"/>
  <c r="BX434" i="1"/>
  <c r="BW434" i="1"/>
  <c r="BV434" i="1"/>
  <c r="BU434" i="1"/>
  <c r="BT434" i="1"/>
  <c r="BS434" i="1"/>
  <c r="BR434" i="1"/>
  <c r="BQ434" i="1"/>
  <c r="BP434" i="1"/>
  <c r="BO434" i="1"/>
  <c r="BN434" i="1"/>
  <c r="BM434" i="1"/>
  <c r="BL434" i="1"/>
  <c r="BK434" i="1"/>
  <c r="BJ434" i="1"/>
  <c r="BI434" i="1"/>
  <c r="BH434" i="1"/>
  <c r="BG434" i="1"/>
  <c r="BF434" i="1"/>
  <c r="BE434" i="1"/>
  <c r="BD434" i="1"/>
  <c r="BC434" i="1"/>
  <c r="BB434" i="1"/>
  <c r="BA434" i="1"/>
  <c r="AZ434" i="1"/>
  <c r="AY434" i="1"/>
  <c r="AX434" i="1"/>
  <c r="AW434" i="1"/>
  <c r="AV434" i="1"/>
  <c r="AU434" i="1"/>
  <c r="AT434" i="1"/>
  <c r="AS434" i="1"/>
  <c r="AR434" i="1"/>
  <c r="AQ434" i="1"/>
  <c r="AP434" i="1"/>
  <c r="AO434" i="1"/>
  <c r="AN434" i="1"/>
  <c r="AM434" i="1"/>
  <c r="AL434" i="1"/>
  <c r="AK434" i="1"/>
  <c r="AJ434" i="1"/>
  <c r="AI434" i="1"/>
  <c r="AH434" i="1"/>
  <c r="AG434" i="1"/>
  <c r="AF434" i="1"/>
  <c r="AE434" i="1"/>
  <c r="AD434" i="1"/>
  <c r="AC434" i="1"/>
  <c r="AB434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K434" i="1"/>
  <c r="L434" i="1" s="1"/>
  <c r="I434" i="1"/>
  <c r="J434" i="1"/>
  <c r="H434" i="1"/>
  <c r="G434" i="1"/>
  <c r="F434" i="1"/>
  <c r="E434" i="1"/>
  <c r="D434" i="1"/>
  <c r="C434" i="1"/>
  <c r="CD433" i="1"/>
  <c r="CC433" i="1"/>
  <c r="CB433" i="1"/>
  <c r="CA433" i="1"/>
  <c r="BZ433" i="1"/>
  <c r="BY433" i="1"/>
  <c r="BX433" i="1"/>
  <c r="BW433" i="1"/>
  <c r="BV433" i="1"/>
  <c r="BU433" i="1"/>
  <c r="BT433" i="1"/>
  <c r="BS433" i="1"/>
  <c r="BR433" i="1"/>
  <c r="BQ433" i="1"/>
  <c r="BP433" i="1"/>
  <c r="BO433" i="1"/>
  <c r="BN433" i="1"/>
  <c r="BM433" i="1"/>
  <c r="BL433" i="1"/>
  <c r="BK433" i="1"/>
  <c r="BJ433" i="1"/>
  <c r="BI433" i="1"/>
  <c r="BH433" i="1"/>
  <c r="BG433" i="1"/>
  <c r="BF433" i="1"/>
  <c r="BE433" i="1"/>
  <c r="BD433" i="1"/>
  <c r="BC433" i="1"/>
  <c r="BB433" i="1"/>
  <c r="BA433" i="1"/>
  <c r="AZ433" i="1"/>
  <c r="AY433" i="1"/>
  <c r="AX433" i="1"/>
  <c r="AW433" i="1"/>
  <c r="AV433" i="1"/>
  <c r="AU433" i="1"/>
  <c r="AT433" i="1"/>
  <c r="AS433" i="1"/>
  <c r="AR433" i="1"/>
  <c r="AQ433" i="1"/>
  <c r="AP433" i="1"/>
  <c r="AO433" i="1"/>
  <c r="AN433" i="1"/>
  <c r="AM433" i="1"/>
  <c r="AL433" i="1"/>
  <c r="AK433" i="1"/>
  <c r="AJ433" i="1"/>
  <c r="AI433" i="1"/>
  <c r="AH433" i="1"/>
  <c r="AG433" i="1"/>
  <c r="AF433" i="1"/>
  <c r="AE433" i="1"/>
  <c r="AD433" i="1"/>
  <c r="AC433" i="1"/>
  <c r="AB433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N433" i="1"/>
  <c r="M433" i="1"/>
  <c r="K433" i="1"/>
  <c r="L433" i="1" s="1"/>
  <c r="I433" i="1"/>
  <c r="J433" i="1"/>
  <c r="H433" i="1"/>
  <c r="G433" i="1"/>
  <c r="F433" i="1"/>
  <c r="E433" i="1"/>
  <c r="D433" i="1"/>
  <c r="C433" i="1"/>
  <c r="CD432" i="1"/>
  <c r="CC432" i="1"/>
  <c r="CB432" i="1"/>
  <c r="CA432" i="1"/>
  <c r="BZ432" i="1"/>
  <c r="BY432" i="1"/>
  <c r="BX432" i="1"/>
  <c r="BW432" i="1"/>
  <c r="BV432" i="1"/>
  <c r="BU432" i="1"/>
  <c r="BT432" i="1"/>
  <c r="BS432" i="1"/>
  <c r="BR432" i="1"/>
  <c r="BQ432" i="1"/>
  <c r="BP432" i="1"/>
  <c r="BO432" i="1"/>
  <c r="BN432" i="1"/>
  <c r="BM432" i="1"/>
  <c r="BL432" i="1"/>
  <c r="BK432" i="1"/>
  <c r="BJ432" i="1"/>
  <c r="BI432" i="1"/>
  <c r="BH432" i="1"/>
  <c r="BG432" i="1"/>
  <c r="BF432" i="1"/>
  <c r="BE432" i="1"/>
  <c r="BD432" i="1"/>
  <c r="BC432" i="1"/>
  <c r="BB432" i="1"/>
  <c r="BA432" i="1"/>
  <c r="AZ432" i="1"/>
  <c r="AY432" i="1"/>
  <c r="AX432" i="1"/>
  <c r="AW432" i="1"/>
  <c r="AV432" i="1"/>
  <c r="AU432" i="1"/>
  <c r="AT432" i="1"/>
  <c r="AS432" i="1"/>
  <c r="AR432" i="1"/>
  <c r="AQ432" i="1"/>
  <c r="AP432" i="1"/>
  <c r="AO432" i="1"/>
  <c r="AN432" i="1"/>
  <c r="AM432" i="1"/>
  <c r="AL432" i="1"/>
  <c r="AK432" i="1"/>
  <c r="AJ432" i="1"/>
  <c r="AI432" i="1"/>
  <c r="AH432" i="1"/>
  <c r="AG432" i="1"/>
  <c r="AF432" i="1"/>
  <c r="AE432" i="1"/>
  <c r="AD432" i="1"/>
  <c r="AC432" i="1"/>
  <c r="AB432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N432" i="1"/>
  <c r="M432" i="1"/>
  <c r="K432" i="1"/>
  <c r="L432" i="1" s="1"/>
  <c r="I432" i="1"/>
  <c r="J432" i="1"/>
  <c r="H432" i="1"/>
  <c r="G432" i="1"/>
  <c r="F432" i="1"/>
  <c r="E432" i="1"/>
  <c r="D432" i="1"/>
  <c r="C432" i="1"/>
  <c r="CD431" i="1"/>
  <c r="CC431" i="1"/>
  <c r="CB431" i="1"/>
  <c r="CA431" i="1"/>
  <c r="BZ431" i="1"/>
  <c r="BY431" i="1"/>
  <c r="BX431" i="1"/>
  <c r="BW431" i="1"/>
  <c r="BV431" i="1"/>
  <c r="BU431" i="1"/>
  <c r="BT431" i="1"/>
  <c r="BS431" i="1"/>
  <c r="BR431" i="1"/>
  <c r="BQ431" i="1"/>
  <c r="BP431" i="1"/>
  <c r="BO431" i="1"/>
  <c r="BN431" i="1"/>
  <c r="BM431" i="1"/>
  <c r="BL431" i="1"/>
  <c r="BK431" i="1"/>
  <c r="BJ431" i="1"/>
  <c r="BI431" i="1"/>
  <c r="BH431" i="1"/>
  <c r="BG431" i="1"/>
  <c r="BF431" i="1"/>
  <c r="BE431" i="1"/>
  <c r="BD431" i="1"/>
  <c r="BC431" i="1"/>
  <c r="BB431" i="1"/>
  <c r="BA431" i="1"/>
  <c r="AZ431" i="1"/>
  <c r="AY431" i="1"/>
  <c r="AX431" i="1"/>
  <c r="AW431" i="1"/>
  <c r="AV431" i="1"/>
  <c r="AU431" i="1"/>
  <c r="AT431" i="1"/>
  <c r="AS431" i="1"/>
  <c r="AR431" i="1"/>
  <c r="AQ431" i="1"/>
  <c r="AP431" i="1"/>
  <c r="AO431" i="1"/>
  <c r="AN431" i="1"/>
  <c r="AM431" i="1"/>
  <c r="AL431" i="1"/>
  <c r="AK431" i="1"/>
  <c r="AJ431" i="1"/>
  <c r="AI431" i="1"/>
  <c r="AH431" i="1"/>
  <c r="AG431" i="1"/>
  <c r="AF431" i="1"/>
  <c r="AE431" i="1"/>
  <c r="AD431" i="1"/>
  <c r="AC431" i="1"/>
  <c r="AB431" i="1"/>
  <c r="AA431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N431" i="1"/>
  <c r="M431" i="1"/>
  <c r="K431" i="1"/>
  <c r="L431" i="1" s="1"/>
  <c r="I431" i="1"/>
  <c r="J431" i="1"/>
  <c r="H431" i="1"/>
  <c r="G431" i="1"/>
  <c r="F431" i="1"/>
  <c r="E431" i="1"/>
  <c r="D431" i="1"/>
  <c r="C431" i="1"/>
  <c r="CD430" i="1"/>
  <c r="CC430" i="1"/>
  <c r="CB430" i="1"/>
  <c r="CA430" i="1"/>
  <c r="BZ430" i="1"/>
  <c r="BY430" i="1"/>
  <c r="BX430" i="1"/>
  <c r="BW430" i="1"/>
  <c r="BV430" i="1"/>
  <c r="BU430" i="1"/>
  <c r="BT430" i="1"/>
  <c r="BS430" i="1"/>
  <c r="BR430" i="1"/>
  <c r="BQ430" i="1"/>
  <c r="BP430" i="1"/>
  <c r="BO430" i="1"/>
  <c r="BN430" i="1"/>
  <c r="BM430" i="1"/>
  <c r="BL430" i="1"/>
  <c r="BK430" i="1"/>
  <c r="BJ430" i="1"/>
  <c r="BI430" i="1"/>
  <c r="BH430" i="1"/>
  <c r="BG430" i="1"/>
  <c r="BF430" i="1"/>
  <c r="BE430" i="1"/>
  <c r="BD430" i="1"/>
  <c r="BC430" i="1"/>
  <c r="BB430" i="1"/>
  <c r="BA430" i="1"/>
  <c r="AZ430" i="1"/>
  <c r="AY430" i="1"/>
  <c r="AX430" i="1"/>
  <c r="AW430" i="1"/>
  <c r="AV430" i="1"/>
  <c r="AU430" i="1"/>
  <c r="AT430" i="1"/>
  <c r="AS430" i="1"/>
  <c r="AR430" i="1"/>
  <c r="AQ430" i="1"/>
  <c r="AP430" i="1"/>
  <c r="AO430" i="1"/>
  <c r="AN430" i="1"/>
  <c r="AM430" i="1"/>
  <c r="AL430" i="1"/>
  <c r="AK430" i="1"/>
  <c r="AJ430" i="1"/>
  <c r="AI430" i="1"/>
  <c r="AH430" i="1"/>
  <c r="AG430" i="1"/>
  <c r="AF430" i="1"/>
  <c r="AE430" i="1"/>
  <c r="AD430" i="1"/>
  <c r="AC430" i="1"/>
  <c r="AB430" i="1"/>
  <c r="AA430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N430" i="1"/>
  <c r="M430" i="1"/>
  <c r="K430" i="1"/>
  <c r="L430" i="1" s="1"/>
  <c r="I430" i="1"/>
  <c r="J430" i="1"/>
  <c r="H430" i="1"/>
  <c r="G430" i="1"/>
  <c r="F430" i="1"/>
  <c r="E430" i="1"/>
  <c r="D430" i="1"/>
  <c r="C430" i="1"/>
  <c r="CD429" i="1"/>
  <c r="CC429" i="1"/>
  <c r="CB429" i="1"/>
  <c r="CA429" i="1"/>
  <c r="BZ429" i="1"/>
  <c r="BY429" i="1"/>
  <c r="BX429" i="1"/>
  <c r="BW429" i="1"/>
  <c r="BV429" i="1"/>
  <c r="BU429" i="1"/>
  <c r="BT429" i="1"/>
  <c r="BS429" i="1"/>
  <c r="BR429" i="1"/>
  <c r="BQ429" i="1"/>
  <c r="BP429" i="1"/>
  <c r="BO429" i="1"/>
  <c r="BN429" i="1"/>
  <c r="BM429" i="1"/>
  <c r="BL429" i="1"/>
  <c r="BK429" i="1"/>
  <c r="BJ429" i="1"/>
  <c r="BI429" i="1"/>
  <c r="BH429" i="1"/>
  <c r="BG429" i="1"/>
  <c r="BF429" i="1"/>
  <c r="BE429" i="1"/>
  <c r="BD429" i="1"/>
  <c r="BC429" i="1"/>
  <c r="BB429" i="1"/>
  <c r="BA429" i="1"/>
  <c r="AZ429" i="1"/>
  <c r="AY429" i="1"/>
  <c r="AX429" i="1"/>
  <c r="AW429" i="1"/>
  <c r="AV429" i="1"/>
  <c r="AU429" i="1"/>
  <c r="AT429" i="1"/>
  <c r="AS429" i="1"/>
  <c r="AR429" i="1"/>
  <c r="AQ429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K429" i="1"/>
  <c r="L429" i="1" s="1"/>
  <c r="I429" i="1"/>
  <c r="J429" i="1"/>
  <c r="H429" i="1"/>
  <c r="G429" i="1"/>
  <c r="F429" i="1"/>
  <c r="E429" i="1"/>
  <c r="D429" i="1"/>
  <c r="C429" i="1"/>
  <c r="CD428" i="1"/>
  <c r="CC428" i="1"/>
  <c r="CB428" i="1"/>
  <c r="CA428" i="1"/>
  <c r="BZ428" i="1"/>
  <c r="BY428" i="1"/>
  <c r="BX428" i="1"/>
  <c r="BW428" i="1"/>
  <c r="BV428" i="1"/>
  <c r="BU428" i="1"/>
  <c r="BT428" i="1"/>
  <c r="BS428" i="1"/>
  <c r="BR428" i="1"/>
  <c r="BQ428" i="1"/>
  <c r="BP428" i="1"/>
  <c r="BO428" i="1"/>
  <c r="BN428" i="1"/>
  <c r="BM428" i="1"/>
  <c r="BL428" i="1"/>
  <c r="BK428" i="1"/>
  <c r="BJ428" i="1"/>
  <c r="BI428" i="1"/>
  <c r="BH428" i="1"/>
  <c r="BG428" i="1"/>
  <c r="BF428" i="1"/>
  <c r="BE428" i="1"/>
  <c r="BD428" i="1"/>
  <c r="BC428" i="1"/>
  <c r="BB428" i="1"/>
  <c r="BA428" i="1"/>
  <c r="AZ428" i="1"/>
  <c r="AY428" i="1"/>
  <c r="AX428" i="1"/>
  <c r="AW428" i="1"/>
  <c r="AV428" i="1"/>
  <c r="AU428" i="1"/>
  <c r="AT428" i="1"/>
  <c r="AS428" i="1"/>
  <c r="AR428" i="1"/>
  <c r="AQ428" i="1"/>
  <c r="AP428" i="1"/>
  <c r="AO428" i="1"/>
  <c r="AN428" i="1"/>
  <c r="AM428" i="1"/>
  <c r="AL428" i="1"/>
  <c r="AK428" i="1"/>
  <c r="AJ428" i="1"/>
  <c r="AI428" i="1"/>
  <c r="AH428" i="1"/>
  <c r="AG428" i="1"/>
  <c r="AF428" i="1"/>
  <c r="AE428" i="1"/>
  <c r="AD428" i="1"/>
  <c r="AC428" i="1"/>
  <c r="AB428" i="1"/>
  <c r="AA428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N428" i="1"/>
  <c r="M428" i="1"/>
  <c r="K428" i="1"/>
  <c r="L428" i="1" s="1"/>
  <c r="I428" i="1"/>
  <c r="J428" i="1"/>
  <c r="H428" i="1"/>
  <c r="G428" i="1"/>
  <c r="F428" i="1"/>
  <c r="E428" i="1"/>
  <c r="D428" i="1"/>
  <c r="C428" i="1"/>
  <c r="CD427" i="1"/>
  <c r="CC427" i="1"/>
  <c r="CB427" i="1"/>
  <c r="CA427" i="1"/>
  <c r="BZ427" i="1"/>
  <c r="BY427" i="1"/>
  <c r="BX427" i="1"/>
  <c r="BW427" i="1"/>
  <c r="BV427" i="1"/>
  <c r="BU427" i="1"/>
  <c r="BT427" i="1"/>
  <c r="BS427" i="1"/>
  <c r="BR427" i="1"/>
  <c r="BQ427" i="1"/>
  <c r="BP427" i="1"/>
  <c r="BO427" i="1"/>
  <c r="BN427" i="1"/>
  <c r="BM427" i="1"/>
  <c r="BL427" i="1"/>
  <c r="BK427" i="1"/>
  <c r="BJ427" i="1"/>
  <c r="BI427" i="1"/>
  <c r="BH427" i="1"/>
  <c r="BG427" i="1"/>
  <c r="BF427" i="1"/>
  <c r="BE427" i="1"/>
  <c r="BD427" i="1"/>
  <c r="BC427" i="1"/>
  <c r="BB427" i="1"/>
  <c r="BA427" i="1"/>
  <c r="AZ427" i="1"/>
  <c r="AY427" i="1"/>
  <c r="AX427" i="1"/>
  <c r="AW427" i="1"/>
  <c r="AV427" i="1"/>
  <c r="AU427" i="1"/>
  <c r="AT427" i="1"/>
  <c r="AS427" i="1"/>
  <c r="AR427" i="1"/>
  <c r="AQ427" i="1"/>
  <c r="AP427" i="1"/>
  <c r="AO427" i="1"/>
  <c r="AN427" i="1"/>
  <c r="AM427" i="1"/>
  <c r="AL427" i="1"/>
  <c r="AK427" i="1"/>
  <c r="AJ427" i="1"/>
  <c r="AI427" i="1"/>
  <c r="AH427" i="1"/>
  <c r="AG427" i="1"/>
  <c r="AF427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K427" i="1"/>
  <c r="L427" i="1" s="1"/>
  <c r="I427" i="1"/>
  <c r="J427" i="1"/>
  <c r="H427" i="1"/>
  <c r="G427" i="1"/>
  <c r="F427" i="1"/>
  <c r="E427" i="1"/>
  <c r="D427" i="1"/>
  <c r="C427" i="1"/>
  <c r="CD426" i="1"/>
  <c r="CC426" i="1"/>
  <c r="CB426" i="1"/>
  <c r="CA426" i="1"/>
  <c r="BZ426" i="1"/>
  <c r="BY426" i="1"/>
  <c r="BX426" i="1"/>
  <c r="BW426" i="1"/>
  <c r="BV426" i="1"/>
  <c r="BU426" i="1"/>
  <c r="BT426" i="1"/>
  <c r="BS426" i="1"/>
  <c r="BR426" i="1"/>
  <c r="BQ426" i="1"/>
  <c r="BP426" i="1"/>
  <c r="BO426" i="1"/>
  <c r="BN426" i="1"/>
  <c r="BM426" i="1"/>
  <c r="BL426" i="1"/>
  <c r="BK426" i="1"/>
  <c r="BJ426" i="1"/>
  <c r="BI426" i="1"/>
  <c r="BH426" i="1"/>
  <c r="BG426" i="1"/>
  <c r="BF426" i="1"/>
  <c r="BE426" i="1"/>
  <c r="BD426" i="1"/>
  <c r="BC426" i="1"/>
  <c r="BB426" i="1"/>
  <c r="BA426" i="1"/>
  <c r="AZ426" i="1"/>
  <c r="AY426" i="1"/>
  <c r="AX426" i="1"/>
  <c r="AW426" i="1"/>
  <c r="AV426" i="1"/>
  <c r="AU426" i="1"/>
  <c r="AT426" i="1"/>
  <c r="AS426" i="1"/>
  <c r="AR426" i="1"/>
  <c r="AQ426" i="1"/>
  <c r="AP426" i="1"/>
  <c r="AO426" i="1"/>
  <c r="AN426" i="1"/>
  <c r="AM426" i="1"/>
  <c r="AL426" i="1"/>
  <c r="AK426" i="1"/>
  <c r="AJ426" i="1"/>
  <c r="AI426" i="1"/>
  <c r="AH426" i="1"/>
  <c r="AG426" i="1"/>
  <c r="AF426" i="1"/>
  <c r="AE426" i="1"/>
  <c r="AD426" i="1"/>
  <c r="AC426" i="1"/>
  <c r="AB426" i="1"/>
  <c r="AA426" i="1"/>
  <c r="Z426" i="1"/>
  <c r="Y426" i="1"/>
  <c r="X426" i="1"/>
  <c r="W426" i="1"/>
  <c r="V426" i="1"/>
  <c r="U426" i="1"/>
  <c r="T426" i="1"/>
  <c r="S426" i="1"/>
  <c r="R426" i="1"/>
  <c r="Q426" i="1"/>
  <c r="P426" i="1"/>
  <c r="O426" i="1"/>
  <c r="N426" i="1"/>
  <c r="M426" i="1"/>
  <c r="K426" i="1"/>
  <c r="L426" i="1" s="1"/>
  <c r="I426" i="1"/>
  <c r="J426" i="1"/>
  <c r="H426" i="1"/>
  <c r="G426" i="1"/>
  <c r="F426" i="1"/>
  <c r="E426" i="1"/>
  <c r="D426" i="1"/>
  <c r="C426" i="1"/>
  <c r="CD425" i="1"/>
  <c r="CC425" i="1"/>
  <c r="CB425" i="1"/>
  <c r="CA425" i="1"/>
  <c r="BZ425" i="1"/>
  <c r="BY425" i="1"/>
  <c r="BX425" i="1"/>
  <c r="BW425" i="1"/>
  <c r="BV425" i="1"/>
  <c r="BU425" i="1"/>
  <c r="BT425" i="1"/>
  <c r="BS425" i="1"/>
  <c r="BR425" i="1"/>
  <c r="BQ425" i="1"/>
  <c r="BP425" i="1"/>
  <c r="BO425" i="1"/>
  <c r="BN425" i="1"/>
  <c r="BM425" i="1"/>
  <c r="BL425" i="1"/>
  <c r="BK425" i="1"/>
  <c r="BJ425" i="1"/>
  <c r="BI425" i="1"/>
  <c r="BH425" i="1"/>
  <c r="BG425" i="1"/>
  <c r="BF425" i="1"/>
  <c r="BE425" i="1"/>
  <c r="BD425" i="1"/>
  <c r="BC425" i="1"/>
  <c r="BB425" i="1"/>
  <c r="BA425" i="1"/>
  <c r="AZ425" i="1"/>
  <c r="AY425" i="1"/>
  <c r="AX425" i="1"/>
  <c r="AW425" i="1"/>
  <c r="AV425" i="1"/>
  <c r="AU425" i="1"/>
  <c r="AT425" i="1"/>
  <c r="AS425" i="1"/>
  <c r="AR425" i="1"/>
  <c r="AQ425" i="1"/>
  <c r="AP425" i="1"/>
  <c r="AO425" i="1"/>
  <c r="AN425" i="1"/>
  <c r="AM425" i="1"/>
  <c r="AL425" i="1"/>
  <c r="AK425" i="1"/>
  <c r="AJ425" i="1"/>
  <c r="AI425" i="1"/>
  <c r="AH425" i="1"/>
  <c r="AG425" i="1"/>
  <c r="AF425" i="1"/>
  <c r="AE425" i="1"/>
  <c r="AD425" i="1"/>
  <c r="AC425" i="1"/>
  <c r="AB425" i="1"/>
  <c r="AA425" i="1"/>
  <c r="Z425" i="1"/>
  <c r="Y425" i="1"/>
  <c r="X425" i="1"/>
  <c r="W425" i="1"/>
  <c r="V425" i="1"/>
  <c r="U425" i="1"/>
  <c r="T425" i="1"/>
  <c r="S425" i="1"/>
  <c r="R425" i="1"/>
  <c r="Q425" i="1"/>
  <c r="P425" i="1"/>
  <c r="O425" i="1"/>
  <c r="N425" i="1"/>
  <c r="M425" i="1"/>
  <c r="K425" i="1"/>
  <c r="L425" i="1" s="1"/>
  <c r="I425" i="1"/>
  <c r="J425" i="1"/>
  <c r="H425" i="1"/>
  <c r="G425" i="1"/>
  <c r="F425" i="1"/>
  <c r="E425" i="1"/>
  <c r="D425" i="1"/>
  <c r="C425" i="1"/>
  <c r="CD424" i="1"/>
  <c r="CC424" i="1"/>
  <c r="CB424" i="1"/>
  <c r="CA424" i="1"/>
  <c r="BZ424" i="1"/>
  <c r="BY424" i="1"/>
  <c r="BX424" i="1"/>
  <c r="BW424" i="1"/>
  <c r="BV424" i="1"/>
  <c r="BU424" i="1"/>
  <c r="BT424" i="1"/>
  <c r="BS424" i="1"/>
  <c r="BR424" i="1"/>
  <c r="BQ424" i="1"/>
  <c r="BP424" i="1"/>
  <c r="BO424" i="1"/>
  <c r="BN424" i="1"/>
  <c r="BM424" i="1"/>
  <c r="BL424" i="1"/>
  <c r="BK424" i="1"/>
  <c r="BJ424" i="1"/>
  <c r="BI424" i="1"/>
  <c r="BH424" i="1"/>
  <c r="BG424" i="1"/>
  <c r="BF424" i="1"/>
  <c r="BE424" i="1"/>
  <c r="BD424" i="1"/>
  <c r="BC424" i="1"/>
  <c r="BB424" i="1"/>
  <c r="BA424" i="1"/>
  <c r="AZ424" i="1"/>
  <c r="AY424" i="1"/>
  <c r="AX424" i="1"/>
  <c r="AW424" i="1"/>
  <c r="AV424" i="1"/>
  <c r="AU424" i="1"/>
  <c r="AT424" i="1"/>
  <c r="AS424" i="1"/>
  <c r="AR424" i="1"/>
  <c r="AQ424" i="1"/>
  <c r="AP424" i="1"/>
  <c r="AO424" i="1"/>
  <c r="AN424" i="1"/>
  <c r="AM424" i="1"/>
  <c r="AL424" i="1"/>
  <c r="AK424" i="1"/>
  <c r="AJ424" i="1"/>
  <c r="AI424" i="1"/>
  <c r="AH424" i="1"/>
  <c r="AG424" i="1"/>
  <c r="AF424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N424" i="1"/>
  <c r="M424" i="1"/>
  <c r="K424" i="1"/>
  <c r="L424" i="1" s="1"/>
  <c r="I424" i="1"/>
  <c r="J424" i="1"/>
  <c r="H424" i="1"/>
  <c r="G424" i="1"/>
  <c r="F424" i="1"/>
  <c r="E424" i="1"/>
  <c r="D424" i="1"/>
  <c r="C424" i="1"/>
  <c r="CD423" i="1"/>
  <c r="CC423" i="1"/>
  <c r="CB423" i="1"/>
  <c r="CA423" i="1"/>
  <c r="BZ423" i="1"/>
  <c r="BY423" i="1"/>
  <c r="BX423" i="1"/>
  <c r="BW423" i="1"/>
  <c r="BV423" i="1"/>
  <c r="BU423" i="1"/>
  <c r="BT423" i="1"/>
  <c r="BS423" i="1"/>
  <c r="BR423" i="1"/>
  <c r="BQ423" i="1"/>
  <c r="BP423" i="1"/>
  <c r="BO423" i="1"/>
  <c r="BN423" i="1"/>
  <c r="BM423" i="1"/>
  <c r="BL423" i="1"/>
  <c r="BK423" i="1"/>
  <c r="BJ423" i="1"/>
  <c r="BI423" i="1"/>
  <c r="BH423" i="1"/>
  <c r="BG423" i="1"/>
  <c r="BF423" i="1"/>
  <c r="BE423" i="1"/>
  <c r="BD423" i="1"/>
  <c r="BC423" i="1"/>
  <c r="BB423" i="1"/>
  <c r="BA423" i="1"/>
  <c r="AZ423" i="1"/>
  <c r="AY423" i="1"/>
  <c r="AX423" i="1"/>
  <c r="AW423" i="1"/>
  <c r="AV423" i="1"/>
  <c r="AU423" i="1"/>
  <c r="AT423" i="1"/>
  <c r="AS423" i="1"/>
  <c r="AR423" i="1"/>
  <c r="AQ423" i="1"/>
  <c r="AP423" i="1"/>
  <c r="AO423" i="1"/>
  <c r="AN423" i="1"/>
  <c r="AM423" i="1"/>
  <c r="AL423" i="1"/>
  <c r="AK423" i="1"/>
  <c r="AJ423" i="1"/>
  <c r="AI423" i="1"/>
  <c r="AH423" i="1"/>
  <c r="AG423" i="1"/>
  <c r="AF423" i="1"/>
  <c r="AE423" i="1"/>
  <c r="AD423" i="1"/>
  <c r="AC423" i="1"/>
  <c r="AB423" i="1"/>
  <c r="AA423" i="1"/>
  <c r="Z423" i="1"/>
  <c r="Y423" i="1"/>
  <c r="X423" i="1"/>
  <c r="W423" i="1"/>
  <c r="V423" i="1"/>
  <c r="U423" i="1"/>
  <c r="T423" i="1"/>
  <c r="S423" i="1"/>
  <c r="R423" i="1"/>
  <c r="Q423" i="1"/>
  <c r="P423" i="1"/>
  <c r="O423" i="1"/>
  <c r="N423" i="1"/>
  <c r="M423" i="1"/>
  <c r="K423" i="1"/>
  <c r="L423" i="1" s="1"/>
  <c r="I423" i="1"/>
  <c r="J423" i="1"/>
  <c r="H423" i="1"/>
  <c r="G423" i="1"/>
  <c r="F423" i="1"/>
  <c r="E423" i="1"/>
  <c r="D423" i="1"/>
  <c r="C423" i="1"/>
  <c r="CD422" i="1"/>
  <c r="CC422" i="1"/>
  <c r="CB422" i="1"/>
  <c r="CA422" i="1"/>
  <c r="BZ422" i="1"/>
  <c r="BY422" i="1"/>
  <c r="BX422" i="1"/>
  <c r="BW422" i="1"/>
  <c r="BV422" i="1"/>
  <c r="BU422" i="1"/>
  <c r="BT422" i="1"/>
  <c r="BS422" i="1"/>
  <c r="BR422" i="1"/>
  <c r="BQ422" i="1"/>
  <c r="BP422" i="1"/>
  <c r="BO422" i="1"/>
  <c r="BN422" i="1"/>
  <c r="BM422" i="1"/>
  <c r="BL422" i="1"/>
  <c r="BK422" i="1"/>
  <c r="BJ422" i="1"/>
  <c r="BI422" i="1"/>
  <c r="BH422" i="1"/>
  <c r="BG422" i="1"/>
  <c r="BF422" i="1"/>
  <c r="BE422" i="1"/>
  <c r="BD422" i="1"/>
  <c r="BC422" i="1"/>
  <c r="BB422" i="1"/>
  <c r="BA422" i="1"/>
  <c r="AZ422" i="1"/>
  <c r="AY422" i="1"/>
  <c r="AX422" i="1"/>
  <c r="AW422" i="1"/>
  <c r="AV422" i="1"/>
  <c r="AU422" i="1"/>
  <c r="AT422" i="1"/>
  <c r="AS422" i="1"/>
  <c r="AR422" i="1"/>
  <c r="AQ422" i="1"/>
  <c r="AP422" i="1"/>
  <c r="AO422" i="1"/>
  <c r="AN422" i="1"/>
  <c r="AM422" i="1"/>
  <c r="AL422" i="1"/>
  <c r="AK422" i="1"/>
  <c r="AJ422" i="1"/>
  <c r="AI422" i="1"/>
  <c r="AH422" i="1"/>
  <c r="AG422" i="1"/>
  <c r="AF422" i="1"/>
  <c r="AE422" i="1"/>
  <c r="AD422" i="1"/>
  <c r="AC422" i="1"/>
  <c r="AB422" i="1"/>
  <c r="AA422" i="1"/>
  <c r="Z422" i="1"/>
  <c r="Y422" i="1"/>
  <c r="X422" i="1"/>
  <c r="W422" i="1"/>
  <c r="V422" i="1"/>
  <c r="U422" i="1"/>
  <c r="T422" i="1"/>
  <c r="S422" i="1"/>
  <c r="R422" i="1"/>
  <c r="Q422" i="1"/>
  <c r="P422" i="1"/>
  <c r="O422" i="1"/>
  <c r="N422" i="1"/>
  <c r="M422" i="1"/>
  <c r="K422" i="1"/>
  <c r="L422" i="1" s="1"/>
  <c r="I422" i="1"/>
  <c r="J422" i="1"/>
  <c r="H422" i="1"/>
  <c r="G422" i="1"/>
  <c r="F422" i="1"/>
  <c r="E422" i="1"/>
  <c r="D422" i="1"/>
  <c r="C422" i="1"/>
  <c r="CD421" i="1"/>
  <c r="CC421" i="1"/>
  <c r="CB421" i="1"/>
  <c r="CA421" i="1"/>
  <c r="BZ421" i="1"/>
  <c r="BY421" i="1"/>
  <c r="BX421" i="1"/>
  <c r="BW421" i="1"/>
  <c r="BV421" i="1"/>
  <c r="BU421" i="1"/>
  <c r="BT421" i="1"/>
  <c r="BS421" i="1"/>
  <c r="BR421" i="1"/>
  <c r="BQ421" i="1"/>
  <c r="BP421" i="1"/>
  <c r="BO421" i="1"/>
  <c r="BN421" i="1"/>
  <c r="BM421" i="1"/>
  <c r="BL421" i="1"/>
  <c r="BK421" i="1"/>
  <c r="BJ421" i="1"/>
  <c r="BI421" i="1"/>
  <c r="BH421" i="1"/>
  <c r="BG421" i="1"/>
  <c r="BF421" i="1"/>
  <c r="BE421" i="1"/>
  <c r="BD421" i="1"/>
  <c r="BC421" i="1"/>
  <c r="BB421" i="1"/>
  <c r="BA421" i="1"/>
  <c r="AZ421" i="1"/>
  <c r="AY421" i="1"/>
  <c r="AX421" i="1"/>
  <c r="AW421" i="1"/>
  <c r="AV421" i="1"/>
  <c r="AU421" i="1"/>
  <c r="AT421" i="1"/>
  <c r="AS421" i="1"/>
  <c r="AR421" i="1"/>
  <c r="AQ421" i="1"/>
  <c r="AP421" i="1"/>
  <c r="AO421" i="1"/>
  <c r="AN421" i="1"/>
  <c r="AM421" i="1"/>
  <c r="AL421" i="1"/>
  <c r="AK421" i="1"/>
  <c r="AJ421" i="1"/>
  <c r="AI421" i="1"/>
  <c r="AH421" i="1"/>
  <c r="AG421" i="1"/>
  <c r="AF421" i="1"/>
  <c r="AE421" i="1"/>
  <c r="AD421" i="1"/>
  <c r="AC421" i="1"/>
  <c r="AB421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N421" i="1"/>
  <c r="M421" i="1"/>
  <c r="K421" i="1"/>
  <c r="L421" i="1" s="1"/>
  <c r="I421" i="1"/>
  <c r="J421" i="1"/>
  <c r="H421" i="1"/>
  <c r="G421" i="1"/>
  <c r="F421" i="1"/>
  <c r="E421" i="1"/>
  <c r="D421" i="1"/>
  <c r="C421" i="1"/>
  <c r="CD420" i="1"/>
  <c r="CC420" i="1"/>
  <c r="CB420" i="1"/>
  <c r="CA420" i="1"/>
  <c r="BZ420" i="1"/>
  <c r="BY420" i="1"/>
  <c r="BX420" i="1"/>
  <c r="BW420" i="1"/>
  <c r="BV420" i="1"/>
  <c r="BU420" i="1"/>
  <c r="BT420" i="1"/>
  <c r="BS420" i="1"/>
  <c r="BR420" i="1"/>
  <c r="BQ420" i="1"/>
  <c r="BP420" i="1"/>
  <c r="BO420" i="1"/>
  <c r="BN420" i="1"/>
  <c r="BM420" i="1"/>
  <c r="BL420" i="1"/>
  <c r="BK420" i="1"/>
  <c r="BJ420" i="1"/>
  <c r="BI420" i="1"/>
  <c r="BH420" i="1"/>
  <c r="BG420" i="1"/>
  <c r="BF420" i="1"/>
  <c r="BE420" i="1"/>
  <c r="BD420" i="1"/>
  <c r="BC420" i="1"/>
  <c r="BB420" i="1"/>
  <c r="BA420" i="1"/>
  <c r="AZ420" i="1"/>
  <c r="AY420" i="1"/>
  <c r="AX420" i="1"/>
  <c r="AW420" i="1"/>
  <c r="AV420" i="1"/>
  <c r="AU420" i="1"/>
  <c r="AT420" i="1"/>
  <c r="AS420" i="1"/>
  <c r="AR420" i="1"/>
  <c r="AQ420" i="1"/>
  <c r="AP420" i="1"/>
  <c r="AO420" i="1"/>
  <c r="AN420" i="1"/>
  <c r="AM420" i="1"/>
  <c r="AL420" i="1"/>
  <c r="AK420" i="1"/>
  <c r="AJ420" i="1"/>
  <c r="AI420" i="1"/>
  <c r="AH420" i="1"/>
  <c r="AG420" i="1"/>
  <c r="AF420" i="1"/>
  <c r="AE420" i="1"/>
  <c r="AD420" i="1"/>
  <c r="AC420" i="1"/>
  <c r="AB420" i="1"/>
  <c r="AA420" i="1"/>
  <c r="Z420" i="1"/>
  <c r="Y420" i="1"/>
  <c r="X420" i="1"/>
  <c r="W420" i="1"/>
  <c r="V420" i="1"/>
  <c r="U420" i="1"/>
  <c r="T420" i="1"/>
  <c r="S420" i="1"/>
  <c r="R420" i="1"/>
  <c r="Q420" i="1"/>
  <c r="P420" i="1"/>
  <c r="O420" i="1"/>
  <c r="N420" i="1"/>
  <c r="M420" i="1"/>
  <c r="K420" i="1"/>
  <c r="L420" i="1" s="1"/>
  <c r="I420" i="1"/>
  <c r="J420" i="1"/>
  <c r="H420" i="1"/>
  <c r="G420" i="1"/>
  <c r="F420" i="1"/>
  <c r="E420" i="1"/>
  <c r="D420" i="1"/>
  <c r="C420" i="1"/>
  <c r="CD419" i="1"/>
  <c r="CC419" i="1"/>
  <c r="CB419" i="1"/>
  <c r="CA419" i="1"/>
  <c r="BZ419" i="1"/>
  <c r="BY419" i="1"/>
  <c r="BX419" i="1"/>
  <c r="BW419" i="1"/>
  <c r="BV419" i="1"/>
  <c r="BU419" i="1"/>
  <c r="BT419" i="1"/>
  <c r="BS419" i="1"/>
  <c r="BR419" i="1"/>
  <c r="BQ419" i="1"/>
  <c r="BP419" i="1"/>
  <c r="BO419" i="1"/>
  <c r="BN419" i="1"/>
  <c r="BM419" i="1"/>
  <c r="BL419" i="1"/>
  <c r="BK419" i="1"/>
  <c r="BJ419" i="1"/>
  <c r="BI419" i="1"/>
  <c r="BH419" i="1"/>
  <c r="BG419" i="1"/>
  <c r="BF419" i="1"/>
  <c r="BE419" i="1"/>
  <c r="BD419" i="1"/>
  <c r="BC419" i="1"/>
  <c r="BB419" i="1"/>
  <c r="BA419" i="1"/>
  <c r="AZ419" i="1"/>
  <c r="AY419" i="1"/>
  <c r="AX419" i="1"/>
  <c r="AW419" i="1"/>
  <c r="AV419" i="1"/>
  <c r="AU419" i="1"/>
  <c r="AT419" i="1"/>
  <c r="AS419" i="1"/>
  <c r="AR419" i="1"/>
  <c r="AQ419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K419" i="1"/>
  <c r="L419" i="1" s="1"/>
  <c r="I419" i="1"/>
  <c r="J419" i="1"/>
  <c r="H419" i="1"/>
  <c r="G419" i="1"/>
  <c r="F419" i="1"/>
  <c r="E419" i="1"/>
  <c r="D419" i="1"/>
  <c r="C419" i="1"/>
  <c r="CD418" i="1"/>
  <c r="CC418" i="1"/>
  <c r="CB418" i="1"/>
  <c r="CA418" i="1"/>
  <c r="BZ418" i="1"/>
  <c r="BY418" i="1"/>
  <c r="BX418" i="1"/>
  <c r="BW418" i="1"/>
  <c r="BV418" i="1"/>
  <c r="BU418" i="1"/>
  <c r="BT418" i="1"/>
  <c r="BS418" i="1"/>
  <c r="BR418" i="1"/>
  <c r="BQ418" i="1"/>
  <c r="BP418" i="1"/>
  <c r="BO418" i="1"/>
  <c r="BN418" i="1"/>
  <c r="BM418" i="1"/>
  <c r="BL418" i="1"/>
  <c r="BK418" i="1"/>
  <c r="BJ418" i="1"/>
  <c r="BI418" i="1"/>
  <c r="BH418" i="1"/>
  <c r="BG418" i="1"/>
  <c r="BF418" i="1"/>
  <c r="BE418" i="1"/>
  <c r="BD418" i="1"/>
  <c r="BC418" i="1"/>
  <c r="BB418" i="1"/>
  <c r="BA418" i="1"/>
  <c r="AZ418" i="1"/>
  <c r="AY418" i="1"/>
  <c r="AX418" i="1"/>
  <c r="AW418" i="1"/>
  <c r="AV418" i="1"/>
  <c r="AU418" i="1"/>
  <c r="AT418" i="1"/>
  <c r="AS418" i="1"/>
  <c r="AR418" i="1"/>
  <c r="AQ418" i="1"/>
  <c r="AP418" i="1"/>
  <c r="AO418" i="1"/>
  <c r="AN418" i="1"/>
  <c r="AM418" i="1"/>
  <c r="AL418" i="1"/>
  <c r="AK418" i="1"/>
  <c r="AJ418" i="1"/>
  <c r="AI418" i="1"/>
  <c r="AH418" i="1"/>
  <c r="AG418" i="1"/>
  <c r="AF418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N418" i="1"/>
  <c r="M418" i="1"/>
  <c r="K418" i="1"/>
  <c r="L418" i="1" s="1"/>
  <c r="I418" i="1"/>
  <c r="J418" i="1"/>
  <c r="H418" i="1"/>
  <c r="G418" i="1"/>
  <c r="F418" i="1"/>
  <c r="E418" i="1"/>
  <c r="D418" i="1"/>
  <c r="C418" i="1"/>
  <c r="CD417" i="1"/>
  <c r="CC417" i="1"/>
  <c r="CB417" i="1"/>
  <c r="CA417" i="1"/>
  <c r="BZ417" i="1"/>
  <c r="BY417" i="1"/>
  <c r="BX417" i="1"/>
  <c r="BW417" i="1"/>
  <c r="BV417" i="1"/>
  <c r="BU417" i="1"/>
  <c r="BT417" i="1"/>
  <c r="BS417" i="1"/>
  <c r="BR417" i="1"/>
  <c r="BQ417" i="1"/>
  <c r="BP417" i="1"/>
  <c r="BO417" i="1"/>
  <c r="BN417" i="1"/>
  <c r="BM417" i="1"/>
  <c r="BL417" i="1"/>
  <c r="BK417" i="1"/>
  <c r="BJ417" i="1"/>
  <c r="BI417" i="1"/>
  <c r="BH417" i="1"/>
  <c r="BG417" i="1"/>
  <c r="BF417" i="1"/>
  <c r="BE417" i="1"/>
  <c r="BD417" i="1"/>
  <c r="BC417" i="1"/>
  <c r="BB417" i="1"/>
  <c r="BA417" i="1"/>
  <c r="AZ417" i="1"/>
  <c r="AY417" i="1"/>
  <c r="AX417" i="1"/>
  <c r="AW417" i="1"/>
  <c r="AV417" i="1"/>
  <c r="AU417" i="1"/>
  <c r="AT417" i="1"/>
  <c r="AS417" i="1"/>
  <c r="AR417" i="1"/>
  <c r="AQ417" i="1"/>
  <c r="AP417" i="1"/>
  <c r="AO417" i="1"/>
  <c r="AN417" i="1"/>
  <c r="AM417" i="1"/>
  <c r="AL417" i="1"/>
  <c r="AK417" i="1"/>
  <c r="AJ417" i="1"/>
  <c r="AI417" i="1"/>
  <c r="AH417" i="1"/>
  <c r="AG417" i="1"/>
  <c r="AF417" i="1"/>
  <c r="AE417" i="1"/>
  <c r="AD417" i="1"/>
  <c r="AC417" i="1"/>
  <c r="AB417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N417" i="1"/>
  <c r="M417" i="1"/>
  <c r="K417" i="1"/>
  <c r="L417" i="1" s="1"/>
  <c r="I417" i="1"/>
  <c r="J417" i="1"/>
  <c r="H417" i="1"/>
  <c r="G417" i="1"/>
  <c r="F417" i="1"/>
  <c r="E417" i="1"/>
  <c r="D417" i="1"/>
  <c r="C417" i="1"/>
  <c r="CD416" i="1"/>
  <c r="CC416" i="1"/>
  <c r="CB416" i="1"/>
  <c r="CA416" i="1"/>
  <c r="BZ416" i="1"/>
  <c r="BY416" i="1"/>
  <c r="BX416" i="1"/>
  <c r="BW416" i="1"/>
  <c r="BV416" i="1"/>
  <c r="BU416" i="1"/>
  <c r="BT416" i="1"/>
  <c r="BS416" i="1"/>
  <c r="BR416" i="1"/>
  <c r="BQ416" i="1"/>
  <c r="BP416" i="1"/>
  <c r="BO416" i="1"/>
  <c r="BN416" i="1"/>
  <c r="BM416" i="1"/>
  <c r="BL416" i="1"/>
  <c r="BK416" i="1"/>
  <c r="BJ416" i="1"/>
  <c r="BI416" i="1"/>
  <c r="BH416" i="1"/>
  <c r="BG416" i="1"/>
  <c r="BF416" i="1"/>
  <c r="BE416" i="1"/>
  <c r="BD416" i="1"/>
  <c r="BC416" i="1"/>
  <c r="BB416" i="1"/>
  <c r="BA416" i="1"/>
  <c r="AZ416" i="1"/>
  <c r="AY416" i="1"/>
  <c r="AX416" i="1"/>
  <c r="AW416" i="1"/>
  <c r="AV416" i="1"/>
  <c r="AU416" i="1"/>
  <c r="AT416" i="1"/>
  <c r="AS416" i="1"/>
  <c r="AR416" i="1"/>
  <c r="AQ416" i="1"/>
  <c r="AP416" i="1"/>
  <c r="AO416" i="1"/>
  <c r="AN416" i="1"/>
  <c r="AM416" i="1"/>
  <c r="AL416" i="1"/>
  <c r="AK416" i="1"/>
  <c r="AJ416" i="1"/>
  <c r="AI416" i="1"/>
  <c r="AH416" i="1"/>
  <c r="AG416" i="1"/>
  <c r="AF416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N416" i="1"/>
  <c r="M416" i="1"/>
  <c r="K416" i="1"/>
  <c r="L416" i="1" s="1"/>
  <c r="I416" i="1"/>
  <c r="J416" i="1"/>
  <c r="H416" i="1"/>
  <c r="G416" i="1"/>
  <c r="F416" i="1"/>
  <c r="E416" i="1"/>
  <c r="D416" i="1"/>
  <c r="C416" i="1"/>
  <c r="CD415" i="1"/>
  <c r="CC415" i="1"/>
  <c r="CB415" i="1"/>
  <c r="CA415" i="1"/>
  <c r="BZ415" i="1"/>
  <c r="BY415" i="1"/>
  <c r="BX415" i="1"/>
  <c r="BW415" i="1"/>
  <c r="BV415" i="1"/>
  <c r="BU415" i="1"/>
  <c r="BT415" i="1"/>
  <c r="BS415" i="1"/>
  <c r="BR415" i="1"/>
  <c r="BQ415" i="1"/>
  <c r="BP415" i="1"/>
  <c r="BO415" i="1"/>
  <c r="BN415" i="1"/>
  <c r="BM415" i="1"/>
  <c r="BL415" i="1"/>
  <c r="BK415" i="1"/>
  <c r="BJ415" i="1"/>
  <c r="BI415" i="1"/>
  <c r="BH415" i="1"/>
  <c r="BG415" i="1"/>
  <c r="BF415" i="1"/>
  <c r="BE415" i="1"/>
  <c r="BD415" i="1"/>
  <c r="BC415" i="1"/>
  <c r="BB415" i="1"/>
  <c r="BA415" i="1"/>
  <c r="AZ415" i="1"/>
  <c r="AY415" i="1"/>
  <c r="AX415" i="1"/>
  <c r="AW415" i="1"/>
  <c r="AV415" i="1"/>
  <c r="AU415" i="1"/>
  <c r="AT415" i="1"/>
  <c r="AS415" i="1"/>
  <c r="AR415" i="1"/>
  <c r="AQ415" i="1"/>
  <c r="AP415" i="1"/>
  <c r="AO415" i="1"/>
  <c r="AN415" i="1"/>
  <c r="AM415" i="1"/>
  <c r="AL415" i="1"/>
  <c r="AK415" i="1"/>
  <c r="AJ415" i="1"/>
  <c r="AI415" i="1"/>
  <c r="AH415" i="1"/>
  <c r="AG415" i="1"/>
  <c r="AF415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N415" i="1"/>
  <c r="M415" i="1"/>
  <c r="K415" i="1"/>
  <c r="L415" i="1" s="1"/>
  <c r="I415" i="1"/>
  <c r="J415" i="1"/>
  <c r="H415" i="1"/>
  <c r="G415" i="1"/>
  <c r="F415" i="1"/>
  <c r="E415" i="1"/>
  <c r="D415" i="1"/>
  <c r="C415" i="1"/>
  <c r="CD414" i="1"/>
  <c r="CC414" i="1"/>
  <c r="CB414" i="1"/>
  <c r="CA414" i="1"/>
  <c r="BZ414" i="1"/>
  <c r="BY414" i="1"/>
  <c r="BX414" i="1"/>
  <c r="BW414" i="1"/>
  <c r="BV414" i="1"/>
  <c r="BU414" i="1"/>
  <c r="BT414" i="1"/>
  <c r="BS414" i="1"/>
  <c r="BR414" i="1"/>
  <c r="BQ414" i="1"/>
  <c r="BP414" i="1"/>
  <c r="BO414" i="1"/>
  <c r="BN414" i="1"/>
  <c r="BM414" i="1"/>
  <c r="BL414" i="1"/>
  <c r="BK414" i="1"/>
  <c r="BJ414" i="1"/>
  <c r="BI414" i="1"/>
  <c r="BH414" i="1"/>
  <c r="BG414" i="1"/>
  <c r="BF414" i="1"/>
  <c r="BE414" i="1"/>
  <c r="BD414" i="1"/>
  <c r="BC414" i="1"/>
  <c r="BB414" i="1"/>
  <c r="BA414" i="1"/>
  <c r="AZ414" i="1"/>
  <c r="AY414" i="1"/>
  <c r="AX414" i="1"/>
  <c r="AW414" i="1"/>
  <c r="AV414" i="1"/>
  <c r="AU414" i="1"/>
  <c r="AT414" i="1"/>
  <c r="AS414" i="1"/>
  <c r="AR414" i="1"/>
  <c r="AQ414" i="1"/>
  <c r="AP414" i="1"/>
  <c r="AO414" i="1"/>
  <c r="AN414" i="1"/>
  <c r="AM414" i="1"/>
  <c r="AL414" i="1"/>
  <c r="AK414" i="1"/>
  <c r="AJ414" i="1"/>
  <c r="AI414" i="1"/>
  <c r="AH414" i="1"/>
  <c r="AG414" i="1"/>
  <c r="AF414" i="1"/>
  <c r="AE414" i="1"/>
  <c r="AD414" i="1"/>
  <c r="AC414" i="1"/>
  <c r="AB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K414" i="1"/>
  <c r="L414" i="1" s="1"/>
  <c r="I414" i="1"/>
  <c r="J414" i="1"/>
  <c r="H414" i="1"/>
  <c r="G414" i="1"/>
  <c r="F414" i="1"/>
  <c r="E414" i="1"/>
  <c r="D414" i="1"/>
  <c r="C414" i="1"/>
  <c r="CD413" i="1"/>
  <c r="CC413" i="1"/>
  <c r="CB413" i="1"/>
  <c r="CA413" i="1"/>
  <c r="BZ413" i="1"/>
  <c r="BY413" i="1"/>
  <c r="BX413" i="1"/>
  <c r="BW413" i="1"/>
  <c r="BV413" i="1"/>
  <c r="BU413" i="1"/>
  <c r="BT413" i="1"/>
  <c r="BS413" i="1"/>
  <c r="BR413" i="1"/>
  <c r="BQ413" i="1"/>
  <c r="BP413" i="1"/>
  <c r="BO413" i="1"/>
  <c r="BN413" i="1"/>
  <c r="BM413" i="1"/>
  <c r="BL413" i="1"/>
  <c r="BK413" i="1"/>
  <c r="BJ413" i="1"/>
  <c r="BI413" i="1"/>
  <c r="BH413" i="1"/>
  <c r="BG413" i="1"/>
  <c r="BF413" i="1"/>
  <c r="BE413" i="1"/>
  <c r="BD413" i="1"/>
  <c r="BC413" i="1"/>
  <c r="BB413" i="1"/>
  <c r="BA413" i="1"/>
  <c r="AZ413" i="1"/>
  <c r="AY413" i="1"/>
  <c r="AX413" i="1"/>
  <c r="AW413" i="1"/>
  <c r="AV413" i="1"/>
  <c r="AU413" i="1"/>
  <c r="AT413" i="1"/>
  <c r="AS413" i="1"/>
  <c r="AR413" i="1"/>
  <c r="AQ413" i="1"/>
  <c r="AP413" i="1"/>
  <c r="AO413" i="1"/>
  <c r="AN413" i="1"/>
  <c r="AM413" i="1"/>
  <c r="AL413" i="1"/>
  <c r="AK413" i="1"/>
  <c r="AJ413" i="1"/>
  <c r="AI413" i="1"/>
  <c r="AH413" i="1"/>
  <c r="AG413" i="1"/>
  <c r="AF413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N413" i="1"/>
  <c r="M413" i="1"/>
  <c r="K413" i="1"/>
  <c r="L413" i="1" s="1"/>
  <c r="I413" i="1"/>
  <c r="J413" i="1"/>
  <c r="H413" i="1"/>
  <c r="G413" i="1"/>
  <c r="F413" i="1"/>
  <c r="E413" i="1"/>
  <c r="D413" i="1"/>
  <c r="C413" i="1"/>
  <c r="CD412" i="1"/>
  <c r="CC412" i="1"/>
  <c r="CB412" i="1"/>
  <c r="CA412" i="1"/>
  <c r="BZ412" i="1"/>
  <c r="BY412" i="1"/>
  <c r="BX412" i="1"/>
  <c r="BW412" i="1"/>
  <c r="BV412" i="1"/>
  <c r="BU412" i="1"/>
  <c r="BT412" i="1"/>
  <c r="BS412" i="1"/>
  <c r="BR412" i="1"/>
  <c r="BQ412" i="1"/>
  <c r="BP412" i="1"/>
  <c r="BO412" i="1"/>
  <c r="BN412" i="1"/>
  <c r="BM412" i="1"/>
  <c r="BL412" i="1"/>
  <c r="BK412" i="1"/>
  <c r="BJ412" i="1"/>
  <c r="BI412" i="1"/>
  <c r="BH412" i="1"/>
  <c r="BG412" i="1"/>
  <c r="BF412" i="1"/>
  <c r="BE412" i="1"/>
  <c r="BD412" i="1"/>
  <c r="BC412" i="1"/>
  <c r="BB412" i="1"/>
  <c r="BA412" i="1"/>
  <c r="AZ412" i="1"/>
  <c r="AY412" i="1"/>
  <c r="AX412" i="1"/>
  <c r="AW412" i="1"/>
  <c r="AV412" i="1"/>
  <c r="AU412" i="1"/>
  <c r="AT412" i="1"/>
  <c r="AS412" i="1"/>
  <c r="AR412" i="1"/>
  <c r="AQ412" i="1"/>
  <c r="AP412" i="1"/>
  <c r="AO412" i="1"/>
  <c r="AN412" i="1"/>
  <c r="AM412" i="1"/>
  <c r="AL412" i="1"/>
  <c r="AK412" i="1"/>
  <c r="AJ412" i="1"/>
  <c r="AI412" i="1"/>
  <c r="AH412" i="1"/>
  <c r="AG412" i="1"/>
  <c r="AF412" i="1"/>
  <c r="AE412" i="1"/>
  <c r="AD412" i="1"/>
  <c r="AC412" i="1"/>
  <c r="AB412" i="1"/>
  <c r="AA412" i="1"/>
  <c r="Z412" i="1"/>
  <c r="Y412" i="1"/>
  <c r="X412" i="1"/>
  <c r="W412" i="1"/>
  <c r="V412" i="1"/>
  <c r="U412" i="1"/>
  <c r="T412" i="1"/>
  <c r="S412" i="1"/>
  <c r="R412" i="1"/>
  <c r="Q412" i="1"/>
  <c r="P412" i="1"/>
  <c r="O412" i="1"/>
  <c r="N412" i="1"/>
  <c r="M412" i="1"/>
  <c r="K412" i="1"/>
  <c r="L412" i="1" s="1"/>
  <c r="I412" i="1"/>
  <c r="J412" i="1"/>
  <c r="H412" i="1"/>
  <c r="G412" i="1"/>
  <c r="F412" i="1"/>
  <c r="E412" i="1"/>
  <c r="D412" i="1"/>
  <c r="C412" i="1"/>
  <c r="CD411" i="1"/>
  <c r="CC411" i="1"/>
  <c r="CB411" i="1"/>
  <c r="CA411" i="1"/>
  <c r="BZ411" i="1"/>
  <c r="BY411" i="1"/>
  <c r="BX411" i="1"/>
  <c r="BW411" i="1"/>
  <c r="BV411" i="1"/>
  <c r="BU411" i="1"/>
  <c r="BT411" i="1"/>
  <c r="BS411" i="1"/>
  <c r="BR411" i="1"/>
  <c r="BQ411" i="1"/>
  <c r="BP411" i="1"/>
  <c r="BO411" i="1"/>
  <c r="BN411" i="1"/>
  <c r="BM411" i="1"/>
  <c r="BL411" i="1"/>
  <c r="BK411" i="1"/>
  <c r="BJ411" i="1"/>
  <c r="BI411" i="1"/>
  <c r="BH411" i="1"/>
  <c r="BG411" i="1"/>
  <c r="BF411" i="1"/>
  <c r="BE411" i="1"/>
  <c r="BD411" i="1"/>
  <c r="BC411" i="1"/>
  <c r="BB411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K411" i="1"/>
  <c r="L411" i="1" s="1"/>
  <c r="I411" i="1"/>
  <c r="J411" i="1"/>
  <c r="H411" i="1"/>
  <c r="G411" i="1"/>
  <c r="F411" i="1"/>
  <c r="E411" i="1"/>
  <c r="D411" i="1"/>
  <c r="C411" i="1"/>
  <c r="CD410" i="1"/>
  <c r="CC410" i="1"/>
  <c r="CB410" i="1"/>
  <c r="CA410" i="1"/>
  <c r="BZ410" i="1"/>
  <c r="BY410" i="1"/>
  <c r="BX410" i="1"/>
  <c r="BW410" i="1"/>
  <c r="BV410" i="1"/>
  <c r="BU410" i="1"/>
  <c r="BT410" i="1"/>
  <c r="BS410" i="1"/>
  <c r="BR410" i="1"/>
  <c r="BQ410" i="1"/>
  <c r="BP410" i="1"/>
  <c r="BO410" i="1"/>
  <c r="BN410" i="1"/>
  <c r="BM410" i="1"/>
  <c r="BL410" i="1"/>
  <c r="BK410" i="1"/>
  <c r="BJ410" i="1"/>
  <c r="BI410" i="1"/>
  <c r="BH410" i="1"/>
  <c r="BG410" i="1"/>
  <c r="BF410" i="1"/>
  <c r="BE410" i="1"/>
  <c r="BD410" i="1"/>
  <c r="BC410" i="1"/>
  <c r="BB410" i="1"/>
  <c r="BA410" i="1"/>
  <c r="AZ410" i="1"/>
  <c r="AY410" i="1"/>
  <c r="AX410" i="1"/>
  <c r="AW410" i="1"/>
  <c r="AV410" i="1"/>
  <c r="AU410" i="1"/>
  <c r="AT410" i="1"/>
  <c r="AS410" i="1"/>
  <c r="AR410" i="1"/>
  <c r="AQ410" i="1"/>
  <c r="AP410" i="1"/>
  <c r="AO410" i="1"/>
  <c r="AN410" i="1"/>
  <c r="AM410" i="1"/>
  <c r="AL410" i="1"/>
  <c r="AK410" i="1"/>
  <c r="AJ410" i="1"/>
  <c r="AI410" i="1"/>
  <c r="AH410" i="1"/>
  <c r="AG410" i="1"/>
  <c r="AF410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N410" i="1"/>
  <c r="M410" i="1"/>
  <c r="K410" i="1"/>
  <c r="L410" i="1" s="1"/>
  <c r="I410" i="1"/>
  <c r="J410" i="1"/>
  <c r="H410" i="1"/>
  <c r="G410" i="1"/>
  <c r="F410" i="1"/>
  <c r="E410" i="1"/>
  <c r="D410" i="1"/>
  <c r="C410" i="1"/>
  <c r="CD409" i="1"/>
  <c r="CC409" i="1"/>
  <c r="CB409" i="1"/>
  <c r="CA409" i="1"/>
  <c r="BZ409" i="1"/>
  <c r="BY409" i="1"/>
  <c r="BX409" i="1"/>
  <c r="BW409" i="1"/>
  <c r="BV409" i="1"/>
  <c r="BU409" i="1"/>
  <c r="BT409" i="1"/>
  <c r="BS409" i="1"/>
  <c r="BR409" i="1"/>
  <c r="BQ409" i="1"/>
  <c r="BP409" i="1"/>
  <c r="BO409" i="1"/>
  <c r="BN409" i="1"/>
  <c r="BM409" i="1"/>
  <c r="BL409" i="1"/>
  <c r="BK409" i="1"/>
  <c r="BJ409" i="1"/>
  <c r="BI409" i="1"/>
  <c r="BH409" i="1"/>
  <c r="BG409" i="1"/>
  <c r="BF409" i="1"/>
  <c r="BE409" i="1"/>
  <c r="BD409" i="1"/>
  <c r="BC409" i="1"/>
  <c r="BB409" i="1"/>
  <c r="BA409" i="1"/>
  <c r="AZ409" i="1"/>
  <c r="AY409" i="1"/>
  <c r="AX409" i="1"/>
  <c r="AW409" i="1"/>
  <c r="AV409" i="1"/>
  <c r="AU409" i="1"/>
  <c r="AT409" i="1"/>
  <c r="AS409" i="1"/>
  <c r="AR409" i="1"/>
  <c r="AQ409" i="1"/>
  <c r="AP409" i="1"/>
  <c r="AO409" i="1"/>
  <c r="AN409" i="1"/>
  <c r="AM409" i="1"/>
  <c r="AL409" i="1"/>
  <c r="AK409" i="1"/>
  <c r="AJ409" i="1"/>
  <c r="AI409" i="1"/>
  <c r="AH409" i="1"/>
  <c r="AG409" i="1"/>
  <c r="AF409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K409" i="1"/>
  <c r="L409" i="1" s="1"/>
  <c r="I409" i="1"/>
  <c r="J409" i="1"/>
  <c r="H409" i="1"/>
  <c r="G409" i="1"/>
  <c r="F409" i="1"/>
  <c r="E409" i="1"/>
  <c r="D409" i="1"/>
  <c r="C409" i="1"/>
  <c r="CD408" i="1"/>
  <c r="CC408" i="1"/>
  <c r="CB408" i="1"/>
  <c r="CA408" i="1"/>
  <c r="BZ408" i="1"/>
  <c r="BY408" i="1"/>
  <c r="BX408" i="1"/>
  <c r="BW408" i="1"/>
  <c r="BV408" i="1"/>
  <c r="BU408" i="1"/>
  <c r="BT408" i="1"/>
  <c r="BS408" i="1"/>
  <c r="BR408" i="1"/>
  <c r="BQ408" i="1"/>
  <c r="BP408" i="1"/>
  <c r="BO408" i="1"/>
  <c r="BN408" i="1"/>
  <c r="BM408" i="1"/>
  <c r="BL408" i="1"/>
  <c r="BK408" i="1"/>
  <c r="BJ408" i="1"/>
  <c r="BI408" i="1"/>
  <c r="BH408" i="1"/>
  <c r="BG408" i="1"/>
  <c r="BF408" i="1"/>
  <c r="BE408" i="1"/>
  <c r="BD408" i="1"/>
  <c r="BC408" i="1"/>
  <c r="BB408" i="1"/>
  <c r="BA408" i="1"/>
  <c r="AZ408" i="1"/>
  <c r="AY408" i="1"/>
  <c r="AX408" i="1"/>
  <c r="AW408" i="1"/>
  <c r="AV408" i="1"/>
  <c r="AU408" i="1"/>
  <c r="AT408" i="1"/>
  <c r="AS408" i="1"/>
  <c r="AR408" i="1"/>
  <c r="AQ408" i="1"/>
  <c r="AP408" i="1"/>
  <c r="AO408" i="1"/>
  <c r="AN408" i="1"/>
  <c r="AM408" i="1"/>
  <c r="AL408" i="1"/>
  <c r="AK408" i="1"/>
  <c r="AJ408" i="1"/>
  <c r="AI408" i="1"/>
  <c r="AH408" i="1"/>
  <c r="AG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K408" i="1"/>
  <c r="L408" i="1" s="1"/>
  <c r="I408" i="1"/>
  <c r="J408" i="1"/>
  <c r="H408" i="1"/>
  <c r="G408" i="1"/>
  <c r="F408" i="1"/>
  <c r="E408" i="1"/>
  <c r="D408" i="1"/>
  <c r="C408" i="1"/>
  <c r="CD407" i="1"/>
  <c r="CC407" i="1"/>
  <c r="CB407" i="1"/>
  <c r="CA407" i="1"/>
  <c r="BZ407" i="1"/>
  <c r="BY407" i="1"/>
  <c r="BX407" i="1"/>
  <c r="BW407" i="1"/>
  <c r="BV407" i="1"/>
  <c r="BU407" i="1"/>
  <c r="BT407" i="1"/>
  <c r="BS407" i="1"/>
  <c r="BR407" i="1"/>
  <c r="BQ407" i="1"/>
  <c r="BP407" i="1"/>
  <c r="BO407" i="1"/>
  <c r="BN407" i="1"/>
  <c r="BM407" i="1"/>
  <c r="BL407" i="1"/>
  <c r="BK407" i="1"/>
  <c r="BJ407" i="1"/>
  <c r="BI407" i="1"/>
  <c r="BH407" i="1"/>
  <c r="BG407" i="1"/>
  <c r="BF407" i="1"/>
  <c r="BE407" i="1"/>
  <c r="BD407" i="1"/>
  <c r="BC407" i="1"/>
  <c r="BB407" i="1"/>
  <c r="BA407" i="1"/>
  <c r="AZ407" i="1"/>
  <c r="AY407" i="1"/>
  <c r="AX407" i="1"/>
  <c r="AW407" i="1"/>
  <c r="AV407" i="1"/>
  <c r="AU407" i="1"/>
  <c r="AT407" i="1"/>
  <c r="AS407" i="1"/>
  <c r="AR407" i="1"/>
  <c r="AQ407" i="1"/>
  <c r="AP407" i="1"/>
  <c r="AO407" i="1"/>
  <c r="AN407" i="1"/>
  <c r="AM407" i="1"/>
  <c r="AL407" i="1"/>
  <c r="AK407" i="1"/>
  <c r="AJ407" i="1"/>
  <c r="AI407" i="1"/>
  <c r="AH407" i="1"/>
  <c r="AG407" i="1"/>
  <c r="AF407" i="1"/>
  <c r="AE407" i="1"/>
  <c r="AD407" i="1"/>
  <c r="AC407" i="1"/>
  <c r="AB407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K407" i="1"/>
  <c r="L407" i="1" s="1"/>
  <c r="I407" i="1"/>
  <c r="J407" i="1"/>
  <c r="H407" i="1"/>
  <c r="G407" i="1"/>
  <c r="F407" i="1"/>
  <c r="E407" i="1"/>
  <c r="D407" i="1"/>
  <c r="C407" i="1"/>
  <c r="CD406" i="1"/>
  <c r="CC406" i="1"/>
  <c r="CB406" i="1"/>
  <c r="CA406" i="1"/>
  <c r="BZ406" i="1"/>
  <c r="BY406" i="1"/>
  <c r="BX406" i="1"/>
  <c r="BW406" i="1"/>
  <c r="BV406" i="1"/>
  <c r="BU406" i="1"/>
  <c r="BT406" i="1"/>
  <c r="BS406" i="1"/>
  <c r="BR406" i="1"/>
  <c r="BQ406" i="1"/>
  <c r="BP406" i="1"/>
  <c r="BO406" i="1"/>
  <c r="BN406" i="1"/>
  <c r="BM406" i="1"/>
  <c r="BL406" i="1"/>
  <c r="BK406" i="1"/>
  <c r="BJ406" i="1"/>
  <c r="BI406" i="1"/>
  <c r="BH406" i="1"/>
  <c r="BG406" i="1"/>
  <c r="BF406" i="1"/>
  <c r="BE406" i="1"/>
  <c r="BD406" i="1"/>
  <c r="BC406" i="1"/>
  <c r="BB406" i="1"/>
  <c r="BA406" i="1"/>
  <c r="AZ406" i="1"/>
  <c r="AY406" i="1"/>
  <c r="AX406" i="1"/>
  <c r="AW406" i="1"/>
  <c r="AV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K406" i="1"/>
  <c r="L406" i="1" s="1"/>
  <c r="I406" i="1"/>
  <c r="J406" i="1"/>
  <c r="H406" i="1"/>
  <c r="G406" i="1"/>
  <c r="F406" i="1"/>
  <c r="E406" i="1"/>
  <c r="D406" i="1"/>
  <c r="C406" i="1"/>
  <c r="CD405" i="1"/>
  <c r="CC405" i="1"/>
  <c r="CB405" i="1"/>
  <c r="CA405" i="1"/>
  <c r="BZ405" i="1"/>
  <c r="BY405" i="1"/>
  <c r="BX405" i="1"/>
  <c r="BW405" i="1"/>
  <c r="BV405" i="1"/>
  <c r="BU405" i="1"/>
  <c r="BT405" i="1"/>
  <c r="BS405" i="1"/>
  <c r="BR405" i="1"/>
  <c r="BQ405" i="1"/>
  <c r="BP405" i="1"/>
  <c r="BO405" i="1"/>
  <c r="BN405" i="1"/>
  <c r="BM405" i="1"/>
  <c r="BL405" i="1"/>
  <c r="BK405" i="1"/>
  <c r="BJ405" i="1"/>
  <c r="BI405" i="1"/>
  <c r="BH405" i="1"/>
  <c r="BG405" i="1"/>
  <c r="BF405" i="1"/>
  <c r="BE405" i="1"/>
  <c r="BD405" i="1"/>
  <c r="BC405" i="1"/>
  <c r="BB405" i="1"/>
  <c r="BA405" i="1"/>
  <c r="AZ405" i="1"/>
  <c r="AY405" i="1"/>
  <c r="AX405" i="1"/>
  <c r="AW405" i="1"/>
  <c r="AV405" i="1"/>
  <c r="AU405" i="1"/>
  <c r="AT405" i="1"/>
  <c r="AS405" i="1"/>
  <c r="AR405" i="1"/>
  <c r="AQ405" i="1"/>
  <c r="AP405" i="1"/>
  <c r="AO405" i="1"/>
  <c r="AN405" i="1"/>
  <c r="AM405" i="1"/>
  <c r="AL405" i="1"/>
  <c r="AK405" i="1"/>
  <c r="AJ405" i="1"/>
  <c r="AI405" i="1"/>
  <c r="AH405" i="1"/>
  <c r="AG405" i="1"/>
  <c r="AF405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N405" i="1"/>
  <c r="M405" i="1"/>
  <c r="K405" i="1"/>
  <c r="L405" i="1" s="1"/>
  <c r="I405" i="1"/>
  <c r="J405" i="1"/>
  <c r="H405" i="1"/>
  <c r="G405" i="1"/>
  <c r="F405" i="1"/>
  <c r="E405" i="1"/>
  <c r="D405" i="1"/>
  <c r="C405" i="1"/>
  <c r="CD404" i="1"/>
  <c r="CC404" i="1"/>
  <c r="CB404" i="1"/>
  <c r="CA404" i="1"/>
  <c r="BZ404" i="1"/>
  <c r="BY404" i="1"/>
  <c r="BX404" i="1"/>
  <c r="BW404" i="1"/>
  <c r="BV404" i="1"/>
  <c r="BU404" i="1"/>
  <c r="BT404" i="1"/>
  <c r="BS404" i="1"/>
  <c r="BR404" i="1"/>
  <c r="BQ404" i="1"/>
  <c r="BP404" i="1"/>
  <c r="BO404" i="1"/>
  <c r="BN404" i="1"/>
  <c r="BM404" i="1"/>
  <c r="BL404" i="1"/>
  <c r="BK404" i="1"/>
  <c r="BJ404" i="1"/>
  <c r="BI404" i="1"/>
  <c r="BH404" i="1"/>
  <c r="BG404" i="1"/>
  <c r="BF404" i="1"/>
  <c r="BE404" i="1"/>
  <c r="BD404" i="1"/>
  <c r="BC404" i="1"/>
  <c r="BB404" i="1"/>
  <c r="BA404" i="1"/>
  <c r="AZ404" i="1"/>
  <c r="AY404" i="1"/>
  <c r="AX404" i="1"/>
  <c r="AW404" i="1"/>
  <c r="AV404" i="1"/>
  <c r="AU404" i="1"/>
  <c r="AT404" i="1"/>
  <c r="AS404" i="1"/>
  <c r="AR404" i="1"/>
  <c r="AQ404" i="1"/>
  <c r="AP404" i="1"/>
  <c r="AO404" i="1"/>
  <c r="AN404" i="1"/>
  <c r="AM404" i="1"/>
  <c r="AL404" i="1"/>
  <c r="AK404" i="1"/>
  <c r="AJ404" i="1"/>
  <c r="AI404" i="1"/>
  <c r="AH404" i="1"/>
  <c r="AG404" i="1"/>
  <c r="AF404" i="1"/>
  <c r="AE404" i="1"/>
  <c r="AD404" i="1"/>
  <c r="AC404" i="1"/>
  <c r="AB404" i="1"/>
  <c r="AA404" i="1"/>
  <c r="Z404" i="1"/>
  <c r="Y404" i="1"/>
  <c r="X404" i="1"/>
  <c r="W404" i="1"/>
  <c r="V404" i="1"/>
  <c r="U404" i="1"/>
  <c r="T404" i="1"/>
  <c r="S404" i="1"/>
  <c r="R404" i="1"/>
  <c r="Q404" i="1"/>
  <c r="P404" i="1"/>
  <c r="O404" i="1"/>
  <c r="N404" i="1"/>
  <c r="M404" i="1"/>
  <c r="K404" i="1"/>
  <c r="L404" i="1" s="1"/>
  <c r="I404" i="1"/>
  <c r="J404" i="1"/>
  <c r="H404" i="1"/>
  <c r="G404" i="1"/>
  <c r="F404" i="1"/>
  <c r="E404" i="1"/>
  <c r="D404" i="1"/>
  <c r="C404" i="1"/>
  <c r="CD403" i="1"/>
  <c r="CC403" i="1"/>
  <c r="CB403" i="1"/>
  <c r="CA403" i="1"/>
  <c r="BZ403" i="1"/>
  <c r="BY403" i="1"/>
  <c r="BX403" i="1"/>
  <c r="BW403" i="1"/>
  <c r="BV403" i="1"/>
  <c r="BU403" i="1"/>
  <c r="BT403" i="1"/>
  <c r="BS403" i="1"/>
  <c r="BR403" i="1"/>
  <c r="BQ403" i="1"/>
  <c r="BP403" i="1"/>
  <c r="BO403" i="1"/>
  <c r="BN403" i="1"/>
  <c r="BM403" i="1"/>
  <c r="BL403" i="1"/>
  <c r="BK403" i="1"/>
  <c r="BJ403" i="1"/>
  <c r="BI403" i="1"/>
  <c r="BH403" i="1"/>
  <c r="BG403" i="1"/>
  <c r="BF403" i="1"/>
  <c r="BE403" i="1"/>
  <c r="BD403" i="1"/>
  <c r="BC403" i="1"/>
  <c r="BB403" i="1"/>
  <c r="BA403" i="1"/>
  <c r="AZ403" i="1"/>
  <c r="AY403" i="1"/>
  <c r="AX403" i="1"/>
  <c r="AW403" i="1"/>
  <c r="AV403" i="1"/>
  <c r="AU403" i="1"/>
  <c r="AT403" i="1"/>
  <c r="AS403" i="1"/>
  <c r="AR403" i="1"/>
  <c r="AQ403" i="1"/>
  <c r="AP403" i="1"/>
  <c r="AO403" i="1"/>
  <c r="AN403" i="1"/>
  <c r="AM403" i="1"/>
  <c r="AL403" i="1"/>
  <c r="AK403" i="1"/>
  <c r="AJ403" i="1"/>
  <c r="AI403" i="1"/>
  <c r="AH403" i="1"/>
  <c r="AG403" i="1"/>
  <c r="AF403" i="1"/>
  <c r="AE403" i="1"/>
  <c r="AD403" i="1"/>
  <c r="AC403" i="1"/>
  <c r="AB403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K403" i="1"/>
  <c r="L403" i="1" s="1"/>
  <c r="I403" i="1"/>
  <c r="J403" i="1"/>
  <c r="H403" i="1"/>
  <c r="G403" i="1"/>
  <c r="F403" i="1"/>
  <c r="E403" i="1"/>
  <c r="D403" i="1"/>
  <c r="C403" i="1"/>
  <c r="CD402" i="1"/>
  <c r="CC402" i="1"/>
  <c r="CB402" i="1"/>
  <c r="CA402" i="1"/>
  <c r="BZ402" i="1"/>
  <c r="BY402" i="1"/>
  <c r="BX402" i="1"/>
  <c r="BW402" i="1"/>
  <c r="BV402" i="1"/>
  <c r="BU402" i="1"/>
  <c r="BT402" i="1"/>
  <c r="BS402" i="1"/>
  <c r="BR402" i="1"/>
  <c r="BQ402" i="1"/>
  <c r="BP402" i="1"/>
  <c r="BO402" i="1"/>
  <c r="BN402" i="1"/>
  <c r="BM402" i="1"/>
  <c r="BL402" i="1"/>
  <c r="BK402" i="1"/>
  <c r="BJ402" i="1"/>
  <c r="BI402" i="1"/>
  <c r="BH402" i="1"/>
  <c r="BG402" i="1"/>
  <c r="BF402" i="1"/>
  <c r="BE402" i="1"/>
  <c r="BD402" i="1"/>
  <c r="BC402" i="1"/>
  <c r="BB402" i="1"/>
  <c r="BA402" i="1"/>
  <c r="AZ402" i="1"/>
  <c r="AY402" i="1"/>
  <c r="AX402" i="1"/>
  <c r="AW402" i="1"/>
  <c r="AV402" i="1"/>
  <c r="AU402" i="1"/>
  <c r="AT402" i="1"/>
  <c r="AS402" i="1"/>
  <c r="AR402" i="1"/>
  <c r="AQ402" i="1"/>
  <c r="AP402" i="1"/>
  <c r="AO402" i="1"/>
  <c r="AN402" i="1"/>
  <c r="AM402" i="1"/>
  <c r="AL402" i="1"/>
  <c r="AK402" i="1"/>
  <c r="AJ402" i="1"/>
  <c r="AI402" i="1"/>
  <c r="AH402" i="1"/>
  <c r="AG402" i="1"/>
  <c r="AF402" i="1"/>
  <c r="AE402" i="1"/>
  <c r="AD402" i="1"/>
  <c r="AC402" i="1"/>
  <c r="AB402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N402" i="1"/>
  <c r="M402" i="1"/>
  <c r="K402" i="1"/>
  <c r="L402" i="1" s="1"/>
  <c r="I402" i="1"/>
  <c r="J402" i="1"/>
  <c r="H402" i="1"/>
  <c r="G402" i="1"/>
  <c r="F402" i="1"/>
  <c r="E402" i="1"/>
  <c r="D402" i="1"/>
  <c r="C402" i="1"/>
  <c r="CD401" i="1"/>
  <c r="CC401" i="1"/>
  <c r="CB401" i="1"/>
  <c r="CA401" i="1"/>
  <c r="BZ401" i="1"/>
  <c r="BY401" i="1"/>
  <c r="BX401" i="1"/>
  <c r="BW401" i="1"/>
  <c r="BV401" i="1"/>
  <c r="BU401" i="1"/>
  <c r="BT401" i="1"/>
  <c r="BS401" i="1"/>
  <c r="BR401" i="1"/>
  <c r="BQ401" i="1"/>
  <c r="BP401" i="1"/>
  <c r="BO401" i="1"/>
  <c r="BN401" i="1"/>
  <c r="BM401" i="1"/>
  <c r="BL401" i="1"/>
  <c r="BK401" i="1"/>
  <c r="BJ401" i="1"/>
  <c r="BI401" i="1"/>
  <c r="BH401" i="1"/>
  <c r="BG401" i="1"/>
  <c r="BF401" i="1"/>
  <c r="BE401" i="1"/>
  <c r="BD401" i="1"/>
  <c r="BC401" i="1"/>
  <c r="BB401" i="1"/>
  <c r="BA401" i="1"/>
  <c r="AZ401" i="1"/>
  <c r="AY401" i="1"/>
  <c r="AX401" i="1"/>
  <c r="AW401" i="1"/>
  <c r="AV401" i="1"/>
  <c r="AU401" i="1"/>
  <c r="AT401" i="1"/>
  <c r="AS401" i="1"/>
  <c r="AR401" i="1"/>
  <c r="AQ401" i="1"/>
  <c r="AP401" i="1"/>
  <c r="AO401" i="1"/>
  <c r="AN401" i="1"/>
  <c r="AM401" i="1"/>
  <c r="AL401" i="1"/>
  <c r="AK401" i="1"/>
  <c r="AJ401" i="1"/>
  <c r="AI401" i="1"/>
  <c r="AH401" i="1"/>
  <c r="AG401" i="1"/>
  <c r="AF401" i="1"/>
  <c r="AE401" i="1"/>
  <c r="AD401" i="1"/>
  <c r="AC401" i="1"/>
  <c r="AB401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N401" i="1"/>
  <c r="M401" i="1"/>
  <c r="K401" i="1"/>
  <c r="L401" i="1" s="1"/>
  <c r="I401" i="1"/>
  <c r="J401" i="1"/>
  <c r="H401" i="1"/>
  <c r="G401" i="1"/>
  <c r="F401" i="1"/>
  <c r="E401" i="1"/>
  <c r="D401" i="1"/>
  <c r="C401" i="1"/>
  <c r="CD400" i="1"/>
  <c r="CC400" i="1"/>
  <c r="CB400" i="1"/>
  <c r="CA400" i="1"/>
  <c r="BZ400" i="1"/>
  <c r="BY400" i="1"/>
  <c r="BX400" i="1"/>
  <c r="BW400" i="1"/>
  <c r="BV400" i="1"/>
  <c r="BU400" i="1"/>
  <c r="BT400" i="1"/>
  <c r="BS400" i="1"/>
  <c r="BR400" i="1"/>
  <c r="BQ400" i="1"/>
  <c r="BP400" i="1"/>
  <c r="BO400" i="1"/>
  <c r="BN400" i="1"/>
  <c r="BM400" i="1"/>
  <c r="BL400" i="1"/>
  <c r="BK400" i="1"/>
  <c r="BJ400" i="1"/>
  <c r="BI400" i="1"/>
  <c r="BH400" i="1"/>
  <c r="BG400" i="1"/>
  <c r="BF400" i="1"/>
  <c r="BE400" i="1"/>
  <c r="BD400" i="1"/>
  <c r="BC400" i="1"/>
  <c r="BB400" i="1"/>
  <c r="BA400" i="1"/>
  <c r="AZ400" i="1"/>
  <c r="AY400" i="1"/>
  <c r="AX400" i="1"/>
  <c r="AW400" i="1"/>
  <c r="AV400" i="1"/>
  <c r="AU400" i="1"/>
  <c r="AT400" i="1"/>
  <c r="AS400" i="1"/>
  <c r="AR400" i="1"/>
  <c r="AQ400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K400" i="1"/>
  <c r="L400" i="1" s="1"/>
  <c r="I400" i="1"/>
  <c r="J400" i="1"/>
  <c r="H400" i="1"/>
  <c r="G400" i="1"/>
  <c r="F400" i="1"/>
  <c r="E400" i="1"/>
  <c r="D400" i="1"/>
  <c r="C400" i="1"/>
  <c r="CD399" i="1"/>
  <c r="CC399" i="1"/>
  <c r="CB399" i="1"/>
  <c r="CA399" i="1"/>
  <c r="BZ399" i="1"/>
  <c r="BY399" i="1"/>
  <c r="BX399" i="1"/>
  <c r="BW399" i="1"/>
  <c r="BV399" i="1"/>
  <c r="BU399" i="1"/>
  <c r="BT399" i="1"/>
  <c r="BS399" i="1"/>
  <c r="BR399" i="1"/>
  <c r="BQ399" i="1"/>
  <c r="BP399" i="1"/>
  <c r="BO399" i="1"/>
  <c r="BN399" i="1"/>
  <c r="BM399" i="1"/>
  <c r="BL399" i="1"/>
  <c r="BK399" i="1"/>
  <c r="BJ399" i="1"/>
  <c r="BI399" i="1"/>
  <c r="BH399" i="1"/>
  <c r="BG399" i="1"/>
  <c r="BF399" i="1"/>
  <c r="BE399" i="1"/>
  <c r="BD399" i="1"/>
  <c r="BC399" i="1"/>
  <c r="BB399" i="1"/>
  <c r="BA399" i="1"/>
  <c r="AZ399" i="1"/>
  <c r="AY399" i="1"/>
  <c r="AX399" i="1"/>
  <c r="AW399" i="1"/>
  <c r="AV399" i="1"/>
  <c r="AU399" i="1"/>
  <c r="AT399" i="1"/>
  <c r="AS399" i="1"/>
  <c r="AR399" i="1"/>
  <c r="AQ399" i="1"/>
  <c r="AP399" i="1"/>
  <c r="AO399" i="1"/>
  <c r="AN399" i="1"/>
  <c r="AM399" i="1"/>
  <c r="AL399" i="1"/>
  <c r="AK399" i="1"/>
  <c r="AJ399" i="1"/>
  <c r="AI399" i="1"/>
  <c r="AH399" i="1"/>
  <c r="AG399" i="1"/>
  <c r="AF399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K399" i="1"/>
  <c r="L399" i="1" s="1"/>
  <c r="I399" i="1"/>
  <c r="J399" i="1"/>
  <c r="H399" i="1"/>
  <c r="G399" i="1"/>
  <c r="F399" i="1"/>
  <c r="E399" i="1"/>
  <c r="D399" i="1"/>
  <c r="C399" i="1"/>
  <c r="CD398" i="1"/>
  <c r="CC398" i="1"/>
  <c r="CB398" i="1"/>
  <c r="CA398" i="1"/>
  <c r="BZ398" i="1"/>
  <c r="BY398" i="1"/>
  <c r="BX398" i="1"/>
  <c r="BW398" i="1"/>
  <c r="BV398" i="1"/>
  <c r="BU398" i="1"/>
  <c r="BT398" i="1"/>
  <c r="BS398" i="1"/>
  <c r="BR398" i="1"/>
  <c r="BQ398" i="1"/>
  <c r="BP398" i="1"/>
  <c r="BO398" i="1"/>
  <c r="BN398" i="1"/>
  <c r="BM398" i="1"/>
  <c r="BL398" i="1"/>
  <c r="BK398" i="1"/>
  <c r="BJ398" i="1"/>
  <c r="BI398" i="1"/>
  <c r="BH398" i="1"/>
  <c r="BG398" i="1"/>
  <c r="BF398" i="1"/>
  <c r="BE398" i="1"/>
  <c r="BD398" i="1"/>
  <c r="BC398" i="1"/>
  <c r="BB398" i="1"/>
  <c r="BA398" i="1"/>
  <c r="AZ398" i="1"/>
  <c r="AY398" i="1"/>
  <c r="AX398" i="1"/>
  <c r="AW398" i="1"/>
  <c r="AV398" i="1"/>
  <c r="AU398" i="1"/>
  <c r="AT398" i="1"/>
  <c r="AS398" i="1"/>
  <c r="AR398" i="1"/>
  <c r="AQ398" i="1"/>
  <c r="AP398" i="1"/>
  <c r="AO398" i="1"/>
  <c r="AN398" i="1"/>
  <c r="AM398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N398" i="1"/>
  <c r="M398" i="1"/>
  <c r="K398" i="1"/>
  <c r="L398" i="1" s="1"/>
  <c r="I398" i="1"/>
  <c r="J398" i="1"/>
  <c r="H398" i="1"/>
  <c r="G398" i="1"/>
  <c r="F398" i="1"/>
  <c r="E398" i="1"/>
  <c r="D398" i="1"/>
  <c r="C398" i="1"/>
  <c r="CD397" i="1"/>
  <c r="CC397" i="1"/>
  <c r="CB397" i="1"/>
  <c r="CA397" i="1"/>
  <c r="BZ397" i="1"/>
  <c r="BY397" i="1"/>
  <c r="BX397" i="1"/>
  <c r="BW397" i="1"/>
  <c r="BV397" i="1"/>
  <c r="BU397" i="1"/>
  <c r="BT397" i="1"/>
  <c r="BS397" i="1"/>
  <c r="BR397" i="1"/>
  <c r="BQ397" i="1"/>
  <c r="BP397" i="1"/>
  <c r="BO397" i="1"/>
  <c r="BN397" i="1"/>
  <c r="BM397" i="1"/>
  <c r="BL397" i="1"/>
  <c r="BK397" i="1"/>
  <c r="BJ397" i="1"/>
  <c r="BI397" i="1"/>
  <c r="BH397" i="1"/>
  <c r="BG397" i="1"/>
  <c r="BF397" i="1"/>
  <c r="BE397" i="1"/>
  <c r="BD397" i="1"/>
  <c r="BC397" i="1"/>
  <c r="BB397" i="1"/>
  <c r="BA397" i="1"/>
  <c r="AZ397" i="1"/>
  <c r="AY397" i="1"/>
  <c r="AX397" i="1"/>
  <c r="AW397" i="1"/>
  <c r="AV397" i="1"/>
  <c r="AU397" i="1"/>
  <c r="AT397" i="1"/>
  <c r="AS397" i="1"/>
  <c r="AR397" i="1"/>
  <c r="AQ397" i="1"/>
  <c r="AP397" i="1"/>
  <c r="AO397" i="1"/>
  <c r="AN397" i="1"/>
  <c r="AM397" i="1"/>
  <c r="AL397" i="1"/>
  <c r="AK397" i="1"/>
  <c r="AJ397" i="1"/>
  <c r="AI397" i="1"/>
  <c r="AH397" i="1"/>
  <c r="AG397" i="1"/>
  <c r="AF397" i="1"/>
  <c r="AE397" i="1"/>
  <c r="AD397" i="1"/>
  <c r="AC397" i="1"/>
  <c r="AB397" i="1"/>
  <c r="AA397" i="1"/>
  <c r="Z397" i="1"/>
  <c r="Y397" i="1"/>
  <c r="X397" i="1"/>
  <c r="W397" i="1"/>
  <c r="V397" i="1"/>
  <c r="U397" i="1"/>
  <c r="T397" i="1"/>
  <c r="S397" i="1"/>
  <c r="R397" i="1"/>
  <c r="Q397" i="1"/>
  <c r="P397" i="1"/>
  <c r="O397" i="1"/>
  <c r="N397" i="1"/>
  <c r="M397" i="1"/>
  <c r="K397" i="1"/>
  <c r="L397" i="1" s="1"/>
  <c r="I397" i="1"/>
  <c r="J397" i="1"/>
  <c r="H397" i="1"/>
  <c r="G397" i="1"/>
  <c r="F397" i="1"/>
  <c r="E397" i="1"/>
  <c r="D397" i="1"/>
  <c r="C397" i="1"/>
  <c r="CD396" i="1"/>
  <c r="CC396" i="1"/>
  <c r="CB396" i="1"/>
  <c r="CA396" i="1"/>
  <c r="BZ396" i="1"/>
  <c r="BY396" i="1"/>
  <c r="BX396" i="1"/>
  <c r="BW396" i="1"/>
  <c r="BV396" i="1"/>
  <c r="BU396" i="1"/>
  <c r="BT396" i="1"/>
  <c r="BS396" i="1"/>
  <c r="BR396" i="1"/>
  <c r="BQ396" i="1"/>
  <c r="BP396" i="1"/>
  <c r="BO396" i="1"/>
  <c r="BN396" i="1"/>
  <c r="BM396" i="1"/>
  <c r="BL396" i="1"/>
  <c r="BK396" i="1"/>
  <c r="BJ396" i="1"/>
  <c r="BI396" i="1"/>
  <c r="BH396" i="1"/>
  <c r="BG396" i="1"/>
  <c r="BF396" i="1"/>
  <c r="BE396" i="1"/>
  <c r="BD396" i="1"/>
  <c r="BC396" i="1"/>
  <c r="BB396" i="1"/>
  <c r="BA396" i="1"/>
  <c r="AZ396" i="1"/>
  <c r="AY396" i="1"/>
  <c r="AX396" i="1"/>
  <c r="AW396" i="1"/>
  <c r="AV396" i="1"/>
  <c r="AU396" i="1"/>
  <c r="AT396" i="1"/>
  <c r="AS396" i="1"/>
  <c r="AR396" i="1"/>
  <c r="AQ396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K396" i="1"/>
  <c r="L396" i="1" s="1"/>
  <c r="I396" i="1"/>
  <c r="J396" i="1"/>
  <c r="H396" i="1"/>
  <c r="G396" i="1"/>
  <c r="F396" i="1"/>
  <c r="E396" i="1"/>
  <c r="D396" i="1"/>
  <c r="C396" i="1"/>
  <c r="CD395" i="1"/>
  <c r="CC395" i="1"/>
  <c r="CB395" i="1"/>
  <c r="CA395" i="1"/>
  <c r="BZ395" i="1"/>
  <c r="BY395" i="1"/>
  <c r="BX395" i="1"/>
  <c r="BW395" i="1"/>
  <c r="BV395" i="1"/>
  <c r="BU395" i="1"/>
  <c r="BT395" i="1"/>
  <c r="BS395" i="1"/>
  <c r="BR395" i="1"/>
  <c r="BQ395" i="1"/>
  <c r="BP395" i="1"/>
  <c r="BO395" i="1"/>
  <c r="BN395" i="1"/>
  <c r="BM395" i="1"/>
  <c r="BL395" i="1"/>
  <c r="BK395" i="1"/>
  <c r="BJ395" i="1"/>
  <c r="BI395" i="1"/>
  <c r="BH395" i="1"/>
  <c r="BG395" i="1"/>
  <c r="BF395" i="1"/>
  <c r="BE395" i="1"/>
  <c r="BD395" i="1"/>
  <c r="BC395" i="1"/>
  <c r="BB395" i="1"/>
  <c r="BA395" i="1"/>
  <c r="AZ395" i="1"/>
  <c r="AY395" i="1"/>
  <c r="AX395" i="1"/>
  <c r="AW395" i="1"/>
  <c r="AV395" i="1"/>
  <c r="AU395" i="1"/>
  <c r="AT395" i="1"/>
  <c r="AS395" i="1"/>
  <c r="AR395" i="1"/>
  <c r="AQ395" i="1"/>
  <c r="AP395" i="1"/>
  <c r="AO395" i="1"/>
  <c r="AN395" i="1"/>
  <c r="AM395" i="1"/>
  <c r="AL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N395" i="1"/>
  <c r="M395" i="1"/>
  <c r="K395" i="1"/>
  <c r="L395" i="1" s="1"/>
  <c r="I395" i="1"/>
  <c r="J395" i="1"/>
  <c r="H395" i="1"/>
  <c r="G395" i="1"/>
  <c r="F395" i="1"/>
  <c r="E395" i="1"/>
  <c r="D395" i="1"/>
  <c r="C395" i="1"/>
  <c r="CD394" i="1"/>
  <c r="CC394" i="1"/>
  <c r="CB394" i="1"/>
  <c r="CA394" i="1"/>
  <c r="BZ394" i="1"/>
  <c r="BY394" i="1"/>
  <c r="BX394" i="1"/>
  <c r="BW394" i="1"/>
  <c r="BV394" i="1"/>
  <c r="BU394" i="1"/>
  <c r="BT394" i="1"/>
  <c r="BS394" i="1"/>
  <c r="BR394" i="1"/>
  <c r="BQ394" i="1"/>
  <c r="BP394" i="1"/>
  <c r="BO394" i="1"/>
  <c r="BN394" i="1"/>
  <c r="BM394" i="1"/>
  <c r="BL394" i="1"/>
  <c r="BK394" i="1"/>
  <c r="BJ394" i="1"/>
  <c r="BI394" i="1"/>
  <c r="BH394" i="1"/>
  <c r="BG394" i="1"/>
  <c r="BF394" i="1"/>
  <c r="BE394" i="1"/>
  <c r="BD394" i="1"/>
  <c r="BC394" i="1"/>
  <c r="BB394" i="1"/>
  <c r="BA394" i="1"/>
  <c r="AZ394" i="1"/>
  <c r="AY394" i="1"/>
  <c r="AX394" i="1"/>
  <c r="AW394" i="1"/>
  <c r="AV394" i="1"/>
  <c r="AU394" i="1"/>
  <c r="AT394" i="1"/>
  <c r="AS394" i="1"/>
  <c r="AR394" i="1"/>
  <c r="AQ394" i="1"/>
  <c r="AP394" i="1"/>
  <c r="AO394" i="1"/>
  <c r="AN394" i="1"/>
  <c r="AM394" i="1"/>
  <c r="AL394" i="1"/>
  <c r="AK394" i="1"/>
  <c r="AJ394" i="1"/>
  <c r="AI394" i="1"/>
  <c r="AH394" i="1"/>
  <c r="AG394" i="1"/>
  <c r="AF394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N394" i="1"/>
  <c r="M394" i="1"/>
  <c r="K394" i="1"/>
  <c r="L394" i="1" s="1"/>
  <c r="I394" i="1"/>
  <c r="J394" i="1"/>
  <c r="H394" i="1"/>
  <c r="G394" i="1"/>
  <c r="F394" i="1"/>
  <c r="E394" i="1"/>
  <c r="D394" i="1"/>
  <c r="C394" i="1"/>
  <c r="CD393" i="1"/>
  <c r="CC393" i="1"/>
  <c r="CB393" i="1"/>
  <c r="CA393" i="1"/>
  <c r="BZ393" i="1"/>
  <c r="BY393" i="1"/>
  <c r="BX393" i="1"/>
  <c r="BW393" i="1"/>
  <c r="BV393" i="1"/>
  <c r="BU393" i="1"/>
  <c r="BT393" i="1"/>
  <c r="BS393" i="1"/>
  <c r="BR393" i="1"/>
  <c r="BQ393" i="1"/>
  <c r="BP393" i="1"/>
  <c r="BO393" i="1"/>
  <c r="BN393" i="1"/>
  <c r="BM393" i="1"/>
  <c r="BL393" i="1"/>
  <c r="BK393" i="1"/>
  <c r="BJ393" i="1"/>
  <c r="BI393" i="1"/>
  <c r="BH393" i="1"/>
  <c r="BG393" i="1"/>
  <c r="BF393" i="1"/>
  <c r="BE393" i="1"/>
  <c r="BD393" i="1"/>
  <c r="BC393" i="1"/>
  <c r="BB393" i="1"/>
  <c r="BA393" i="1"/>
  <c r="AZ393" i="1"/>
  <c r="AY393" i="1"/>
  <c r="AX393" i="1"/>
  <c r="AW393" i="1"/>
  <c r="AV393" i="1"/>
  <c r="AU393" i="1"/>
  <c r="AT393" i="1"/>
  <c r="AS393" i="1"/>
  <c r="AR393" i="1"/>
  <c r="AQ393" i="1"/>
  <c r="AP393" i="1"/>
  <c r="AO393" i="1"/>
  <c r="AN393" i="1"/>
  <c r="AM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K393" i="1"/>
  <c r="L393" i="1" s="1"/>
  <c r="I393" i="1"/>
  <c r="J393" i="1"/>
  <c r="H393" i="1"/>
  <c r="G393" i="1"/>
  <c r="F393" i="1"/>
  <c r="E393" i="1"/>
  <c r="D393" i="1"/>
  <c r="C393" i="1"/>
  <c r="CD392" i="1"/>
  <c r="CC392" i="1"/>
  <c r="CB392" i="1"/>
  <c r="CA392" i="1"/>
  <c r="BZ392" i="1"/>
  <c r="BY392" i="1"/>
  <c r="BX392" i="1"/>
  <c r="BW392" i="1"/>
  <c r="BV392" i="1"/>
  <c r="BU392" i="1"/>
  <c r="BT392" i="1"/>
  <c r="BS392" i="1"/>
  <c r="BR392" i="1"/>
  <c r="BQ392" i="1"/>
  <c r="BP392" i="1"/>
  <c r="BO392" i="1"/>
  <c r="BN392" i="1"/>
  <c r="BM392" i="1"/>
  <c r="BL392" i="1"/>
  <c r="BK392" i="1"/>
  <c r="BJ392" i="1"/>
  <c r="BI392" i="1"/>
  <c r="BH392" i="1"/>
  <c r="BG392" i="1"/>
  <c r="BF392" i="1"/>
  <c r="BE392" i="1"/>
  <c r="BD392" i="1"/>
  <c r="BC392" i="1"/>
  <c r="BB392" i="1"/>
  <c r="BA392" i="1"/>
  <c r="AZ392" i="1"/>
  <c r="AY392" i="1"/>
  <c r="AX392" i="1"/>
  <c r="AW392" i="1"/>
  <c r="AV392" i="1"/>
  <c r="AU392" i="1"/>
  <c r="AT392" i="1"/>
  <c r="AS392" i="1"/>
  <c r="AR392" i="1"/>
  <c r="AQ392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K392" i="1"/>
  <c r="L392" i="1" s="1"/>
  <c r="I392" i="1"/>
  <c r="J392" i="1"/>
  <c r="H392" i="1"/>
  <c r="G392" i="1"/>
  <c r="F392" i="1"/>
  <c r="E392" i="1"/>
  <c r="D392" i="1"/>
  <c r="C392" i="1"/>
  <c r="CD391" i="1"/>
  <c r="CC391" i="1"/>
  <c r="CB391" i="1"/>
  <c r="CA391" i="1"/>
  <c r="BZ391" i="1"/>
  <c r="BY391" i="1"/>
  <c r="BX391" i="1"/>
  <c r="BW391" i="1"/>
  <c r="BV391" i="1"/>
  <c r="BU391" i="1"/>
  <c r="BT391" i="1"/>
  <c r="BS391" i="1"/>
  <c r="BR391" i="1"/>
  <c r="BQ391" i="1"/>
  <c r="BP391" i="1"/>
  <c r="BO391" i="1"/>
  <c r="BN391" i="1"/>
  <c r="BM391" i="1"/>
  <c r="BL391" i="1"/>
  <c r="BK391" i="1"/>
  <c r="BJ391" i="1"/>
  <c r="BI391" i="1"/>
  <c r="BH391" i="1"/>
  <c r="BG391" i="1"/>
  <c r="BF391" i="1"/>
  <c r="BE391" i="1"/>
  <c r="BD391" i="1"/>
  <c r="BC391" i="1"/>
  <c r="BB391" i="1"/>
  <c r="BA391" i="1"/>
  <c r="AZ391" i="1"/>
  <c r="AY391" i="1"/>
  <c r="AX391" i="1"/>
  <c r="AW391" i="1"/>
  <c r="AV391" i="1"/>
  <c r="AU391" i="1"/>
  <c r="AT391" i="1"/>
  <c r="AS391" i="1"/>
  <c r="AR391" i="1"/>
  <c r="AQ391" i="1"/>
  <c r="AP391" i="1"/>
  <c r="AO391" i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K391" i="1"/>
  <c r="L391" i="1" s="1"/>
  <c r="I391" i="1"/>
  <c r="J391" i="1"/>
  <c r="H391" i="1"/>
  <c r="G391" i="1"/>
  <c r="F391" i="1"/>
  <c r="E391" i="1"/>
  <c r="D391" i="1"/>
  <c r="C391" i="1"/>
  <c r="CD390" i="1"/>
  <c r="CC390" i="1"/>
  <c r="CB390" i="1"/>
  <c r="CA390" i="1"/>
  <c r="BZ390" i="1"/>
  <c r="BY390" i="1"/>
  <c r="BX390" i="1"/>
  <c r="BW390" i="1"/>
  <c r="BV390" i="1"/>
  <c r="BU390" i="1"/>
  <c r="BT390" i="1"/>
  <c r="BS390" i="1"/>
  <c r="BR390" i="1"/>
  <c r="BQ390" i="1"/>
  <c r="BP390" i="1"/>
  <c r="BO390" i="1"/>
  <c r="BN390" i="1"/>
  <c r="BM390" i="1"/>
  <c r="BL390" i="1"/>
  <c r="BK390" i="1"/>
  <c r="BJ390" i="1"/>
  <c r="BI390" i="1"/>
  <c r="BH390" i="1"/>
  <c r="BG390" i="1"/>
  <c r="BF390" i="1"/>
  <c r="BE390" i="1"/>
  <c r="BD390" i="1"/>
  <c r="BC390" i="1"/>
  <c r="BB390" i="1"/>
  <c r="BA390" i="1"/>
  <c r="AZ390" i="1"/>
  <c r="AY390" i="1"/>
  <c r="AX390" i="1"/>
  <c r="AW390" i="1"/>
  <c r="AV390" i="1"/>
  <c r="AU390" i="1"/>
  <c r="AT390" i="1"/>
  <c r="AS390" i="1"/>
  <c r="AR390" i="1"/>
  <c r="AQ390" i="1"/>
  <c r="AP390" i="1"/>
  <c r="AO390" i="1"/>
  <c r="AN390" i="1"/>
  <c r="AM390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/>
  <c r="M390" i="1"/>
  <c r="K390" i="1"/>
  <c r="L390" i="1" s="1"/>
  <c r="I390" i="1"/>
  <c r="J390" i="1"/>
  <c r="H390" i="1"/>
  <c r="G390" i="1"/>
  <c r="F390" i="1"/>
  <c r="E390" i="1"/>
  <c r="D390" i="1"/>
  <c r="C390" i="1"/>
  <c r="CD389" i="1"/>
  <c r="CC389" i="1"/>
  <c r="CB389" i="1"/>
  <c r="CA389" i="1"/>
  <c r="BZ389" i="1"/>
  <c r="BY389" i="1"/>
  <c r="BX389" i="1"/>
  <c r="BW389" i="1"/>
  <c r="BV389" i="1"/>
  <c r="BU389" i="1"/>
  <c r="BT389" i="1"/>
  <c r="BS389" i="1"/>
  <c r="BR389" i="1"/>
  <c r="BQ389" i="1"/>
  <c r="BP389" i="1"/>
  <c r="BO389" i="1"/>
  <c r="BN389" i="1"/>
  <c r="BM389" i="1"/>
  <c r="BL389" i="1"/>
  <c r="BK389" i="1"/>
  <c r="BJ389" i="1"/>
  <c r="BI389" i="1"/>
  <c r="BH389" i="1"/>
  <c r="BG389" i="1"/>
  <c r="BF389" i="1"/>
  <c r="BE389" i="1"/>
  <c r="BD389" i="1"/>
  <c r="BC389" i="1"/>
  <c r="BB389" i="1"/>
  <c r="BA389" i="1"/>
  <c r="AZ389" i="1"/>
  <c r="AY389" i="1"/>
  <c r="AX389" i="1"/>
  <c r="AW389" i="1"/>
  <c r="AV389" i="1"/>
  <c r="AU389" i="1"/>
  <c r="AT389" i="1"/>
  <c r="AS389" i="1"/>
  <c r="AR389" i="1"/>
  <c r="AQ389" i="1"/>
  <c r="AP389" i="1"/>
  <c r="AO389" i="1"/>
  <c r="AN389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K389" i="1"/>
  <c r="L389" i="1" s="1"/>
  <c r="I389" i="1"/>
  <c r="J389" i="1"/>
  <c r="H389" i="1"/>
  <c r="G389" i="1"/>
  <c r="F389" i="1"/>
  <c r="E389" i="1"/>
  <c r="D389" i="1"/>
  <c r="C389" i="1"/>
  <c r="CD388" i="1"/>
  <c r="CC388" i="1"/>
  <c r="CB388" i="1"/>
  <c r="CA388" i="1"/>
  <c r="BZ388" i="1"/>
  <c r="BY388" i="1"/>
  <c r="BX388" i="1"/>
  <c r="BW388" i="1"/>
  <c r="BV388" i="1"/>
  <c r="BU388" i="1"/>
  <c r="BT388" i="1"/>
  <c r="BS388" i="1"/>
  <c r="BR388" i="1"/>
  <c r="BQ388" i="1"/>
  <c r="BP388" i="1"/>
  <c r="BO388" i="1"/>
  <c r="BN388" i="1"/>
  <c r="BM388" i="1"/>
  <c r="BL388" i="1"/>
  <c r="BK388" i="1"/>
  <c r="BJ388" i="1"/>
  <c r="BI388" i="1"/>
  <c r="BH388" i="1"/>
  <c r="BG388" i="1"/>
  <c r="BF388" i="1"/>
  <c r="BE388" i="1"/>
  <c r="BD388" i="1"/>
  <c r="BC388" i="1"/>
  <c r="BB388" i="1"/>
  <c r="BA388" i="1"/>
  <c r="AZ388" i="1"/>
  <c r="AY388" i="1"/>
  <c r="AX388" i="1"/>
  <c r="AW388" i="1"/>
  <c r="AV388" i="1"/>
  <c r="AU388" i="1"/>
  <c r="AT388" i="1"/>
  <c r="AS388" i="1"/>
  <c r="AR388" i="1"/>
  <c r="AQ388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K388" i="1"/>
  <c r="L388" i="1" s="1"/>
  <c r="I388" i="1"/>
  <c r="J388" i="1"/>
  <c r="H388" i="1"/>
  <c r="G388" i="1"/>
  <c r="F388" i="1"/>
  <c r="E388" i="1"/>
  <c r="D388" i="1"/>
  <c r="C388" i="1"/>
  <c r="CD387" i="1"/>
  <c r="CC387" i="1"/>
  <c r="CB387" i="1"/>
  <c r="CA387" i="1"/>
  <c r="BZ387" i="1"/>
  <c r="BY387" i="1"/>
  <c r="BX387" i="1"/>
  <c r="BW387" i="1"/>
  <c r="BV387" i="1"/>
  <c r="BU387" i="1"/>
  <c r="BT387" i="1"/>
  <c r="BS387" i="1"/>
  <c r="BR387" i="1"/>
  <c r="BQ387" i="1"/>
  <c r="BP387" i="1"/>
  <c r="BO387" i="1"/>
  <c r="BN387" i="1"/>
  <c r="BM387" i="1"/>
  <c r="BL387" i="1"/>
  <c r="BK387" i="1"/>
  <c r="BJ387" i="1"/>
  <c r="BI387" i="1"/>
  <c r="BH387" i="1"/>
  <c r="BG387" i="1"/>
  <c r="BF387" i="1"/>
  <c r="BE387" i="1"/>
  <c r="BD387" i="1"/>
  <c r="BC387" i="1"/>
  <c r="BB387" i="1"/>
  <c r="BA387" i="1"/>
  <c r="AZ387" i="1"/>
  <c r="AY387" i="1"/>
  <c r="AX387" i="1"/>
  <c r="AW387" i="1"/>
  <c r="AV387" i="1"/>
  <c r="AU387" i="1"/>
  <c r="AT387" i="1"/>
  <c r="AS387" i="1"/>
  <c r="AR387" i="1"/>
  <c r="AQ387" i="1"/>
  <c r="AP387" i="1"/>
  <c r="AO387" i="1"/>
  <c r="AN387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K387" i="1"/>
  <c r="L387" i="1" s="1"/>
  <c r="I387" i="1"/>
  <c r="J387" i="1"/>
  <c r="H387" i="1"/>
  <c r="G387" i="1"/>
  <c r="F387" i="1"/>
  <c r="E387" i="1"/>
  <c r="D387" i="1"/>
  <c r="C387" i="1"/>
  <c r="CD386" i="1"/>
  <c r="CC386" i="1"/>
  <c r="CB386" i="1"/>
  <c r="CA386" i="1"/>
  <c r="BZ386" i="1"/>
  <c r="BY386" i="1"/>
  <c r="BX386" i="1"/>
  <c r="BW386" i="1"/>
  <c r="BV386" i="1"/>
  <c r="BU386" i="1"/>
  <c r="BT386" i="1"/>
  <c r="BS386" i="1"/>
  <c r="BR386" i="1"/>
  <c r="BQ386" i="1"/>
  <c r="BP386" i="1"/>
  <c r="BO386" i="1"/>
  <c r="BN386" i="1"/>
  <c r="BM386" i="1"/>
  <c r="BL386" i="1"/>
  <c r="BK386" i="1"/>
  <c r="BJ386" i="1"/>
  <c r="BI386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K386" i="1"/>
  <c r="L386" i="1" s="1"/>
  <c r="I386" i="1"/>
  <c r="J386" i="1"/>
  <c r="H386" i="1"/>
  <c r="G386" i="1"/>
  <c r="F386" i="1"/>
  <c r="E386" i="1"/>
  <c r="D386" i="1"/>
  <c r="C386" i="1"/>
  <c r="CD385" i="1"/>
  <c r="CC385" i="1"/>
  <c r="CB385" i="1"/>
  <c r="CA385" i="1"/>
  <c r="BZ385" i="1"/>
  <c r="BY385" i="1"/>
  <c r="BX385" i="1"/>
  <c r="BW385" i="1"/>
  <c r="BV385" i="1"/>
  <c r="BU385" i="1"/>
  <c r="BT385" i="1"/>
  <c r="BS385" i="1"/>
  <c r="BR385" i="1"/>
  <c r="BQ385" i="1"/>
  <c r="BP385" i="1"/>
  <c r="BO385" i="1"/>
  <c r="BN385" i="1"/>
  <c r="BM385" i="1"/>
  <c r="BL385" i="1"/>
  <c r="BK385" i="1"/>
  <c r="BJ385" i="1"/>
  <c r="BI385" i="1"/>
  <c r="BH385" i="1"/>
  <c r="BG385" i="1"/>
  <c r="BF385" i="1"/>
  <c r="BE385" i="1"/>
  <c r="BD385" i="1"/>
  <c r="BC385" i="1"/>
  <c r="BB385" i="1"/>
  <c r="BA385" i="1"/>
  <c r="AZ385" i="1"/>
  <c r="AY385" i="1"/>
  <c r="AX385" i="1"/>
  <c r="AW385" i="1"/>
  <c r="AV385" i="1"/>
  <c r="AU385" i="1"/>
  <c r="AT385" i="1"/>
  <c r="AS385" i="1"/>
  <c r="AR385" i="1"/>
  <c r="AQ385" i="1"/>
  <c r="AP385" i="1"/>
  <c r="AO385" i="1"/>
  <c r="AN385" i="1"/>
  <c r="AM385" i="1"/>
  <c r="AL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N385" i="1"/>
  <c r="M385" i="1"/>
  <c r="K385" i="1"/>
  <c r="L385" i="1" s="1"/>
  <c r="I385" i="1"/>
  <c r="J385" i="1"/>
  <c r="H385" i="1"/>
  <c r="G385" i="1"/>
  <c r="F385" i="1"/>
  <c r="E385" i="1"/>
  <c r="D385" i="1"/>
  <c r="C385" i="1"/>
  <c r="CD384" i="1"/>
  <c r="CC384" i="1"/>
  <c r="CB384" i="1"/>
  <c r="CA384" i="1"/>
  <c r="BZ384" i="1"/>
  <c r="BY384" i="1"/>
  <c r="BX384" i="1"/>
  <c r="BW384" i="1"/>
  <c r="BV384" i="1"/>
  <c r="BU384" i="1"/>
  <c r="BT384" i="1"/>
  <c r="BS384" i="1"/>
  <c r="BR384" i="1"/>
  <c r="BQ384" i="1"/>
  <c r="BP384" i="1"/>
  <c r="BO384" i="1"/>
  <c r="BN384" i="1"/>
  <c r="BM384" i="1"/>
  <c r="BL384" i="1"/>
  <c r="BK384" i="1"/>
  <c r="BJ384" i="1"/>
  <c r="BI384" i="1"/>
  <c r="BH384" i="1"/>
  <c r="BG384" i="1"/>
  <c r="BF384" i="1"/>
  <c r="BE384" i="1"/>
  <c r="BD384" i="1"/>
  <c r="BC384" i="1"/>
  <c r="BB384" i="1"/>
  <c r="BA384" i="1"/>
  <c r="AZ384" i="1"/>
  <c r="AY384" i="1"/>
  <c r="AX384" i="1"/>
  <c r="AW384" i="1"/>
  <c r="AV384" i="1"/>
  <c r="AU384" i="1"/>
  <c r="AT384" i="1"/>
  <c r="AS384" i="1"/>
  <c r="AR384" i="1"/>
  <c r="AQ384" i="1"/>
  <c r="AP384" i="1"/>
  <c r="AO384" i="1"/>
  <c r="AN384" i="1"/>
  <c r="AM384" i="1"/>
  <c r="AL384" i="1"/>
  <c r="AK384" i="1"/>
  <c r="AJ384" i="1"/>
  <c r="AI384" i="1"/>
  <c r="AH384" i="1"/>
  <c r="AG384" i="1"/>
  <c r="AF384" i="1"/>
  <c r="AE384" i="1"/>
  <c r="AD384" i="1"/>
  <c r="AC384" i="1"/>
  <c r="AB384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N384" i="1"/>
  <c r="M384" i="1"/>
  <c r="K384" i="1"/>
  <c r="L384" i="1" s="1"/>
  <c r="I384" i="1"/>
  <c r="J384" i="1"/>
  <c r="H384" i="1"/>
  <c r="G384" i="1"/>
  <c r="F384" i="1"/>
  <c r="E384" i="1"/>
  <c r="D384" i="1"/>
  <c r="C384" i="1"/>
  <c r="CD383" i="1"/>
  <c r="CC383" i="1"/>
  <c r="CB383" i="1"/>
  <c r="CA383" i="1"/>
  <c r="BZ383" i="1"/>
  <c r="BY383" i="1"/>
  <c r="BX383" i="1"/>
  <c r="BW383" i="1"/>
  <c r="BV383" i="1"/>
  <c r="BU383" i="1"/>
  <c r="BT383" i="1"/>
  <c r="BS383" i="1"/>
  <c r="BR383" i="1"/>
  <c r="BQ383" i="1"/>
  <c r="BP383" i="1"/>
  <c r="BO383" i="1"/>
  <c r="BN383" i="1"/>
  <c r="BM383" i="1"/>
  <c r="BL383" i="1"/>
  <c r="BK383" i="1"/>
  <c r="BJ383" i="1"/>
  <c r="BI383" i="1"/>
  <c r="BH383" i="1"/>
  <c r="BG383" i="1"/>
  <c r="BF383" i="1"/>
  <c r="BE383" i="1"/>
  <c r="BD383" i="1"/>
  <c r="BC383" i="1"/>
  <c r="BB383" i="1"/>
  <c r="BA383" i="1"/>
  <c r="AZ383" i="1"/>
  <c r="AY383" i="1"/>
  <c r="AX383" i="1"/>
  <c r="AW383" i="1"/>
  <c r="AV383" i="1"/>
  <c r="AU383" i="1"/>
  <c r="AT383" i="1"/>
  <c r="AS383" i="1"/>
  <c r="AR383" i="1"/>
  <c r="AQ383" i="1"/>
  <c r="AP383" i="1"/>
  <c r="AO383" i="1"/>
  <c r="AN383" i="1"/>
  <c r="AM383" i="1"/>
  <c r="AL383" i="1"/>
  <c r="AK383" i="1"/>
  <c r="AJ383" i="1"/>
  <c r="AI383" i="1"/>
  <c r="AH383" i="1"/>
  <c r="AG383" i="1"/>
  <c r="AF383" i="1"/>
  <c r="AE383" i="1"/>
  <c r="AD383" i="1"/>
  <c r="AC383" i="1"/>
  <c r="AB383" i="1"/>
  <c r="AA383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N383" i="1"/>
  <c r="M383" i="1"/>
  <c r="K383" i="1"/>
  <c r="L383" i="1" s="1"/>
  <c r="I383" i="1"/>
  <c r="J383" i="1"/>
  <c r="H383" i="1"/>
  <c r="G383" i="1"/>
  <c r="F383" i="1"/>
  <c r="E383" i="1"/>
  <c r="D383" i="1"/>
  <c r="C383" i="1"/>
  <c r="CD382" i="1"/>
  <c r="CC382" i="1"/>
  <c r="CB382" i="1"/>
  <c r="CA382" i="1"/>
  <c r="BZ382" i="1"/>
  <c r="BY382" i="1"/>
  <c r="BX382" i="1"/>
  <c r="BW382" i="1"/>
  <c r="BV382" i="1"/>
  <c r="BU382" i="1"/>
  <c r="BT382" i="1"/>
  <c r="BS382" i="1"/>
  <c r="BR382" i="1"/>
  <c r="BQ382" i="1"/>
  <c r="BP382" i="1"/>
  <c r="BO382" i="1"/>
  <c r="BN382" i="1"/>
  <c r="BM382" i="1"/>
  <c r="BL382" i="1"/>
  <c r="BK382" i="1"/>
  <c r="BJ382" i="1"/>
  <c r="BI382" i="1"/>
  <c r="BH382" i="1"/>
  <c r="BG382" i="1"/>
  <c r="BF382" i="1"/>
  <c r="BE382" i="1"/>
  <c r="BD382" i="1"/>
  <c r="BC382" i="1"/>
  <c r="BB382" i="1"/>
  <c r="BA382" i="1"/>
  <c r="AZ382" i="1"/>
  <c r="AY382" i="1"/>
  <c r="AX382" i="1"/>
  <c r="AW382" i="1"/>
  <c r="AV382" i="1"/>
  <c r="AU382" i="1"/>
  <c r="AT382" i="1"/>
  <c r="AS382" i="1"/>
  <c r="AR382" i="1"/>
  <c r="AQ382" i="1"/>
  <c r="AP382" i="1"/>
  <c r="AO382" i="1"/>
  <c r="AN382" i="1"/>
  <c r="AM382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K382" i="1"/>
  <c r="L382" i="1" s="1"/>
  <c r="I382" i="1"/>
  <c r="J382" i="1"/>
  <c r="H382" i="1"/>
  <c r="G382" i="1"/>
  <c r="F382" i="1"/>
  <c r="E382" i="1"/>
  <c r="D382" i="1"/>
  <c r="C382" i="1"/>
  <c r="CD381" i="1"/>
  <c r="CC381" i="1"/>
  <c r="CB381" i="1"/>
  <c r="CA381" i="1"/>
  <c r="BZ381" i="1"/>
  <c r="BY381" i="1"/>
  <c r="BX381" i="1"/>
  <c r="BW381" i="1"/>
  <c r="BV381" i="1"/>
  <c r="BU381" i="1"/>
  <c r="BT381" i="1"/>
  <c r="BS381" i="1"/>
  <c r="BR381" i="1"/>
  <c r="BQ381" i="1"/>
  <c r="BP381" i="1"/>
  <c r="BO381" i="1"/>
  <c r="BN381" i="1"/>
  <c r="BM381" i="1"/>
  <c r="BL381" i="1"/>
  <c r="BK381" i="1"/>
  <c r="BJ381" i="1"/>
  <c r="BI381" i="1"/>
  <c r="BH381" i="1"/>
  <c r="BG381" i="1"/>
  <c r="BF381" i="1"/>
  <c r="BE381" i="1"/>
  <c r="BD381" i="1"/>
  <c r="BC381" i="1"/>
  <c r="BB381" i="1"/>
  <c r="BA381" i="1"/>
  <c r="AZ381" i="1"/>
  <c r="AY381" i="1"/>
  <c r="AX381" i="1"/>
  <c r="AW381" i="1"/>
  <c r="AV381" i="1"/>
  <c r="AU381" i="1"/>
  <c r="AT381" i="1"/>
  <c r="AS381" i="1"/>
  <c r="AR381" i="1"/>
  <c r="AQ381" i="1"/>
  <c r="AP381" i="1"/>
  <c r="AO381" i="1"/>
  <c r="AN381" i="1"/>
  <c r="AM381" i="1"/>
  <c r="AL381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K381" i="1"/>
  <c r="L381" i="1"/>
  <c r="I381" i="1"/>
  <c r="J381" i="1"/>
  <c r="H381" i="1"/>
  <c r="G381" i="1"/>
  <c r="F381" i="1"/>
  <c r="E381" i="1"/>
  <c r="D381" i="1"/>
  <c r="C381" i="1"/>
  <c r="CD380" i="1"/>
  <c r="CC380" i="1"/>
  <c r="CB380" i="1"/>
  <c r="CA380" i="1"/>
  <c r="BZ380" i="1"/>
  <c r="BY380" i="1"/>
  <c r="BX380" i="1"/>
  <c r="BW380" i="1"/>
  <c r="BV380" i="1"/>
  <c r="BU380" i="1"/>
  <c r="BT380" i="1"/>
  <c r="BS380" i="1"/>
  <c r="BR380" i="1"/>
  <c r="BQ380" i="1"/>
  <c r="BP380" i="1"/>
  <c r="BO380" i="1"/>
  <c r="BN380" i="1"/>
  <c r="BM380" i="1"/>
  <c r="BL380" i="1"/>
  <c r="BK380" i="1"/>
  <c r="BJ380" i="1"/>
  <c r="BI380" i="1"/>
  <c r="BH380" i="1"/>
  <c r="BG380" i="1"/>
  <c r="BF380" i="1"/>
  <c r="BE380" i="1"/>
  <c r="BD380" i="1"/>
  <c r="BC380" i="1"/>
  <c r="BB380" i="1"/>
  <c r="BA380" i="1"/>
  <c r="AZ380" i="1"/>
  <c r="AY380" i="1"/>
  <c r="AX380" i="1"/>
  <c r="AW380" i="1"/>
  <c r="AV380" i="1"/>
  <c r="AU380" i="1"/>
  <c r="AT380" i="1"/>
  <c r="AS380" i="1"/>
  <c r="AR380" i="1"/>
  <c r="AQ380" i="1"/>
  <c r="AP380" i="1"/>
  <c r="AO380" i="1"/>
  <c r="AN380" i="1"/>
  <c r="AM380" i="1"/>
  <c r="AL380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K380" i="1"/>
  <c r="L380" i="1"/>
  <c r="I380" i="1"/>
  <c r="J380" i="1"/>
  <c r="H380" i="1"/>
  <c r="G380" i="1"/>
  <c r="F380" i="1"/>
  <c r="E380" i="1"/>
  <c r="D380" i="1"/>
  <c r="C380" i="1"/>
  <c r="CD379" i="1"/>
  <c r="CC379" i="1"/>
  <c r="CB379" i="1"/>
  <c r="CA379" i="1"/>
  <c r="BZ379" i="1"/>
  <c r="BY379" i="1"/>
  <c r="BX379" i="1"/>
  <c r="BW379" i="1"/>
  <c r="BV379" i="1"/>
  <c r="BU379" i="1"/>
  <c r="BT379" i="1"/>
  <c r="BS379" i="1"/>
  <c r="BR379" i="1"/>
  <c r="BQ379" i="1"/>
  <c r="BP379" i="1"/>
  <c r="BO379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K379" i="1"/>
  <c r="L379" i="1"/>
  <c r="I379" i="1"/>
  <c r="J379" i="1"/>
  <c r="H379" i="1"/>
  <c r="G379" i="1"/>
  <c r="F379" i="1"/>
  <c r="E379" i="1"/>
  <c r="D379" i="1"/>
  <c r="C379" i="1"/>
  <c r="CD378" i="1"/>
  <c r="CC378" i="1"/>
  <c r="CB378" i="1"/>
  <c r="CA378" i="1"/>
  <c r="BZ378" i="1"/>
  <c r="BY378" i="1"/>
  <c r="BX378" i="1"/>
  <c r="BW378" i="1"/>
  <c r="BV378" i="1"/>
  <c r="BU378" i="1"/>
  <c r="BT378" i="1"/>
  <c r="BS378" i="1"/>
  <c r="BR378" i="1"/>
  <c r="BQ378" i="1"/>
  <c r="BP378" i="1"/>
  <c r="BO378" i="1"/>
  <c r="BN378" i="1"/>
  <c r="BM378" i="1"/>
  <c r="BL378" i="1"/>
  <c r="BK378" i="1"/>
  <c r="BJ378" i="1"/>
  <c r="BI378" i="1"/>
  <c r="BH378" i="1"/>
  <c r="BG378" i="1"/>
  <c r="BF378" i="1"/>
  <c r="BE378" i="1"/>
  <c r="BD378" i="1"/>
  <c r="BC378" i="1"/>
  <c r="BB378" i="1"/>
  <c r="BA378" i="1"/>
  <c r="AZ378" i="1"/>
  <c r="AY378" i="1"/>
  <c r="AX378" i="1"/>
  <c r="AW378" i="1"/>
  <c r="AV378" i="1"/>
  <c r="AU378" i="1"/>
  <c r="AT378" i="1"/>
  <c r="AS378" i="1"/>
  <c r="AR378" i="1"/>
  <c r="AQ378" i="1"/>
  <c r="AP378" i="1"/>
  <c r="AO378" i="1"/>
  <c r="AN378" i="1"/>
  <c r="AM378" i="1"/>
  <c r="AL378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K378" i="1"/>
  <c r="L378" i="1"/>
  <c r="I378" i="1"/>
  <c r="J378" i="1"/>
  <c r="H378" i="1"/>
  <c r="G378" i="1"/>
  <c r="F378" i="1"/>
  <c r="E378" i="1"/>
  <c r="D378" i="1"/>
  <c r="C378" i="1"/>
  <c r="CD377" i="1"/>
  <c r="CC377" i="1"/>
  <c r="CB377" i="1"/>
  <c r="CA377" i="1"/>
  <c r="BZ377" i="1"/>
  <c r="BY377" i="1"/>
  <c r="BX377" i="1"/>
  <c r="BW377" i="1"/>
  <c r="BV377" i="1"/>
  <c r="BU377" i="1"/>
  <c r="BT377" i="1"/>
  <c r="BS377" i="1"/>
  <c r="BR377" i="1"/>
  <c r="BQ377" i="1"/>
  <c r="BP377" i="1"/>
  <c r="BO377" i="1"/>
  <c r="BN377" i="1"/>
  <c r="BM377" i="1"/>
  <c r="BL377" i="1"/>
  <c r="BK377" i="1"/>
  <c r="BJ377" i="1"/>
  <c r="BI377" i="1"/>
  <c r="BH377" i="1"/>
  <c r="BG377" i="1"/>
  <c r="BF377" i="1"/>
  <c r="BE377" i="1"/>
  <c r="BD377" i="1"/>
  <c r="BC377" i="1"/>
  <c r="BB377" i="1"/>
  <c r="BA377" i="1"/>
  <c r="AZ377" i="1"/>
  <c r="AY377" i="1"/>
  <c r="AX377" i="1"/>
  <c r="AW377" i="1"/>
  <c r="AV377" i="1"/>
  <c r="AU377" i="1"/>
  <c r="AT377" i="1"/>
  <c r="AS377" i="1"/>
  <c r="AR377" i="1"/>
  <c r="AQ377" i="1"/>
  <c r="AP377" i="1"/>
  <c r="AO377" i="1"/>
  <c r="AN377" i="1"/>
  <c r="AM377" i="1"/>
  <c r="AL377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K377" i="1"/>
  <c r="L377" i="1"/>
  <c r="I377" i="1"/>
  <c r="J377" i="1"/>
  <c r="H377" i="1"/>
  <c r="G377" i="1"/>
  <c r="F377" i="1"/>
  <c r="E377" i="1"/>
  <c r="D377" i="1"/>
  <c r="C377" i="1"/>
  <c r="CD376" i="1"/>
  <c r="CC376" i="1"/>
  <c r="CB376" i="1"/>
  <c r="CA376" i="1"/>
  <c r="BZ376" i="1"/>
  <c r="BY376" i="1"/>
  <c r="BX376" i="1"/>
  <c r="BW376" i="1"/>
  <c r="BV376" i="1"/>
  <c r="BU376" i="1"/>
  <c r="BT376" i="1"/>
  <c r="BS376" i="1"/>
  <c r="BR376" i="1"/>
  <c r="BQ376" i="1"/>
  <c r="BP376" i="1"/>
  <c r="BO376" i="1"/>
  <c r="BN376" i="1"/>
  <c r="BM376" i="1"/>
  <c r="BL376" i="1"/>
  <c r="BK376" i="1"/>
  <c r="BJ376" i="1"/>
  <c r="BI376" i="1"/>
  <c r="BH376" i="1"/>
  <c r="BG376" i="1"/>
  <c r="BF376" i="1"/>
  <c r="BE376" i="1"/>
  <c r="BD376" i="1"/>
  <c r="BC376" i="1"/>
  <c r="BB376" i="1"/>
  <c r="BA376" i="1"/>
  <c r="AZ376" i="1"/>
  <c r="AY376" i="1"/>
  <c r="AX376" i="1"/>
  <c r="AW376" i="1"/>
  <c r="AV376" i="1"/>
  <c r="AU376" i="1"/>
  <c r="AT376" i="1"/>
  <c r="AS376" i="1"/>
  <c r="AR376" i="1"/>
  <c r="AQ376" i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K376" i="1"/>
  <c r="L376" i="1"/>
  <c r="I376" i="1"/>
  <c r="J376" i="1"/>
  <c r="H376" i="1"/>
  <c r="G376" i="1"/>
  <c r="F376" i="1"/>
  <c r="E376" i="1"/>
  <c r="D376" i="1"/>
  <c r="C376" i="1"/>
  <c r="CD375" i="1"/>
  <c r="CC375" i="1"/>
  <c r="CB375" i="1"/>
  <c r="CA375" i="1"/>
  <c r="BZ375" i="1"/>
  <c r="BY375" i="1"/>
  <c r="BX375" i="1"/>
  <c r="BW375" i="1"/>
  <c r="BV375" i="1"/>
  <c r="BU375" i="1"/>
  <c r="BT375" i="1"/>
  <c r="BS375" i="1"/>
  <c r="BR375" i="1"/>
  <c r="BQ375" i="1"/>
  <c r="BP375" i="1"/>
  <c r="BO375" i="1"/>
  <c r="BN375" i="1"/>
  <c r="BM375" i="1"/>
  <c r="BL375" i="1"/>
  <c r="BK375" i="1"/>
  <c r="BJ375" i="1"/>
  <c r="BI375" i="1"/>
  <c r="BH375" i="1"/>
  <c r="BG375" i="1"/>
  <c r="BF375" i="1"/>
  <c r="BE375" i="1"/>
  <c r="BD375" i="1"/>
  <c r="BC375" i="1"/>
  <c r="BB375" i="1"/>
  <c r="BA375" i="1"/>
  <c r="AZ375" i="1"/>
  <c r="AY375" i="1"/>
  <c r="AX375" i="1"/>
  <c r="AW375" i="1"/>
  <c r="AV375" i="1"/>
  <c r="AU375" i="1"/>
  <c r="AT375" i="1"/>
  <c r="AS375" i="1"/>
  <c r="AR375" i="1"/>
  <c r="AQ375" i="1"/>
  <c r="AP375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K375" i="1"/>
  <c r="L375" i="1"/>
  <c r="I375" i="1"/>
  <c r="J375" i="1"/>
  <c r="H375" i="1"/>
  <c r="G375" i="1"/>
  <c r="F375" i="1"/>
  <c r="E375" i="1"/>
  <c r="D375" i="1"/>
  <c r="C375" i="1"/>
  <c r="CD374" i="1"/>
  <c r="CC374" i="1"/>
  <c r="CB374" i="1"/>
  <c r="CA374" i="1"/>
  <c r="BZ374" i="1"/>
  <c r="BY374" i="1"/>
  <c r="BX374" i="1"/>
  <c r="BW374" i="1"/>
  <c r="BV374" i="1"/>
  <c r="BU374" i="1"/>
  <c r="BT374" i="1"/>
  <c r="BS374" i="1"/>
  <c r="BR374" i="1"/>
  <c r="BQ374" i="1"/>
  <c r="BP374" i="1"/>
  <c r="BO374" i="1"/>
  <c r="BN374" i="1"/>
  <c r="BM374" i="1"/>
  <c r="BL374" i="1"/>
  <c r="BK374" i="1"/>
  <c r="BJ374" i="1"/>
  <c r="BI374" i="1"/>
  <c r="BH374" i="1"/>
  <c r="BG374" i="1"/>
  <c r="BF374" i="1"/>
  <c r="BE374" i="1"/>
  <c r="BD374" i="1"/>
  <c r="BC374" i="1"/>
  <c r="BB374" i="1"/>
  <c r="BA374" i="1"/>
  <c r="AZ374" i="1"/>
  <c r="AY374" i="1"/>
  <c r="AX374" i="1"/>
  <c r="AW374" i="1"/>
  <c r="AV374" i="1"/>
  <c r="AU374" i="1"/>
  <c r="AT374" i="1"/>
  <c r="AS374" i="1"/>
  <c r="AR374" i="1"/>
  <c r="AQ374" i="1"/>
  <c r="AP374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K374" i="1"/>
  <c r="L374" i="1"/>
  <c r="I374" i="1"/>
  <c r="J374" i="1"/>
  <c r="H374" i="1"/>
  <c r="G374" i="1"/>
  <c r="F374" i="1"/>
  <c r="E374" i="1"/>
  <c r="D374" i="1"/>
  <c r="C374" i="1"/>
  <c r="CD373" i="1"/>
  <c r="CC373" i="1"/>
  <c r="CB373" i="1"/>
  <c r="CA373" i="1"/>
  <c r="BZ373" i="1"/>
  <c r="BY373" i="1"/>
  <c r="BX373" i="1"/>
  <c r="BW373" i="1"/>
  <c r="BV373" i="1"/>
  <c r="BU373" i="1"/>
  <c r="BT373" i="1"/>
  <c r="BS373" i="1"/>
  <c r="BR373" i="1"/>
  <c r="BQ373" i="1"/>
  <c r="BP373" i="1"/>
  <c r="BO373" i="1"/>
  <c r="BN373" i="1"/>
  <c r="BM373" i="1"/>
  <c r="BL373" i="1"/>
  <c r="BK373" i="1"/>
  <c r="BJ373" i="1"/>
  <c r="BI373" i="1"/>
  <c r="BH373" i="1"/>
  <c r="BG373" i="1"/>
  <c r="BF373" i="1"/>
  <c r="BE373" i="1"/>
  <c r="BD373" i="1"/>
  <c r="BC373" i="1"/>
  <c r="BB373" i="1"/>
  <c r="BA373" i="1"/>
  <c r="AZ373" i="1"/>
  <c r="AY373" i="1"/>
  <c r="AX373" i="1"/>
  <c r="AW373" i="1"/>
  <c r="AV373" i="1"/>
  <c r="AU373" i="1"/>
  <c r="AT373" i="1"/>
  <c r="AS373" i="1"/>
  <c r="AR373" i="1"/>
  <c r="AQ373" i="1"/>
  <c r="AP373" i="1"/>
  <c r="AO373" i="1"/>
  <c r="AN373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K373" i="1"/>
  <c r="L373" i="1"/>
  <c r="I373" i="1"/>
  <c r="J373" i="1"/>
  <c r="H373" i="1"/>
  <c r="G373" i="1"/>
  <c r="F373" i="1"/>
  <c r="E373" i="1"/>
  <c r="D373" i="1"/>
  <c r="C373" i="1"/>
  <c r="CD372" i="1"/>
  <c r="CC372" i="1"/>
  <c r="CB372" i="1"/>
  <c r="CA372" i="1"/>
  <c r="BZ372" i="1"/>
  <c r="BY372" i="1"/>
  <c r="BX372" i="1"/>
  <c r="BW372" i="1"/>
  <c r="BV372" i="1"/>
  <c r="BU372" i="1"/>
  <c r="BT372" i="1"/>
  <c r="BS372" i="1"/>
  <c r="BR372" i="1"/>
  <c r="BQ372" i="1"/>
  <c r="BP372" i="1"/>
  <c r="BO372" i="1"/>
  <c r="BN372" i="1"/>
  <c r="BM372" i="1"/>
  <c r="BL372" i="1"/>
  <c r="BK372" i="1"/>
  <c r="BJ372" i="1"/>
  <c r="BI372" i="1"/>
  <c r="BH372" i="1"/>
  <c r="BG372" i="1"/>
  <c r="BF372" i="1"/>
  <c r="BE372" i="1"/>
  <c r="BD372" i="1"/>
  <c r="BC372" i="1"/>
  <c r="BB372" i="1"/>
  <c r="BA372" i="1"/>
  <c r="AZ372" i="1"/>
  <c r="AY372" i="1"/>
  <c r="AX372" i="1"/>
  <c r="AW372" i="1"/>
  <c r="AV372" i="1"/>
  <c r="AU372" i="1"/>
  <c r="AT372" i="1"/>
  <c r="AS372" i="1"/>
  <c r="AR372" i="1"/>
  <c r="AQ372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K372" i="1"/>
  <c r="L372" i="1"/>
  <c r="I372" i="1"/>
  <c r="J372" i="1"/>
  <c r="H372" i="1"/>
  <c r="G372" i="1"/>
  <c r="F372" i="1"/>
  <c r="E372" i="1"/>
  <c r="D372" i="1"/>
  <c r="C372" i="1"/>
  <c r="CD371" i="1"/>
  <c r="CC371" i="1"/>
  <c r="CB371" i="1"/>
  <c r="CA371" i="1"/>
  <c r="BZ371" i="1"/>
  <c r="BY371" i="1"/>
  <c r="BX371" i="1"/>
  <c r="BW371" i="1"/>
  <c r="BV371" i="1"/>
  <c r="BU371" i="1"/>
  <c r="BT371" i="1"/>
  <c r="BS371" i="1"/>
  <c r="BR371" i="1"/>
  <c r="BQ371" i="1"/>
  <c r="BP371" i="1"/>
  <c r="BO371" i="1"/>
  <c r="BN371" i="1"/>
  <c r="BM371" i="1"/>
  <c r="BL371" i="1"/>
  <c r="BK371" i="1"/>
  <c r="BJ371" i="1"/>
  <c r="BI371" i="1"/>
  <c r="BH371" i="1"/>
  <c r="BG371" i="1"/>
  <c r="BF371" i="1"/>
  <c r="BE371" i="1"/>
  <c r="BD371" i="1"/>
  <c r="BC371" i="1"/>
  <c r="BB371" i="1"/>
  <c r="BA371" i="1"/>
  <c r="AZ371" i="1"/>
  <c r="AY371" i="1"/>
  <c r="AX371" i="1"/>
  <c r="AW371" i="1"/>
  <c r="AV371" i="1"/>
  <c r="AU371" i="1"/>
  <c r="AT371" i="1"/>
  <c r="AS371" i="1"/>
  <c r="AR371" i="1"/>
  <c r="AQ371" i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K371" i="1"/>
  <c r="L371" i="1"/>
  <c r="I371" i="1"/>
  <c r="J371" i="1"/>
  <c r="H371" i="1"/>
  <c r="G371" i="1"/>
  <c r="F371" i="1"/>
  <c r="E371" i="1"/>
  <c r="D371" i="1"/>
  <c r="C371" i="1"/>
  <c r="CD370" i="1"/>
  <c r="CC370" i="1"/>
  <c r="CB370" i="1"/>
  <c r="CA370" i="1"/>
  <c r="BZ370" i="1"/>
  <c r="BY370" i="1"/>
  <c r="BX370" i="1"/>
  <c r="BW370" i="1"/>
  <c r="BV370" i="1"/>
  <c r="BU370" i="1"/>
  <c r="BT370" i="1"/>
  <c r="BS370" i="1"/>
  <c r="BR370" i="1"/>
  <c r="BQ370" i="1"/>
  <c r="BP370" i="1"/>
  <c r="BO370" i="1"/>
  <c r="BN370" i="1"/>
  <c r="BM370" i="1"/>
  <c r="BL370" i="1"/>
  <c r="BK370" i="1"/>
  <c r="BJ370" i="1"/>
  <c r="BI370" i="1"/>
  <c r="BH370" i="1"/>
  <c r="BG370" i="1"/>
  <c r="BF370" i="1"/>
  <c r="BE370" i="1"/>
  <c r="BD370" i="1"/>
  <c r="BC370" i="1"/>
  <c r="BB370" i="1"/>
  <c r="BA370" i="1"/>
  <c r="AZ370" i="1"/>
  <c r="AY370" i="1"/>
  <c r="AX370" i="1"/>
  <c r="AW370" i="1"/>
  <c r="AV370" i="1"/>
  <c r="AU370" i="1"/>
  <c r="AT370" i="1"/>
  <c r="AS370" i="1"/>
  <c r="AR370" i="1"/>
  <c r="AQ370" i="1"/>
  <c r="AP370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K370" i="1"/>
  <c r="L370" i="1"/>
  <c r="I370" i="1"/>
  <c r="J370" i="1"/>
  <c r="H370" i="1"/>
  <c r="G370" i="1"/>
  <c r="F370" i="1"/>
  <c r="E370" i="1"/>
  <c r="D370" i="1"/>
  <c r="C370" i="1"/>
  <c r="CD369" i="1"/>
  <c r="CC369" i="1"/>
  <c r="CB369" i="1"/>
  <c r="CA369" i="1"/>
  <c r="BZ369" i="1"/>
  <c r="BY369" i="1"/>
  <c r="BX369" i="1"/>
  <c r="BW369" i="1"/>
  <c r="BV369" i="1"/>
  <c r="BU369" i="1"/>
  <c r="BT369" i="1"/>
  <c r="BS369" i="1"/>
  <c r="BR369" i="1"/>
  <c r="BQ369" i="1"/>
  <c r="BP369" i="1"/>
  <c r="BO369" i="1"/>
  <c r="BN369" i="1"/>
  <c r="BM369" i="1"/>
  <c r="BL369" i="1"/>
  <c r="BK369" i="1"/>
  <c r="BJ369" i="1"/>
  <c r="BI369" i="1"/>
  <c r="BH369" i="1"/>
  <c r="BG369" i="1"/>
  <c r="BF369" i="1"/>
  <c r="BE369" i="1"/>
  <c r="BD369" i="1"/>
  <c r="BC369" i="1"/>
  <c r="BB369" i="1"/>
  <c r="BA369" i="1"/>
  <c r="AZ369" i="1"/>
  <c r="AY369" i="1"/>
  <c r="AX369" i="1"/>
  <c r="AW369" i="1"/>
  <c r="AV369" i="1"/>
  <c r="AU369" i="1"/>
  <c r="AT369" i="1"/>
  <c r="AS369" i="1"/>
  <c r="AR369" i="1"/>
  <c r="AQ369" i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K369" i="1"/>
  <c r="L369" i="1"/>
  <c r="I369" i="1"/>
  <c r="J369" i="1"/>
  <c r="H369" i="1"/>
  <c r="G369" i="1"/>
  <c r="F369" i="1"/>
  <c r="E369" i="1"/>
  <c r="D369" i="1"/>
  <c r="C369" i="1"/>
  <c r="CD368" i="1"/>
  <c r="CC368" i="1"/>
  <c r="CB368" i="1"/>
  <c r="CA368" i="1"/>
  <c r="BZ368" i="1"/>
  <c r="BY368" i="1"/>
  <c r="BX368" i="1"/>
  <c r="BW368" i="1"/>
  <c r="BV368" i="1"/>
  <c r="BU368" i="1"/>
  <c r="BT368" i="1"/>
  <c r="BS368" i="1"/>
  <c r="BR368" i="1"/>
  <c r="BQ368" i="1"/>
  <c r="BP368" i="1"/>
  <c r="BO368" i="1"/>
  <c r="BN368" i="1"/>
  <c r="BM368" i="1"/>
  <c r="BL368" i="1"/>
  <c r="BK368" i="1"/>
  <c r="BJ368" i="1"/>
  <c r="BI368" i="1"/>
  <c r="BH368" i="1"/>
  <c r="BG368" i="1"/>
  <c r="BF368" i="1"/>
  <c r="BE368" i="1"/>
  <c r="BD368" i="1"/>
  <c r="BC368" i="1"/>
  <c r="BB368" i="1"/>
  <c r="BA368" i="1"/>
  <c r="AZ368" i="1"/>
  <c r="AY368" i="1"/>
  <c r="AX368" i="1"/>
  <c r="AW368" i="1"/>
  <c r="AV368" i="1"/>
  <c r="AU368" i="1"/>
  <c r="AT368" i="1"/>
  <c r="AS368" i="1"/>
  <c r="AR368" i="1"/>
  <c r="AQ368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K368" i="1"/>
  <c r="L368" i="1"/>
  <c r="I368" i="1"/>
  <c r="J368" i="1"/>
  <c r="H368" i="1"/>
  <c r="G368" i="1"/>
  <c r="F368" i="1"/>
  <c r="E368" i="1"/>
  <c r="D368" i="1"/>
  <c r="C368" i="1"/>
  <c r="CD367" i="1"/>
  <c r="CC367" i="1"/>
  <c r="CB367" i="1"/>
  <c r="CA367" i="1"/>
  <c r="BZ367" i="1"/>
  <c r="BY367" i="1"/>
  <c r="BX367" i="1"/>
  <c r="BW367" i="1"/>
  <c r="BV367" i="1"/>
  <c r="BU367" i="1"/>
  <c r="BT367" i="1"/>
  <c r="BS367" i="1"/>
  <c r="BR367" i="1"/>
  <c r="BQ367" i="1"/>
  <c r="BP367" i="1"/>
  <c r="BO367" i="1"/>
  <c r="BN367" i="1"/>
  <c r="BM367" i="1"/>
  <c r="BL367" i="1"/>
  <c r="BK367" i="1"/>
  <c r="BJ367" i="1"/>
  <c r="BI367" i="1"/>
  <c r="BH367" i="1"/>
  <c r="BG367" i="1"/>
  <c r="BF367" i="1"/>
  <c r="BE367" i="1"/>
  <c r="BD367" i="1"/>
  <c r="BC367" i="1"/>
  <c r="BB367" i="1"/>
  <c r="BA367" i="1"/>
  <c r="AZ367" i="1"/>
  <c r="AY367" i="1"/>
  <c r="AX367" i="1"/>
  <c r="AW367" i="1"/>
  <c r="AV367" i="1"/>
  <c r="AU367" i="1"/>
  <c r="AT367" i="1"/>
  <c r="AS367" i="1"/>
  <c r="AR367" i="1"/>
  <c r="AQ367" i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K367" i="1"/>
  <c r="L367" i="1"/>
  <c r="I367" i="1"/>
  <c r="J367" i="1"/>
  <c r="H367" i="1"/>
  <c r="G367" i="1"/>
  <c r="F367" i="1"/>
  <c r="E367" i="1"/>
  <c r="D367" i="1"/>
  <c r="C367" i="1"/>
  <c r="CD366" i="1"/>
  <c r="CC366" i="1"/>
  <c r="CB366" i="1"/>
  <c r="CA366" i="1"/>
  <c r="BZ366" i="1"/>
  <c r="BY366" i="1"/>
  <c r="BX366" i="1"/>
  <c r="BW366" i="1"/>
  <c r="BV366" i="1"/>
  <c r="BU366" i="1"/>
  <c r="BT366" i="1"/>
  <c r="BS366" i="1"/>
  <c r="BR366" i="1"/>
  <c r="BQ366" i="1"/>
  <c r="BP366" i="1"/>
  <c r="BO366" i="1"/>
  <c r="BN366" i="1"/>
  <c r="BM366" i="1"/>
  <c r="BL366" i="1"/>
  <c r="BK366" i="1"/>
  <c r="BJ366" i="1"/>
  <c r="BI366" i="1"/>
  <c r="BH366" i="1"/>
  <c r="BG366" i="1"/>
  <c r="BF366" i="1"/>
  <c r="BE366" i="1"/>
  <c r="BD366" i="1"/>
  <c r="BC366" i="1"/>
  <c r="BB366" i="1"/>
  <c r="BA366" i="1"/>
  <c r="AZ366" i="1"/>
  <c r="AY366" i="1"/>
  <c r="AX366" i="1"/>
  <c r="AW366" i="1"/>
  <c r="AV366" i="1"/>
  <c r="AU366" i="1"/>
  <c r="AT366" i="1"/>
  <c r="AS366" i="1"/>
  <c r="AR366" i="1"/>
  <c r="AQ366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K366" i="1"/>
  <c r="L366" i="1"/>
  <c r="I366" i="1"/>
  <c r="J366" i="1"/>
  <c r="H366" i="1"/>
  <c r="G366" i="1"/>
  <c r="F366" i="1"/>
  <c r="E366" i="1"/>
  <c r="D366" i="1"/>
  <c r="C366" i="1"/>
  <c r="CD365" i="1"/>
  <c r="CC365" i="1"/>
  <c r="CB365" i="1"/>
  <c r="CA365" i="1"/>
  <c r="BZ365" i="1"/>
  <c r="BY365" i="1"/>
  <c r="BX365" i="1"/>
  <c r="BW365" i="1"/>
  <c r="BV365" i="1"/>
  <c r="BU365" i="1"/>
  <c r="BT365" i="1"/>
  <c r="BS365" i="1"/>
  <c r="BR365" i="1"/>
  <c r="BQ365" i="1"/>
  <c r="BP365" i="1"/>
  <c r="BO365" i="1"/>
  <c r="BN365" i="1"/>
  <c r="BM365" i="1"/>
  <c r="BL365" i="1"/>
  <c r="BK365" i="1"/>
  <c r="BJ365" i="1"/>
  <c r="BI365" i="1"/>
  <c r="BH365" i="1"/>
  <c r="BG365" i="1"/>
  <c r="BF365" i="1"/>
  <c r="BE365" i="1"/>
  <c r="BD365" i="1"/>
  <c r="BC365" i="1"/>
  <c r="BB365" i="1"/>
  <c r="BA365" i="1"/>
  <c r="AZ365" i="1"/>
  <c r="AY365" i="1"/>
  <c r="AX365" i="1"/>
  <c r="AW365" i="1"/>
  <c r="AV365" i="1"/>
  <c r="AU365" i="1"/>
  <c r="AT365" i="1"/>
  <c r="AS365" i="1"/>
  <c r="AR365" i="1"/>
  <c r="AQ365" i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K365" i="1"/>
  <c r="L365" i="1"/>
  <c r="I365" i="1"/>
  <c r="J365" i="1"/>
  <c r="H365" i="1"/>
  <c r="G365" i="1"/>
  <c r="F365" i="1"/>
  <c r="E365" i="1"/>
  <c r="D365" i="1"/>
  <c r="C365" i="1"/>
  <c r="CD364" i="1"/>
  <c r="CC364" i="1"/>
  <c r="CB364" i="1"/>
  <c r="CA364" i="1"/>
  <c r="BZ364" i="1"/>
  <c r="BY364" i="1"/>
  <c r="BX364" i="1"/>
  <c r="BW364" i="1"/>
  <c r="BV364" i="1"/>
  <c r="BU364" i="1"/>
  <c r="BT364" i="1"/>
  <c r="BS364" i="1"/>
  <c r="BR364" i="1"/>
  <c r="BQ364" i="1"/>
  <c r="BP364" i="1"/>
  <c r="BO364" i="1"/>
  <c r="BN364" i="1"/>
  <c r="BM364" i="1"/>
  <c r="BL364" i="1"/>
  <c r="BK364" i="1"/>
  <c r="BJ364" i="1"/>
  <c r="BI364" i="1"/>
  <c r="BH364" i="1"/>
  <c r="BG364" i="1"/>
  <c r="BF364" i="1"/>
  <c r="BE364" i="1"/>
  <c r="BD364" i="1"/>
  <c r="BC364" i="1"/>
  <c r="BB364" i="1"/>
  <c r="BA364" i="1"/>
  <c r="AZ364" i="1"/>
  <c r="AY364" i="1"/>
  <c r="AX364" i="1"/>
  <c r="AW364" i="1"/>
  <c r="AV364" i="1"/>
  <c r="AU364" i="1"/>
  <c r="AT364" i="1"/>
  <c r="AS364" i="1"/>
  <c r="AR364" i="1"/>
  <c r="AQ364" i="1"/>
  <c r="AP364" i="1"/>
  <c r="AO364" i="1"/>
  <c r="AN364" i="1"/>
  <c r="AM364" i="1"/>
  <c r="AL364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K364" i="1"/>
  <c r="L364" i="1"/>
  <c r="I364" i="1"/>
  <c r="J364" i="1"/>
  <c r="H364" i="1"/>
  <c r="G364" i="1"/>
  <c r="F364" i="1"/>
  <c r="E364" i="1"/>
  <c r="D364" i="1"/>
  <c r="C364" i="1"/>
  <c r="CD363" i="1"/>
  <c r="CC363" i="1"/>
  <c r="CB363" i="1"/>
  <c r="CA363" i="1"/>
  <c r="BZ363" i="1"/>
  <c r="BY363" i="1"/>
  <c r="BX363" i="1"/>
  <c r="BW363" i="1"/>
  <c r="BV363" i="1"/>
  <c r="BU363" i="1"/>
  <c r="BT363" i="1"/>
  <c r="BS363" i="1"/>
  <c r="BR363" i="1"/>
  <c r="BQ363" i="1"/>
  <c r="BP363" i="1"/>
  <c r="BO363" i="1"/>
  <c r="BN363" i="1"/>
  <c r="BM363" i="1"/>
  <c r="BL363" i="1"/>
  <c r="BK363" i="1"/>
  <c r="BJ363" i="1"/>
  <c r="BI363" i="1"/>
  <c r="BH363" i="1"/>
  <c r="BG363" i="1"/>
  <c r="BF363" i="1"/>
  <c r="BE363" i="1"/>
  <c r="BD363" i="1"/>
  <c r="BC363" i="1"/>
  <c r="BB363" i="1"/>
  <c r="BA363" i="1"/>
  <c r="AZ363" i="1"/>
  <c r="AY363" i="1"/>
  <c r="AX363" i="1"/>
  <c r="AW363" i="1"/>
  <c r="AV363" i="1"/>
  <c r="AU363" i="1"/>
  <c r="AT363" i="1"/>
  <c r="AS363" i="1"/>
  <c r="AR363" i="1"/>
  <c r="AQ363" i="1"/>
  <c r="AP363" i="1"/>
  <c r="AO363" i="1"/>
  <c r="AN363" i="1"/>
  <c r="AM363" i="1"/>
  <c r="AL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M363" i="1"/>
  <c r="K363" i="1"/>
  <c r="L363" i="1"/>
  <c r="I363" i="1"/>
  <c r="J363" i="1"/>
  <c r="H363" i="1"/>
  <c r="G363" i="1"/>
  <c r="F363" i="1"/>
  <c r="E363" i="1"/>
  <c r="D363" i="1"/>
  <c r="C363" i="1"/>
  <c r="CD362" i="1"/>
  <c r="CC362" i="1"/>
  <c r="CB362" i="1"/>
  <c r="CA362" i="1"/>
  <c r="BZ362" i="1"/>
  <c r="BY362" i="1"/>
  <c r="BX362" i="1"/>
  <c r="BW362" i="1"/>
  <c r="BV362" i="1"/>
  <c r="BU362" i="1"/>
  <c r="BT362" i="1"/>
  <c r="BS362" i="1"/>
  <c r="BR362" i="1"/>
  <c r="BQ362" i="1"/>
  <c r="BP362" i="1"/>
  <c r="BO362" i="1"/>
  <c r="BN362" i="1"/>
  <c r="BM362" i="1"/>
  <c r="BL362" i="1"/>
  <c r="BK362" i="1"/>
  <c r="BJ362" i="1"/>
  <c r="BI362" i="1"/>
  <c r="BH362" i="1"/>
  <c r="BG362" i="1"/>
  <c r="BF362" i="1"/>
  <c r="BE362" i="1"/>
  <c r="BD362" i="1"/>
  <c r="BC362" i="1"/>
  <c r="BB362" i="1"/>
  <c r="BA362" i="1"/>
  <c r="AZ362" i="1"/>
  <c r="AY362" i="1"/>
  <c r="AX362" i="1"/>
  <c r="AW362" i="1"/>
  <c r="AV362" i="1"/>
  <c r="AU362" i="1"/>
  <c r="AT362" i="1"/>
  <c r="AS362" i="1"/>
  <c r="AR362" i="1"/>
  <c r="AQ362" i="1"/>
  <c r="AP362" i="1"/>
  <c r="AO362" i="1"/>
  <c r="AN362" i="1"/>
  <c r="AM362" i="1"/>
  <c r="AL362" i="1"/>
  <c r="AK362" i="1"/>
  <c r="AJ362" i="1"/>
  <c r="AI362" i="1"/>
  <c r="AH362" i="1"/>
  <c r="AG362" i="1"/>
  <c r="AF362" i="1"/>
  <c r="AE362" i="1"/>
  <c r="AD362" i="1"/>
  <c r="AC362" i="1"/>
  <c r="AB362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N362" i="1"/>
  <c r="M362" i="1"/>
  <c r="K362" i="1"/>
  <c r="L362" i="1"/>
  <c r="I362" i="1"/>
  <c r="J362" i="1"/>
  <c r="H362" i="1"/>
  <c r="G362" i="1"/>
  <c r="F362" i="1"/>
  <c r="E362" i="1"/>
  <c r="D362" i="1"/>
  <c r="C362" i="1"/>
  <c r="CD361" i="1"/>
  <c r="CC361" i="1"/>
  <c r="CB361" i="1"/>
  <c r="CA361" i="1"/>
  <c r="BZ361" i="1"/>
  <c r="BY361" i="1"/>
  <c r="BX361" i="1"/>
  <c r="BW361" i="1"/>
  <c r="BV361" i="1"/>
  <c r="BU361" i="1"/>
  <c r="BT361" i="1"/>
  <c r="BS361" i="1"/>
  <c r="BR361" i="1"/>
  <c r="BQ361" i="1"/>
  <c r="BP361" i="1"/>
  <c r="BO361" i="1"/>
  <c r="BN361" i="1"/>
  <c r="BM361" i="1"/>
  <c r="BL361" i="1"/>
  <c r="BK361" i="1"/>
  <c r="BJ361" i="1"/>
  <c r="BI361" i="1"/>
  <c r="BH361" i="1"/>
  <c r="BG361" i="1"/>
  <c r="BF361" i="1"/>
  <c r="BE361" i="1"/>
  <c r="BD361" i="1"/>
  <c r="BC361" i="1"/>
  <c r="BB361" i="1"/>
  <c r="BA361" i="1"/>
  <c r="AZ361" i="1"/>
  <c r="AY361" i="1"/>
  <c r="AX361" i="1"/>
  <c r="AW361" i="1"/>
  <c r="AV361" i="1"/>
  <c r="AU361" i="1"/>
  <c r="AT361" i="1"/>
  <c r="AS361" i="1"/>
  <c r="AR361" i="1"/>
  <c r="AQ361" i="1"/>
  <c r="AP361" i="1"/>
  <c r="AO361" i="1"/>
  <c r="AN361" i="1"/>
  <c r="AM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K361" i="1"/>
  <c r="L361" i="1"/>
  <c r="I361" i="1"/>
  <c r="J361" i="1"/>
  <c r="H361" i="1"/>
  <c r="G361" i="1"/>
  <c r="F361" i="1"/>
  <c r="E361" i="1"/>
  <c r="D361" i="1"/>
  <c r="C361" i="1"/>
  <c r="CD360" i="1"/>
  <c r="CC360" i="1"/>
  <c r="CB360" i="1"/>
  <c r="CA360" i="1"/>
  <c r="BZ360" i="1"/>
  <c r="BY360" i="1"/>
  <c r="BX360" i="1"/>
  <c r="BW360" i="1"/>
  <c r="BV360" i="1"/>
  <c r="BU360" i="1"/>
  <c r="BT360" i="1"/>
  <c r="BS360" i="1"/>
  <c r="BR360" i="1"/>
  <c r="BQ360" i="1"/>
  <c r="BP360" i="1"/>
  <c r="BO360" i="1"/>
  <c r="BN360" i="1"/>
  <c r="BM360" i="1"/>
  <c r="BL360" i="1"/>
  <c r="BK360" i="1"/>
  <c r="BJ360" i="1"/>
  <c r="BI360" i="1"/>
  <c r="BH360" i="1"/>
  <c r="BG360" i="1"/>
  <c r="BF360" i="1"/>
  <c r="BE360" i="1"/>
  <c r="BD360" i="1"/>
  <c r="BC360" i="1"/>
  <c r="BB360" i="1"/>
  <c r="BA360" i="1"/>
  <c r="AZ360" i="1"/>
  <c r="AY360" i="1"/>
  <c r="AX360" i="1"/>
  <c r="AW360" i="1"/>
  <c r="AV360" i="1"/>
  <c r="AU360" i="1"/>
  <c r="AT360" i="1"/>
  <c r="AS360" i="1"/>
  <c r="AR360" i="1"/>
  <c r="AQ360" i="1"/>
  <c r="AP360" i="1"/>
  <c r="AO360" i="1"/>
  <c r="AN360" i="1"/>
  <c r="AM360" i="1"/>
  <c r="AL360" i="1"/>
  <c r="AK360" i="1"/>
  <c r="AJ360" i="1"/>
  <c r="AI360" i="1"/>
  <c r="AH360" i="1"/>
  <c r="AG360" i="1"/>
  <c r="AF360" i="1"/>
  <c r="AE360" i="1"/>
  <c r="AD360" i="1"/>
  <c r="AC360" i="1"/>
  <c r="AB360" i="1"/>
  <c r="AA360" i="1"/>
  <c r="Z360" i="1"/>
  <c r="Y360" i="1"/>
  <c r="X360" i="1"/>
  <c r="W360" i="1"/>
  <c r="V360" i="1"/>
  <c r="U360" i="1"/>
  <c r="T360" i="1"/>
  <c r="S360" i="1"/>
  <c r="R360" i="1"/>
  <c r="Q360" i="1"/>
  <c r="P360" i="1"/>
  <c r="O360" i="1"/>
  <c r="N360" i="1"/>
  <c r="M360" i="1"/>
  <c r="K360" i="1"/>
  <c r="L360" i="1"/>
  <c r="I360" i="1"/>
  <c r="J360" i="1"/>
  <c r="H360" i="1"/>
  <c r="G360" i="1"/>
  <c r="F360" i="1"/>
  <c r="E360" i="1"/>
  <c r="D360" i="1"/>
  <c r="C360" i="1"/>
  <c r="CD359" i="1"/>
  <c r="CC359" i="1"/>
  <c r="CB359" i="1"/>
  <c r="CA359" i="1"/>
  <c r="BZ359" i="1"/>
  <c r="BY359" i="1"/>
  <c r="BX359" i="1"/>
  <c r="BW359" i="1"/>
  <c r="BV359" i="1"/>
  <c r="BU359" i="1"/>
  <c r="BT359" i="1"/>
  <c r="BS359" i="1"/>
  <c r="BR359" i="1"/>
  <c r="BQ359" i="1"/>
  <c r="BP359" i="1"/>
  <c r="BO359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K359" i="1"/>
  <c r="L359" i="1"/>
  <c r="I359" i="1"/>
  <c r="J359" i="1"/>
  <c r="H359" i="1"/>
  <c r="G359" i="1"/>
  <c r="F359" i="1"/>
  <c r="E359" i="1"/>
  <c r="D359" i="1"/>
  <c r="C359" i="1"/>
  <c r="CD358" i="1"/>
  <c r="CC358" i="1"/>
  <c r="CB358" i="1"/>
  <c r="CA358" i="1"/>
  <c r="BZ358" i="1"/>
  <c r="BY358" i="1"/>
  <c r="BX358" i="1"/>
  <c r="BW358" i="1"/>
  <c r="BV358" i="1"/>
  <c r="BU358" i="1"/>
  <c r="BT358" i="1"/>
  <c r="BS358" i="1"/>
  <c r="BR358" i="1"/>
  <c r="BQ358" i="1"/>
  <c r="BP358" i="1"/>
  <c r="BO358" i="1"/>
  <c r="BN358" i="1"/>
  <c r="BM358" i="1"/>
  <c r="BL358" i="1"/>
  <c r="BK358" i="1"/>
  <c r="BJ358" i="1"/>
  <c r="BI358" i="1"/>
  <c r="BH358" i="1"/>
  <c r="BG358" i="1"/>
  <c r="BF358" i="1"/>
  <c r="BE358" i="1"/>
  <c r="BD358" i="1"/>
  <c r="BC358" i="1"/>
  <c r="BB358" i="1"/>
  <c r="BA358" i="1"/>
  <c r="AZ358" i="1"/>
  <c r="AY358" i="1"/>
  <c r="AX358" i="1"/>
  <c r="AW358" i="1"/>
  <c r="AV358" i="1"/>
  <c r="AU358" i="1"/>
  <c r="AT358" i="1"/>
  <c r="AS358" i="1"/>
  <c r="AR358" i="1"/>
  <c r="AQ358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K358" i="1"/>
  <c r="L358" i="1"/>
  <c r="I358" i="1"/>
  <c r="J358" i="1"/>
  <c r="H358" i="1"/>
  <c r="G358" i="1"/>
  <c r="F358" i="1"/>
  <c r="E358" i="1"/>
  <c r="D358" i="1"/>
  <c r="C358" i="1"/>
  <c r="CD357" i="1"/>
  <c r="CC357" i="1"/>
  <c r="CB357" i="1"/>
  <c r="CA357" i="1"/>
  <c r="BZ357" i="1"/>
  <c r="BY357" i="1"/>
  <c r="BX357" i="1"/>
  <c r="BW357" i="1"/>
  <c r="BV357" i="1"/>
  <c r="BU357" i="1"/>
  <c r="BT357" i="1"/>
  <c r="BS357" i="1"/>
  <c r="BR357" i="1"/>
  <c r="BQ357" i="1"/>
  <c r="BP357" i="1"/>
  <c r="BO357" i="1"/>
  <c r="BN357" i="1"/>
  <c r="BM357" i="1"/>
  <c r="BL357" i="1"/>
  <c r="BK357" i="1"/>
  <c r="BJ357" i="1"/>
  <c r="BI357" i="1"/>
  <c r="BH357" i="1"/>
  <c r="BG357" i="1"/>
  <c r="BF357" i="1"/>
  <c r="BE357" i="1"/>
  <c r="BD357" i="1"/>
  <c r="BC357" i="1"/>
  <c r="BB357" i="1"/>
  <c r="BA357" i="1"/>
  <c r="AZ357" i="1"/>
  <c r="AY357" i="1"/>
  <c r="AX357" i="1"/>
  <c r="AW357" i="1"/>
  <c r="AV357" i="1"/>
  <c r="AU357" i="1"/>
  <c r="AT357" i="1"/>
  <c r="AS357" i="1"/>
  <c r="AR357" i="1"/>
  <c r="AQ357" i="1"/>
  <c r="AP357" i="1"/>
  <c r="AO357" i="1"/>
  <c r="AN357" i="1"/>
  <c r="AM357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K357" i="1"/>
  <c r="L357" i="1"/>
  <c r="I357" i="1"/>
  <c r="J357" i="1"/>
  <c r="H357" i="1"/>
  <c r="G357" i="1"/>
  <c r="F357" i="1"/>
  <c r="E357" i="1"/>
  <c r="D357" i="1"/>
  <c r="C357" i="1"/>
  <c r="CD356" i="1"/>
  <c r="CC356" i="1"/>
  <c r="CB356" i="1"/>
  <c r="CA356" i="1"/>
  <c r="BZ356" i="1"/>
  <c r="BY356" i="1"/>
  <c r="BX356" i="1"/>
  <c r="BW356" i="1"/>
  <c r="BV356" i="1"/>
  <c r="BU356" i="1"/>
  <c r="BT356" i="1"/>
  <c r="BS356" i="1"/>
  <c r="BR356" i="1"/>
  <c r="BQ356" i="1"/>
  <c r="BP356" i="1"/>
  <c r="BO356" i="1"/>
  <c r="BN356" i="1"/>
  <c r="BM356" i="1"/>
  <c r="BL356" i="1"/>
  <c r="BK356" i="1"/>
  <c r="BJ356" i="1"/>
  <c r="BI356" i="1"/>
  <c r="BH356" i="1"/>
  <c r="BG356" i="1"/>
  <c r="BF356" i="1"/>
  <c r="BE356" i="1"/>
  <c r="BD356" i="1"/>
  <c r="BC356" i="1"/>
  <c r="BB356" i="1"/>
  <c r="BA356" i="1"/>
  <c r="AZ356" i="1"/>
  <c r="AY356" i="1"/>
  <c r="AX356" i="1"/>
  <c r="AW356" i="1"/>
  <c r="AV356" i="1"/>
  <c r="AU356" i="1"/>
  <c r="AT356" i="1"/>
  <c r="AS356" i="1"/>
  <c r="AR356" i="1"/>
  <c r="AQ356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K356" i="1"/>
  <c r="L356" i="1"/>
  <c r="I356" i="1"/>
  <c r="J356" i="1"/>
  <c r="H356" i="1"/>
  <c r="G356" i="1"/>
  <c r="F356" i="1"/>
  <c r="E356" i="1"/>
  <c r="D356" i="1"/>
  <c r="C356" i="1"/>
  <c r="CD355" i="1"/>
  <c r="CC355" i="1"/>
  <c r="CB355" i="1"/>
  <c r="CA355" i="1"/>
  <c r="BZ355" i="1"/>
  <c r="BY355" i="1"/>
  <c r="BX355" i="1"/>
  <c r="BW355" i="1"/>
  <c r="BV355" i="1"/>
  <c r="BU355" i="1"/>
  <c r="BT355" i="1"/>
  <c r="BS355" i="1"/>
  <c r="BR355" i="1"/>
  <c r="BQ355" i="1"/>
  <c r="BP355" i="1"/>
  <c r="BO355" i="1"/>
  <c r="BN355" i="1"/>
  <c r="BM355" i="1"/>
  <c r="BL355" i="1"/>
  <c r="BK355" i="1"/>
  <c r="BJ355" i="1"/>
  <c r="BI355" i="1"/>
  <c r="BH355" i="1"/>
  <c r="BG355" i="1"/>
  <c r="BF355" i="1"/>
  <c r="BE355" i="1"/>
  <c r="BD355" i="1"/>
  <c r="BC355" i="1"/>
  <c r="BB355" i="1"/>
  <c r="BA355" i="1"/>
  <c r="AZ355" i="1"/>
  <c r="AY355" i="1"/>
  <c r="AX355" i="1"/>
  <c r="AW355" i="1"/>
  <c r="AV355" i="1"/>
  <c r="AU355" i="1"/>
  <c r="AT355" i="1"/>
  <c r="AS355" i="1"/>
  <c r="AR355" i="1"/>
  <c r="AQ355" i="1"/>
  <c r="AP355" i="1"/>
  <c r="AO355" i="1"/>
  <c r="AN355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K355" i="1"/>
  <c r="L355" i="1"/>
  <c r="I355" i="1"/>
  <c r="J355" i="1"/>
  <c r="H355" i="1"/>
  <c r="G355" i="1"/>
  <c r="F355" i="1"/>
  <c r="E355" i="1"/>
  <c r="D355" i="1"/>
  <c r="C355" i="1"/>
  <c r="CD354" i="1"/>
  <c r="CC354" i="1"/>
  <c r="CB354" i="1"/>
  <c r="CA354" i="1"/>
  <c r="BZ354" i="1"/>
  <c r="BY354" i="1"/>
  <c r="BX354" i="1"/>
  <c r="BW354" i="1"/>
  <c r="BV354" i="1"/>
  <c r="BU354" i="1"/>
  <c r="BT354" i="1"/>
  <c r="BS354" i="1"/>
  <c r="BR354" i="1"/>
  <c r="BQ354" i="1"/>
  <c r="BP354" i="1"/>
  <c r="BO354" i="1"/>
  <c r="BN354" i="1"/>
  <c r="BM354" i="1"/>
  <c r="BL354" i="1"/>
  <c r="BK354" i="1"/>
  <c r="BJ354" i="1"/>
  <c r="BI354" i="1"/>
  <c r="BH354" i="1"/>
  <c r="BG354" i="1"/>
  <c r="BF354" i="1"/>
  <c r="BE354" i="1"/>
  <c r="BD354" i="1"/>
  <c r="BC354" i="1"/>
  <c r="BB354" i="1"/>
  <c r="BA354" i="1"/>
  <c r="AZ354" i="1"/>
  <c r="AY354" i="1"/>
  <c r="AX354" i="1"/>
  <c r="AW354" i="1"/>
  <c r="AV354" i="1"/>
  <c r="AU354" i="1"/>
  <c r="AT354" i="1"/>
  <c r="AS354" i="1"/>
  <c r="AR354" i="1"/>
  <c r="AQ354" i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K354" i="1"/>
  <c r="L354" i="1"/>
  <c r="I354" i="1"/>
  <c r="J354" i="1"/>
  <c r="H354" i="1"/>
  <c r="G354" i="1"/>
  <c r="F354" i="1"/>
  <c r="E354" i="1"/>
  <c r="D354" i="1"/>
  <c r="C354" i="1"/>
  <c r="CD353" i="1"/>
  <c r="CC353" i="1"/>
  <c r="CB353" i="1"/>
  <c r="CA353" i="1"/>
  <c r="BZ353" i="1"/>
  <c r="BY353" i="1"/>
  <c r="BX353" i="1"/>
  <c r="BW353" i="1"/>
  <c r="BV353" i="1"/>
  <c r="BU353" i="1"/>
  <c r="BT353" i="1"/>
  <c r="BS353" i="1"/>
  <c r="BR353" i="1"/>
  <c r="BQ353" i="1"/>
  <c r="BP353" i="1"/>
  <c r="BO353" i="1"/>
  <c r="BN353" i="1"/>
  <c r="BM353" i="1"/>
  <c r="BL353" i="1"/>
  <c r="BK353" i="1"/>
  <c r="BJ353" i="1"/>
  <c r="BI353" i="1"/>
  <c r="BH353" i="1"/>
  <c r="BG353" i="1"/>
  <c r="BF353" i="1"/>
  <c r="BE353" i="1"/>
  <c r="BD353" i="1"/>
  <c r="BC353" i="1"/>
  <c r="BB353" i="1"/>
  <c r="BA353" i="1"/>
  <c r="AZ353" i="1"/>
  <c r="AY353" i="1"/>
  <c r="AX353" i="1"/>
  <c r="AW353" i="1"/>
  <c r="AV353" i="1"/>
  <c r="AU353" i="1"/>
  <c r="AT353" i="1"/>
  <c r="AS353" i="1"/>
  <c r="AR353" i="1"/>
  <c r="AQ353" i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K353" i="1"/>
  <c r="L353" i="1"/>
  <c r="I353" i="1"/>
  <c r="J353" i="1"/>
  <c r="H353" i="1"/>
  <c r="G353" i="1"/>
  <c r="F353" i="1"/>
  <c r="E353" i="1"/>
  <c r="D353" i="1"/>
  <c r="C353" i="1"/>
  <c r="CD352" i="1"/>
  <c r="CC352" i="1"/>
  <c r="CB352" i="1"/>
  <c r="CA352" i="1"/>
  <c r="BZ352" i="1"/>
  <c r="BY352" i="1"/>
  <c r="BX352" i="1"/>
  <c r="BW352" i="1"/>
  <c r="BV352" i="1"/>
  <c r="BU352" i="1"/>
  <c r="BT352" i="1"/>
  <c r="BS352" i="1"/>
  <c r="BR352" i="1"/>
  <c r="BQ352" i="1"/>
  <c r="BP352" i="1"/>
  <c r="BO352" i="1"/>
  <c r="BN352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K352" i="1"/>
  <c r="L352" i="1"/>
  <c r="I352" i="1"/>
  <c r="J352" i="1"/>
  <c r="H352" i="1"/>
  <c r="G352" i="1"/>
  <c r="F352" i="1"/>
  <c r="E352" i="1"/>
  <c r="D352" i="1"/>
  <c r="C352" i="1"/>
  <c r="CD351" i="1"/>
  <c r="CC351" i="1"/>
  <c r="CB351" i="1"/>
  <c r="CA351" i="1"/>
  <c r="BZ351" i="1"/>
  <c r="BY351" i="1"/>
  <c r="BX351" i="1"/>
  <c r="BW351" i="1"/>
  <c r="BV351" i="1"/>
  <c r="BU351" i="1"/>
  <c r="BT351" i="1"/>
  <c r="BS351" i="1"/>
  <c r="BR351" i="1"/>
  <c r="BQ351" i="1"/>
  <c r="BP351" i="1"/>
  <c r="BO351" i="1"/>
  <c r="BN351" i="1"/>
  <c r="BM351" i="1"/>
  <c r="BL351" i="1"/>
  <c r="BK351" i="1"/>
  <c r="BJ351" i="1"/>
  <c r="BI351" i="1"/>
  <c r="BH351" i="1"/>
  <c r="BG351" i="1"/>
  <c r="BF351" i="1"/>
  <c r="BE351" i="1"/>
  <c r="BD351" i="1"/>
  <c r="BC351" i="1"/>
  <c r="BB351" i="1"/>
  <c r="BA351" i="1"/>
  <c r="AZ351" i="1"/>
  <c r="AY351" i="1"/>
  <c r="AX351" i="1"/>
  <c r="AW351" i="1"/>
  <c r="AV351" i="1"/>
  <c r="AU351" i="1"/>
  <c r="AT351" i="1"/>
  <c r="AS351" i="1"/>
  <c r="AR351" i="1"/>
  <c r="AQ351" i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K351" i="1"/>
  <c r="L351" i="1"/>
  <c r="I351" i="1"/>
  <c r="J351" i="1"/>
  <c r="H351" i="1"/>
  <c r="G351" i="1"/>
  <c r="F351" i="1"/>
  <c r="E351" i="1"/>
  <c r="D351" i="1"/>
  <c r="C351" i="1"/>
  <c r="CD350" i="1"/>
  <c r="CC350" i="1"/>
  <c r="CB350" i="1"/>
  <c r="CA350" i="1"/>
  <c r="BZ350" i="1"/>
  <c r="BY350" i="1"/>
  <c r="BX350" i="1"/>
  <c r="BW350" i="1"/>
  <c r="BV350" i="1"/>
  <c r="BU350" i="1"/>
  <c r="BT350" i="1"/>
  <c r="BS350" i="1"/>
  <c r="BR350" i="1"/>
  <c r="BQ350" i="1"/>
  <c r="BP350" i="1"/>
  <c r="BO350" i="1"/>
  <c r="BN350" i="1"/>
  <c r="BM350" i="1"/>
  <c r="BL350" i="1"/>
  <c r="BK350" i="1"/>
  <c r="BJ350" i="1"/>
  <c r="BI350" i="1"/>
  <c r="BH350" i="1"/>
  <c r="BG350" i="1"/>
  <c r="BF350" i="1"/>
  <c r="BE350" i="1"/>
  <c r="BD350" i="1"/>
  <c r="BC350" i="1"/>
  <c r="BB350" i="1"/>
  <c r="BA350" i="1"/>
  <c r="AZ350" i="1"/>
  <c r="AY350" i="1"/>
  <c r="AX350" i="1"/>
  <c r="AW350" i="1"/>
  <c r="AV350" i="1"/>
  <c r="AU350" i="1"/>
  <c r="AT350" i="1"/>
  <c r="AS350" i="1"/>
  <c r="AR350" i="1"/>
  <c r="AQ350" i="1"/>
  <c r="AP350" i="1"/>
  <c r="AO350" i="1"/>
  <c r="AN350" i="1"/>
  <c r="AM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K350" i="1"/>
  <c r="L350" i="1"/>
  <c r="I350" i="1"/>
  <c r="J350" i="1"/>
  <c r="H350" i="1"/>
  <c r="G350" i="1"/>
  <c r="F350" i="1"/>
  <c r="E350" i="1"/>
  <c r="D350" i="1"/>
  <c r="C350" i="1"/>
  <c r="CD349" i="1"/>
  <c r="CC349" i="1"/>
  <c r="CB349" i="1"/>
  <c r="CA349" i="1"/>
  <c r="BZ349" i="1"/>
  <c r="BY349" i="1"/>
  <c r="BX349" i="1"/>
  <c r="BW349" i="1"/>
  <c r="BV349" i="1"/>
  <c r="BU349" i="1"/>
  <c r="BT349" i="1"/>
  <c r="BS349" i="1"/>
  <c r="BR349" i="1"/>
  <c r="BQ349" i="1"/>
  <c r="BP349" i="1"/>
  <c r="BO349" i="1"/>
  <c r="BN349" i="1"/>
  <c r="BM349" i="1"/>
  <c r="BL349" i="1"/>
  <c r="BK349" i="1"/>
  <c r="BJ349" i="1"/>
  <c r="BI349" i="1"/>
  <c r="BH349" i="1"/>
  <c r="BG349" i="1"/>
  <c r="BF349" i="1"/>
  <c r="BE349" i="1"/>
  <c r="BD349" i="1"/>
  <c r="BC349" i="1"/>
  <c r="BB349" i="1"/>
  <c r="BA349" i="1"/>
  <c r="AZ349" i="1"/>
  <c r="AY349" i="1"/>
  <c r="AX349" i="1"/>
  <c r="AW349" i="1"/>
  <c r="AV349" i="1"/>
  <c r="AU349" i="1"/>
  <c r="AT349" i="1"/>
  <c r="AS349" i="1"/>
  <c r="AR349" i="1"/>
  <c r="AQ349" i="1"/>
  <c r="AP349" i="1"/>
  <c r="AO349" i="1"/>
  <c r="AN349" i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K349" i="1"/>
  <c r="L349" i="1"/>
  <c r="I349" i="1"/>
  <c r="J349" i="1"/>
  <c r="H349" i="1"/>
  <c r="G349" i="1"/>
  <c r="F349" i="1"/>
  <c r="E349" i="1"/>
  <c r="D349" i="1"/>
  <c r="C349" i="1"/>
  <c r="CD348" i="1"/>
  <c r="CC348" i="1"/>
  <c r="CB348" i="1"/>
  <c r="CA348" i="1"/>
  <c r="BZ348" i="1"/>
  <c r="BY348" i="1"/>
  <c r="BX348" i="1"/>
  <c r="BW348" i="1"/>
  <c r="BV348" i="1"/>
  <c r="BU348" i="1"/>
  <c r="BT348" i="1"/>
  <c r="BS348" i="1"/>
  <c r="BR348" i="1"/>
  <c r="BQ348" i="1"/>
  <c r="BP348" i="1"/>
  <c r="BO348" i="1"/>
  <c r="BN348" i="1"/>
  <c r="BM348" i="1"/>
  <c r="BL348" i="1"/>
  <c r="BK348" i="1"/>
  <c r="BJ348" i="1"/>
  <c r="BI348" i="1"/>
  <c r="BH348" i="1"/>
  <c r="BG348" i="1"/>
  <c r="BF348" i="1"/>
  <c r="BE348" i="1"/>
  <c r="BD348" i="1"/>
  <c r="BC348" i="1"/>
  <c r="BB348" i="1"/>
  <c r="BA348" i="1"/>
  <c r="AZ348" i="1"/>
  <c r="AY348" i="1"/>
  <c r="AX348" i="1"/>
  <c r="AW348" i="1"/>
  <c r="AV348" i="1"/>
  <c r="AU348" i="1"/>
  <c r="AT348" i="1"/>
  <c r="AS348" i="1"/>
  <c r="AR348" i="1"/>
  <c r="AQ348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K348" i="1"/>
  <c r="L348" i="1"/>
  <c r="I348" i="1"/>
  <c r="J348" i="1"/>
  <c r="H348" i="1"/>
  <c r="G348" i="1"/>
  <c r="F348" i="1"/>
  <c r="E348" i="1"/>
  <c r="D348" i="1"/>
  <c r="C348" i="1"/>
  <c r="CD347" i="1"/>
  <c r="CC347" i="1"/>
  <c r="CB347" i="1"/>
  <c r="CA347" i="1"/>
  <c r="BZ347" i="1"/>
  <c r="BY347" i="1"/>
  <c r="BX347" i="1"/>
  <c r="BW347" i="1"/>
  <c r="BV347" i="1"/>
  <c r="BU347" i="1"/>
  <c r="BT347" i="1"/>
  <c r="BS347" i="1"/>
  <c r="BR347" i="1"/>
  <c r="BQ347" i="1"/>
  <c r="BP347" i="1"/>
  <c r="BO347" i="1"/>
  <c r="BN347" i="1"/>
  <c r="BM347" i="1"/>
  <c r="BL347" i="1"/>
  <c r="BK347" i="1"/>
  <c r="BJ347" i="1"/>
  <c r="BI347" i="1"/>
  <c r="BH347" i="1"/>
  <c r="BG347" i="1"/>
  <c r="BF347" i="1"/>
  <c r="BE347" i="1"/>
  <c r="BD347" i="1"/>
  <c r="BC347" i="1"/>
  <c r="BB347" i="1"/>
  <c r="BA347" i="1"/>
  <c r="AZ347" i="1"/>
  <c r="AY347" i="1"/>
  <c r="AX347" i="1"/>
  <c r="AW347" i="1"/>
  <c r="AV347" i="1"/>
  <c r="AU347" i="1"/>
  <c r="AT347" i="1"/>
  <c r="AS347" i="1"/>
  <c r="AR347" i="1"/>
  <c r="AQ347" i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K347" i="1"/>
  <c r="L347" i="1"/>
  <c r="I347" i="1"/>
  <c r="J347" i="1"/>
  <c r="H347" i="1"/>
  <c r="G347" i="1"/>
  <c r="F347" i="1"/>
  <c r="E347" i="1"/>
  <c r="D347" i="1"/>
  <c r="C347" i="1"/>
  <c r="CD346" i="1"/>
  <c r="CC346" i="1"/>
  <c r="CB346" i="1"/>
  <c r="CA346" i="1"/>
  <c r="BZ346" i="1"/>
  <c r="BY346" i="1"/>
  <c r="BX346" i="1"/>
  <c r="BW346" i="1"/>
  <c r="BV346" i="1"/>
  <c r="BU346" i="1"/>
  <c r="BT346" i="1"/>
  <c r="BS346" i="1"/>
  <c r="BR346" i="1"/>
  <c r="BQ346" i="1"/>
  <c r="BP346" i="1"/>
  <c r="BO346" i="1"/>
  <c r="BN346" i="1"/>
  <c r="BM346" i="1"/>
  <c r="BL346" i="1"/>
  <c r="BK346" i="1"/>
  <c r="BJ346" i="1"/>
  <c r="BI346" i="1"/>
  <c r="BH346" i="1"/>
  <c r="BG346" i="1"/>
  <c r="BF346" i="1"/>
  <c r="BE346" i="1"/>
  <c r="BD346" i="1"/>
  <c r="BC346" i="1"/>
  <c r="BB346" i="1"/>
  <c r="BA346" i="1"/>
  <c r="AZ346" i="1"/>
  <c r="AY346" i="1"/>
  <c r="AX346" i="1"/>
  <c r="AW346" i="1"/>
  <c r="AV346" i="1"/>
  <c r="AU346" i="1"/>
  <c r="AT346" i="1"/>
  <c r="AS346" i="1"/>
  <c r="AR346" i="1"/>
  <c r="AQ346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K346" i="1"/>
  <c r="L346" i="1"/>
  <c r="I346" i="1"/>
  <c r="J346" i="1"/>
  <c r="H346" i="1"/>
  <c r="G346" i="1"/>
  <c r="F346" i="1"/>
  <c r="E346" i="1"/>
  <c r="D346" i="1"/>
  <c r="C346" i="1"/>
  <c r="CD345" i="1"/>
  <c r="CC345" i="1"/>
  <c r="CB345" i="1"/>
  <c r="CA345" i="1"/>
  <c r="BZ345" i="1"/>
  <c r="BY345" i="1"/>
  <c r="BX345" i="1"/>
  <c r="BW345" i="1"/>
  <c r="BV345" i="1"/>
  <c r="BU345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K345" i="1"/>
  <c r="L345" i="1"/>
  <c r="I345" i="1"/>
  <c r="J345" i="1"/>
  <c r="H345" i="1"/>
  <c r="G345" i="1"/>
  <c r="F345" i="1"/>
  <c r="E345" i="1"/>
  <c r="D345" i="1"/>
  <c r="C345" i="1"/>
  <c r="CD344" i="1"/>
  <c r="CC344" i="1"/>
  <c r="CB344" i="1"/>
  <c r="CA344" i="1"/>
  <c r="BZ344" i="1"/>
  <c r="BY344" i="1"/>
  <c r="BX344" i="1"/>
  <c r="BW344" i="1"/>
  <c r="BV344" i="1"/>
  <c r="BU344" i="1"/>
  <c r="BT344" i="1"/>
  <c r="BS344" i="1"/>
  <c r="BR344" i="1"/>
  <c r="BQ344" i="1"/>
  <c r="BP344" i="1"/>
  <c r="BO344" i="1"/>
  <c r="BN344" i="1"/>
  <c r="BM344" i="1"/>
  <c r="BL344" i="1"/>
  <c r="BK344" i="1"/>
  <c r="BJ344" i="1"/>
  <c r="BI344" i="1"/>
  <c r="BH344" i="1"/>
  <c r="BG344" i="1"/>
  <c r="BF344" i="1"/>
  <c r="BE344" i="1"/>
  <c r="BD344" i="1"/>
  <c r="BC344" i="1"/>
  <c r="BB344" i="1"/>
  <c r="BA344" i="1"/>
  <c r="AZ344" i="1"/>
  <c r="AY344" i="1"/>
  <c r="AX344" i="1"/>
  <c r="AW344" i="1"/>
  <c r="AV344" i="1"/>
  <c r="AU344" i="1"/>
  <c r="AT344" i="1"/>
  <c r="AS344" i="1"/>
  <c r="AR344" i="1"/>
  <c r="AQ344" i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K344" i="1"/>
  <c r="L344" i="1"/>
  <c r="I344" i="1"/>
  <c r="J344" i="1"/>
  <c r="H344" i="1"/>
  <c r="G344" i="1"/>
  <c r="F344" i="1"/>
  <c r="E344" i="1"/>
  <c r="D344" i="1"/>
  <c r="C344" i="1"/>
  <c r="CD343" i="1"/>
  <c r="CC343" i="1"/>
  <c r="CB343" i="1"/>
  <c r="CA343" i="1"/>
  <c r="BZ343" i="1"/>
  <c r="BY343" i="1"/>
  <c r="BX343" i="1"/>
  <c r="BW343" i="1"/>
  <c r="BV343" i="1"/>
  <c r="BU343" i="1"/>
  <c r="BT343" i="1"/>
  <c r="BS343" i="1"/>
  <c r="BR343" i="1"/>
  <c r="BQ343" i="1"/>
  <c r="BP343" i="1"/>
  <c r="BO343" i="1"/>
  <c r="BN343" i="1"/>
  <c r="BM343" i="1"/>
  <c r="BL343" i="1"/>
  <c r="BK343" i="1"/>
  <c r="BJ343" i="1"/>
  <c r="BI343" i="1"/>
  <c r="BH343" i="1"/>
  <c r="BG343" i="1"/>
  <c r="BF343" i="1"/>
  <c r="BE343" i="1"/>
  <c r="BD343" i="1"/>
  <c r="BC343" i="1"/>
  <c r="BB343" i="1"/>
  <c r="BA343" i="1"/>
  <c r="AZ343" i="1"/>
  <c r="AY343" i="1"/>
  <c r="AX343" i="1"/>
  <c r="AW343" i="1"/>
  <c r="AV343" i="1"/>
  <c r="AU343" i="1"/>
  <c r="AT343" i="1"/>
  <c r="AS343" i="1"/>
  <c r="AR343" i="1"/>
  <c r="AQ343" i="1"/>
  <c r="AP343" i="1"/>
  <c r="AO343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K343" i="1"/>
  <c r="L343" i="1"/>
  <c r="I343" i="1"/>
  <c r="J343" i="1"/>
  <c r="H343" i="1"/>
  <c r="G343" i="1"/>
  <c r="F343" i="1"/>
  <c r="E343" i="1"/>
  <c r="D343" i="1"/>
  <c r="C343" i="1"/>
  <c r="CD342" i="1"/>
  <c r="CC342" i="1"/>
  <c r="CB342" i="1"/>
  <c r="CA342" i="1"/>
  <c r="BZ342" i="1"/>
  <c r="BY342" i="1"/>
  <c r="BX342" i="1"/>
  <c r="BW342" i="1"/>
  <c r="BV342" i="1"/>
  <c r="BU342" i="1"/>
  <c r="BT342" i="1"/>
  <c r="BS342" i="1"/>
  <c r="BR342" i="1"/>
  <c r="BQ342" i="1"/>
  <c r="BP342" i="1"/>
  <c r="BO342" i="1"/>
  <c r="BN342" i="1"/>
  <c r="BM342" i="1"/>
  <c r="BL342" i="1"/>
  <c r="BK342" i="1"/>
  <c r="BJ342" i="1"/>
  <c r="BI342" i="1"/>
  <c r="BH342" i="1"/>
  <c r="BG342" i="1"/>
  <c r="BF342" i="1"/>
  <c r="BE342" i="1"/>
  <c r="BD342" i="1"/>
  <c r="BC342" i="1"/>
  <c r="BB342" i="1"/>
  <c r="BA342" i="1"/>
  <c r="AZ342" i="1"/>
  <c r="AY342" i="1"/>
  <c r="AX342" i="1"/>
  <c r="AW342" i="1"/>
  <c r="AV342" i="1"/>
  <c r="AU342" i="1"/>
  <c r="AT342" i="1"/>
  <c r="AS342" i="1"/>
  <c r="AR342" i="1"/>
  <c r="AQ342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K342" i="1"/>
  <c r="L342" i="1"/>
  <c r="I342" i="1"/>
  <c r="J342" i="1"/>
  <c r="H342" i="1"/>
  <c r="G342" i="1"/>
  <c r="F342" i="1"/>
  <c r="E342" i="1"/>
  <c r="D342" i="1"/>
  <c r="C342" i="1"/>
  <c r="CD341" i="1"/>
  <c r="CC341" i="1"/>
  <c r="CB341" i="1"/>
  <c r="CA341" i="1"/>
  <c r="BZ341" i="1"/>
  <c r="BY341" i="1"/>
  <c r="BX341" i="1"/>
  <c r="BW341" i="1"/>
  <c r="BV341" i="1"/>
  <c r="BU341" i="1"/>
  <c r="BT341" i="1"/>
  <c r="BS341" i="1"/>
  <c r="BR341" i="1"/>
  <c r="BQ341" i="1"/>
  <c r="BP341" i="1"/>
  <c r="BO341" i="1"/>
  <c r="BN341" i="1"/>
  <c r="BM341" i="1"/>
  <c r="BL341" i="1"/>
  <c r="BK341" i="1"/>
  <c r="BJ341" i="1"/>
  <c r="BI341" i="1"/>
  <c r="BH341" i="1"/>
  <c r="BG341" i="1"/>
  <c r="BF341" i="1"/>
  <c r="BE341" i="1"/>
  <c r="BD341" i="1"/>
  <c r="BC341" i="1"/>
  <c r="BB341" i="1"/>
  <c r="BA341" i="1"/>
  <c r="AZ341" i="1"/>
  <c r="AY341" i="1"/>
  <c r="AX341" i="1"/>
  <c r="AW341" i="1"/>
  <c r="AV341" i="1"/>
  <c r="AU341" i="1"/>
  <c r="AT341" i="1"/>
  <c r="AS341" i="1"/>
  <c r="AR341" i="1"/>
  <c r="AQ341" i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K341" i="1"/>
  <c r="L341" i="1"/>
  <c r="I341" i="1"/>
  <c r="J341" i="1"/>
  <c r="H341" i="1"/>
  <c r="G341" i="1"/>
  <c r="F341" i="1"/>
  <c r="E341" i="1"/>
  <c r="D341" i="1"/>
  <c r="C341" i="1"/>
  <c r="CD340" i="1"/>
  <c r="CC340" i="1"/>
  <c r="CB340" i="1"/>
  <c r="CA340" i="1"/>
  <c r="BZ340" i="1"/>
  <c r="BY340" i="1"/>
  <c r="BX340" i="1"/>
  <c r="BW340" i="1"/>
  <c r="BV340" i="1"/>
  <c r="BU340" i="1"/>
  <c r="BT340" i="1"/>
  <c r="BS340" i="1"/>
  <c r="BR340" i="1"/>
  <c r="BQ340" i="1"/>
  <c r="BP340" i="1"/>
  <c r="BO340" i="1"/>
  <c r="BN340" i="1"/>
  <c r="BM340" i="1"/>
  <c r="BL340" i="1"/>
  <c r="BK340" i="1"/>
  <c r="BJ340" i="1"/>
  <c r="BI340" i="1"/>
  <c r="BH340" i="1"/>
  <c r="BG340" i="1"/>
  <c r="BF340" i="1"/>
  <c r="BE340" i="1"/>
  <c r="BD340" i="1"/>
  <c r="BC340" i="1"/>
  <c r="BB340" i="1"/>
  <c r="BA340" i="1"/>
  <c r="AZ340" i="1"/>
  <c r="AY340" i="1"/>
  <c r="AX340" i="1"/>
  <c r="AW340" i="1"/>
  <c r="AV340" i="1"/>
  <c r="AU340" i="1"/>
  <c r="AT340" i="1"/>
  <c r="AS340" i="1"/>
  <c r="AR340" i="1"/>
  <c r="AQ340" i="1"/>
  <c r="AP340" i="1"/>
  <c r="AO340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K340" i="1"/>
  <c r="L340" i="1"/>
  <c r="I340" i="1"/>
  <c r="J340" i="1"/>
  <c r="H340" i="1"/>
  <c r="G340" i="1"/>
  <c r="F340" i="1"/>
  <c r="E340" i="1"/>
  <c r="D340" i="1"/>
  <c r="C340" i="1"/>
  <c r="CD339" i="1"/>
  <c r="CC339" i="1"/>
  <c r="CB339" i="1"/>
  <c r="CA339" i="1"/>
  <c r="BZ339" i="1"/>
  <c r="BY339" i="1"/>
  <c r="BX339" i="1"/>
  <c r="BW339" i="1"/>
  <c r="BV339" i="1"/>
  <c r="BU339" i="1"/>
  <c r="BT339" i="1"/>
  <c r="BS339" i="1"/>
  <c r="BR339" i="1"/>
  <c r="BQ339" i="1"/>
  <c r="BP339" i="1"/>
  <c r="BO339" i="1"/>
  <c r="BN339" i="1"/>
  <c r="BM339" i="1"/>
  <c r="BL339" i="1"/>
  <c r="BK339" i="1"/>
  <c r="BJ339" i="1"/>
  <c r="BI339" i="1"/>
  <c r="BH339" i="1"/>
  <c r="BG339" i="1"/>
  <c r="BF339" i="1"/>
  <c r="BE339" i="1"/>
  <c r="BD339" i="1"/>
  <c r="BC339" i="1"/>
  <c r="BB339" i="1"/>
  <c r="BA339" i="1"/>
  <c r="AZ339" i="1"/>
  <c r="AY339" i="1"/>
  <c r="AX339" i="1"/>
  <c r="AW339" i="1"/>
  <c r="AV339" i="1"/>
  <c r="AU339" i="1"/>
  <c r="AT339" i="1"/>
  <c r="AS339" i="1"/>
  <c r="AR339" i="1"/>
  <c r="AQ339" i="1"/>
  <c r="AP339" i="1"/>
  <c r="AO339" i="1"/>
  <c r="AN339" i="1"/>
  <c r="AM339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K339" i="1"/>
  <c r="L339" i="1"/>
  <c r="I339" i="1"/>
  <c r="J339" i="1"/>
  <c r="H339" i="1"/>
  <c r="G339" i="1"/>
  <c r="F339" i="1"/>
  <c r="E339" i="1"/>
  <c r="D339" i="1"/>
  <c r="C339" i="1"/>
  <c r="CD338" i="1"/>
  <c r="CC338" i="1"/>
  <c r="CB338" i="1"/>
  <c r="CA338" i="1"/>
  <c r="BZ338" i="1"/>
  <c r="BY338" i="1"/>
  <c r="BX338" i="1"/>
  <c r="BW338" i="1"/>
  <c r="BV338" i="1"/>
  <c r="BU338" i="1"/>
  <c r="BT338" i="1"/>
  <c r="BS338" i="1"/>
  <c r="BR338" i="1"/>
  <c r="BQ338" i="1"/>
  <c r="BP338" i="1"/>
  <c r="BO338" i="1"/>
  <c r="BN338" i="1"/>
  <c r="BM338" i="1"/>
  <c r="BL338" i="1"/>
  <c r="BK338" i="1"/>
  <c r="BJ338" i="1"/>
  <c r="BI338" i="1"/>
  <c r="BH338" i="1"/>
  <c r="BG338" i="1"/>
  <c r="BF338" i="1"/>
  <c r="BE338" i="1"/>
  <c r="BD338" i="1"/>
  <c r="BC338" i="1"/>
  <c r="BB338" i="1"/>
  <c r="BA338" i="1"/>
  <c r="AZ338" i="1"/>
  <c r="AY338" i="1"/>
  <c r="AX338" i="1"/>
  <c r="AW338" i="1"/>
  <c r="AV338" i="1"/>
  <c r="AU338" i="1"/>
  <c r="AT338" i="1"/>
  <c r="AS338" i="1"/>
  <c r="AR338" i="1"/>
  <c r="AQ338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K338" i="1"/>
  <c r="L338" i="1"/>
  <c r="I338" i="1"/>
  <c r="J338" i="1"/>
  <c r="H338" i="1"/>
  <c r="G338" i="1"/>
  <c r="F338" i="1"/>
  <c r="E338" i="1"/>
  <c r="D338" i="1"/>
  <c r="C338" i="1"/>
  <c r="CD337" i="1"/>
  <c r="CC337" i="1"/>
  <c r="CB337" i="1"/>
  <c r="CA337" i="1"/>
  <c r="BZ337" i="1"/>
  <c r="BY337" i="1"/>
  <c r="BX337" i="1"/>
  <c r="BW337" i="1"/>
  <c r="BV337" i="1"/>
  <c r="BU337" i="1"/>
  <c r="BT337" i="1"/>
  <c r="BS337" i="1"/>
  <c r="BR337" i="1"/>
  <c r="BQ337" i="1"/>
  <c r="BP337" i="1"/>
  <c r="BO337" i="1"/>
  <c r="BN337" i="1"/>
  <c r="BM337" i="1"/>
  <c r="BL337" i="1"/>
  <c r="BK337" i="1"/>
  <c r="BJ337" i="1"/>
  <c r="BI337" i="1"/>
  <c r="BH337" i="1"/>
  <c r="BG337" i="1"/>
  <c r="BF337" i="1"/>
  <c r="BE337" i="1"/>
  <c r="BD337" i="1"/>
  <c r="BC337" i="1"/>
  <c r="BB337" i="1"/>
  <c r="BA337" i="1"/>
  <c r="AZ337" i="1"/>
  <c r="AY337" i="1"/>
  <c r="AX337" i="1"/>
  <c r="AW337" i="1"/>
  <c r="AV337" i="1"/>
  <c r="AU337" i="1"/>
  <c r="AT337" i="1"/>
  <c r="AS337" i="1"/>
  <c r="AR337" i="1"/>
  <c r="AQ337" i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K337" i="1"/>
  <c r="L337" i="1"/>
  <c r="I337" i="1"/>
  <c r="J337" i="1"/>
  <c r="H337" i="1"/>
  <c r="G337" i="1"/>
  <c r="F337" i="1"/>
  <c r="E337" i="1"/>
  <c r="D337" i="1"/>
  <c r="C337" i="1"/>
  <c r="CD336" i="1"/>
  <c r="CC336" i="1"/>
  <c r="CB336" i="1"/>
  <c r="CA336" i="1"/>
  <c r="BZ336" i="1"/>
  <c r="BY336" i="1"/>
  <c r="BX336" i="1"/>
  <c r="BW336" i="1"/>
  <c r="BV336" i="1"/>
  <c r="BU336" i="1"/>
  <c r="BT336" i="1"/>
  <c r="BS336" i="1"/>
  <c r="BR336" i="1"/>
  <c r="BQ336" i="1"/>
  <c r="BP336" i="1"/>
  <c r="BO336" i="1"/>
  <c r="BN336" i="1"/>
  <c r="BM336" i="1"/>
  <c r="BL336" i="1"/>
  <c r="BK336" i="1"/>
  <c r="BJ336" i="1"/>
  <c r="BI336" i="1"/>
  <c r="BH336" i="1"/>
  <c r="BG336" i="1"/>
  <c r="BF336" i="1"/>
  <c r="BE336" i="1"/>
  <c r="BD336" i="1"/>
  <c r="BC336" i="1"/>
  <c r="BB336" i="1"/>
  <c r="BA336" i="1"/>
  <c r="AZ336" i="1"/>
  <c r="AY336" i="1"/>
  <c r="AX336" i="1"/>
  <c r="AW336" i="1"/>
  <c r="AV336" i="1"/>
  <c r="AU336" i="1"/>
  <c r="AT336" i="1"/>
  <c r="AS336" i="1"/>
  <c r="AR336" i="1"/>
  <c r="AQ336" i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K336" i="1"/>
  <c r="L336" i="1"/>
  <c r="I336" i="1"/>
  <c r="J336" i="1"/>
  <c r="H336" i="1"/>
  <c r="G336" i="1"/>
  <c r="F336" i="1"/>
  <c r="E336" i="1"/>
  <c r="D336" i="1"/>
  <c r="C336" i="1"/>
  <c r="CD335" i="1"/>
  <c r="CC335" i="1"/>
  <c r="CB335" i="1"/>
  <c r="CA335" i="1"/>
  <c r="BZ335" i="1"/>
  <c r="BY335" i="1"/>
  <c r="BX335" i="1"/>
  <c r="BW335" i="1"/>
  <c r="BV335" i="1"/>
  <c r="BU335" i="1"/>
  <c r="BT335" i="1"/>
  <c r="BS335" i="1"/>
  <c r="BR335" i="1"/>
  <c r="BQ335" i="1"/>
  <c r="BP335" i="1"/>
  <c r="BO335" i="1"/>
  <c r="BN335" i="1"/>
  <c r="BM335" i="1"/>
  <c r="BL335" i="1"/>
  <c r="BK335" i="1"/>
  <c r="BJ335" i="1"/>
  <c r="BI335" i="1"/>
  <c r="BH335" i="1"/>
  <c r="BG335" i="1"/>
  <c r="BF335" i="1"/>
  <c r="BE335" i="1"/>
  <c r="BD335" i="1"/>
  <c r="BC335" i="1"/>
  <c r="BB335" i="1"/>
  <c r="BA335" i="1"/>
  <c r="AZ335" i="1"/>
  <c r="AY335" i="1"/>
  <c r="AX335" i="1"/>
  <c r="AW335" i="1"/>
  <c r="AV335" i="1"/>
  <c r="AU335" i="1"/>
  <c r="AT335" i="1"/>
  <c r="AS335" i="1"/>
  <c r="AR335" i="1"/>
  <c r="AQ335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K335" i="1"/>
  <c r="L335" i="1" s="1"/>
  <c r="I335" i="1"/>
  <c r="J335" i="1"/>
  <c r="H335" i="1"/>
  <c r="G335" i="1"/>
  <c r="F335" i="1"/>
  <c r="E335" i="1"/>
  <c r="D335" i="1"/>
  <c r="C335" i="1"/>
  <c r="CD334" i="1"/>
  <c r="CC334" i="1"/>
  <c r="CB334" i="1"/>
  <c r="CA334" i="1"/>
  <c r="BZ334" i="1"/>
  <c r="BY334" i="1"/>
  <c r="BX334" i="1"/>
  <c r="BW334" i="1"/>
  <c r="BV334" i="1"/>
  <c r="BU334" i="1"/>
  <c r="BT334" i="1"/>
  <c r="BS334" i="1"/>
  <c r="BR334" i="1"/>
  <c r="BQ334" i="1"/>
  <c r="BP334" i="1"/>
  <c r="BO334" i="1"/>
  <c r="BN334" i="1"/>
  <c r="BM334" i="1"/>
  <c r="BL334" i="1"/>
  <c r="BK334" i="1"/>
  <c r="BJ334" i="1"/>
  <c r="BI334" i="1"/>
  <c r="BH334" i="1"/>
  <c r="BG334" i="1"/>
  <c r="BF334" i="1"/>
  <c r="BE334" i="1"/>
  <c r="BD334" i="1"/>
  <c r="BC334" i="1"/>
  <c r="BB334" i="1"/>
  <c r="BA334" i="1"/>
  <c r="AZ334" i="1"/>
  <c r="AY334" i="1"/>
  <c r="AX334" i="1"/>
  <c r="AW334" i="1"/>
  <c r="AV334" i="1"/>
  <c r="AU334" i="1"/>
  <c r="AT334" i="1"/>
  <c r="AS334" i="1"/>
  <c r="AR334" i="1"/>
  <c r="AQ334" i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K334" i="1"/>
  <c r="L334" i="1" s="1"/>
  <c r="I334" i="1"/>
  <c r="J334" i="1"/>
  <c r="H334" i="1"/>
  <c r="G334" i="1"/>
  <c r="F334" i="1"/>
  <c r="E334" i="1"/>
  <c r="D334" i="1"/>
  <c r="C334" i="1"/>
  <c r="CD333" i="1"/>
  <c r="CC333" i="1"/>
  <c r="CB333" i="1"/>
  <c r="CA333" i="1"/>
  <c r="BZ333" i="1"/>
  <c r="BY333" i="1"/>
  <c r="BX333" i="1"/>
  <c r="BW333" i="1"/>
  <c r="BV333" i="1"/>
  <c r="BU333" i="1"/>
  <c r="BT333" i="1"/>
  <c r="BS333" i="1"/>
  <c r="BR333" i="1"/>
  <c r="BQ333" i="1"/>
  <c r="BP333" i="1"/>
  <c r="BO333" i="1"/>
  <c r="BN333" i="1"/>
  <c r="BM333" i="1"/>
  <c r="BL333" i="1"/>
  <c r="BK333" i="1"/>
  <c r="BJ333" i="1"/>
  <c r="BI333" i="1"/>
  <c r="BH333" i="1"/>
  <c r="BG333" i="1"/>
  <c r="BF333" i="1"/>
  <c r="BE333" i="1"/>
  <c r="BD333" i="1"/>
  <c r="BC333" i="1"/>
  <c r="BB333" i="1"/>
  <c r="BA333" i="1"/>
  <c r="AZ333" i="1"/>
  <c r="AY333" i="1"/>
  <c r="AX333" i="1"/>
  <c r="AW333" i="1"/>
  <c r="AV333" i="1"/>
  <c r="AU333" i="1"/>
  <c r="AT333" i="1"/>
  <c r="AS333" i="1"/>
  <c r="AR333" i="1"/>
  <c r="AQ333" i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K333" i="1"/>
  <c r="L333" i="1" s="1"/>
  <c r="I333" i="1"/>
  <c r="J333" i="1"/>
  <c r="H333" i="1"/>
  <c r="G333" i="1"/>
  <c r="F333" i="1"/>
  <c r="E333" i="1"/>
  <c r="D333" i="1"/>
  <c r="C333" i="1"/>
  <c r="CD332" i="1"/>
  <c r="CC332" i="1"/>
  <c r="CB332" i="1"/>
  <c r="CA332" i="1"/>
  <c r="BZ332" i="1"/>
  <c r="BY332" i="1"/>
  <c r="BX332" i="1"/>
  <c r="BW332" i="1"/>
  <c r="BV332" i="1"/>
  <c r="BU332" i="1"/>
  <c r="BT332" i="1"/>
  <c r="BS332" i="1"/>
  <c r="BR332" i="1"/>
  <c r="BQ332" i="1"/>
  <c r="BP332" i="1"/>
  <c r="BO332" i="1"/>
  <c r="BN332" i="1"/>
  <c r="BM332" i="1"/>
  <c r="BL332" i="1"/>
  <c r="BK332" i="1"/>
  <c r="BJ332" i="1"/>
  <c r="BI332" i="1"/>
  <c r="BH332" i="1"/>
  <c r="BG332" i="1"/>
  <c r="BF332" i="1"/>
  <c r="BE332" i="1"/>
  <c r="BD332" i="1"/>
  <c r="BC332" i="1"/>
  <c r="BB332" i="1"/>
  <c r="BA332" i="1"/>
  <c r="AZ332" i="1"/>
  <c r="AY332" i="1"/>
  <c r="AX332" i="1"/>
  <c r="AW332" i="1"/>
  <c r="AV332" i="1"/>
  <c r="AU332" i="1"/>
  <c r="AT332" i="1"/>
  <c r="AS332" i="1"/>
  <c r="AR332" i="1"/>
  <c r="AQ332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K332" i="1"/>
  <c r="L332" i="1" s="1"/>
  <c r="I332" i="1"/>
  <c r="J332" i="1"/>
  <c r="H332" i="1"/>
  <c r="G332" i="1"/>
  <c r="F332" i="1"/>
  <c r="E332" i="1"/>
  <c r="D332" i="1"/>
  <c r="C332" i="1"/>
  <c r="CD331" i="1"/>
  <c r="CC331" i="1"/>
  <c r="CB331" i="1"/>
  <c r="CA331" i="1"/>
  <c r="BZ331" i="1"/>
  <c r="BY331" i="1"/>
  <c r="BX331" i="1"/>
  <c r="BW331" i="1"/>
  <c r="BV331" i="1"/>
  <c r="BU331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K331" i="1"/>
  <c r="L331" i="1" s="1"/>
  <c r="I331" i="1"/>
  <c r="J331" i="1"/>
  <c r="H331" i="1"/>
  <c r="G331" i="1"/>
  <c r="F331" i="1"/>
  <c r="E331" i="1"/>
  <c r="D331" i="1"/>
  <c r="C331" i="1"/>
  <c r="CD330" i="1"/>
  <c r="CC330" i="1"/>
  <c r="CB330" i="1"/>
  <c r="CA330" i="1"/>
  <c r="BZ330" i="1"/>
  <c r="BY330" i="1"/>
  <c r="BX330" i="1"/>
  <c r="BW330" i="1"/>
  <c r="BV330" i="1"/>
  <c r="BU330" i="1"/>
  <c r="BT330" i="1"/>
  <c r="BS330" i="1"/>
  <c r="BR330" i="1"/>
  <c r="BQ330" i="1"/>
  <c r="BP330" i="1"/>
  <c r="BO330" i="1"/>
  <c r="BN330" i="1"/>
  <c r="BM330" i="1"/>
  <c r="BL330" i="1"/>
  <c r="BK330" i="1"/>
  <c r="BJ330" i="1"/>
  <c r="BI330" i="1"/>
  <c r="BH330" i="1"/>
  <c r="BG330" i="1"/>
  <c r="BF330" i="1"/>
  <c r="BE330" i="1"/>
  <c r="BD330" i="1"/>
  <c r="BC330" i="1"/>
  <c r="BB330" i="1"/>
  <c r="BA330" i="1"/>
  <c r="AZ330" i="1"/>
  <c r="AY330" i="1"/>
  <c r="AX330" i="1"/>
  <c r="AW330" i="1"/>
  <c r="AV330" i="1"/>
  <c r="AU330" i="1"/>
  <c r="AT330" i="1"/>
  <c r="AS330" i="1"/>
  <c r="AR330" i="1"/>
  <c r="AQ330" i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K330" i="1"/>
  <c r="L330" i="1" s="1"/>
  <c r="I330" i="1"/>
  <c r="J330" i="1"/>
  <c r="H330" i="1"/>
  <c r="G330" i="1"/>
  <c r="F330" i="1"/>
  <c r="E330" i="1"/>
  <c r="D330" i="1"/>
  <c r="C330" i="1"/>
  <c r="CD329" i="1"/>
  <c r="CC329" i="1"/>
  <c r="CB329" i="1"/>
  <c r="CA329" i="1"/>
  <c r="BZ329" i="1"/>
  <c r="BY329" i="1"/>
  <c r="BX329" i="1"/>
  <c r="BW329" i="1"/>
  <c r="BV329" i="1"/>
  <c r="BU329" i="1"/>
  <c r="BT329" i="1"/>
  <c r="BS329" i="1"/>
  <c r="BR329" i="1"/>
  <c r="BQ329" i="1"/>
  <c r="BP329" i="1"/>
  <c r="BO329" i="1"/>
  <c r="BN329" i="1"/>
  <c r="BM329" i="1"/>
  <c r="BL329" i="1"/>
  <c r="BK329" i="1"/>
  <c r="BJ329" i="1"/>
  <c r="BI329" i="1"/>
  <c r="BH329" i="1"/>
  <c r="BG329" i="1"/>
  <c r="BF329" i="1"/>
  <c r="BE329" i="1"/>
  <c r="BD329" i="1"/>
  <c r="BC329" i="1"/>
  <c r="BB329" i="1"/>
  <c r="BA329" i="1"/>
  <c r="AZ329" i="1"/>
  <c r="AY329" i="1"/>
  <c r="AX329" i="1"/>
  <c r="AW329" i="1"/>
  <c r="AV329" i="1"/>
  <c r="AU329" i="1"/>
  <c r="AT329" i="1"/>
  <c r="AS329" i="1"/>
  <c r="AR329" i="1"/>
  <c r="AQ329" i="1"/>
  <c r="AP329" i="1"/>
  <c r="AO329" i="1"/>
  <c r="AN329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K329" i="1"/>
  <c r="L329" i="1" s="1"/>
  <c r="I329" i="1"/>
  <c r="J329" i="1"/>
  <c r="H329" i="1"/>
  <c r="G329" i="1"/>
  <c r="F329" i="1"/>
  <c r="E329" i="1"/>
  <c r="D329" i="1"/>
  <c r="C329" i="1"/>
  <c r="CD328" i="1"/>
  <c r="CC328" i="1"/>
  <c r="CB328" i="1"/>
  <c r="CA328" i="1"/>
  <c r="BZ328" i="1"/>
  <c r="BY328" i="1"/>
  <c r="BX328" i="1"/>
  <c r="BW328" i="1"/>
  <c r="BV328" i="1"/>
  <c r="BU328" i="1"/>
  <c r="BT328" i="1"/>
  <c r="BS328" i="1"/>
  <c r="BR328" i="1"/>
  <c r="BQ328" i="1"/>
  <c r="BP328" i="1"/>
  <c r="BO328" i="1"/>
  <c r="BN328" i="1"/>
  <c r="BM328" i="1"/>
  <c r="BL328" i="1"/>
  <c r="BK328" i="1"/>
  <c r="BJ328" i="1"/>
  <c r="BI328" i="1"/>
  <c r="BH328" i="1"/>
  <c r="BG328" i="1"/>
  <c r="BF328" i="1"/>
  <c r="BE328" i="1"/>
  <c r="BD328" i="1"/>
  <c r="BC328" i="1"/>
  <c r="BB328" i="1"/>
  <c r="BA328" i="1"/>
  <c r="AZ328" i="1"/>
  <c r="AY328" i="1"/>
  <c r="AX328" i="1"/>
  <c r="AW328" i="1"/>
  <c r="AV328" i="1"/>
  <c r="AU328" i="1"/>
  <c r="AT328" i="1"/>
  <c r="AS328" i="1"/>
  <c r="AR328" i="1"/>
  <c r="AQ328" i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K328" i="1"/>
  <c r="L328" i="1" s="1"/>
  <c r="I328" i="1"/>
  <c r="J328" i="1"/>
  <c r="H328" i="1"/>
  <c r="G328" i="1"/>
  <c r="F328" i="1"/>
  <c r="E328" i="1"/>
  <c r="D328" i="1"/>
  <c r="C328" i="1"/>
  <c r="CD327" i="1"/>
  <c r="CC327" i="1"/>
  <c r="CB327" i="1"/>
  <c r="CA327" i="1"/>
  <c r="BZ327" i="1"/>
  <c r="BY327" i="1"/>
  <c r="BX327" i="1"/>
  <c r="BW327" i="1"/>
  <c r="BV327" i="1"/>
  <c r="BU327" i="1"/>
  <c r="BT327" i="1"/>
  <c r="BS327" i="1"/>
  <c r="BR327" i="1"/>
  <c r="BQ327" i="1"/>
  <c r="BP327" i="1"/>
  <c r="BO327" i="1"/>
  <c r="BN327" i="1"/>
  <c r="BM327" i="1"/>
  <c r="BL327" i="1"/>
  <c r="BK327" i="1"/>
  <c r="BJ327" i="1"/>
  <c r="BI327" i="1"/>
  <c r="BH327" i="1"/>
  <c r="BG327" i="1"/>
  <c r="BF327" i="1"/>
  <c r="BE327" i="1"/>
  <c r="BD327" i="1"/>
  <c r="BC327" i="1"/>
  <c r="BB327" i="1"/>
  <c r="BA327" i="1"/>
  <c r="AZ327" i="1"/>
  <c r="AY327" i="1"/>
  <c r="AX327" i="1"/>
  <c r="AW327" i="1"/>
  <c r="AV327" i="1"/>
  <c r="AU327" i="1"/>
  <c r="AT327" i="1"/>
  <c r="AS327" i="1"/>
  <c r="AR327" i="1"/>
  <c r="AQ327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K327" i="1"/>
  <c r="L327" i="1" s="1"/>
  <c r="I327" i="1"/>
  <c r="J327" i="1"/>
  <c r="H327" i="1"/>
  <c r="G327" i="1"/>
  <c r="F327" i="1"/>
  <c r="E327" i="1"/>
  <c r="D327" i="1"/>
  <c r="C327" i="1"/>
  <c r="CD326" i="1"/>
  <c r="CC326" i="1"/>
  <c r="CB326" i="1"/>
  <c r="CA326" i="1"/>
  <c r="BZ326" i="1"/>
  <c r="BY326" i="1"/>
  <c r="BX326" i="1"/>
  <c r="BW326" i="1"/>
  <c r="BV326" i="1"/>
  <c r="BU326" i="1"/>
  <c r="BT326" i="1"/>
  <c r="BS326" i="1"/>
  <c r="BR326" i="1"/>
  <c r="BQ326" i="1"/>
  <c r="BP326" i="1"/>
  <c r="BO326" i="1"/>
  <c r="BN326" i="1"/>
  <c r="BM326" i="1"/>
  <c r="BL326" i="1"/>
  <c r="BK326" i="1"/>
  <c r="BJ326" i="1"/>
  <c r="BI326" i="1"/>
  <c r="BH326" i="1"/>
  <c r="BG326" i="1"/>
  <c r="BF326" i="1"/>
  <c r="BE326" i="1"/>
  <c r="BD326" i="1"/>
  <c r="BC326" i="1"/>
  <c r="BB326" i="1"/>
  <c r="BA326" i="1"/>
  <c r="AZ326" i="1"/>
  <c r="AY326" i="1"/>
  <c r="AX326" i="1"/>
  <c r="AW326" i="1"/>
  <c r="AV326" i="1"/>
  <c r="AU326" i="1"/>
  <c r="AT326" i="1"/>
  <c r="AS326" i="1"/>
  <c r="AR326" i="1"/>
  <c r="AQ326" i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K326" i="1"/>
  <c r="L326" i="1" s="1"/>
  <c r="I326" i="1"/>
  <c r="J326" i="1"/>
  <c r="H326" i="1"/>
  <c r="G326" i="1"/>
  <c r="F326" i="1"/>
  <c r="E326" i="1"/>
  <c r="D326" i="1"/>
  <c r="C326" i="1"/>
  <c r="CD325" i="1"/>
  <c r="CC325" i="1"/>
  <c r="CB325" i="1"/>
  <c r="CA325" i="1"/>
  <c r="BZ325" i="1"/>
  <c r="BY325" i="1"/>
  <c r="BX325" i="1"/>
  <c r="BW325" i="1"/>
  <c r="BV325" i="1"/>
  <c r="BU325" i="1"/>
  <c r="BT325" i="1"/>
  <c r="BS325" i="1"/>
  <c r="BR325" i="1"/>
  <c r="BQ325" i="1"/>
  <c r="BP325" i="1"/>
  <c r="BO325" i="1"/>
  <c r="BN325" i="1"/>
  <c r="BM325" i="1"/>
  <c r="BL325" i="1"/>
  <c r="BK325" i="1"/>
  <c r="BJ325" i="1"/>
  <c r="BI325" i="1"/>
  <c r="BH325" i="1"/>
  <c r="BG325" i="1"/>
  <c r="BF325" i="1"/>
  <c r="BE325" i="1"/>
  <c r="BD325" i="1"/>
  <c r="BC325" i="1"/>
  <c r="BB325" i="1"/>
  <c r="BA325" i="1"/>
  <c r="AZ325" i="1"/>
  <c r="AY325" i="1"/>
  <c r="AX325" i="1"/>
  <c r="AW325" i="1"/>
  <c r="AV325" i="1"/>
  <c r="AU325" i="1"/>
  <c r="AT325" i="1"/>
  <c r="AS325" i="1"/>
  <c r="AR325" i="1"/>
  <c r="AQ325" i="1"/>
  <c r="AP325" i="1"/>
  <c r="AO325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K325" i="1"/>
  <c r="L325" i="1" s="1"/>
  <c r="I325" i="1"/>
  <c r="J325" i="1"/>
  <c r="H325" i="1"/>
  <c r="G325" i="1"/>
  <c r="F325" i="1"/>
  <c r="E325" i="1"/>
  <c r="D325" i="1"/>
  <c r="C325" i="1"/>
  <c r="CD324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K324" i="1"/>
  <c r="L324" i="1" s="1"/>
  <c r="I324" i="1"/>
  <c r="J324" i="1"/>
  <c r="H324" i="1"/>
  <c r="G324" i="1"/>
  <c r="F324" i="1"/>
  <c r="E324" i="1"/>
  <c r="D324" i="1"/>
  <c r="C324" i="1"/>
  <c r="CD323" i="1"/>
  <c r="CC323" i="1"/>
  <c r="CB323" i="1"/>
  <c r="CA323" i="1"/>
  <c r="BZ323" i="1"/>
  <c r="BY323" i="1"/>
  <c r="BX323" i="1"/>
  <c r="BW323" i="1"/>
  <c r="BV323" i="1"/>
  <c r="BU323" i="1"/>
  <c r="BT323" i="1"/>
  <c r="BS323" i="1"/>
  <c r="BR323" i="1"/>
  <c r="BQ323" i="1"/>
  <c r="BP323" i="1"/>
  <c r="BO323" i="1"/>
  <c r="BN323" i="1"/>
  <c r="BM323" i="1"/>
  <c r="BL323" i="1"/>
  <c r="BK323" i="1"/>
  <c r="BJ323" i="1"/>
  <c r="BI323" i="1"/>
  <c r="BH323" i="1"/>
  <c r="BG323" i="1"/>
  <c r="BF323" i="1"/>
  <c r="BE323" i="1"/>
  <c r="BD323" i="1"/>
  <c r="BC323" i="1"/>
  <c r="BB323" i="1"/>
  <c r="BA323" i="1"/>
  <c r="AZ323" i="1"/>
  <c r="AY323" i="1"/>
  <c r="AX323" i="1"/>
  <c r="AW323" i="1"/>
  <c r="AV323" i="1"/>
  <c r="AU323" i="1"/>
  <c r="AT323" i="1"/>
  <c r="AS323" i="1"/>
  <c r="AR323" i="1"/>
  <c r="AQ323" i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K323" i="1"/>
  <c r="L323" i="1" s="1"/>
  <c r="I323" i="1"/>
  <c r="J323" i="1"/>
  <c r="H323" i="1"/>
  <c r="G323" i="1"/>
  <c r="F323" i="1"/>
  <c r="E323" i="1"/>
  <c r="D323" i="1"/>
  <c r="C323" i="1"/>
  <c r="CD322" i="1"/>
  <c r="CC322" i="1"/>
  <c r="CB322" i="1"/>
  <c r="CA322" i="1"/>
  <c r="BZ322" i="1"/>
  <c r="BY322" i="1"/>
  <c r="BX322" i="1"/>
  <c r="BW322" i="1"/>
  <c r="BV322" i="1"/>
  <c r="BU322" i="1"/>
  <c r="BT322" i="1"/>
  <c r="BS322" i="1"/>
  <c r="BR322" i="1"/>
  <c r="BQ322" i="1"/>
  <c r="BP322" i="1"/>
  <c r="BO322" i="1"/>
  <c r="BN322" i="1"/>
  <c r="BM322" i="1"/>
  <c r="BL322" i="1"/>
  <c r="BK322" i="1"/>
  <c r="BJ322" i="1"/>
  <c r="BI322" i="1"/>
  <c r="BH322" i="1"/>
  <c r="BG322" i="1"/>
  <c r="BF322" i="1"/>
  <c r="BE322" i="1"/>
  <c r="BD322" i="1"/>
  <c r="BC322" i="1"/>
  <c r="BB322" i="1"/>
  <c r="BA322" i="1"/>
  <c r="AZ322" i="1"/>
  <c r="AY322" i="1"/>
  <c r="AX322" i="1"/>
  <c r="AW322" i="1"/>
  <c r="AV322" i="1"/>
  <c r="AU322" i="1"/>
  <c r="AT322" i="1"/>
  <c r="AS322" i="1"/>
  <c r="AR322" i="1"/>
  <c r="AQ322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K322" i="1"/>
  <c r="L322" i="1" s="1"/>
  <c r="I322" i="1"/>
  <c r="J322" i="1"/>
  <c r="H322" i="1"/>
  <c r="G322" i="1"/>
  <c r="F322" i="1"/>
  <c r="E322" i="1"/>
  <c r="D322" i="1"/>
  <c r="C322" i="1"/>
  <c r="CD321" i="1"/>
  <c r="CC321" i="1"/>
  <c r="CB321" i="1"/>
  <c r="CA321" i="1"/>
  <c r="BZ321" i="1"/>
  <c r="BY321" i="1"/>
  <c r="BX321" i="1"/>
  <c r="BW321" i="1"/>
  <c r="BV321" i="1"/>
  <c r="BU321" i="1"/>
  <c r="BT321" i="1"/>
  <c r="BS321" i="1"/>
  <c r="BR321" i="1"/>
  <c r="BQ321" i="1"/>
  <c r="BP321" i="1"/>
  <c r="BO321" i="1"/>
  <c r="BN321" i="1"/>
  <c r="BM321" i="1"/>
  <c r="BL321" i="1"/>
  <c r="BK321" i="1"/>
  <c r="BJ321" i="1"/>
  <c r="BI321" i="1"/>
  <c r="BH321" i="1"/>
  <c r="BG321" i="1"/>
  <c r="BF321" i="1"/>
  <c r="BE321" i="1"/>
  <c r="BD321" i="1"/>
  <c r="BC321" i="1"/>
  <c r="BB321" i="1"/>
  <c r="BA321" i="1"/>
  <c r="AZ321" i="1"/>
  <c r="AY321" i="1"/>
  <c r="AX321" i="1"/>
  <c r="AW321" i="1"/>
  <c r="AV321" i="1"/>
  <c r="AU321" i="1"/>
  <c r="AT321" i="1"/>
  <c r="AS321" i="1"/>
  <c r="AR321" i="1"/>
  <c r="AQ321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K321" i="1"/>
  <c r="L321" i="1" s="1"/>
  <c r="I321" i="1"/>
  <c r="J321" i="1"/>
  <c r="H321" i="1"/>
  <c r="G321" i="1"/>
  <c r="F321" i="1"/>
  <c r="E321" i="1"/>
  <c r="D321" i="1"/>
  <c r="C321" i="1"/>
  <c r="CD320" i="1"/>
  <c r="CC320" i="1"/>
  <c r="CB320" i="1"/>
  <c r="CA320" i="1"/>
  <c r="BZ320" i="1"/>
  <c r="BY320" i="1"/>
  <c r="BX320" i="1"/>
  <c r="BW320" i="1"/>
  <c r="BV320" i="1"/>
  <c r="BU320" i="1"/>
  <c r="BT320" i="1"/>
  <c r="BS320" i="1"/>
  <c r="BR320" i="1"/>
  <c r="BQ320" i="1"/>
  <c r="BP320" i="1"/>
  <c r="BO320" i="1"/>
  <c r="BN320" i="1"/>
  <c r="BM320" i="1"/>
  <c r="BL320" i="1"/>
  <c r="BK320" i="1"/>
  <c r="BJ320" i="1"/>
  <c r="BI320" i="1"/>
  <c r="BH320" i="1"/>
  <c r="BG320" i="1"/>
  <c r="BF320" i="1"/>
  <c r="BE320" i="1"/>
  <c r="BD320" i="1"/>
  <c r="BC320" i="1"/>
  <c r="BB320" i="1"/>
  <c r="BA320" i="1"/>
  <c r="AZ320" i="1"/>
  <c r="AY320" i="1"/>
  <c r="AX320" i="1"/>
  <c r="AW320" i="1"/>
  <c r="AV320" i="1"/>
  <c r="AU320" i="1"/>
  <c r="AT320" i="1"/>
  <c r="AS320" i="1"/>
  <c r="AR320" i="1"/>
  <c r="AQ320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K320" i="1"/>
  <c r="L320" i="1" s="1"/>
  <c r="I320" i="1"/>
  <c r="J320" i="1"/>
  <c r="H320" i="1"/>
  <c r="G320" i="1"/>
  <c r="F320" i="1"/>
  <c r="E320" i="1"/>
  <c r="D320" i="1"/>
  <c r="C320" i="1"/>
  <c r="CD319" i="1"/>
  <c r="CC319" i="1"/>
  <c r="CB319" i="1"/>
  <c r="CA319" i="1"/>
  <c r="BZ319" i="1"/>
  <c r="BY319" i="1"/>
  <c r="BX319" i="1"/>
  <c r="BW319" i="1"/>
  <c r="BV319" i="1"/>
  <c r="BU319" i="1"/>
  <c r="BT319" i="1"/>
  <c r="BS319" i="1"/>
  <c r="BR319" i="1"/>
  <c r="BQ319" i="1"/>
  <c r="BP319" i="1"/>
  <c r="BO319" i="1"/>
  <c r="BN319" i="1"/>
  <c r="BM319" i="1"/>
  <c r="BL319" i="1"/>
  <c r="BK319" i="1"/>
  <c r="BJ319" i="1"/>
  <c r="BI319" i="1"/>
  <c r="BH319" i="1"/>
  <c r="BG319" i="1"/>
  <c r="BF319" i="1"/>
  <c r="BE319" i="1"/>
  <c r="BD319" i="1"/>
  <c r="BC319" i="1"/>
  <c r="BB319" i="1"/>
  <c r="BA319" i="1"/>
  <c r="AZ319" i="1"/>
  <c r="AY319" i="1"/>
  <c r="AX319" i="1"/>
  <c r="AW319" i="1"/>
  <c r="AV319" i="1"/>
  <c r="AU319" i="1"/>
  <c r="AT319" i="1"/>
  <c r="AS319" i="1"/>
  <c r="AR319" i="1"/>
  <c r="AQ319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K319" i="1"/>
  <c r="L319" i="1" s="1"/>
  <c r="I319" i="1"/>
  <c r="J319" i="1"/>
  <c r="H319" i="1"/>
  <c r="G319" i="1"/>
  <c r="F319" i="1"/>
  <c r="E319" i="1"/>
  <c r="D319" i="1"/>
  <c r="C319" i="1"/>
  <c r="CD318" i="1"/>
  <c r="CC318" i="1"/>
  <c r="CB318" i="1"/>
  <c r="CA318" i="1"/>
  <c r="BZ318" i="1"/>
  <c r="BY318" i="1"/>
  <c r="BX318" i="1"/>
  <c r="BW318" i="1"/>
  <c r="BV318" i="1"/>
  <c r="BU318" i="1"/>
  <c r="BT318" i="1"/>
  <c r="BS318" i="1"/>
  <c r="BR318" i="1"/>
  <c r="BQ318" i="1"/>
  <c r="BP318" i="1"/>
  <c r="BO318" i="1"/>
  <c r="BN318" i="1"/>
  <c r="BM318" i="1"/>
  <c r="BL318" i="1"/>
  <c r="BK318" i="1"/>
  <c r="BJ318" i="1"/>
  <c r="BI318" i="1"/>
  <c r="BH318" i="1"/>
  <c r="BG318" i="1"/>
  <c r="BF318" i="1"/>
  <c r="BE318" i="1"/>
  <c r="BD318" i="1"/>
  <c r="BC318" i="1"/>
  <c r="BB318" i="1"/>
  <c r="BA318" i="1"/>
  <c r="AZ318" i="1"/>
  <c r="AY318" i="1"/>
  <c r="AX318" i="1"/>
  <c r="AW318" i="1"/>
  <c r="AV318" i="1"/>
  <c r="AU318" i="1"/>
  <c r="AT318" i="1"/>
  <c r="AS318" i="1"/>
  <c r="AR318" i="1"/>
  <c r="AQ318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K318" i="1"/>
  <c r="L318" i="1" s="1"/>
  <c r="I318" i="1"/>
  <c r="J318" i="1"/>
  <c r="H318" i="1"/>
  <c r="G318" i="1"/>
  <c r="F318" i="1"/>
  <c r="E318" i="1"/>
  <c r="D318" i="1"/>
  <c r="C318" i="1"/>
  <c r="CD317" i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K317" i="1"/>
  <c r="L317" i="1" s="1"/>
  <c r="I317" i="1"/>
  <c r="J317" i="1"/>
  <c r="H317" i="1"/>
  <c r="G317" i="1"/>
  <c r="F317" i="1"/>
  <c r="E317" i="1"/>
  <c r="D317" i="1"/>
  <c r="C317" i="1"/>
  <c r="CD316" i="1"/>
  <c r="CC316" i="1"/>
  <c r="CB316" i="1"/>
  <c r="CA316" i="1"/>
  <c r="BZ316" i="1"/>
  <c r="BY316" i="1"/>
  <c r="BX316" i="1"/>
  <c r="BW316" i="1"/>
  <c r="BV316" i="1"/>
  <c r="BU316" i="1"/>
  <c r="BT316" i="1"/>
  <c r="BS316" i="1"/>
  <c r="BR316" i="1"/>
  <c r="BQ316" i="1"/>
  <c r="BP316" i="1"/>
  <c r="BO316" i="1"/>
  <c r="BN316" i="1"/>
  <c r="BM316" i="1"/>
  <c r="BL316" i="1"/>
  <c r="BK316" i="1"/>
  <c r="BJ316" i="1"/>
  <c r="BI316" i="1"/>
  <c r="BH316" i="1"/>
  <c r="BG316" i="1"/>
  <c r="BF316" i="1"/>
  <c r="BE316" i="1"/>
  <c r="BD316" i="1"/>
  <c r="BC316" i="1"/>
  <c r="BB316" i="1"/>
  <c r="BA316" i="1"/>
  <c r="AZ316" i="1"/>
  <c r="AY316" i="1"/>
  <c r="AX316" i="1"/>
  <c r="AW316" i="1"/>
  <c r="AV316" i="1"/>
  <c r="AU316" i="1"/>
  <c r="AT316" i="1"/>
  <c r="AS316" i="1"/>
  <c r="AR316" i="1"/>
  <c r="AQ316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K316" i="1"/>
  <c r="L316" i="1" s="1"/>
  <c r="I316" i="1"/>
  <c r="J316" i="1"/>
  <c r="H316" i="1"/>
  <c r="G316" i="1"/>
  <c r="F316" i="1"/>
  <c r="E316" i="1"/>
  <c r="D316" i="1"/>
  <c r="C316" i="1"/>
  <c r="CD315" i="1"/>
  <c r="CC315" i="1"/>
  <c r="CB315" i="1"/>
  <c r="CA315" i="1"/>
  <c r="BZ315" i="1"/>
  <c r="BY315" i="1"/>
  <c r="BX315" i="1"/>
  <c r="BW315" i="1"/>
  <c r="BV315" i="1"/>
  <c r="BU315" i="1"/>
  <c r="BT315" i="1"/>
  <c r="BS315" i="1"/>
  <c r="BR315" i="1"/>
  <c r="BQ315" i="1"/>
  <c r="BP315" i="1"/>
  <c r="BO315" i="1"/>
  <c r="BN315" i="1"/>
  <c r="BM315" i="1"/>
  <c r="BL315" i="1"/>
  <c r="BK315" i="1"/>
  <c r="BJ315" i="1"/>
  <c r="BI315" i="1"/>
  <c r="BH315" i="1"/>
  <c r="BG315" i="1"/>
  <c r="BF315" i="1"/>
  <c r="BE315" i="1"/>
  <c r="BD315" i="1"/>
  <c r="BC315" i="1"/>
  <c r="BB315" i="1"/>
  <c r="BA315" i="1"/>
  <c r="AZ315" i="1"/>
  <c r="AY315" i="1"/>
  <c r="AX315" i="1"/>
  <c r="AW315" i="1"/>
  <c r="AV315" i="1"/>
  <c r="AU315" i="1"/>
  <c r="AT315" i="1"/>
  <c r="AS315" i="1"/>
  <c r="AR315" i="1"/>
  <c r="AQ315" i="1"/>
  <c r="AP315" i="1"/>
  <c r="AO315" i="1"/>
  <c r="AN315" i="1"/>
  <c r="AM315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K315" i="1"/>
  <c r="L315" i="1" s="1"/>
  <c r="I315" i="1"/>
  <c r="J315" i="1"/>
  <c r="H315" i="1"/>
  <c r="G315" i="1"/>
  <c r="F315" i="1"/>
  <c r="E315" i="1"/>
  <c r="D315" i="1"/>
  <c r="C315" i="1"/>
  <c r="CD314" i="1"/>
  <c r="CC314" i="1"/>
  <c r="CB314" i="1"/>
  <c r="CA314" i="1"/>
  <c r="BZ314" i="1"/>
  <c r="BY314" i="1"/>
  <c r="BX314" i="1"/>
  <c r="BW314" i="1"/>
  <c r="BV314" i="1"/>
  <c r="BU314" i="1"/>
  <c r="BT314" i="1"/>
  <c r="BS314" i="1"/>
  <c r="BR314" i="1"/>
  <c r="BQ314" i="1"/>
  <c r="BP314" i="1"/>
  <c r="BO314" i="1"/>
  <c r="BN314" i="1"/>
  <c r="BM314" i="1"/>
  <c r="BL314" i="1"/>
  <c r="BK314" i="1"/>
  <c r="BJ314" i="1"/>
  <c r="BI314" i="1"/>
  <c r="BH314" i="1"/>
  <c r="BG314" i="1"/>
  <c r="BF314" i="1"/>
  <c r="BE314" i="1"/>
  <c r="BD314" i="1"/>
  <c r="BC314" i="1"/>
  <c r="BB314" i="1"/>
  <c r="BA314" i="1"/>
  <c r="AZ314" i="1"/>
  <c r="AY314" i="1"/>
  <c r="AX314" i="1"/>
  <c r="AW314" i="1"/>
  <c r="AV314" i="1"/>
  <c r="AU314" i="1"/>
  <c r="AT314" i="1"/>
  <c r="AS314" i="1"/>
  <c r="AR314" i="1"/>
  <c r="AQ314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K314" i="1"/>
  <c r="L314" i="1" s="1"/>
  <c r="I314" i="1"/>
  <c r="J314" i="1"/>
  <c r="H314" i="1"/>
  <c r="G314" i="1"/>
  <c r="F314" i="1"/>
  <c r="E314" i="1"/>
  <c r="D314" i="1"/>
  <c r="C314" i="1"/>
  <c r="CD313" i="1"/>
  <c r="CC313" i="1"/>
  <c r="CB313" i="1"/>
  <c r="CA313" i="1"/>
  <c r="BZ313" i="1"/>
  <c r="BY313" i="1"/>
  <c r="BX313" i="1"/>
  <c r="BW313" i="1"/>
  <c r="BV313" i="1"/>
  <c r="BU313" i="1"/>
  <c r="BT313" i="1"/>
  <c r="BS313" i="1"/>
  <c r="BR313" i="1"/>
  <c r="BQ313" i="1"/>
  <c r="BP313" i="1"/>
  <c r="BO313" i="1"/>
  <c r="BN313" i="1"/>
  <c r="BM313" i="1"/>
  <c r="BL313" i="1"/>
  <c r="BK313" i="1"/>
  <c r="BJ313" i="1"/>
  <c r="BI313" i="1"/>
  <c r="BH313" i="1"/>
  <c r="BG313" i="1"/>
  <c r="BF313" i="1"/>
  <c r="BE313" i="1"/>
  <c r="BD313" i="1"/>
  <c r="BC313" i="1"/>
  <c r="BB313" i="1"/>
  <c r="BA313" i="1"/>
  <c r="AZ313" i="1"/>
  <c r="AY313" i="1"/>
  <c r="AX313" i="1"/>
  <c r="AW313" i="1"/>
  <c r="AV313" i="1"/>
  <c r="AU313" i="1"/>
  <c r="AT313" i="1"/>
  <c r="AS313" i="1"/>
  <c r="AR313" i="1"/>
  <c r="AQ313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K313" i="1"/>
  <c r="L313" i="1" s="1"/>
  <c r="I313" i="1"/>
  <c r="J313" i="1"/>
  <c r="H313" i="1"/>
  <c r="G313" i="1"/>
  <c r="F313" i="1"/>
  <c r="E313" i="1"/>
  <c r="D313" i="1"/>
  <c r="C313" i="1"/>
  <c r="CD312" i="1"/>
  <c r="CC312" i="1"/>
  <c r="CB312" i="1"/>
  <c r="CA312" i="1"/>
  <c r="BZ312" i="1"/>
  <c r="BY312" i="1"/>
  <c r="BX312" i="1"/>
  <c r="BW312" i="1"/>
  <c r="BV312" i="1"/>
  <c r="BU312" i="1"/>
  <c r="BT312" i="1"/>
  <c r="BS312" i="1"/>
  <c r="BR312" i="1"/>
  <c r="BQ312" i="1"/>
  <c r="BP312" i="1"/>
  <c r="BO312" i="1"/>
  <c r="BN312" i="1"/>
  <c r="BM312" i="1"/>
  <c r="BL312" i="1"/>
  <c r="BK312" i="1"/>
  <c r="BJ312" i="1"/>
  <c r="BI312" i="1"/>
  <c r="BH312" i="1"/>
  <c r="BG312" i="1"/>
  <c r="BF312" i="1"/>
  <c r="BE312" i="1"/>
  <c r="BD312" i="1"/>
  <c r="BC312" i="1"/>
  <c r="BB312" i="1"/>
  <c r="BA312" i="1"/>
  <c r="AZ312" i="1"/>
  <c r="AY312" i="1"/>
  <c r="AX312" i="1"/>
  <c r="AW312" i="1"/>
  <c r="AV312" i="1"/>
  <c r="AU312" i="1"/>
  <c r="AT312" i="1"/>
  <c r="AS312" i="1"/>
  <c r="AR312" i="1"/>
  <c r="AQ312" i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K312" i="1"/>
  <c r="L312" i="1" s="1"/>
  <c r="I312" i="1"/>
  <c r="J312" i="1"/>
  <c r="H312" i="1"/>
  <c r="G312" i="1"/>
  <c r="F312" i="1"/>
  <c r="E312" i="1"/>
  <c r="D312" i="1"/>
  <c r="C312" i="1"/>
  <c r="CD311" i="1"/>
  <c r="CC311" i="1"/>
  <c r="CB311" i="1"/>
  <c r="CA311" i="1"/>
  <c r="BZ311" i="1"/>
  <c r="BY311" i="1"/>
  <c r="BX311" i="1"/>
  <c r="BW311" i="1"/>
  <c r="BV311" i="1"/>
  <c r="BU311" i="1"/>
  <c r="BT311" i="1"/>
  <c r="BS311" i="1"/>
  <c r="BR311" i="1"/>
  <c r="BQ311" i="1"/>
  <c r="BP311" i="1"/>
  <c r="BO311" i="1"/>
  <c r="BN311" i="1"/>
  <c r="BM311" i="1"/>
  <c r="BL311" i="1"/>
  <c r="BK311" i="1"/>
  <c r="BJ311" i="1"/>
  <c r="BI311" i="1"/>
  <c r="BH311" i="1"/>
  <c r="BG311" i="1"/>
  <c r="BF311" i="1"/>
  <c r="BE311" i="1"/>
  <c r="BD311" i="1"/>
  <c r="BC311" i="1"/>
  <c r="BB311" i="1"/>
  <c r="BA311" i="1"/>
  <c r="AZ311" i="1"/>
  <c r="AY311" i="1"/>
  <c r="AX311" i="1"/>
  <c r="AW311" i="1"/>
  <c r="AV311" i="1"/>
  <c r="AU311" i="1"/>
  <c r="AT311" i="1"/>
  <c r="AS311" i="1"/>
  <c r="AR311" i="1"/>
  <c r="AQ311" i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K311" i="1"/>
  <c r="L311" i="1" s="1"/>
  <c r="I311" i="1"/>
  <c r="J311" i="1"/>
  <c r="H311" i="1"/>
  <c r="G311" i="1"/>
  <c r="F311" i="1"/>
  <c r="E311" i="1"/>
  <c r="D311" i="1"/>
  <c r="C311" i="1"/>
  <c r="CD310" i="1"/>
  <c r="CC310" i="1"/>
  <c r="CB310" i="1"/>
  <c r="CA310" i="1"/>
  <c r="BZ310" i="1"/>
  <c r="BY310" i="1"/>
  <c r="BX310" i="1"/>
  <c r="BW310" i="1"/>
  <c r="BV310" i="1"/>
  <c r="BU310" i="1"/>
  <c r="BT310" i="1"/>
  <c r="BS310" i="1"/>
  <c r="BR310" i="1"/>
  <c r="BQ310" i="1"/>
  <c r="BP310" i="1"/>
  <c r="BO310" i="1"/>
  <c r="BN310" i="1"/>
  <c r="BM310" i="1"/>
  <c r="BL310" i="1"/>
  <c r="BK310" i="1"/>
  <c r="BJ310" i="1"/>
  <c r="BI310" i="1"/>
  <c r="BH310" i="1"/>
  <c r="BG310" i="1"/>
  <c r="BF310" i="1"/>
  <c r="BE310" i="1"/>
  <c r="BD310" i="1"/>
  <c r="BC310" i="1"/>
  <c r="BB310" i="1"/>
  <c r="BA310" i="1"/>
  <c r="AZ310" i="1"/>
  <c r="AY310" i="1"/>
  <c r="AX310" i="1"/>
  <c r="AW310" i="1"/>
  <c r="AV310" i="1"/>
  <c r="AU310" i="1"/>
  <c r="AT310" i="1"/>
  <c r="AS310" i="1"/>
  <c r="AR310" i="1"/>
  <c r="AQ310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K310" i="1"/>
  <c r="L310" i="1" s="1"/>
  <c r="I310" i="1"/>
  <c r="J310" i="1"/>
  <c r="H310" i="1"/>
  <c r="G310" i="1"/>
  <c r="F310" i="1"/>
  <c r="E310" i="1"/>
  <c r="D310" i="1"/>
  <c r="C310" i="1"/>
  <c r="CD309" i="1"/>
  <c r="CC309" i="1"/>
  <c r="CB309" i="1"/>
  <c r="CA309" i="1"/>
  <c r="BZ309" i="1"/>
  <c r="BY309" i="1"/>
  <c r="BX309" i="1"/>
  <c r="BW309" i="1"/>
  <c r="BV309" i="1"/>
  <c r="BU309" i="1"/>
  <c r="BT309" i="1"/>
  <c r="BS309" i="1"/>
  <c r="BR309" i="1"/>
  <c r="BQ309" i="1"/>
  <c r="BP309" i="1"/>
  <c r="BO309" i="1"/>
  <c r="BN309" i="1"/>
  <c r="BM309" i="1"/>
  <c r="BL309" i="1"/>
  <c r="BK309" i="1"/>
  <c r="BJ309" i="1"/>
  <c r="BI309" i="1"/>
  <c r="BH309" i="1"/>
  <c r="BG309" i="1"/>
  <c r="BF309" i="1"/>
  <c r="BE309" i="1"/>
  <c r="BD309" i="1"/>
  <c r="BC309" i="1"/>
  <c r="BB309" i="1"/>
  <c r="BA309" i="1"/>
  <c r="AZ309" i="1"/>
  <c r="AY309" i="1"/>
  <c r="AX309" i="1"/>
  <c r="AW309" i="1"/>
  <c r="AV309" i="1"/>
  <c r="AU309" i="1"/>
  <c r="AT309" i="1"/>
  <c r="AS309" i="1"/>
  <c r="AR309" i="1"/>
  <c r="AQ309" i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K309" i="1"/>
  <c r="L309" i="1" s="1"/>
  <c r="I309" i="1"/>
  <c r="J309" i="1"/>
  <c r="H309" i="1"/>
  <c r="G309" i="1"/>
  <c r="F309" i="1"/>
  <c r="E309" i="1"/>
  <c r="D309" i="1"/>
  <c r="C309" i="1"/>
  <c r="CD308" i="1"/>
  <c r="CC308" i="1"/>
  <c r="CB308" i="1"/>
  <c r="CA308" i="1"/>
  <c r="BZ308" i="1"/>
  <c r="BY308" i="1"/>
  <c r="BX308" i="1"/>
  <c r="BW308" i="1"/>
  <c r="BV308" i="1"/>
  <c r="BU308" i="1"/>
  <c r="BT308" i="1"/>
  <c r="BS308" i="1"/>
  <c r="BR308" i="1"/>
  <c r="BQ308" i="1"/>
  <c r="BP308" i="1"/>
  <c r="BO308" i="1"/>
  <c r="BN308" i="1"/>
  <c r="BM308" i="1"/>
  <c r="BL308" i="1"/>
  <c r="BK308" i="1"/>
  <c r="BJ308" i="1"/>
  <c r="BI308" i="1"/>
  <c r="BH308" i="1"/>
  <c r="BG308" i="1"/>
  <c r="BF308" i="1"/>
  <c r="BE308" i="1"/>
  <c r="BD308" i="1"/>
  <c r="BC308" i="1"/>
  <c r="BB308" i="1"/>
  <c r="BA308" i="1"/>
  <c r="AZ308" i="1"/>
  <c r="AY308" i="1"/>
  <c r="AX308" i="1"/>
  <c r="AW308" i="1"/>
  <c r="AV308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K308" i="1"/>
  <c r="L308" i="1" s="1"/>
  <c r="I308" i="1"/>
  <c r="J308" i="1"/>
  <c r="H308" i="1"/>
  <c r="G308" i="1"/>
  <c r="F308" i="1"/>
  <c r="E308" i="1"/>
  <c r="D308" i="1"/>
  <c r="C308" i="1"/>
  <c r="CD307" i="1"/>
  <c r="CC307" i="1"/>
  <c r="CB307" i="1"/>
  <c r="CA307" i="1"/>
  <c r="BZ307" i="1"/>
  <c r="BY307" i="1"/>
  <c r="BX307" i="1"/>
  <c r="BW307" i="1"/>
  <c r="BV307" i="1"/>
  <c r="BU307" i="1"/>
  <c r="BT307" i="1"/>
  <c r="BS307" i="1"/>
  <c r="BR307" i="1"/>
  <c r="BQ307" i="1"/>
  <c r="BP307" i="1"/>
  <c r="BO307" i="1"/>
  <c r="BN307" i="1"/>
  <c r="BM307" i="1"/>
  <c r="BL307" i="1"/>
  <c r="BK307" i="1"/>
  <c r="BJ307" i="1"/>
  <c r="BI307" i="1"/>
  <c r="BH307" i="1"/>
  <c r="BG307" i="1"/>
  <c r="BF307" i="1"/>
  <c r="BE307" i="1"/>
  <c r="BD307" i="1"/>
  <c r="BC307" i="1"/>
  <c r="BB307" i="1"/>
  <c r="BA307" i="1"/>
  <c r="AZ307" i="1"/>
  <c r="AY307" i="1"/>
  <c r="AX307" i="1"/>
  <c r="AW307" i="1"/>
  <c r="AV307" i="1"/>
  <c r="AU307" i="1"/>
  <c r="AT307" i="1"/>
  <c r="AS307" i="1"/>
  <c r="AR307" i="1"/>
  <c r="AQ307" i="1"/>
  <c r="AP307" i="1"/>
  <c r="AO307" i="1"/>
  <c r="AN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K307" i="1"/>
  <c r="L307" i="1" s="1"/>
  <c r="I307" i="1"/>
  <c r="J307" i="1"/>
  <c r="H307" i="1"/>
  <c r="G307" i="1"/>
  <c r="F307" i="1"/>
  <c r="E307" i="1"/>
  <c r="D307" i="1"/>
  <c r="C307" i="1"/>
  <c r="CD306" i="1"/>
  <c r="CC306" i="1"/>
  <c r="CB306" i="1"/>
  <c r="CA306" i="1"/>
  <c r="BZ306" i="1"/>
  <c r="BY306" i="1"/>
  <c r="BX306" i="1"/>
  <c r="BW306" i="1"/>
  <c r="BV306" i="1"/>
  <c r="BU306" i="1"/>
  <c r="BT306" i="1"/>
  <c r="BS306" i="1"/>
  <c r="BR306" i="1"/>
  <c r="BQ306" i="1"/>
  <c r="BP306" i="1"/>
  <c r="BO306" i="1"/>
  <c r="BN306" i="1"/>
  <c r="BM306" i="1"/>
  <c r="BL306" i="1"/>
  <c r="BK306" i="1"/>
  <c r="BJ306" i="1"/>
  <c r="BI306" i="1"/>
  <c r="BH306" i="1"/>
  <c r="BG306" i="1"/>
  <c r="BF306" i="1"/>
  <c r="BE306" i="1"/>
  <c r="BD306" i="1"/>
  <c r="BC306" i="1"/>
  <c r="BB306" i="1"/>
  <c r="BA306" i="1"/>
  <c r="AZ306" i="1"/>
  <c r="AY306" i="1"/>
  <c r="AX306" i="1"/>
  <c r="AW306" i="1"/>
  <c r="AV306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K306" i="1"/>
  <c r="L306" i="1" s="1"/>
  <c r="I306" i="1"/>
  <c r="J306" i="1"/>
  <c r="H306" i="1"/>
  <c r="G306" i="1"/>
  <c r="F306" i="1"/>
  <c r="E306" i="1"/>
  <c r="D306" i="1"/>
  <c r="C306" i="1"/>
  <c r="CD305" i="1"/>
  <c r="CC305" i="1"/>
  <c r="CB305" i="1"/>
  <c r="CA305" i="1"/>
  <c r="BZ305" i="1"/>
  <c r="BY305" i="1"/>
  <c r="BX305" i="1"/>
  <c r="BW305" i="1"/>
  <c r="BV305" i="1"/>
  <c r="BU305" i="1"/>
  <c r="BT305" i="1"/>
  <c r="BS305" i="1"/>
  <c r="BR305" i="1"/>
  <c r="BQ305" i="1"/>
  <c r="BP305" i="1"/>
  <c r="BO305" i="1"/>
  <c r="BN305" i="1"/>
  <c r="BM305" i="1"/>
  <c r="BL305" i="1"/>
  <c r="BK305" i="1"/>
  <c r="BJ305" i="1"/>
  <c r="BI305" i="1"/>
  <c r="BH305" i="1"/>
  <c r="BG305" i="1"/>
  <c r="BF305" i="1"/>
  <c r="BE305" i="1"/>
  <c r="BD305" i="1"/>
  <c r="BC305" i="1"/>
  <c r="BB305" i="1"/>
  <c r="BA305" i="1"/>
  <c r="AZ305" i="1"/>
  <c r="AY305" i="1"/>
  <c r="AX305" i="1"/>
  <c r="AW305" i="1"/>
  <c r="AV305" i="1"/>
  <c r="AU305" i="1"/>
  <c r="AT305" i="1"/>
  <c r="AS305" i="1"/>
  <c r="AR305" i="1"/>
  <c r="AQ305" i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K305" i="1"/>
  <c r="L305" i="1" s="1"/>
  <c r="I305" i="1"/>
  <c r="J305" i="1"/>
  <c r="H305" i="1"/>
  <c r="G305" i="1"/>
  <c r="F305" i="1"/>
  <c r="E305" i="1"/>
  <c r="D305" i="1"/>
  <c r="C305" i="1"/>
  <c r="CD304" i="1"/>
  <c r="CC304" i="1"/>
  <c r="CB304" i="1"/>
  <c r="CA304" i="1"/>
  <c r="BZ304" i="1"/>
  <c r="BY304" i="1"/>
  <c r="BX304" i="1"/>
  <c r="BW304" i="1"/>
  <c r="BV304" i="1"/>
  <c r="BU304" i="1"/>
  <c r="BT304" i="1"/>
  <c r="BS304" i="1"/>
  <c r="BR304" i="1"/>
  <c r="BQ304" i="1"/>
  <c r="BP304" i="1"/>
  <c r="BO304" i="1"/>
  <c r="BN304" i="1"/>
  <c r="BM304" i="1"/>
  <c r="BL304" i="1"/>
  <c r="BK304" i="1"/>
  <c r="BJ304" i="1"/>
  <c r="BI304" i="1"/>
  <c r="BH304" i="1"/>
  <c r="BG304" i="1"/>
  <c r="BF304" i="1"/>
  <c r="BE304" i="1"/>
  <c r="BD304" i="1"/>
  <c r="BC304" i="1"/>
  <c r="BB304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K304" i="1"/>
  <c r="L304" i="1" s="1"/>
  <c r="I304" i="1"/>
  <c r="J304" i="1"/>
  <c r="H304" i="1"/>
  <c r="G304" i="1"/>
  <c r="F304" i="1"/>
  <c r="E304" i="1"/>
  <c r="D304" i="1"/>
  <c r="C304" i="1"/>
  <c r="CD303" i="1"/>
  <c r="CC303" i="1"/>
  <c r="CB303" i="1"/>
  <c r="CA303" i="1"/>
  <c r="BZ303" i="1"/>
  <c r="BY303" i="1"/>
  <c r="BX303" i="1"/>
  <c r="BW303" i="1"/>
  <c r="BV303" i="1"/>
  <c r="BU303" i="1"/>
  <c r="BT303" i="1"/>
  <c r="BS303" i="1"/>
  <c r="BR303" i="1"/>
  <c r="BQ303" i="1"/>
  <c r="BP303" i="1"/>
  <c r="BO303" i="1"/>
  <c r="BN303" i="1"/>
  <c r="BM303" i="1"/>
  <c r="BL303" i="1"/>
  <c r="BK303" i="1"/>
  <c r="BJ303" i="1"/>
  <c r="BI303" i="1"/>
  <c r="BH303" i="1"/>
  <c r="BG303" i="1"/>
  <c r="BF303" i="1"/>
  <c r="BE303" i="1"/>
  <c r="BD303" i="1"/>
  <c r="BC303" i="1"/>
  <c r="BB303" i="1"/>
  <c r="BA303" i="1"/>
  <c r="AZ303" i="1"/>
  <c r="AY303" i="1"/>
  <c r="AX303" i="1"/>
  <c r="AW303" i="1"/>
  <c r="AV303" i="1"/>
  <c r="AU303" i="1"/>
  <c r="AT303" i="1"/>
  <c r="AS303" i="1"/>
  <c r="AR303" i="1"/>
  <c r="AQ303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K303" i="1"/>
  <c r="L303" i="1" s="1"/>
  <c r="I303" i="1"/>
  <c r="J303" i="1"/>
  <c r="H303" i="1"/>
  <c r="G303" i="1"/>
  <c r="F303" i="1"/>
  <c r="E303" i="1"/>
  <c r="D303" i="1"/>
  <c r="C303" i="1"/>
  <c r="CD302" i="1"/>
  <c r="CC302" i="1"/>
  <c r="CB302" i="1"/>
  <c r="CA302" i="1"/>
  <c r="BZ302" i="1"/>
  <c r="BY302" i="1"/>
  <c r="BX302" i="1"/>
  <c r="BW302" i="1"/>
  <c r="BV302" i="1"/>
  <c r="BU302" i="1"/>
  <c r="BT302" i="1"/>
  <c r="BS302" i="1"/>
  <c r="BR302" i="1"/>
  <c r="BQ302" i="1"/>
  <c r="BP302" i="1"/>
  <c r="BO302" i="1"/>
  <c r="BN302" i="1"/>
  <c r="BM302" i="1"/>
  <c r="BL302" i="1"/>
  <c r="BK302" i="1"/>
  <c r="BJ302" i="1"/>
  <c r="BI302" i="1"/>
  <c r="BH302" i="1"/>
  <c r="BG302" i="1"/>
  <c r="BF302" i="1"/>
  <c r="BE302" i="1"/>
  <c r="BD302" i="1"/>
  <c r="BC302" i="1"/>
  <c r="BB302" i="1"/>
  <c r="BA302" i="1"/>
  <c r="AZ302" i="1"/>
  <c r="AY302" i="1"/>
  <c r="AX302" i="1"/>
  <c r="AW302" i="1"/>
  <c r="AV302" i="1"/>
  <c r="AU302" i="1"/>
  <c r="AT302" i="1"/>
  <c r="AS302" i="1"/>
  <c r="AR302" i="1"/>
  <c r="AQ302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K302" i="1"/>
  <c r="L302" i="1" s="1"/>
  <c r="I302" i="1"/>
  <c r="J302" i="1"/>
  <c r="H302" i="1"/>
  <c r="G302" i="1"/>
  <c r="F302" i="1"/>
  <c r="E302" i="1"/>
  <c r="D302" i="1"/>
  <c r="C302" i="1"/>
  <c r="CD301" i="1"/>
  <c r="CC301" i="1"/>
  <c r="CB301" i="1"/>
  <c r="CA301" i="1"/>
  <c r="BZ301" i="1"/>
  <c r="BY301" i="1"/>
  <c r="BX301" i="1"/>
  <c r="BW301" i="1"/>
  <c r="BV301" i="1"/>
  <c r="BU301" i="1"/>
  <c r="BT301" i="1"/>
  <c r="BS301" i="1"/>
  <c r="BR301" i="1"/>
  <c r="BQ301" i="1"/>
  <c r="BP301" i="1"/>
  <c r="BO301" i="1"/>
  <c r="BN301" i="1"/>
  <c r="BM301" i="1"/>
  <c r="BL301" i="1"/>
  <c r="BK301" i="1"/>
  <c r="BJ301" i="1"/>
  <c r="BI301" i="1"/>
  <c r="BH301" i="1"/>
  <c r="BG301" i="1"/>
  <c r="BF301" i="1"/>
  <c r="BE301" i="1"/>
  <c r="BD301" i="1"/>
  <c r="BC301" i="1"/>
  <c r="BB301" i="1"/>
  <c r="BA301" i="1"/>
  <c r="AZ301" i="1"/>
  <c r="AY301" i="1"/>
  <c r="AX301" i="1"/>
  <c r="AW301" i="1"/>
  <c r="AV301" i="1"/>
  <c r="AU301" i="1"/>
  <c r="AT301" i="1"/>
  <c r="AS301" i="1"/>
  <c r="AR301" i="1"/>
  <c r="AQ301" i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K301" i="1"/>
  <c r="L301" i="1" s="1"/>
  <c r="I301" i="1"/>
  <c r="J301" i="1"/>
  <c r="H301" i="1"/>
  <c r="G301" i="1"/>
  <c r="F301" i="1"/>
  <c r="E301" i="1"/>
  <c r="D301" i="1"/>
  <c r="C301" i="1"/>
  <c r="CD300" i="1"/>
  <c r="CC300" i="1"/>
  <c r="CB300" i="1"/>
  <c r="CA300" i="1"/>
  <c r="BZ300" i="1"/>
  <c r="BY300" i="1"/>
  <c r="BX300" i="1"/>
  <c r="BW300" i="1"/>
  <c r="BV300" i="1"/>
  <c r="BU300" i="1"/>
  <c r="BT300" i="1"/>
  <c r="BS300" i="1"/>
  <c r="BR300" i="1"/>
  <c r="BQ300" i="1"/>
  <c r="BP300" i="1"/>
  <c r="BO300" i="1"/>
  <c r="BN300" i="1"/>
  <c r="BM300" i="1"/>
  <c r="BL300" i="1"/>
  <c r="BK300" i="1"/>
  <c r="BJ300" i="1"/>
  <c r="BI300" i="1"/>
  <c r="BH300" i="1"/>
  <c r="BG300" i="1"/>
  <c r="BF300" i="1"/>
  <c r="BE300" i="1"/>
  <c r="BD300" i="1"/>
  <c r="BC300" i="1"/>
  <c r="BB300" i="1"/>
  <c r="BA300" i="1"/>
  <c r="AZ300" i="1"/>
  <c r="AY300" i="1"/>
  <c r="AX300" i="1"/>
  <c r="AW300" i="1"/>
  <c r="AV300" i="1"/>
  <c r="AU300" i="1"/>
  <c r="AT300" i="1"/>
  <c r="AS300" i="1"/>
  <c r="AR300" i="1"/>
  <c r="AQ300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K300" i="1"/>
  <c r="L300" i="1" s="1"/>
  <c r="I300" i="1"/>
  <c r="J300" i="1"/>
  <c r="H300" i="1"/>
  <c r="G300" i="1"/>
  <c r="F300" i="1"/>
  <c r="E300" i="1"/>
  <c r="D300" i="1"/>
  <c r="C300" i="1"/>
  <c r="CD299" i="1"/>
  <c r="CC299" i="1"/>
  <c r="CB299" i="1"/>
  <c r="CA299" i="1"/>
  <c r="BZ299" i="1"/>
  <c r="BY299" i="1"/>
  <c r="BX299" i="1"/>
  <c r="BW299" i="1"/>
  <c r="BV299" i="1"/>
  <c r="BU299" i="1"/>
  <c r="BT299" i="1"/>
  <c r="BS299" i="1"/>
  <c r="BR299" i="1"/>
  <c r="BQ299" i="1"/>
  <c r="BP299" i="1"/>
  <c r="BO299" i="1"/>
  <c r="BN299" i="1"/>
  <c r="BM299" i="1"/>
  <c r="BL299" i="1"/>
  <c r="BK299" i="1"/>
  <c r="BJ299" i="1"/>
  <c r="BI299" i="1"/>
  <c r="BH299" i="1"/>
  <c r="BG299" i="1"/>
  <c r="BF299" i="1"/>
  <c r="BE299" i="1"/>
  <c r="BD299" i="1"/>
  <c r="BC299" i="1"/>
  <c r="BB299" i="1"/>
  <c r="BA299" i="1"/>
  <c r="AZ299" i="1"/>
  <c r="AY299" i="1"/>
  <c r="AX299" i="1"/>
  <c r="AW299" i="1"/>
  <c r="AV299" i="1"/>
  <c r="AU299" i="1"/>
  <c r="AT299" i="1"/>
  <c r="AS299" i="1"/>
  <c r="AR299" i="1"/>
  <c r="AQ299" i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K299" i="1"/>
  <c r="L299" i="1" s="1"/>
  <c r="I299" i="1"/>
  <c r="J299" i="1"/>
  <c r="H299" i="1"/>
  <c r="G299" i="1"/>
  <c r="F299" i="1"/>
  <c r="E299" i="1"/>
  <c r="D299" i="1"/>
  <c r="C299" i="1"/>
  <c r="CD298" i="1"/>
  <c r="CC298" i="1"/>
  <c r="CB298" i="1"/>
  <c r="CA298" i="1"/>
  <c r="BZ298" i="1"/>
  <c r="BY298" i="1"/>
  <c r="BX298" i="1"/>
  <c r="BW298" i="1"/>
  <c r="BV298" i="1"/>
  <c r="BU298" i="1"/>
  <c r="BT298" i="1"/>
  <c r="BS298" i="1"/>
  <c r="BR298" i="1"/>
  <c r="BQ298" i="1"/>
  <c r="BP298" i="1"/>
  <c r="BO298" i="1"/>
  <c r="BN298" i="1"/>
  <c r="BM298" i="1"/>
  <c r="BL298" i="1"/>
  <c r="BK298" i="1"/>
  <c r="BJ298" i="1"/>
  <c r="BI298" i="1"/>
  <c r="BH298" i="1"/>
  <c r="BG298" i="1"/>
  <c r="BF298" i="1"/>
  <c r="BE298" i="1"/>
  <c r="BD298" i="1"/>
  <c r="BC298" i="1"/>
  <c r="BB298" i="1"/>
  <c r="BA298" i="1"/>
  <c r="AZ298" i="1"/>
  <c r="AY298" i="1"/>
  <c r="AX298" i="1"/>
  <c r="AW298" i="1"/>
  <c r="AV298" i="1"/>
  <c r="AU298" i="1"/>
  <c r="AT298" i="1"/>
  <c r="AS298" i="1"/>
  <c r="AR298" i="1"/>
  <c r="AQ298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K298" i="1"/>
  <c r="L298" i="1" s="1"/>
  <c r="I298" i="1"/>
  <c r="J298" i="1"/>
  <c r="H298" i="1"/>
  <c r="G298" i="1"/>
  <c r="F298" i="1"/>
  <c r="E298" i="1"/>
  <c r="D298" i="1"/>
  <c r="C298" i="1"/>
  <c r="CD297" i="1"/>
  <c r="CC297" i="1"/>
  <c r="CB297" i="1"/>
  <c r="CA297" i="1"/>
  <c r="BZ297" i="1"/>
  <c r="BY297" i="1"/>
  <c r="BX297" i="1"/>
  <c r="BW297" i="1"/>
  <c r="BV297" i="1"/>
  <c r="BU297" i="1"/>
  <c r="BT297" i="1"/>
  <c r="BS297" i="1"/>
  <c r="BR297" i="1"/>
  <c r="BQ297" i="1"/>
  <c r="BP297" i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K297" i="1"/>
  <c r="L297" i="1" s="1"/>
  <c r="I297" i="1"/>
  <c r="J297" i="1"/>
  <c r="H297" i="1"/>
  <c r="G297" i="1"/>
  <c r="F297" i="1"/>
  <c r="E297" i="1"/>
  <c r="D297" i="1"/>
  <c r="C297" i="1"/>
  <c r="CD296" i="1"/>
  <c r="CC296" i="1"/>
  <c r="CB296" i="1"/>
  <c r="CA296" i="1"/>
  <c r="BZ296" i="1"/>
  <c r="BY296" i="1"/>
  <c r="BX296" i="1"/>
  <c r="BW296" i="1"/>
  <c r="BV296" i="1"/>
  <c r="BU296" i="1"/>
  <c r="BT296" i="1"/>
  <c r="BS296" i="1"/>
  <c r="BR296" i="1"/>
  <c r="BQ296" i="1"/>
  <c r="BP296" i="1"/>
  <c r="BO296" i="1"/>
  <c r="BN296" i="1"/>
  <c r="BM296" i="1"/>
  <c r="BL296" i="1"/>
  <c r="BK296" i="1"/>
  <c r="BJ296" i="1"/>
  <c r="BI296" i="1"/>
  <c r="BH296" i="1"/>
  <c r="BG296" i="1"/>
  <c r="BF296" i="1"/>
  <c r="BE296" i="1"/>
  <c r="BD296" i="1"/>
  <c r="BC296" i="1"/>
  <c r="BB296" i="1"/>
  <c r="BA296" i="1"/>
  <c r="AZ296" i="1"/>
  <c r="AY296" i="1"/>
  <c r="AX296" i="1"/>
  <c r="AW296" i="1"/>
  <c r="AV296" i="1"/>
  <c r="AU296" i="1"/>
  <c r="AT296" i="1"/>
  <c r="AS296" i="1"/>
  <c r="AR296" i="1"/>
  <c r="AQ296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K296" i="1"/>
  <c r="L296" i="1" s="1"/>
  <c r="I296" i="1"/>
  <c r="J296" i="1"/>
  <c r="H296" i="1"/>
  <c r="G296" i="1"/>
  <c r="F296" i="1"/>
  <c r="E296" i="1"/>
  <c r="D296" i="1"/>
  <c r="C296" i="1"/>
  <c r="CD295" i="1"/>
  <c r="CC295" i="1"/>
  <c r="CB295" i="1"/>
  <c r="CA295" i="1"/>
  <c r="BZ295" i="1"/>
  <c r="BY295" i="1"/>
  <c r="BX295" i="1"/>
  <c r="BW295" i="1"/>
  <c r="BV295" i="1"/>
  <c r="BU295" i="1"/>
  <c r="BT295" i="1"/>
  <c r="BS295" i="1"/>
  <c r="BR295" i="1"/>
  <c r="BQ295" i="1"/>
  <c r="BP295" i="1"/>
  <c r="BO295" i="1"/>
  <c r="BN295" i="1"/>
  <c r="BM295" i="1"/>
  <c r="BL295" i="1"/>
  <c r="BK295" i="1"/>
  <c r="BJ295" i="1"/>
  <c r="BI295" i="1"/>
  <c r="BH295" i="1"/>
  <c r="BG295" i="1"/>
  <c r="BF295" i="1"/>
  <c r="BE295" i="1"/>
  <c r="BD295" i="1"/>
  <c r="BC295" i="1"/>
  <c r="BB295" i="1"/>
  <c r="BA295" i="1"/>
  <c r="AZ295" i="1"/>
  <c r="AY295" i="1"/>
  <c r="AX295" i="1"/>
  <c r="AW295" i="1"/>
  <c r="AV295" i="1"/>
  <c r="AU295" i="1"/>
  <c r="AT295" i="1"/>
  <c r="AS295" i="1"/>
  <c r="AR295" i="1"/>
  <c r="AQ295" i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K295" i="1"/>
  <c r="L295" i="1" s="1"/>
  <c r="I295" i="1"/>
  <c r="J295" i="1"/>
  <c r="H295" i="1"/>
  <c r="G295" i="1"/>
  <c r="F295" i="1"/>
  <c r="E295" i="1"/>
  <c r="D295" i="1"/>
  <c r="C295" i="1"/>
  <c r="CD294" i="1"/>
  <c r="CC294" i="1"/>
  <c r="CB294" i="1"/>
  <c r="CA294" i="1"/>
  <c r="BZ294" i="1"/>
  <c r="BY294" i="1"/>
  <c r="BX294" i="1"/>
  <c r="BW294" i="1"/>
  <c r="BV294" i="1"/>
  <c r="BU294" i="1"/>
  <c r="BT294" i="1"/>
  <c r="BS294" i="1"/>
  <c r="BR294" i="1"/>
  <c r="BQ294" i="1"/>
  <c r="BP294" i="1"/>
  <c r="BO294" i="1"/>
  <c r="BN294" i="1"/>
  <c r="BM294" i="1"/>
  <c r="BL294" i="1"/>
  <c r="BK294" i="1"/>
  <c r="BJ294" i="1"/>
  <c r="BI294" i="1"/>
  <c r="BH294" i="1"/>
  <c r="BG294" i="1"/>
  <c r="BF294" i="1"/>
  <c r="BE294" i="1"/>
  <c r="BD294" i="1"/>
  <c r="BC294" i="1"/>
  <c r="BB294" i="1"/>
  <c r="BA294" i="1"/>
  <c r="AZ294" i="1"/>
  <c r="AY294" i="1"/>
  <c r="AX294" i="1"/>
  <c r="AW294" i="1"/>
  <c r="AV294" i="1"/>
  <c r="AU294" i="1"/>
  <c r="AT294" i="1"/>
  <c r="AS294" i="1"/>
  <c r="AR294" i="1"/>
  <c r="AQ294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K294" i="1"/>
  <c r="L294" i="1" s="1"/>
  <c r="I294" i="1"/>
  <c r="J294" i="1"/>
  <c r="H294" i="1"/>
  <c r="G294" i="1"/>
  <c r="F294" i="1"/>
  <c r="E294" i="1"/>
  <c r="D294" i="1"/>
  <c r="C294" i="1"/>
  <c r="CD293" i="1"/>
  <c r="CC293" i="1"/>
  <c r="CB293" i="1"/>
  <c r="CA293" i="1"/>
  <c r="BZ293" i="1"/>
  <c r="BY293" i="1"/>
  <c r="BX293" i="1"/>
  <c r="BW293" i="1"/>
  <c r="BV293" i="1"/>
  <c r="BU293" i="1"/>
  <c r="BT293" i="1"/>
  <c r="BS293" i="1"/>
  <c r="BR293" i="1"/>
  <c r="BQ293" i="1"/>
  <c r="BP293" i="1"/>
  <c r="BO293" i="1"/>
  <c r="BN293" i="1"/>
  <c r="BM293" i="1"/>
  <c r="BL293" i="1"/>
  <c r="BK293" i="1"/>
  <c r="BJ293" i="1"/>
  <c r="BI293" i="1"/>
  <c r="BH293" i="1"/>
  <c r="BG293" i="1"/>
  <c r="BF293" i="1"/>
  <c r="BE293" i="1"/>
  <c r="BD293" i="1"/>
  <c r="BC293" i="1"/>
  <c r="BB293" i="1"/>
  <c r="BA293" i="1"/>
  <c r="AZ293" i="1"/>
  <c r="AY293" i="1"/>
  <c r="AX293" i="1"/>
  <c r="AW293" i="1"/>
  <c r="AV293" i="1"/>
  <c r="AU293" i="1"/>
  <c r="AT293" i="1"/>
  <c r="AS293" i="1"/>
  <c r="AR293" i="1"/>
  <c r="AQ293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K293" i="1"/>
  <c r="L293" i="1" s="1"/>
  <c r="I293" i="1"/>
  <c r="J293" i="1"/>
  <c r="H293" i="1"/>
  <c r="G293" i="1"/>
  <c r="F293" i="1"/>
  <c r="E293" i="1"/>
  <c r="D293" i="1"/>
  <c r="C293" i="1"/>
  <c r="CD292" i="1"/>
  <c r="CC292" i="1"/>
  <c r="CB292" i="1"/>
  <c r="CA292" i="1"/>
  <c r="BZ292" i="1"/>
  <c r="BY292" i="1"/>
  <c r="BX292" i="1"/>
  <c r="BW292" i="1"/>
  <c r="BV292" i="1"/>
  <c r="BU292" i="1"/>
  <c r="BT292" i="1"/>
  <c r="BS292" i="1"/>
  <c r="BR292" i="1"/>
  <c r="BQ292" i="1"/>
  <c r="BP292" i="1"/>
  <c r="BO292" i="1"/>
  <c r="BN292" i="1"/>
  <c r="BM292" i="1"/>
  <c r="BL292" i="1"/>
  <c r="BK292" i="1"/>
  <c r="BJ292" i="1"/>
  <c r="BI292" i="1"/>
  <c r="BH292" i="1"/>
  <c r="BG292" i="1"/>
  <c r="BF292" i="1"/>
  <c r="BE292" i="1"/>
  <c r="BD292" i="1"/>
  <c r="BC292" i="1"/>
  <c r="BB292" i="1"/>
  <c r="BA292" i="1"/>
  <c r="AZ292" i="1"/>
  <c r="AY292" i="1"/>
  <c r="AX292" i="1"/>
  <c r="AW292" i="1"/>
  <c r="AV292" i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K292" i="1"/>
  <c r="L292" i="1" s="1"/>
  <c r="I292" i="1"/>
  <c r="J292" i="1"/>
  <c r="H292" i="1"/>
  <c r="G292" i="1"/>
  <c r="F292" i="1"/>
  <c r="E292" i="1"/>
  <c r="D292" i="1"/>
  <c r="C292" i="1"/>
  <c r="CD291" i="1"/>
  <c r="CC291" i="1"/>
  <c r="CB291" i="1"/>
  <c r="CA291" i="1"/>
  <c r="BZ291" i="1"/>
  <c r="BY291" i="1"/>
  <c r="BX291" i="1"/>
  <c r="BW291" i="1"/>
  <c r="BV291" i="1"/>
  <c r="BU291" i="1"/>
  <c r="BT291" i="1"/>
  <c r="BS291" i="1"/>
  <c r="BR291" i="1"/>
  <c r="BQ291" i="1"/>
  <c r="BP291" i="1"/>
  <c r="BO291" i="1"/>
  <c r="BN291" i="1"/>
  <c r="BM291" i="1"/>
  <c r="BL291" i="1"/>
  <c r="BK291" i="1"/>
  <c r="BJ291" i="1"/>
  <c r="BI291" i="1"/>
  <c r="BH291" i="1"/>
  <c r="BG291" i="1"/>
  <c r="BF291" i="1"/>
  <c r="BE291" i="1"/>
  <c r="BD291" i="1"/>
  <c r="BC291" i="1"/>
  <c r="BB291" i="1"/>
  <c r="BA291" i="1"/>
  <c r="AZ291" i="1"/>
  <c r="AY291" i="1"/>
  <c r="AX291" i="1"/>
  <c r="AW291" i="1"/>
  <c r="AV291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K291" i="1"/>
  <c r="L291" i="1" s="1"/>
  <c r="I291" i="1"/>
  <c r="J291" i="1"/>
  <c r="H291" i="1"/>
  <c r="G291" i="1"/>
  <c r="F291" i="1"/>
  <c r="E291" i="1"/>
  <c r="D291" i="1"/>
  <c r="C291" i="1"/>
  <c r="CD290" i="1"/>
  <c r="CC290" i="1"/>
  <c r="CB290" i="1"/>
  <c r="CA290" i="1"/>
  <c r="BZ290" i="1"/>
  <c r="BY290" i="1"/>
  <c r="BX290" i="1"/>
  <c r="BW290" i="1"/>
  <c r="BV290" i="1"/>
  <c r="BU290" i="1"/>
  <c r="BT290" i="1"/>
  <c r="BS290" i="1"/>
  <c r="BR290" i="1"/>
  <c r="BQ290" i="1"/>
  <c r="BP290" i="1"/>
  <c r="BO290" i="1"/>
  <c r="BN290" i="1"/>
  <c r="BM290" i="1"/>
  <c r="BL290" i="1"/>
  <c r="BK290" i="1"/>
  <c r="BJ290" i="1"/>
  <c r="BI290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K290" i="1"/>
  <c r="L290" i="1" s="1"/>
  <c r="I290" i="1"/>
  <c r="J290" i="1"/>
  <c r="H290" i="1"/>
  <c r="G290" i="1"/>
  <c r="F290" i="1"/>
  <c r="E290" i="1"/>
  <c r="D290" i="1"/>
  <c r="C290" i="1"/>
  <c r="CD289" i="1"/>
  <c r="CC289" i="1"/>
  <c r="CB289" i="1"/>
  <c r="CA289" i="1"/>
  <c r="BZ289" i="1"/>
  <c r="BY289" i="1"/>
  <c r="BX289" i="1"/>
  <c r="BW289" i="1"/>
  <c r="BV289" i="1"/>
  <c r="BU289" i="1"/>
  <c r="BT289" i="1"/>
  <c r="BS289" i="1"/>
  <c r="BR289" i="1"/>
  <c r="BQ289" i="1"/>
  <c r="BP289" i="1"/>
  <c r="BO289" i="1"/>
  <c r="BN289" i="1"/>
  <c r="BM289" i="1"/>
  <c r="BL289" i="1"/>
  <c r="BK289" i="1"/>
  <c r="BJ289" i="1"/>
  <c r="BI289" i="1"/>
  <c r="BH289" i="1"/>
  <c r="BG289" i="1"/>
  <c r="BF289" i="1"/>
  <c r="BE289" i="1"/>
  <c r="BD289" i="1"/>
  <c r="BC289" i="1"/>
  <c r="BB289" i="1"/>
  <c r="BA289" i="1"/>
  <c r="AZ289" i="1"/>
  <c r="AY289" i="1"/>
  <c r="AX289" i="1"/>
  <c r="AW289" i="1"/>
  <c r="AV289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K289" i="1"/>
  <c r="L289" i="1" s="1"/>
  <c r="I289" i="1"/>
  <c r="J289" i="1"/>
  <c r="H289" i="1"/>
  <c r="G289" i="1"/>
  <c r="F289" i="1"/>
  <c r="E289" i="1"/>
  <c r="D289" i="1"/>
  <c r="C289" i="1"/>
  <c r="CD288" i="1"/>
  <c r="CC288" i="1"/>
  <c r="CB288" i="1"/>
  <c r="CA288" i="1"/>
  <c r="BZ288" i="1"/>
  <c r="BY288" i="1"/>
  <c r="BX288" i="1"/>
  <c r="BW288" i="1"/>
  <c r="BV288" i="1"/>
  <c r="BU288" i="1"/>
  <c r="BT288" i="1"/>
  <c r="BS288" i="1"/>
  <c r="BR288" i="1"/>
  <c r="BQ288" i="1"/>
  <c r="BP288" i="1"/>
  <c r="BO288" i="1"/>
  <c r="BN288" i="1"/>
  <c r="BM288" i="1"/>
  <c r="BL288" i="1"/>
  <c r="BK288" i="1"/>
  <c r="BJ288" i="1"/>
  <c r="BI288" i="1"/>
  <c r="BH288" i="1"/>
  <c r="BG288" i="1"/>
  <c r="BF288" i="1"/>
  <c r="BE288" i="1"/>
  <c r="BD288" i="1"/>
  <c r="BC288" i="1"/>
  <c r="BB288" i="1"/>
  <c r="BA288" i="1"/>
  <c r="AZ288" i="1"/>
  <c r="AY288" i="1"/>
  <c r="AX288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K288" i="1"/>
  <c r="L288" i="1" s="1"/>
  <c r="I288" i="1"/>
  <c r="J288" i="1"/>
  <c r="H288" i="1"/>
  <c r="G288" i="1"/>
  <c r="F288" i="1"/>
  <c r="E288" i="1"/>
  <c r="D288" i="1"/>
  <c r="C288" i="1"/>
  <c r="CD287" i="1"/>
  <c r="CC287" i="1"/>
  <c r="CB287" i="1"/>
  <c r="CA287" i="1"/>
  <c r="BZ287" i="1"/>
  <c r="BY287" i="1"/>
  <c r="BX287" i="1"/>
  <c r="BW287" i="1"/>
  <c r="BV287" i="1"/>
  <c r="BU287" i="1"/>
  <c r="BT287" i="1"/>
  <c r="BS287" i="1"/>
  <c r="BR287" i="1"/>
  <c r="BQ287" i="1"/>
  <c r="BP287" i="1"/>
  <c r="BO287" i="1"/>
  <c r="BN287" i="1"/>
  <c r="BM287" i="1"/>
  <c r="BL287" i="1"/>
  <c r="BK287" i="1"/>
  <c r="BJ287" i="1"/>
  <c r="BI287" i="1"/>
  <c r="BH287" i="1"/>
  <c r="BG287" i="1"/>
  <c r="BF287" i="1"/>
  <c r="BE287" i="1"/>
  <c r="BD287" i="1"/>
  <c r="BC287" i="1"/>
  <c r="BB287" i="1"/>
  <c r="BA287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K287" i="1"/>
  <c r="L287" i="1" s="1"/>
  <c r="I287" i="1"/>
  <c r="J287" i="1"/>
  <c r="H287" i="1"/>
  <c r="G287" i="1"/>
  <c r="F287" i="1"/>
  <c r="E287" i="1"/>
  <c r="D287" i="1"/>
  <c r="C287" i="1"/>
  <c r="CD286" i="1"/>
  <c r="CC286" i="1"/>
  <c r="CB286" i="1"/>
  <c r="CA286" i="1"/>
  <c r="BZ286" i="1"/>
  <c r="BY286" i="1"/>
  <c r="BX286" i="1"/>
  <c r="BW286" i="1"/>
  <c r="BV286" i="1"/>
  <c r="BU286" i="1"/>
  <c r="BT286" i="1"/>
  <c r="BS286" i="1"/>
  <c r="BR286" i="1"/>
  <c r="BQ286" i="1"/>
  <c r="BP286" i="1"/>
  <c r="BO286" i="1"/>
  <c r="BN286" i="1"/>
  <c r="BM286" i="1"/>
  <c r="BL286" i="1"/>
  <c r="BK286" i="1"/>
  <c r="BJ286" i="1"/>
  <c r="BI286" i="1"/>
  <c r="BH286" i="1"/>
  <c r="BG286" i="1"/>
  <c r="BF286" i="1"/>
  <c r="BE286" i="1"/>
  <c r="BD286" i="1"/>
  <c r="BC286" i="1"/>
  <c r="BB286" i="1"/>
  <c r="BA286" i="1"/>
  <c r="AZ286" i="1"/>
  <c r="AY286" i="1"/>
  <c r="AX286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K286" i="1"/>
  <c r="L286" i="1" s="1"/>
  <c r="I286" i="1"/>
  <c r="J286" i="1"/>
  <c r="H286" i="1"/>
  <c r="G286" i="1"/>
  <c r="F286" i="1"/>
  <c r="E286" i="1"/>
  <c r="D286" i="1"/>
  <c r="C286" i="1"/>
  <c r="CD285" i="1"/>
  <c r="CC285" i="1"/>
  <c r="CB285" i="1"/>
  <c r="CA285" i="1"/>
  <c r="BZ285" i="1"/>
  <c r="BY285" i="1"/>
  <c r="BX285" i="1"/>
  <c r="BW285" i="1"/>
  <c r="BV285" i="1"/>
  <c r="BU285" i="1"/>
  <c r="BT285" i="1"/>
  <c r="BS285" i="1"/>
  <c r="BR285" i="1"/>
  <c r="BQ285" i="1"/>
  <c r="BP285" i="1"/>
  <c r="BO285" i="1"/>
  <c r="BN285" i="1"/>
  <c r="BM285" i="1"/>
  <c r="BL285" i="1"/>
  <c r="BK285" i="1"/>
  <c r="BJ285" i="1"/>
  <c r="BI285" i="1"/>
  <c r="BH285" i="1"/>
  <c r="BG285" i="1"/>
  <c r="BF285" i="1"/>
  <c r="BE285" i="1"/>
  <c r="BD285" i="1"/>
  <c r="BC285" i="1"/>
  <c r="BB285" i="1"/>
  <c r="BA285" i="1"/>
  <c r="AZ285" i="1"/>
  <c r="AY285" i="1"/>
  <c r="AX285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K285" i="1"/>
  <c r="L285" i="1" s="1"/>
  <c r="I285" i="1"/>
  <c r="J285" i="1"/>
  <c r="H285" i="1"/>
  <c r="G285" i="1"/>
  <c r="F285" i="1"/>
  <c r="E285" i="1"/>
  <c r="D285" i="1"/>
  <c r="C285" i="1"/>
  <c r="CD284" i="1"/>
  <c r="CC284" i="1"/>
  <c r="CB284" i="1"/>
  <c r="CA284" i="1"/>
  <c r="BZ284" i="1"/>
  <c r="BY284" i="1"/>
  <c r="BX284" i="1"/>
  <c r="BW284" i="1"/>
  <c r="BV284" i="1"/>
  <c r="BU284" i="1"/>
  <c r="BT284" i="1"/>
  <c r="BS284" i="1"/>
  <c r="BR284" i="1"/>
  <c r="BQ284" i="1"/>
  <c r="BP284" i="1"/>
  <c r="BO284" i="1"/>
  <c r="BN284" i="1"/>
  <c r="BM284" i="1"/>
  <c r="BL284" i="1"/>
  <c r="BK284" i="1"/>
  <c r="BJ284" i="1"/>
  <c r="BI284" i="1"/>
  <c r="BH284" i="1"/>
  <c r="BG284" i="1"/>
  <c r="BF284" i="1"/>
  <c r="BE284" i="1"/>
  <c r="BD284" i="1"/>
  <c r="BC284" i="1"/>
  <c r="BB284" i="1"/>
  <c r="BA284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K284" i="1"/>
  <c r="L284" i="1" s="1"/>
  <c r="I284" i="1"/>
  <c r="J284" i="1"/>
  <c r="H284" i="1"/>
  <c r="G284" i="1"/>
  <c r="F284" i="1"/>
  <c r="E284" i="1"/>
  <c r="D284" i="1"/>
  <c r="C284" i="1"/>
  <c r="CD283" i="1"/>
  <c r="CC283" i="1"/>
  <c r="CB283" i="1"/>
  <c r="CA283" i="1"/>
  <c r="BZ283" i="1"/>
  <c r="BY283" i="1"/>
  <c r="BX283" i="1"/>
  <c r="BW283" i="1"/>
  <c r="BV283" i="1"/>
  <c r="BU283" i="1"/>
  <c r="BT283" i="1"/>
  <c r="BS283" i="1"/>
  <c r="BR283" i="1"/>
  <c r="BQ283" i="1"/>
  <c r="BP283" i="1"/>
  <c r="BO283" i="1"/>
  <c r="BN283" i="1"/>
  <c r="BM283" i="1"/>
  <c r="BL283" i="1"/>
  <c r="BK283" i="1"/>
  <c r="BJ283" i="1"/>
  <c r="BI283" i="1"/>
  <c r="BH283" i="1"/>
  <c r="BG283" i="1"/>
  <c r="BF283" i="1"/>
  <c r="BE283" i="1"/>
  <c r="BD283" i="1"/>
  <c r="BC283" i="1"/>
  <c r="BB283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K283" i="1"/>
  <c r="L283" i="1" s="1"/>
  <c r="I283" i="1"/>
  <c r="J283" i="1"/>
  <c r="H283" i="1"/>
  <c r="G283" i="1"/>
  <c r="F283" i="1"/>
  <c r="E283" i="1"/>
  <c r="D283" i="1"/>
  <c r="C283" i="1"/>
  <c r="CD282" i="1"/>
  <c r="CC282" i="1"/>
  <c r="CB282" i="1"/>
  <c r="CA282" i="1"/>
  <c r="BZ282" i="1"/>
  <c r="BY282" i="1"/>
  <c r="BX282" i="1"/>
  <c r="BW282" i="1"/>
  <c r="BV282" i="1"/>
  <c r="BU282" i="1"/>
  <c r="BT282" i="1"/>
  <c r="BS282" i="1"/>
  <c r="BR282" i="1"/>
  <c r="BQ282" i="1"/>
  <c r="BP282" i="1"/>
  <c r="BO282" i="1"/>
  <c r="BN282" i="1"/>
  <c r="BM282" i="1"/>
  <c r="BL282" i="1"/>
  <c r="BK282" i="1"/>
  <c r="BJ282" i="1"/>
  <c r="BI282" i="1"/>
  <c r="BH282" i="1"/>
  <c r="BG282" i="1"/>
  <c r="BF282" i="1"/>
  <c r="BE282" i="1"/>
  <c r="BD282" i="1"/>
  <c r="BC282" i="1"/>
  <c r="BB282" i="1"/>
  <c r="BA282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K282" i="1"/>
  <c r="L282" i="1" s="1"/>
  <c r="I282" i="1"/>
  <c r="J282" i="1"/>
  <c r="H282" i="1"/>
  <c r="G282" i="1"/>
  <c r="F282" i="1"/>
  <c r="E282" i="1"/>
  <c r="D282" i="1"/>
  <c r="C282" i="1"/>
  <c r="CD281" i="1"/>
  <c r="CC281" i="1"/>
  <c r="CB281" i="1"/>
  <c r="CA281" i="1"/>
  <c r="BZ281" i="1"/>
  <c r="BY281" i="1"/>
  <c r="BX281" i="1"/>
  <c r="BW281" i="1"/>
  <c r="BV281" i="1"/>
  <c r="BU281" i="1"/>
  <c r="BT281" i="1"/>
  <c r="BS281" i="1"/>
  <c r="BR281" i="1"/>
  <c r="BQ281" i="1"/>
  <c r="BP281" i="1"/>
  <c r="BO281" i="1"/>
  <c r="BN281" i="1"/>
  <c r="BM281" i="1"/>
  <c r="BL281" i="1"/>
  <c r="BK281" i="1"/>
  <c r="BJ281" i="1"/>
  <c r="BI281" i="1"/>
  <c r="BH281" i="1"/>
  <c r="BG281" i="1"/>
  <c r="BF281" i="1"/>
  <c r="BE281" i="1"/>
  <c r="BD281" i="1"/>
  <c r="BC281" i="1"/>
  <c r="BB281" i="1"/>
  <c r="BA281" i="1"/>
  <c r="AZ281" i="1"/>
  <c r="AY281" i="1"/>
  <c r="AX281" i="1"/>
  <c r="AW281" i="1"/>
  <c r="AV281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K281" i="1"/>
  <c r="L281" i="1" s="1"/>
  <c r="I281" i="1"/>
  <c r="J281" i="1"/>
  <c r="H281" i="1"/>
  <c r="G281" i="1"/>
  <c r="F281" i="1"/>
  <c r="E281" i="1"/>
  <c r="D281" i="1"/>
  <c r="C281" i="1"/>
  <c r="CD280" i="1"/>
  <c r="CC280" i="1"/>
  <c r="CB280" i="1"/>
  <c r="CA280" i="1"/>
  <c r="BZ280" i="1"/>
  <c r="BY280" i="1"/>
  <c r="BX280" i="1"/>
  <c r="BW280" i="1"/>
  <c r="BV280" i="1"/>
  <c r="BU280" i="1"/>
  <c r="BT280" i="1"/>
  <c r="BS280" i="1"/>
  <c r="BR280" i="1"/>
  <c r="BQ280" i="1"/>
  <c r="BP280" i="1"/>
  <c r="BO280" i="1"/>
  <c r="BN280" i="1"/>
  <c r="BM280" i="1"/>
  <c r="BL280" i="1"/>
  <c r="BK280" i="1"/>
  <c r="BJ280" i="1"/>
  <c r="BI280" i="1"/>
  <c r="BH280" i="1"/>
  <c r="BG280" i="1"/>
  <c r="BF280" i="1"/>
  <c r="BE280" i="1"/>
  <c r="BD280" i="1"/>
  <c r="BC280" i="1"/>
  <c r="BB280" i="1"/>
  <c r="BA280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K280" i="1"/>
  <c r="L280" i="1" s="1"/>
  <c r="I280" i="1"/>
  <c r="J280" i="1"/>
  <c r="H280" i="1"/>
  <c r="G280" i="1"/>
  <c r="F280" i="1"/>
  <c r="E280" i="1"/>
  <c r="D280" i="1"/>
  <c r="C280" i="1"/>
  <c r="CD279" i="1"/>
  <c r="CC279" i="1"/>
  <c r="CB279" i="1"/>
  <c r="CA279" i="1"/>
  <c r="BZ279" i="1"/>
  <c r="BY279" i="1"/>
  <c r="BX279" i="1"/>
  <c r="BW279" i="1"/>
  <c r="BV279" i="1"/>
  <c r="BU279" i="1"/>
  <c r="BT279" i="1"/>
  <c r="BS279" i="1"/>
  <c r="BR279" i="1"/>
  <c r="BQ279" i="1"/>
  <c r="BP279" i="1"/>
  <c r="BO279" i="1"/>
  <c r="BN279" i="1"/>
  <c r="BM279" i="1"/>
  <c r="BL279" i="1"/>
  <c r="BK279" i="1"/>
  <c r="BJ279" i="1"/>
  <c r="BI279" i="1"/>
  <c r="BH279" i="1"/>
  <c r="BG279" i="1"/>
  <c r="BF279" i="1"/>
  <c r="BE279" i="1"/>
  <c r="BD279" i="1"/>
  <c r="BC279" i="1"/>
  <c r="BB279" i="1"/>
  <c r="BA279" i="1"/>
  <c r="AZ279" i="1"/>
  <c r="AY279" i="1"/>
  <c r="AX279" i="1"/>
  <c r="AW279" i="1"/>
  <c r="AV279" i="1"/>
  <c r="AU279" i="1"/>
  <c r="AT279" i="1"/>
  <c r="AS279" i="1"/>
  <c r="AR279" i="1"/>
  <c r="AQ279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K279" i="1"/>
  <c r="L279" i="1" s="1"/>
  <c r="I279" i="1"/>
  <c r="J279" i="1"/>
  <c r="H279" i="1"/>
  <c r="G279" i="1"/>
  <c r="F279" i="1"/>
  <c r="E279" i="1"/>
  <c r="D279" i="1"/>
  <c r="C279" i="1"/>
  <c r="CD278" i="1"/>
  <c r="CC278" i="1"/>
  <c r="CB278" i="1"/>
  <c r="CA278" i="1"/>
  <c r="BZ278" i="1"/>
  <c r="BY278" i="1"/>
  <c r="BX278" i="1"/>
  <c r="BW278" i="1"/>
  <c r="BV278" i="1"/>
  <c r="BU278" i="1"/>
  <c r="BT278" i="1"/>
  <c r="BS278" i="1"/>
  <c r="BR278" i="1"/>
  <c r="BQ278" i="1"/>
  <c r="BP278" i="1"/>
  <c r="BO278" i="1"/>
  <c r="BN278" i="1"/>
  <c r="BM278" i="1"/>
  <c r="BL278" i="1"/>
  <c r="BK278" i="1"/>
  <c r="BJ278" i="1"/>
  <c r="BI278" i="1"/>
  <c r="BH278" i="1"/>
  <c r="BG278" i="1"/>
  <c r="BF278" i="1"/>
  <c r="BE278" i="1"/>
  <c r="BD278" i="1"/>
  <c r="BC278" i="1"/>
  <c r="BB278" i="1"/>
  <c r="BA278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K278" i="1"/>
  <c r="L278" i="1" s="1"/>
  <c r="I278" i="1"/>
  <c r="J278" i="1"/>
  <c r="H278" i="1"/>
  <c r="G278" i="1"/>
  <c r="F278" i="1"/>
  <c r="E278" i="1"/>
  <c r="D278" i="1"/>
  <c r="C278" i="1"/>
  <c r="CD277" i="1"/>
  <c r="CC277" i="1"/>
  <c r="CB277" i="1"/>
  <c r="CA277" i="1"/>
  <c r="BZ277" i="1"/>
  <c r="BY277" i="1"/>
  <c r="BX277" i="1"/>
  <c r="BW277" i="1"/>
  <c r="BV277" i="1"/>
  <c r="BU277" i="1"/>
  <c r="BT277" i="1"/>
  <c r="BS277" i="1"/>
  <c r="BR277" i="1"/>
  <c r="BQ277" i="1"/>
  <c r="BP277" i="1"/>
  <c r="BO277" i="1"/>
  <c r="BN277" i="1"/>
  <c r="BM277" i="1"/>
  <c r="BL277" i="1"/>
  <c r="BK277" i="1"/>
  <c r="BJ277" i="1"/>
  <c r="BI277" i="1"/>
  <c r="BH277" i="1"/>
  <c r="BG277" i="1"/>
  <c r="BF277" i="1"/>
  <c r="BE277" i="1"/>
  <c r="BD277" i="1"/>
  <c r="BC277" i="1"/>
  <c r="BB277" i="1"/>
  <c r="BA277" i="1"/>
  <c r="AZ277" i="1"/>
  <c r="AY277" i="1"/>
  <c r="AX277" i="1"/>
  <c r="AW277" i="1"/>
  <c r="AV277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K277" i="1"/>
  <c r="L277" i="1" s="1"/>
  <c r="I277" i="1"/>
  <c r="J277" i="1"/>
  <c r="H277" i="1"/>
  <c r="G277" i="1"/>
  <c r="F277" i="1"/>
  <c r="E277" i="1"/>
  <c r="D277" i="1"/>
  <c r="C277" i="1"/>
  <c r="CD276" i="1"/>
  <c r="CC276" i="1"/>
  <c r="CB276" i="1"/>
  <c r="CA276" i="1"/>
  <c r="BZ276" i="1"/>
  <c r="BY276" i="1"/>
  <c r="BX276" i="1"/>
  <c r="BW276" i="1"/>
  <c r="BV276" i="1"/>
  <c r="BU276" i="1"/>
  <c r="BT276" i="1"/>
  <c r="BS276" i="1"/>
  <c r="BR276" i="1"/>
  <c r="BQ276" i="1"/>
  <c r="BP276" i="1"/>
  <c r="BO276" i="1"/>
  <c r="BN276" i="1"/>
  <c r="BM276" i="1"/>
  <c r="BL276" i="1"/>
  <c r="BK276" i="1"/>
  <c r="BJ276" i="1"/>
  <c r="BI276" i="1"/>
  <c r="BH276" i="1"/>
  <c r="BG276" i="1"/>
  <c r="BF276" i="1"/>
  <c r="BE276" i="1"/>
  <c r="BD276" i="1"/>
  <c r="BC276" i="1"/>
  <c r="BB276" i="1"/>
  <c r="BA276" i="1"/>
  <c r="AZ276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K276" i="1"/>
  <c r="L276" i="1" s="1"/>
  <c r="I276" i="1"/>
  <c r="J276" i="1"/>
  <c r="H276" i="1"/>
  <c r="G276" i="1"/>
  <c r="F276" i="1"/>
  <c r="E276" i="1"/>
  <c r="D276" i="1"/>
  <c r="C276" i="1"/>
  <c r="CD275" i="1"/>
  <c r="CC275" i="1"/>
  <c r="CB275" i="1"/>
  <c r="CA275" i="1"/>
  <c r="BZ275" i="1"/>
  <c r="BY275" i="1"/>
  <c r="BX275" i="1"/>
  <c r="BW275" i="1"/>
  <c r="BV275" i="1"/>
  <c r="BU275" i="1"/>
  <c r="BT275" i="1"/>
  <c r="BS275" i="1"/>
  <c r="BR275" i="1"/>
  <c r="BQ275" i="1"/>
  <c r="BP275" i="1"/>
  <c r="BO275" i="1"/>
  <c r="BN275" i="1"/>
  <c r="BM275" i="1"/>
  <c r="BL275" i="1"/>
  <c r="BK275" i="1"/>
  <c r="BJ275" i="1"/>
  <c r="BI275" i="1"/>
  <c r="BH275" i="1"/>
  <c r="BG275" i="1"/>
  <c r="BF275" i="1"/>
  <c r="BE275" i="1"/>
  <c r="BD275" i="1"/>
  <c r="BC275" i="1"/>
  <c r="BB275" i="1"/>
  <c r="BA275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K275" i="1"/>
  <c r="L275" i="1" s="1"/>
  <c r="I275" i="1"/>
  <c r="J275" i="1"/>
  <c r="H275" i="1"/>
  <c r="G275" i="1"/>
  <c r="F275" i="1"/>
  <c r="E275" i="1"/>
  <c r="D275" i="1"/>
  <c r="C275" i="1"/>
  <c r="CD274" i="1"/>
  <c r="CC274" i="1"/>
  <c r="CB274" i="1"/>
  <c r="CA274" i="1"/>
  <c r="BZ274" i="1"/>
  <c r="BY274" i="1"/>
  <c r="BX274" i="1"/>
  <c r="BW274" i="1"/>
  <c r="BV274" i="1"/>
  <c r="BU274" i="1"/>
  <c r="BT274" i="1"/>
  <c r="BS274" i="1"/>
  <c r="BR274" i="1"/>
  <c r="BQ274" i="1"/>
  <c r="BP274" i="1"/>
  <c r="BO274" i="1"/>
  <c r="BN274" i="1"/>
  <c r="BM274" i="1"/>
  <c r="BL274" i="1"/>
  <c r="BK274" i="1"/>
  <c r="BJ274" i="1"/>
  <c r="BI274" i="1"/>
  <c r="BH274" i="1"/>
  <c r="BG274" i="1"/>
  <c r="BF274" i="1"/>
  <c r="BE274" i="1"/>
  <c r="BD274" i="1"/>
  <c r="BC274" i="1"/>
  <c r="BB274" i="1"/>
  <c r="BA274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K274" i="1"/>
  <c r="L274" i="1" s="1"/>
  <c r="I274" i="1"/>
  <c r="J274" i="1"/>
  <c r="H274" i="1"/>
  <c r="G274" i="1"/>
  <c r="F274" i="1"/>
  <c r="E274" i="1"/>
  <c r="D274" i="1"/>
  <c r="C274" i="1"/>
  <c r="CD273" i="1"/>
  <c r="CC273" i="1"/>
  <c r="CB273" i="1"/>
  <c r="CA273" i="1"/>
  <c r="BZ273" i="1"/>
  <c r="BY273" i="1"/>
  <c r="BX273" i="1"/>
  <c r="BW273" i="1"/>
  <c r="BV273" i="1"/>
  <c r="BU273" i="1"/>
  <c r="BT273" i="1"/>
  <c r="BS273" i="1"/>
  <c r="BR273" i="1"/>
  <c r="BQ273" i="1"/>
  <c r="BP273" i="1"/>
  <c r="BO273" i="1"/>
  <c r="BN273" i="1"/>
  <c r="BM273" i="1"/>
  <c r="BL273" i="1"/>
  <c r="BK273" i="1"/>
  <c r="BJ273" i="1"/>
  <c r="BI273" i="1"/>
  <c r="BH273" i="1"/>
  <c r="BG273" i="1"/>
  <c r="BF273" i="1"/>
  <c r="BE273" i="1"/>
  <c r="BD273" i="1"/>
  <c r="BC273" i="1"/>
  <c r="BB273" i="1"/>
  <c r="BA273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K273" i="1"/>
  <c r="L273" i="1" s="1"/>
  <c r="I273" i="1"/>
  <c r="J273" i="1"/>
  <c r="H273" i="1"/>
  <c r="G273" i="1"/>
  <c r="F273" i="1"/>
  <c r="E273" i="1"/>
  <c r="D273" i="1"/>
  <c r="C273" i="1"/>
  <c r="CD272" i="1"/>
  <c r="CC272" i="1"/>
  <c r="CB272" i="1"/>
  <c r="CA272" i="1"/>
  <c r="BZ272" i="1"/>
  <c r="BY272" i="1"/>
  <c r="BX272" i="1"/>
  <c r="BW272" i="1"/>
  <c r="BV272" i="1"/>
  <c r="BU272" i="1"/>
  <c r="BT272" i="1"/>
  <c r="BS272" i="1"/>
  <c r="BR272" i="1"/>
  <c r="BQ272" i="1"/>
  <c r="BP272" i="1"/>
  <c r="BO272" i="1"/>
  <c r="BN272" i="1"/>
  <c r="BM272" i="1"/>
  <c r="BL272" i="1"/>
  <c r="BK272" i="1"/>
  <c r="BJ272" i="1"/>
  <c r="BI272" i="1"/>
  <c r="BH272" i="1"/>
  <c r="BG272" i="1"/>
  <c r="BF272" i="1"/>
  <c r="BE272" i="1"/>
  <c r="BD272" i="1"/>
  <c r="BC272" i="1"/>
  <c r="BB272" i="1"/>
  <c r="BA272" i="1"/>
  <c r="AZ272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K272" i="1"/>
  <c r="L272" i="1" s="1"/>
  <c r="I272" i="1"/>
  <c r="J272" i="1"/>
  <c r="H272" i="1"/>
  <c r="G272" i="1"/>
  <c r="F272" i="1"/>
  <c r="E272" i="1"/>
  <c r="D272" i="1"/>
  <c r="C272" i="1"/>
  <c r="CD271" i="1"/>
  <c r="CC271" i="1"/>
  <c r="CB271" i="1"/>
  <c r="CA271" i="1"/>
  <c r="BZ271" i="1"/>
  <c r="BY271" i="1"/>
  <c r="BX271" i="1"/>
  <c r="BW271" i="1"/>
  <c r="BV271" i="1"/>
  <c r="BU271" i="1"/>
  <c r="BT271" i="1"/>
  <c r="BS271" i="1"/>
  <c r="BR271" i="1"/>
  <c r="BQ271" i="1"/>
  <c r="BP271" i="1"/>
  <c r="BO271" i="1"/>
  <c r="BN271" i="1"/>
  <c r="BM271" i="1"/>
  <c r="BL271" i="1"/>
  <c r="BK271" i="1"/>
  <c r="BJ271" i="1"/>
  <c r="BI271" i="1"/>
  <c r="BH271" i="1"/>
  <c r="BG271" i="1"/>
  <c r="BF271" i="1"/>
  <c r="BE271" i="1"/>
  <c r="BD271" i="1"/>
  <c r="BC271" i="1"/>
  <c r="BB271" i="1"/>
  <c r="BA271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K271" i="1"/>
  <c r="L271" i="1" s="1"/>
  <c r="I271" i="1"/>
  <c r="J271" i="1"/>
  <c r="H271" i="1"/>
  <c r="G271" i="1"/>
  <c r="F271" i="1"/>
  <c r="E271" i="1"/>
  <c r="D271" i="1"/>
  <c r="C271" i="1"/>
  <c r="CD270" i="1"/>
  <c r="CC270" i="1"/>
  <c r="CB270" i="1"/>
  <c r="CA270" i="1"/>
  <c r="BZ270" i="1"/>
  <c r="BY270" i="1"/>
  <c r="BX270" i="1"/>
  <c r="BW270" i="1"/>
  <c r="BV270" i="1"/>
  <c r="BU270" i="1"/>
  <c r="BT270" i="1"/>
  <c r="BS270" i="1"/>
  <c r="BR270" i="1"/>
  <c r="BQ270" i="1"/>
  <c r="BP270" i="1"/>
  <c r="BO270" i="1"/>
  <c r="BN270" i="1"/>
  <c r="BM270" i="1"/>
  <c r="BL270" i="1"/>
  <c r="BK270" i="1"/>
  <c r="BJ270" i="1"/>
  <c r="BI270" i="1"/>
  <c r="BH270" i="1"/>
  <c r="BG270" i="1"/>
  <c r="BF270" i="1"/>
  <c r="BE270" i="1"/>
  <c r="BD270" i="1"/>
  <c r="BC270" i="1"/>
  <c r="BB270" i="1"/>
  <c r="BA270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K270" i="1"/>
  <c r="L270" i="1" s="1"/>
  <c r="I270" i="1"/>
  <c r="J270" i="1"/>
  <c r="H270" i="1"/>
  <c r="G270" i="1"/>
  <c r="F270" i="1"/>
  <c r="E270" i="1"/>
  <c r="D270" i="1"/>
  <c r="C270" i="1"/>
  <c r="CD269" i="1"/>
  <c r="CC269" i="1"/>
  <c r="CB269" i="1"/>
  <c r="CA269" i="1"/>
  <c r="BZ269" i="1"/>
  <c r="BY269" i="1"/>
  <c r="BX269" i="1"/>
  <c r="BW269" i="1"/>
  <c r="BV269" i="1"/>
  <c r="BU269" i="1"/>
  <c r="BT269" i="1"/>
  <c r="BS269" i="1"/>
  <c r="BR269" i="1"/>
  <c r="BQ269" i="1"/>
  <c r="BP269" i="1"/>
  <c r="BO269" i="1"/>
  <c r="BN269" i="1"/>
  <c r="BM269" i="1"/>
  <c r="BL269" i="1"/>
  <c r="BK269" i="1"/>
  <c r="BJ269" i="1"/>
  <c r="BI269" i="1"/>
  <c r="BH269" i="1"/>
  <c r="BG269" i="1"/>
  <c r="BF269" i="1"/>
  <c r="BE269" i="1"/>
  <c r="BD269" i="1"/>
  <c r="BC269" i="1"/>
  <c r="BB269" i="1"/>
  <c r="BA269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K269" i="1"/>
  <c r="L269" i="1" s="1"/>
  <c r="I269" i="1"/>
  <c r="J269" i="1"/>
  <c r="H269" i="1"/>
  <c r="G269" i="1"/>
  <c r="F269" i="1"/>
  <c r="E269" i="1"/>
  <c r="D269" i="1"/>
  <c r="C269" i="1"/>
  <c r="CD268" i="1"/>
  <c r="CC268" i="1"/>
  <c r="CB268" i="1"/>
  <c r="CA268" i="1"/>
  <c r="BZ268" i="1"/>
  <c r="BY268" i="1"/>
  <c r="BX268" i="1"/>
  <c r="BW268" i="1"/>
  <c r="BV268" i="1"/>
  <c r="BU268" i="1"/>
  <c r="BT268" i="1"/>
  <c r="BS268" i="1"/>
  <c r="BR268" i="1"/>
  <c r="BQ268" i="1"/>
  <c r="BP268" i="1"/>
  <c r="BO268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K268" i="1"/>
  <c r="L268" i="1" s="1"/>
  <c r="I268" i="1"/>
  <c r="J268" i="1"/>
  <c r="H268" i="1"/>
  <c r="G268" i="1"/>
  <c r="F268" i="1"/>
  <c r="E268" i="1"/>
  <c r="D268" i="1"/>
  <c r="C268" i="1"/>
  <c r="CD267" i="1"/>
  <c r="CC267" i="1"/>
  <c r="CB267" i="1"/>
  <c r="CA267" i="1"/>
  <c r="BZ267" i="1"/>
  <c r="BY267" i="1"/>
  <c r="BX267" i="1"/>
  <c r="BW267" i="1"/>
  <c r="BV267" i="1"/>
  <c r="BU267" i="1"/>
  <c r="BT267" i="1"/>
  <c r="BS267" i="1"/>
  <c r="BR267" i="1"/>
  <c r="BQ267" i="1"/>
  <c r="BP267" i="1"/>
  <c r="BO267" i="1"/>
  <c r="BN267" i="1"/>
  <c r="BM267" i="1"/>
  <c r="BL267" i="1"/>
  <c r="BK267" i="1"/>
  <c r="BJ267" i="1"/>
  <c r="BI267" i="1"/>
  <c r="BH267" i="1"/>
  <c r="BG267" i="1"/>
  <c r="BF267" i="1"/>
  <c r="BE267" i="1"/>
  <c r="BD267" i="1"/>
  <c r="BC267" i="1"/>
  <c r="BB267" i="1"/>
  <c r="BA267" i="1"/>
  <c r="AZ267" i="1"/>
  <c r="AY267" i="1"/>
  <c r="AX267" i="1"/>
  <c r="AW267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K267" i="1"/>
  <c r="L267" i="1" s="1"/>
  <c r="I267" i="1"/>
  <c r="J267" i="1"/>
  <c r="H267" i="1"/>
  <c r="G267" i="1"/>
  <c r="F267" i="1"/>
  <c r="E267" i="1"/>
  <c r="D267" i="1"/>
  <c r="C267" i="1"/>
  <c r="CD266" i="1"/>
  <c r="CC266" i="1"/>
  <c r="CB266" i="1"/>
  <c r="CA266" i="1"/>
  <c r="BZ266" i="1"/>
  <c r="BY266" i="1"/>
  <c r="BX266" i="1"/>
  <c r="BW266" i="1"/>
  <c r="BV266" i="1"/>
  <c r="BU266" i="1"/>
  <c r="BT266" i="1"/>
  <c r="BS266" i="1"/>
  <c r="BR266" i="1"/>
  <c r="BQ266" i="1"/>
  <c r="BP266" i="1"/>
  <c r="BO266" i="1"/>
  <c r="BN266" i="1"/>
  <c r="BM266" i="1"/>
  <c r="BL266" i="1"/>
  <c r="BK266" i="1"/>
  <c r="BJ266" i="1"/>
  <c r="BI266" i="1"/>
  <c r="BH266" i="1"/>
  <c r="BG266" i="1"/>
  <c r="BF266" i="1"/>
  <c r="BE266" i="1"/>
  <c r="BD266" i="1"/>
  <c r="BC266" i="1"/>
  <c r="BB266" i="1"/>
  <c r="BA266" i="1"/>
  <c r="AZ266" i="1"/>
  <c r="AY266" i="1"/>
  <c r="AX266" i="1"/>
  <c r="AW266" i="1"/>
  <c r="AV266" i="1"/>
  <c r="AU266" i="1"/>
  <c r="AT266" i="1"/>
  <c r="AS266" i="1"/>
  <c r="AR266" i="1"/>
  <c r="AQ266" i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K266" i="1"/>
  <c r="L266" i="1" s="1"/>
  <c r="I266" i="1"/>
  <c r="J266" i="1"/>
  <c r="H266" i="1"/>
  <c r="G266" i="1"/>
  <c r="F266" i="1"/>
  <c r="E266" i="1"/>
  <c r="D266" i="1"/>
  <c r="C266" i="1"/>
  <c r="CD265" i="1"/>
  <c r="CC265" i="1"/>
  <c r="CB265" i="1"/>
  <c r="CA265" i="1"/>
  <c r="BZ265" i="1"/>
  <c r="BY265" i="1"/>
  <c r="BX265" i="1"/>
  <c r="BW265" i="1"/>
  <c r="BV265" i="1"/>
  <c r="BU265" i="1"/>
  <c r="BT265" i="1"/>
  <c r="BS265" i="1"/>
  <c r="BR265" i="1"/>
  <c r="BQ265" i="1"/>
  <c r="BP265" i="1"/>
  <c r="BO265" i="1"/>
  <c r="BN265" i="1"/>
  <c r="BM265" i="1"/>
  <c r="BL265" i="1"/>
  <c r="BK265" i="1"/>
  <c r="BJ265" i="1"/>
  <c r="BI265" i="1"/>
  <c r="BH265" i="1"/>
  <c r="BG265" i="1"/>
  <c r="BF265" i="1"/>
  <c r="BE265" i="1"/>
  <c r="BD265" i="1"/>
  <c r="BC265" i="1"/>
  <c r="BB265" i="1"/>
  <c r="BA265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K265" i="1"/>
  <c r="L265" i="1" s="1"/>
  <c r="I265" i="1"/>
  <c r="J265" i="1"/>
  <c r="H265" i="1"/>
  <c r="G265" i="1"/>
  <c r="F265" i="1"/>
  <c r="E265" i="1"/>
  <c r="D265" i="1"/>
  <c r="C265" i="1"/>
  <c r="CD264" i="1"/>
  <c r="CC264" i="1"/>
  <c r="CB264" i="1"/>
  <c r="CA264" i="1"/>
  <c r="BZ264" i="1"/>
  <c r="BY264" i="1"/>
  <c r="BX264" i="1"/>
  <c r="BW264" i="1"/>
  <c r="BV264" i="1"/>
  <c r="BU264" i="1"/>
  <c r="BT264" i="1"/>
  <c r="BS264" i="1"/>
  <c r="BR264" i="1"/>
  <c r="BQ264" i="1"/>
  <c r="BP264" i="1"/>
  <c r="BO264" i="1"/>
  <c r="BN264" i="1"/>
  <c r="BM264" i="1"/>
  <c r="BL264" i="1"/>
  <c r="BK264" i="1"/>
  <c r="BJ264" i="1"/>
  <c r="BI264" i="1"/>
  <c r="BH264" i="1"/>
  <c r="BG264" i="1"/>
  <c r="BF264" i="1"/>
  <c r="BE264" i="1"/>
  <c r="BD264" i="1"/>
  <c r="BC264" i="1"/>
  <c r="BB264" i="1"/>
  <c r="BA264" i="1"/>
  <c r="AZ264" i="1"/>
  <c r="AY264" i="1"/>
  <c r="AX264" i="1"/>
  <c r="AW264" i="1"/>
  <c r="AV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K264" i="1"/>
  <c r="L264" i="1" s="1"/>
  <c r="I264" i="1"/>
  <c r="J264" i="1"/>
  <c r="H264" i="1"/>
  <c r="G264" i="1"/>
  <c r="F264" i="1"/>
  <c r="E264" i="1"/>
  <c r="D264" i="1"/>
  <c r="C264" i="1"/>
  <c r="CD263" i="1"/>
  <c r="CC263" i="1"/>
  <c r="CB263" i="1"/>
  <c r="CA263" i="1"/>
  <c r="BZ263" i="1"/>
  <c r="BY263" i="1"/>
  <c r="BX263" i="1"/>
  <c r="BW263" i="1"/>
  <c r="BV263" i="1"/>
  <c r="BU263" i="1"/>
  <c r="BT263" i="1"/>
  <c r="BS263" i="1"/>
  <c r="BR263" i="1"/>
  <c r="BQ263" i="1"/>
  <c r="BP263" i="1"/>
  <c r="BO263" i="1"/>
  <c r="BN263" i="1"/>
  <c r="BM263" i="1"/>
  <c r="BL263" i="1"/>
  <c r="BK263" i="1"/>
  <c r="BJ263" i="1"/>
  <c r="BI263" i="1"/>
  <c r="BH263" i="1"/>
  <c r="BG263" i="1"/>
  <c r="BF263" i="1"/>
  <c r="BE263" i="1"/>
  <c r="BD263" i="1"/>
  <c r="BC263" i="1"/>
  <c r="BB263" i="1"/>
  <c r="BA263" i="1"/>
  <c r="AZ263" i="1"/>
  <c r="AY263" i="1"/>
  <c r="AX263" i="1"/>
  <c r="AW263" i="1"/>
  <c r="AV263" i="1"/>
  <c r="AU263" i="1"/>
  <c r="AT263" i="1"/>
  <c r="AS263" i="1"/>
  <c r="AR263" i="1"/>
  <c r="AQ263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K263" i="1"/>
  <c r="L263" i="1" s="1"/>
  <c r="I263" i="1"/>
  <c r="J263" i="1"/>
  <c r="H263" i="1"/>
  <c r="G263" i="1"/>
  <c r="F263" i="1"/>
  <c r="E263" i="1"/>
  <c r="D263" i="1"/>
  <c r="C263" i="1"/>
  <c r="CD262" i="1"/>
  <c r="CC262" i="1"/>
  <c r="CB262" i="1"/>
  <c r="CA262" i="1"/>
  <c r="BZ262" i="1"/>
  <c r="BY262" i="1"/>
  <c r="BX262" i="1"/>
  <c r="BW262" i="1"/>
  <c r="BV262" i="1"/>
  <c r="BU262" i="1"/>
  <c r="BT262" i="1"/>
  <c r="BS262" i="1"/>
  <c r="BR262" i="1"/>
  <c r="BQ262" i="1"/>
  <c r="BP262" i="1"/>
  <c r="BO262" i="1"/>
  <c r="BN262" i="1"/>
  <c r="BM262" i="1"/>
  <c r="BL262" i="1"/>
  <c r="BK262" i="1"/>
  <c r="BJ262" i="1"/>
  <c r="BI262" i="1"/>
  <c r="BH262" i="1"/>
  <c r="BG262" i="1"/>
  <c r="BF262" i="1"/>
  <c r="BE262" i="1"/>
  <c r="BD262" i="1"/>
  <c r="BC262" i="1"/>
  <c r="BB262" i="1"/>
  <c r="BA262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K262" i="1"/>
  <c r="L262" i="1" s="1"/>
  <c r="I262" i="1"/>
  <c r="J262" i="1"/>
  <c r="H262" i="1"/>
  <c r="G262" i="1"/>
  <c r="F262" i="1"/>
  <c r="E262" i="1"/>
  <c r="D262" i="1"/>
  <c r="C262" i="1"/>
  <c r="CD261" i="1"/>
  <c r="CC261" i="1"/>
  <c r="CB261" i="1"/>
  <c r="CA261" i="1"/>
  <c r="BZ261" i="1"/>
  <c r="BY261" i="1"/>
  <c r="BX261" i="1"/>
  <c r="BW261" i="1"/>
  <c r="BV261" i="1"/>
  <c r="BU261" i="1"/>
  <c r="BT261" i="1"/>
  <c r="BS261" i="1"/>
  <c r="BR261" i="1"/>
  <c r="BQ261" i="1"/>
  <c r="BP261" i="1"/>
  <c r="BO261" i="1"/>
  <c r="BN261" i="1"/>
  <c r="BM261" i="1"/>
  <c r="BL261" i="1"/>
  <c r="BK261" i="1"/>
  <c r="BJ261" i="1"/>
  <c r="BI261" i="1"/>
  <c r="BH261" i="1"/>
  <c r="BG261" i="1"/>
  <c r="BF261" i="1"/>
  <c r="BE261" i="1"/>
  <c r="BD261" i="1"/>
  <c r="BC261" i="1"/>
  <c r="BB261" i="1"/>
  <c r="BA261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K261" i="1"/>
  <c r="L261" i="1" s="1"/>
  <c r="I261" i="1"/>
  <c r="J261" i="1"/>
  <c r="H261" i="1"/>
  <c r="G261" i="1"/>
  <c r="F261" i="1"/>
  <c r="E261" i="1"/>
  <c r="D261" i="1"/>
  <c r="C261" i="1"/>
  <c r="CD260" i="1"/>
  <c r="CC260" i="1"/>
  <c r="CB260" i="1"/>
  <c r="CA260" i="1"/>
  <c r="BZ260" i="1"/>
  <c r="BY260" i="1"/>
  <c r="BX260" i="1"/>
  <c r="BW260" i="1"/>
  <c r="BV260" i="1"/>
  <c r="BU260" i="1"/>
  <c r="BT260" i="1"/>
  <c r="BS260" i="1"/>
  <c r="BR260" i="1"/>
  <c r="BQ260" i="1"/>
  <c r="BP260" i="1"/>
  <c r="BO260" i="1"/>
  <c r="BN260" i="1"/>
  <c r="BM260" i="1"/>
  <c r="BL260" i="1"/>
  <c r="BK260" i="1"/>
  <c r="BJ260" i="1"/>
  <c r="BI260" i="1"/>
  <c r="BH260" i="1"/>
  <c r="BG260" i="1"/>
  <c r="BF260" i="1"/>
  <c r="BE260" i="1"/>
  <c r="BD260" i="1"/>
  <c r="BC260" i="1"/>
  <c r="BB260" i="1"/>
  <c r="BA260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K260" i="1"/>
  <c r="L260" i="1" s="1"/>
  <c r="I260" i="1"/>
  <c r="J260" i="1"/>
  <c r="H260" i="1"/>
  <c r="G260" i="1"/>
  <c r="F260" i="1"/>
  <c r="E260" i="1"/>
  <c r="D260" i="1"/>
  <c r="C260" i="1"/>
  <c r="CD259" i="1"/>
  <c r="CC259" i="1"/>
  <c r="CB259" i="1"/>
  <c r="CA259" i="1"/>
  <c r="BZ259" i="1"/>
  <c r="BY259" i="1"/>
  <c r="BX259" i="1"/>
  <c r="BW259" i="1"/>
  <c r="BV259" i="1"/>
  <c r="BU259" i="1"/>
  <c r="BT259" i="1"/>
  <c r="BS259" i="1"/>
  <c r="BR259" i="1"/>
  <c r="BQ259" i="1"/>
  <c r="BP259" i="1"/>
  <c r="BO259" i="1"/>
  <c r="BN259" i="1"/>
  <c r="BM259" i="1"/>
  <c r="BL259" i="1"/>
  <c r="BK259" i="1"/>
  <c r="BJ259" i="1"/>
  <c r="BI259" i="1"/>
  <c r="BH259" i="1"/>
  <c r="BG259" i="1"/>
  <c r="BF259" i="1"/>
  <c r="BE259" i="1"/>
  <c r="BD259" i="1"/>
  <c r="BC259" i="1"/>
  <c r="BB259" i="1"/>
  <c r="BA259" i="1"/>
  <c r="AZ259" i="1"/>
  <c r="AY259" i="1"/>
  <c r="AX259" i="1"/>
  <c r="AW259" i="1"/>
  <c r="AV259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K259" i="1"/>
  <c r="L259" i="1" s="1"/>
  <c r="I259" i="1"/>
  <c r="J259" i="1"/>
  <c r="H259" i="1"/>
  <c r="G259" i="1"/>
  <c r="F259" i="1"/>
  <c r="E259" i="1"/>
  <c r="D259" i="1"/>
  <c r="C259" i="1"/>
  <c r="CD258" i="1"/>
  <c r="CC258" i="1"/>
  <c r="CB258" i="1"/>
  <c r="CA258" i="1"/>
  <c r="BZ258" i="1"/>
  <c r="BY258" i="1"/>
  <c r="BX258" i="1"/>
  <c r="BW258" i="1"/>
  <c r="BV258" i="1"/>
  <c r="BU258" i="1"/>
  <c r="BT258" i="1"/>
  <c r="BS258" i="1"/>
  <c r="BR258" i="1"/>
  <c r="BQ258" i="1"/>
  <c r="BP258" i="1"/>
  <c r="BO258" i="1"/>
  <c r="BN258" i="1"/>
  <c r="BM258" i="1"/>
  <c r="BL258" i="1"/>
  <c r="BK258" i="1"/>
  <c r="BJ258" i="1"/>
  <c r="BI258" i="1"/>
  <c r="BH258" i="1"/>
  <c r="BG258" i="1"/>
  <c r="BF258" i="1"/>
  <c r="BE258" i="1"/>
  <c r="BD258" i="1"/>
  <c r="BC258" i="1"/>
  <c r="BB258" i="1"/>
  <c r="BA258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K258" i="1"/>
  <c r="L258" i="1" s="1"/>
  <c r="I258" i="1"/>
  <c r="J258" i="1"/>
  <c r="H258" i="1"/>
  <c r="G258" i="1"/>
  <c r="F258" i="1"/>
  <c r="E258" i="1"/>
  <c r="D258" i="1"/>
  <c r="C258" i="1"/>
  <c r="CD257" i="1"/>
  <c r="CC257" i="1"/>
  <c r="CB257" i="1"/>
  <c r="CA257" i="1"/>
  <c r="BZ257" i="1"/>
  <c r="BY257" i="1"/>
  <c r="BX257" i="1"/>
  <c r="BW257" i="1"/>
  <c r="BV257" i="1"/>
  <c r="BU257" i="1"/>
  <c r="BT257" i="1"/>
  <c r="BS257" i="1"/>
  <c r="BR257" i="1"/>
  <c r="BQ257" i="1"/>
  <c r="BP257" i="1"/>
  <c r="BO257" i="1"/>
  <c r="BN257" i="1"/>
  <c r="BM257" i="1"/>
  <c r="BL257" i="1"/>
  <c r="BK257" i="1"/>
  <c r="BJ257" i="1"/>
  <c r="BI257" i="1"/>
  <c r="BH257" i="1"/>
  <c r="BG257" i="1"/>
  <c r="BF257" i="1"/>
  <c r="BE257" i="1"/>
  <c r="BD257" i="1"/>
  <c r="BC257" i="1"/>
  <c r="BB257" i="1"/>
  <c r="BA257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K257" i="1"/>
  <c r="L257" i="1" s="1"/>
  <c r="I257" i="1"/>
  <c r="J257" i="1"/>
  <c r="H257" i="1"/>
  <c r="G257" i="1"/>
  <c r="F257" i="1"/>
  <c r="E257" i="1"/>
  <c r="D257" i="1"/>
  <c r="C257" i="1"/>
  <c r="CD256" i="1"/>
  <c r="CC256" i="1"/>
  <c r="CB256" i="1"/>
  <c r="CA256" i="1"/>
  <c r="BZ256" i="1"/>
  <c r="BY256" i="1"/>
  <c r="BX256" i="1"/>
  <c r="BW256" i="1"/>
  <c r="BV256" i="1"/>
  <c r="BU256" i="1"/>
  <c r="BT256" i="1"/>
  <c r="BS256" i="1"/>
  <c r="BR256" i="1"/>
  <c r="BQ256" i="1"/>
  <c r="BP256" i="1"/>
  <c r="BO256" i="1"/>
  <c r="BN256" i="1"/>
  <c r="BM256" i="1"/>
  <c r="BL256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K256" i="1"/>
  <c r="L256" i="1" s="1"/>
  <c r="I256" i="1"/>
  <c r="J256" i="1"/>
  <c r="H256" i="1"/>
  <c r="G256" i="1"/>
  <c r="F256" i="1"/>
  <c r="E256" i="1"/>
  <c r="D256" i="1"/>
  <c r="C256" i="1"/>
  <c r="CD255" i="1"/>
  <c r="CC255" i="1"/>
  <c r="CB255" i="1"/>
  <c r="CA255" i="1"/>
  <c r="BZ255" i="1"/>
  <c r="BY255" i="1"/>
  <c r="BX255" i="1"/>
  <c r="BW255" i="1"/>
  <c r="BV255" i="1"/>
  <c r="BU255" i="1"/>
  <c r="BT255" i="1"/>
  <c r="BS255" i="1"/>
  <c r="BR255" i="1"/>
  <c r="BQ255" i="1"/>
  <c r="BP255" i="1"/>
  <c r="BO255" i="1"/>
  <c r="BN255" i="1"/>
  <c r="BM255" i="1"/>
  <c r="BL255" i="1"/>
  <c r="BK255" i="1"/>
  <c r="BJ255" i="1"/>
  <c r="BI255" i="1"/>
  <c r="BH255" i="1"/>
  <c r="BG255" i="1"/>
  <c r="BF255" i="1"/>
  <c r="BE255" i="1"/>
  <c r="BD255" i="1"/>
  <c r="BC255" i="1"/>
  <c r="BB255" i="1"/>
  <c r="BA255" i="1"/>
  <c r="AZ255" i="1"/>
  <c r="AY255" i="1"/>
  <c r="AX255" i="1"/>
  <c r="AW255" i="1"/>
  <c r="AV255" i="1"/>
  <c r="AU255" i="1"/>
  <c r="AT255" i="1"/>
  <c r="AS255" i="1"/>
  <c r="AR255" i="1"/>
  <c r="AQ255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K255" i="1"/>
  <c r="L255" i="1" s="1"/>
  <c r="I255" i="1"/>
  <c r="J255" i="1"/>
  <c r="H255" i="1"/>
  <c r="G255" i="1"/>
  <c r="F255" i="1"/>
  <c r="E255" i="1"/>
  <c r="D255" i="1"/>
  <c r="C255" i="1"/>
  <c r="CD254" i="1"/>
  <c r="CC254" i="1"/>
  <c r="CB254" i="1"/>
  <c r="CA254" i="1"/>
  <c r="BZ254" i="1"/>
  <c r="BY254" i="1"/>
  <c r="BX254" i="1"/>
  <c r="BW254" i="1"/>
  <c r="BV254" i="1"/>
  <c r="BU254" i="1"/>
  <c r="BT254" i="1"/>
  <c r="BS254" i="1"/>
  <c r="BR254" i="1"/>
  <c r="BQ254" i="1"/>
  <c r="BP254" i="1"/>
  <c r="BO254" i="1"/>
  <c r="BN254" i="1"/>
  <c r="BM254" i="1"/>
  <c r="BL254" i="1"/>
  <c r="BK254" i="1"/>
  <c r="BJ254" i="1"/>
  <c r="BI254" i="1"/>
  <c r="BH254" i="1"/>
  <c r="BG254" i="1"/>
  <c r="BF254" i="1"/>
  <c r="BE254" i="1"/>
  <c r="BD254" i="1"/>
  <c r="BC254" i="1"/>
  <c r="BB254" i="1"/>
  <c r="BA254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K254" i="1"/>
  <c r="L254" i="1" s="1"/>
  <c r="I254" i="1"/>
  <c r="J254" i="1"/>
  <c r="H254" i="1"/>
  <c r="G254" i="1"/>
  <c r="F254" i="1"/>
  <c r="E254" i="1"/>
  <c r="D254" i="1"/>
  <c r="C254" i="1"/>
  <c r="CD253" i="1"/>
  <c r="CC253" i="1"/>
  <c r="CB253" i="1"/>
  <c r="CA253" i="1"/>
  <c r="BZ253" i="1"/>
  <c r="BY253" i="1"/>
  <c r="BX253" i="1"/>
  <c r="BW253" i="1"/>
  <c r="BV253" i="1"/>
  <c r="BU253" i="1"/>
  <c r="BT253" i="1"/>
  <c r="BS253" i="1"/>
  <c r="BR253" i="1"/>
  <c r="BQ253" i="1"/>
  <c r="BP253" i="1"/>
  <c r="BO253" i="1"/>
  <c r="BN253" i="1"/>
  <c r="BM253" i="1"/>
  <c r="BL253" i="1"/>
  <c r="BK253" i="1"/>
  <c r="BJ253" i="1"/>
  <c r="BI253" i="1"/>
  <c r="BH253" i="1"/>
  <c r="BG253" i="1"/>
  <c r="BF253" i="1"/>
  <c r="BE253" i="1"/>
  <c r="BD253" i="1"/>
  <c r="BC253" i="1"/>
  <c r="BB253" i="1"/>
  <c r="BA253" i="1"/>
  <c r="AZ253" i="1"/>
  <c r="AY253" i="1"/>
  <c r="AX253" i="1"/>
  <c r="AW253" i="1"/>
  <c r="AV253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K253" i="1"/>
  <c r="L253" i="1" s="1"/>
  <c r="I253" i="1"/>
  <c r="J253" i="1"/>
  <c r="H253" i="1"/>
  <c r="G253" i="1"/>
  <c r="F253" i="1"/>
  <c r="E253" i="1"/>
  <c r="D253" i="1"/>
  <c r="C253" i="1"/>
  <c r="CD252" i="1"/>
  <c r="CC252" i="1"/>
  <c r="CB252" i="1"/>
  <c r="CA252" i="1"/>
  <c r="BZ252" i="1"/>
  <c r="BY252" i="1"/>
  <c r="BX252" i="1"/>
  <c r="BW252" i="1"/>
  <c r="BV252" i="1"/>
  <c r="BU252" i="1"/>
  <c r="BT252" i="1"/>
  <c r="BS252" i="1"/>
  <c r="BR252" i="1"/>
  <c r="BQ252" i="1"/>
  <c r="BP252" i="1"/>
  <c r="BO252" i="1"/>
  <c r="BN252" i="1"/>
  <c r="BM252" i="1"/>
  <c r="BL252" i="1"/>
  <c r="BK252" i="1"/>
  <c r="BJ252" i="1"/>
  <c r="BI252" i="1"/>
  <c r="BH252" i="1"/>
  <c r="BG252" i="1"/>
  <c r="BF252" i="1"/>
  <c r="BE252" i="1"/>
  <c r="BD252" i="1"/>
  <c r="BC252" i="1"/>
  <c r="BB252" i="1"/>
  <c r="BA252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K252" i="1"/>
  <c r="L252" i="1" s="1"/>
  <c r="I252" i="1"/>
  <c r="J252" i="1"/>
  <c r="H252" i="1"/>
  <c r="G252" i="1"/>
  <c r="F252" i="1"/>
  <c r="E252" i="1"/>
  <c r="D252" i="1"/>
  <c r="C252" i="1"/>
  <c r="CD251" i="1"/>
  <c r="CC251" i="1"/>
  <c r="CB251" i="1"/>
  <c r="CA251" i="1"/>
  <c r="BZ251" i="1"/>
  <c r="BY251" i="1"/>
  <c r="BX251" i="1"/>
  <c r="BW251" i="1"/>
  <c r="BV251" i="1"/>
  <c r="BU251" i="1"/>
  <c r="BT251" i="1"/>
  <c r="BS251" i="1"/>
  <c r="BR251" i="1"/>
  <c r="BQ251" i="1"/>
  <c r="BP251" i="1"/>
  <c r="BO251" i="1"/>
  <c r="BN251" i="1"/>
  <c r="BM251" i="1"/>
  <c r="BL251" i="1"/>
  <c r="BK251" i="1"/>
  <c r="BJ251" i="1"/>
  <c r="BI251" i="1"/>
  <c r="BH251" i="1"/>
  <c r="BG251" i="1"/>
  <c r="BF251" i="1"/>
  <c r="BE251" i="1"/>
  <c r="BD251" i="1"/>
  <c r="BC251" i="1"/>
  <c r="BB251" i="1"/>
  <c r="BA251" i="1"/>
  <c r="AZ251" i="1"/>
  <c r="AY251" i="1"/>
  <c r="AX251" i="1"/>
  <c r="AW251" i="1"/>
  <c r="AV251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K251" i="1"/>
  <c r="L251" i="1" s="1"/>
  <c r="I251" i="1"/>
  <c r="J251" i="1"/>
  <c r="H251" i="1"/>
  <c r="G251" i="1"/>
  <c r="F251" i="1"/>
  <c r="E251" i="1"/>
  <c r="D251" i="1"/>
  <c r="C251" i="1"/>
  <c r="CD250" i="1"/>
  <c r="CC250" i="1"/>
  <c r="CB250" i="1"/>
  <c r="CA250" i="1"/>
  <c r="BZ250" i="1"/>
  <c r="BY250" i="1"/>
  <c r="BX250" i="1"/>
  <c r="BW250" i="1"/>
  <c r="BV250" i="1"/>
  <c r="BU250" i="1"/>
  <c r="BT250" i="1"/>
  <c r="BS250" i="1"/>
  <c r="BR250" i="1"/>
  <c r="BQ250" i="1"/>
  <c r="BP250" i="1"/>
  <c r="BO250" i="1"/>
  <c r="BN250" i="1"/>
  <c r="BM250" i="1"/>
  <c r="BL250" i="1"/>
  <c r="BK250" i="1"/>
  <c r="BJ250" i="1"/>
  <c r="BI250" i="1"/>
  <c r="BH250" i="1"/>
  <c r="BG250" i="1"/>
  <c r="BF250" i="1"/>
  <c r="BE250" i="1"/>
  <c r="BD250" i="1"/>
  <c r="BC250" i="1"/>
  <c r="BB250" i="1"/>
  <c r="BA250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K250" i="1"/>
  <c r="L250" i="1" s="1"/>
  <c r="I250" i="1"/>
  <c r="J250" i="1"/>
  <c r="H250" i="1"/>
  <c r="G250" i="1"/>
  <c r="F250" i="1"/>
  <c r="E250" i="1"/>
  <c r="D250" i="1"/>
  <c r="C250" i="1"/>
  <c r="CD249" i="1"/>
  <c r="CC249" i="1"/>
  <c r="CB249" i="1"/>
  <c r="CA249" i="1"/>
  <c r="BZ249" i="1"/>
  <c r="BY249" i="1"/>
  <c r="BX249" i="1"/>
  <c r="BW249" i="1"/>
  <c r="BV249" i="1"/>
  <c r="BU249" i="1"/>
  <c r="BT249" i="1"/>
  <c r="BS249" i="1"/>
  <c r="BR249" i="1"/>
  <c r="BQ249" i="1"/>
  <c r="BP249" i="1"/>
  <c r="BO249" i="1"/>
  <c r="BN249" i="1"/>
  <c r="BM249" i="1"/>
  <c r="BL249" i="1"/>
  <c r="BK249" i="1"/>
  <c r="BJ249" i="1"/>
  <c r="BI249" i="1"/>
  <c r="BH249" i="1"/>
  <c r="BG249" i="1"/>
  <c r="BF249" i="1"/>
  <c r="BE249" i="1"/>
  <c r="BD249" i="1"/>
  <c r="BC249" i="1"/>
  <c r="BB249" i="1"/>
  <c r="BA249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K249" i="1"/>
  <c r="L249" i="1" s="1"/>
  <c r="I249" i="1"/>
  <c r="J249" i="1"/>
  <c r="H249" i="1"/>
  <c r="G249" i="1"/>
  <c r="F249" i="1"/>
  <c r="E249" i="1"/>
  <c r="D249" i="1"/>
  <c r="C249" i="1"/>
  <c r="CD248" i="1"/>
  <c r="CC248" i="1"/>
  <c r="CB248" i="1"/>
  <c r="CA248" i="1"/>
  <c r="BZ248" i="1"/>
  <c r="BY248" i="1"/>
  <c r="BX248" i="1"/>
  <c r="BW248" i="1"/>
  <c r="BV248" i="1"/>
  <c r="BU248" i="1"/>
  <c r="BT248" i="1"/>
  <c r="BS248" i="1"/>
  <c r="BR248" i="1"/>
  <c r="BQ248" i="1"/>
  <c r="BP248" i="1"/>
  <c r="BO248" i="1"/>
  <c r="BN248" i="1"/>
  <c r="BM248" i="1"/>
  <c r="BL248" i="1"/>
  <c r="BK248" i="1"/>
  <c r="BJ248" i="1"/>
  <c r="BI248" i="1"/>
  <c r="BH248" i="1"/>
  <c r="BG248" i="1"/>
  <c r="BF248" i="1"/>
  <c r="BE248" i="1"/>
  <c r="BD248" i="1"/>
  <c r="BC248" i="1"/>
  <c r="BB248" i="1"/>
  <c r="BA248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K248" i="1"/>
  <c r="L248" i="1" s="1"/>
  <c r="I248" i="1"/>
  <c r="J248" i="1"/>
  <c r="H248" i="1"/>
  <c r="G248" i="1"/>
  <c r="F248" i="1"/>
  <c r="E248" i="1"/>
  <c r="D248" i="1"/>
  <c r="C248" i="1"/>
  <c r="CD247" i="1"/>
  <c r="CC247" i="1"/>
  <c r="CB247" i="1"/>
  <c r="CA247" i="1"/>
  <c r="BZ247" i="1"/>
  <c r="BY247" i="1"/>
  <c r="BX247" i="1"/>
  <c r="BW247" i="1"/>
  <c r="BV247" i="1"/>
  <c r="BU247" i="1"/>
  <c r="BT247" i="1"/>
  <c r="BS247" i="1"/>
  <c r="BR247" i="1"/>
  <c r="BQ247" i="1"/>
  <c r="BP247" i="1"/>
  <c r="BO247" i="1"/>
  <c r="BN247" i="1"/>
  <c r="BM247" i="1"/>
  <c r="BL247" i="1"/>
  <c r="BK247" i="1"/>
  <c r="BJ247" i="1"/>
  <c r="BI247" i="1"/>
  <c r="BH247" i="1"/>
  <c r="BG247" i="1"/>
  <c r="BF247" i="1"/>
  <c r="BE247" i="1"/>
  <c r="BD247" i="1"/>
  <c r="BC247" i="1"/>
  <c r="BB247" i="1"/>
  <c r="BA247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K247" i="1"/>
  <c r="L247" i="1" s="1"/>
  <c r="I247" i="1"/>
  <c r="J247" i="1"/>
  <c r="H247" i="1"/>
  <c r="G247" i="1"/>
  <c r="F247" i="1"/>
  <c r="E247" i="1"/>
  <c r="D247" i="1"/>
  <c r="C247" i="1"/>
  <c r="CD246" i="1"/>
  <c r="CC246" i="1"/>
  <c r="CB246" i="1"/>
  <c r="CA246" i="1"/>
  <c r="BZ246" i="1"/>
  <c r="BY246" i="1"/>
  <c r="BX246" i="1"/>
  <c r="BW246" i="1"/>
  <c r="BV246" i="1"/>
  <c r="BU246" i="1"/>
  <c r="BT246" i="1"/>
  <c r="BS246" i="1"/>
  <c r="BR246" i="1"/>
  <c r="BQ246" i="1"/>
  <c r="BP246" i="1"/>
  <c r="BO246" i="1"/>
  <c r="BN246" i="1"/>
  <c r="BM246" i="1"/>
  <c r="BL246" i="1"/>
  <c r="BK246" i="1"/>
  <c r="BJ246" i="1"/>
  <c r="BI246" i="1"/>
  <c r="BH246" i="1"/>
  <c r="BG246" i="1"/>
  <c r="BF246" i="1"/>
  <c r="BE246" i="1"/>
  <c r="BD246" i="1"/>
  <c r="BC246" i="1"/>
  <c r="BB246" i="1"/>
  <c r="BA246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K246" i="1"/>
  <c r="L246" i="1" s="1"/>
  <c r="I246" i="1"/>
  <c r="J246" i="1"/>
  <c r="H246" i="1"/>
  <c r="G246" i="1"/>
  <c r="F246" i="1"/>
  <c r="E246" i="1"/>
  <c r="D246" i="1"/>
  <c r="C246" i="1"/>
  <c r="CD245" i="1"/>
  <c r="CC245" i="1"/>
  <c r="CB245" i="1"/>
  <c r="CA245" i="1"/>
  <c r="BZ245" i="1"/>
  <c r="BY245" i="1"/>
  <c r="BX245" i="1"/>
  <c r="BW245" i="1"/>
  <c r="BV245" i="1"/>
  <c r="BU245" i="1"/>
  <c r="BT245" i="1"/>
  <c r="BS245" i="1"/>
  <c r="BR245" i="1"/>
  <c r="BQ245" i="1"/>
  <c r="BP245" i="1"/>
  <c r="BO245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K245" i="1"/>
  <c r="L245" i="1" s="1"/>
  <c r="I245" i="1"/>
  <c r="J245" i="1"/>
  <c r="H245" i="1"/>
  <c r="G245" i="1"/>
  <c r="F245" i="1"/>
  <c r="E245" i="1"/>
  <c r="D245" i="1"/>
  <c r="C245" i="1"/>
  <c r="CD244" i="1"/>
  <c r="CC244" i="1"/>
  <c r="CB244" i="1"/>
  <c r="CA244" i="1"/>
  <c r="BZ244" i="1"/>
  <c r="BY244" i="1"/>
  <c r="BX244" i="1"/>
  <c r="BW244" i="1"/>
  <c r="BV244" i="1"/>
  <c r="BU244" i="1"/>
  <c r="BT244" i="1"/>
  <c r="BS244" i="1"/>
  <c r="BR244" i="1"/>
  <c r="BQ244" i="1"/>
  <c r="BP244" i="1"/>
  <c r="BO244" i="1"/>
  <c r="BN244" i="1"/>
  <c r="BM244" i="1"/>
  <c r="BL244" i="1"/>
  <c r="BK244" i="1"/>
  <c r="BJ244" i="1"/>
  <c r="BI244" i="1"/>
  <c r="BH244" i="1"/>
  <c r="BG244" i="1"/>
  <c r="BF244" i="1"/>
  <c r="BE244" i="1"/>
  <c r="BD244" i="1"/>
  <c r="BC244" i="1"/>
  <c r="BB244" i="1"/>
  <c r="BA244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K244" i="1"/>
  <c r="L244" i="1" s="1"/>
  <c r="I244" i="1"/>
  <c r="J244" i="1"/>
  <c r="H244" i="1"/>
  <c r="G244" i="1"/>
  <c r="F244" i="1"/>
  <c r="E244" i="1"/>
  <c r="D244" i="1"/>
  <c r="C244" i="1"/>
  <c r="CD243" i="1"/>
  <c r="CC243" i="1"/>
  <c r="CB243" i="1"/>
  <c r="CA243" i="1"/>
  <c r="BZ243" i="1"/>
  <c r="BY243" i="1"/>
  <c r="BX243" i="1"/>
  <c r="BW243" i="1"/>
  <c r="BV243" i="1"/>
  <c r="BU243" i="1"/>
  <c r="BT243" i="1"/>
  <c r="BS243" i="1"/>
  <c r="BR243" i="1"/>
  <c r="BQ243" i="1"/>
  <c r="BP243" i="1"/>
  <c r="BO243" i="1"/>
  <c r="BN243" i="1"/>
  <c r="BM243" i="1"/>
  <c r="BL243" i="1"/>
  <c r="BK243" i="1"/>
  <c r="BJ243" i="1"/>
  <c r="BI243" i="1"/>
  <c r="BH243" i="1"/>
  <c r="BG243" i="1"/>
  <c r="BF243" i="1"/>
  <c r="BE243" i="1"/>
  <c r="BD243" i="1"/>
  <c r="BC243" i="1"/>
  <c r="BB243" i="1"/>
  <c r="BA243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K243" i="1"/>
  <c r="L243" i="1" s="1"/>
  <c r="I243" i="1"/>
  <c r="J243" i="1"/>
  <c r="H243" i="1"/>
  <c r="G243" i="1"/>
  <c r="F243" i="1"/>
  <c r="E243" i="1"/>
  <c r="D243" i="1"/>
  <c r="C243" i="1"/>
  <c r="CD242" i="1"/>
  <c r="CC242" i="1"/>
  <c r="CB242" i="1"/>
  <c r="CA242" i="1"/>
  <c r="BZ242" i="1"/>
  <c r="BY242" i="1"/>
  <c r="BX242" i="1"/>
  <c r="BW242" i="1"/>
  <c r="BV242" i="1"/>
  <c r="BU242" i="1"/>
  <c r="BT242" i="1"/>
  <c r="BS242" i="1"/>
  <c r="BR242" i="1"/>
  <c r="BQ242" i="1"/>
  <c r="BP242" i="1"/>
  <c r="BO242" i="1"/>
  <c r="BN242" i="1"/>
  <c r="BM242" i="1"/>
  <c r="BL242" i="1"/>
  <c r="BK242" i="1"/>
  <c r="BJ242" i="1"/>
  <c r="BI242" i="1"/>
  <c r="BH242" i="1"/>
  <c r="BG242" i="1"/>
  <c r="BF242" i="1"/>
  <c r="BE242" i="1"/>
  <c r="BD242" i="1"/>
  <c r="BC242" i="1"/>
  <c r="BB242" i="1"/>
  <c r="BA242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K242" i="1"/>
  <c r="L242" i="1" s="1"/>
  <c r="I242" i="1"/>
  <c r="J242" i="1"/>
  <c r="H242" i="1"/>
  <c r="G242" i="1"/>
  <c r="F242" i="1"/>
  <c r="E242" i="1"/>
  <c r="D242" i="1"/>
  <c r="C242" i="1"/>
  <c r="CD241" i="1"/>
  <c r="CC241" i="1"/>
  <c r="CB241" i="1"/>
  <c r="CA241" i="1"/>
  <c r="BZ241" i="1"/>
  <c r="BY241" i="1"/>
  <c r="BX241" i="1"/>
  <c r="BW241" i="1"/>
  <c r="BV241" i="1"/>
  <c r="BU241" i="1"/>
  <c r="BT241" i="1"/>
  <c r="BS241" i="1"/>
  <c r="BR241" i="1"/>
  <c r="BQ241" i="1"/>
  <c r="BP241" i="1"/>
  <c r="BO241" i="1"/>
  <c r="BN241" i="1"/>
  <c r="BM241" i="1"/>
  <c r="BL241" i="1"/>
  <c r="BK241" i="1"/>
  <c r="BJ241" i="1"/>
  <c r="BI241" i="1"/>
  <c r="BH241" i="1"/>
  <c r="BG241" i="1"/>
  <c r="BF241" i="1"/>
  <c r="BE241" i="1"/>
  <c r="BD241" i="1"/>
  <c r="BC241" i="1"/>
  <c r="BB241" i="1"/>
  <c r="BA241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K241" i="1"/>
  <c r="L241" i="1" s="1"/>
  <c r="I241" i="1"/>
  <c r="J241" i="1"/>
  <c r="H241" i="1"/>
  <c r="G241" i="1"/>
  <c r="F241" i="1"/>
  <c r="E241" i="1"/>
  <c r="D241" i="1"/>
  <c r="C241" i="1"/>
  <c r="CD240" i="1"/>
  <c r="CC240" i="1"/>
  <c r="CB240" i="1"/>
  <c r="CA240" i="1"/>
  <c r="BZ240" i="1"/>
  <c r="BY240" i="1"/>
  <c r="BX240" i="1"/>
  <c r="BW240" i="1"/>
  <c r="BV240" i="1"/>
  <c r="BU240" i="1"/>
  <c r="BT240" i="1"/>
  <c r="BS240" i="1"/>
  <c r="BR240" i="1"/>
  <c r="BQ240" i="1"/>
  <c r="BP240" i="1"/>
  <c r="BO240" i="1"/>
  <c r="BN240" i="1"/>
  <c r="BM240" i="1"/>
  <c r="BL240" i="1"/>
  <c r="BK240" i="1"/>
  <c r="BJ240" i="1"/>
  <c r="BI240" i="1"/>
  <c r="BH240" i="1"/>
  <c r="BG240" i="1"/>
  <c r="BF240" i="1"/>
  <c r="BE240" i="1"/>
  <c r="BD240" i="1"/>
  <c r="BC240" i="1"/>
  <c r="BB240" i="1"/>
  <c r="BA240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K240" i="1"/>
  <c r="L240" i="1" s="1"/>
  <c r="I240" i="1"/>
  <c r="J240" i="1"/>
  <c r="H240" i="1"/>
  <c r="G240" i="1"/>
  <c r="F240" i="1"/>
  <c r="E240" i="1"/>
  <c r="D240" i="1"/>
  <c r="C240" i="1"/>
  <c r="CD239" i="1"/>
  <c r="CC239" i="1"/>
  <c r="CB239" i="1"/>
  <c r="CA239" i="1"/>
  <c r="BZ239" i="1"/>
  <c r="BY239" i="1"/>
  <c r="BX239" i="1"/>
  <c r="BW239" i="1"/>
  <c r="BV239" i="1"/>
  <c r="BU239" i="1"/>
  <c r="BT239" i="1"/>
  <c r="BS239" i="1"/>
  <c r="BR239" i="1"/>
  <c r="BQ239" i="1"/>
  <c r="BP239" i="1"/>
  <c r="BO239" i="1"/>
  <c r="BN239" i="1"/>
  <c r="BM239" i="1"/>
  <c r="BL239" i="1"/>
  <c r="BK239" i="1"/>
  <c r="BJ239" i="1"/>
  <c r="BI239" i="1"/>
  <c r="BH239" i="1"/>
  <c r="BG239" i="1"/>
  <c r="BF239" i="1"/>
  <c r="BE239" i="1"/>
  <c r="BD239" i="1"/>
  <c r="BC239" i="1"/>
  <c r="BB239" i="1"/>
  <c r="BA239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K239" i="1"/>
  <c r="L239" i="1" s="1"/>
  <c r="I239" i="1"/>
  <c r="J239" i="1"/>
  <c r="H239" i="1"/>
  <c r="G239" i="1"/>
  <c r="F239" i="1"/>
  <c r="E239" i="1"/>
  <c r="D239" i="1"/>
  <c r="C239" i="1"/>
  <c r="CD238" i="1"/>
  <c r="CC238" i="1"/>
  <c r="CB238" i="1"/>
  <c r="CA238" i="1"/>
  <c r="BZ238" i="1"/>
  <c r="BY238" i="1"/>
  <c r="BX238" i="1"/>
  <c r="BW238" i="1"/>
  <c r="BV238" i="1"/>
  <c r="BU238" i="1"/>
  <c r="BT238" i="1"/>
  <c r="BS238" i="1"/>
  <c r="BR238" i="1"/>
  <c r="BQ238" i="1"/>
  <c r="BP238" i="1"/>
  <c r="BO238" i="1"/>
  <c r="BN238" i="1"/>
  <c r="BM238" i="1"/>
  <c r="BL238" i="1"/>
  <c r="BK238" i="1"/>
  <c r="BJ238" i="1"/>
  <c r="BI238" i="1"/>
  <c r="BH238" i="1"/>
  <c r="BG238" i="1"/>
  <c r="BF238" i="1"/>
  <c r="BE238" i="1"/>
  <c r="BD238" i="1"/>
  <c r="BC238" i="1"/>
  <c r="BB238" i="1"/>
  <c r="BA238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K238" i="1"/>
  <c r="L238" i="1" s="1"/>
  <c r="I238" i="1"/>
  <c r="J238" i="1"/>
  <c r="H238" i="1"/>
  <c r="G238" i="1"/>
  <c r="F238" i="1"/>
  <c r="E238" i="1"/>
  <c r="D238" i="1"/>
  <c r="C238" i="1"/>
  <c r="CD237" i="1"/>
  <c r="CC237" i="1"/>
  <c r="CB237" i="1"/>
  <c r="CA237" i="1"/>
  <c r="BZ237" i="1"/>
  <c r="BY237" i="1"/>
  <c r="BX237" i="1"/>
  <c r="BW237" i="1"/>
  <c r="BV237" i="1"/>
  <c r="BU237" i="1"/>
  <c r="BT237" i="1"/>
  <c r="BS237" i="1"/>
  <c r="BR237" i="1"/>
  <c r="BQ237" i="1"/>
  <c r="BP237" i="1"/>
  <c r="BO237" i="1"/>
  <c r="BN237" i="1"/>
  <c r="BM237" i="1"/>
  <c r="BL237" i="1"/>
  <c r="BK237" i="1"/>
  <c r="BJ237" i="1"/>
  <c r="BI237" i="1"/>
  <c r="BH237" i="1"/>
  <c r="BG237" i="1"/>
  <c r="BF237" i="1"/>
  <c r="BE237" i="1"/>
  <c r="BD237" i="1"/>
  <c r="BC237" i="1"/>
  <c r="BB237" i="1"/>
  <c r="BA237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K237" i="1"/>
  <c r="L237" i="1" s="1"/>
  <c r="I237" i="1"/>
  <c r="J237" i="1"/>
  <c r="H237" i="1"/>
  <c r="G237" i="1"/>
  <c r="F237" i="1"/>
  <c r="E237" i="1"/>
  <c r="D237" i="1"/>
  <c r="C237" i="1"/>
  <c r="CD236" i="1"/>
  <c r="CC236" i="1"/>
  <c r="CB236" i="1"/>
  <c r="CA236" i="1"/>
  <c r="BZ236" i="1"/>
  <c r="BY236" i="1"/>
  <c r="BX236" i="1"/>
  <c r="BW236" i="1"/>
  <c r="BV236" i="1"/>
  <c r="BU236" i="1"/>
  <c r="BT236" i="1"/>
  <c r="BS236" i="1"/>
  <c r="BR236" i="1"/>
  <c r="BQ236" i="1"/>
  <c r="BP236" i="1"/>
  <c r="BO236" i="1"/>
  <c r="BN236" i="1"/>
  <c r="BM236" i="1"/>
  <c r="BL236" i="1"/>
  <c r="BK236" i="1"/>
  <c r="BJ236" i="1"/>
  <c r="BI236" i="1"/>
  <c r="BH236" i="1"/>
  <c r="BG236" i="1"/>
  <c r="BF236" i="1"/>
  <c r="BE236" i="1"/>
  <c r="BD236" i="1"/>
  <c r="BC236" i="1"/>
  <c r="BB236" i="1"/>
  <c r="BA236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K236" i="1"/>
  <c r="L236" i="1" s="1"/>
  <c r="I236" i="1"/>
  <c r="J236" i="1"/>
  <c r="H236" i="1"/>
  <c r="G236" i="1"/>
  <c r="F236" i="1"/>
  <c r="E236" i="1"/>
  <c r="D236" i="1"/>
  <c r="C236" i="1"/>
  <c r="CD235" i="1"/>
  <c r="CC235" i="1"/>
  <c r="CB235" i="1"/>
  <c r="CA235" i="1"/>
  <c r="BZ235" i="1"/>
  <c r="BY235" i="1"/>
  <c r="BX235" i="1"/>
  <c r="BW235" i="1"/>
  <c r="BV235" i="1"/>
  <c r="BU235" i="1"/>
  <c r="BT235" i="1"/>
  <c r="BS235" i="1"/>
  <c r="BR235" i="1"/>
  <c r="BQ235" i="1"/>
  <c r="BP235" i="1"/>
  <c r="BO235" i="1"/>
  <c r="BN235" i="1"/>
  <c r="BM235" i="1"/>
  <c r="BL235" i="1"/>
  <c r="BK235" i="1"/>
  <c r="BJ235" i="1"/>
  <c r="BI235" i="1"/>
  <c r="BH235" i="1"/>
  <c r="BG235" i="1"/>
  <c r="BF235" i="1"/>
  <c r="BE235" i="1"/>
  <c r="BD235" i="1"/>
  <c r="BC235" i="1"/>
  <c r="BB235" i="1"/>
  <c r="BA235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K235" i="1"/>
  <c r="L235" i="1" s="1"/>
  <c r="I235" i="1"/>
  <c r="J235" i="1"/>
  <c r="H235" i="1"/>
  <c r="G235" i="1"/>
  <c r="F235" i="1"/>
  <c r="E235" i="1"/>
  <c r="D235" i="1"/>
  <c r="C235" i="1"/>
  <c r="CD234" i="1"/>
  <c r="CC234" i="1"/>
  <c r="CB234" i="1"/>
  <c r="CA234" i="1"/>
  <c r="BZ234" i="1"/>
  <c r="BY234" i="1"/>
  <c r="BX234" i="1"/>
  <c r="BW234" i="1"/>
  <c r="BV234" i="1"/>
  <c r="BU234" i="1"/>
  <c r="BT234" i="1"/>
  <c r="BS234" i="1"/>
  <c r="BR234" i="1"/>
  <c r="BQ234" i="1"/>
  <c r="BP234" i="1"/>
  <c r="BO234" i="1"/>
  <c r="BN234" i="1"/>
  <c r="BM234" i="1"/>
  <c r="BL234" i="1"/>
  <c r="BK234" i="1"/>
  <c r="BJ234" i="1"/>
  <c r="BI234" i="1"/>
  <c r="BH234" i="1"/>
  <c r="BG234" i="1"/>
  <c r="BF234" i="1"/>
  <c r="BE234" i="1"/>
  <c r="BD234" i="1"/>
  <c r="BC234" i="1"/>
  <c r="BB234" i="1"/>
  <c r="BA234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K234" i="1"/>
  <c r="L234" i="1" s="1"/>
  <c r="I234" i="1"/>
  <c r="J234" i="1"/>
  <c r="H234" i="1"/>
  <c r="G234" i="1"/>
  <c r="F234" i="1"/>
  <c r="E234" i="1"/>
  <c r="D234" i="1"/>
  <c r="C234" i="1"/>
  <c r="CD233" i="1"/>
  <c r="CC233" i="1"/>
  <c r="CB233" i="1"/>
  <c r="CA233" i="1"/>
  <c r="BZ233" i="1"/>
  <c r="BY233" i="1"/>
  <c r="BX233" i="1"/>
  <c r="BW233" i="1"/>
  <c r="BV233" i="1"/>
  <c r="BU233" i="1"/>
  <c r="BT233" i="1"/>
  <c r="BS233" i="1"/>
  <c r="BR233" i="1"/>
  <c r="BQ233" i="1"/>
  <c r="BP233" i="1"/>
  <c r="BO233" i="1"/>
  <c r="BN233" i="1"/>
  <c r="BM233" i="1"/>
  <c r="BL233" i="1"/>
  <c r="BK233" i="1"/>
  <c r="BJ233" i="1"/>
  <c r="BI233" i="1"/>
  <c r="BH233" i="1"/>
  <c r="BG233" i="1"/>
  <c r="BF233" i="1"/>
  <c r="BE233" i="1"/>
  <c r="BD233" i="1"/>
  <c r="BC233" i="1"/>
  <c r="BB233" i="1"/>
  <c r="BA233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K233" i="1"/>
  <c r="L233" i="1" s="1"/>
  <c r="I233" i="1"/>
  <c r="J233" i="1"/>
  <c r="H233" i="1"/>
  <c r="G233" i="1"/>
  <c r="F233" i="1"/>
  <c r="E233" i="1"/>
  <c r="D233" i="1"/>
  <c r="C233" i="1"/>
  <c r="CD232" i="1"/>
  <c r="CC232" i="1"/>
  <c r="CB232" i="1"/>
  <c r="CA232" i="1"/>
  <c r="BZ232" i="1"/>
  <c r="BY232" i="1"/>
  <c r="BX232" i="1"/>
  <c r="BW232" i="1"/>
  <c r="BV232" i="1"/>
  <c r="BU232" i="1"/>
  <c r="BT232" i="1"/>
  <c r="BS232" i="1"/>
  <c r="BR232" i="1"/>
  <c r="BQ232" i="1"/>
  <c r="BP232" i="1"/>
  <c r="BO232" i="1"/>
  <c r="BN232" i="1"/>
  <c r="BM232" i="1"/>
  <c r="BL232" i="1"/>
  <c r="BK232" i="1"/>
  <c r="BJ232" i="1"/>
  <c r="BI232" i="1"/>
  <c r="BH232" i="1"/>
  <c r="BG232" i="1"/>
  <c r="BF232" i="1"/>
  <c r="BE232" i="1"/>
  <c r="BD232" i="1"/>
  <c r="BC232" i="1"/>
  <c r="BB232" i="1"/>
  <c r="BA232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K232" i="1"/>
  <c r="L232" i="1" s="1"/>
  <c r="I232" i="1"/>
  <c r="J232" i="1"/>
  <c r="H232" i="1"/>
  <c r="G232" i="1"/>
  <c r="F232" i="1"/>
  <c r="E232" i="1"/>
  <c r="D232" i="1"/>
  <c r="C232" i="1"/>
  <c r="CD231" i="1"/>
  <c r="CC231" i="1"/>
  <c r="CB231" i="1"/>
  <c r="CA231" i="1"/>
  <c r="BZ231" i="1"/>
  <c r="BY231" i="1"/>
  <c r="BX231" i="1"/>
  <c r="BW231" i="1"/>
  <c r="BV231" i="1"/>
  <c r="BU231" i="1"/>
  <c r="BT231" i="1"/>
  <c r="BS231" i="1"/>
  <c r="BR231" i="1"/>
  <c r="BQ231" i="1"/>
  <c r="BP231" i="1"/>
  <c r="BO231" i="1"/>
  <c r="BN231" i="1"/>
  <c r="BM231" i="1"/>
  <c r="BL231" i="1"/>
  <c r="BK231" i="1"/>
  <c r="BJ231" i="1"/>
  <c r="BI231" i="1"/>
  <c r="BH231" i="1"/>
  <c r="BG231" i="1"/>
  <c r="BF231" i="1"/>
  <c r="BE231" i="1"/>
  <c r="BD231" i="1"/>
  <c r="BC231" i="1"/>
  <c r="BB231" i="1"/>
  <c r="BA231" i="1"/>
  <c r="AZ231" i="1"/>
  <c r="AY231" i="1"/>
  <c r="AX231" i="1"/>
  <c r="AW231" i="1"/>
  <c r="AV231" i="1"/>
  <c r="AU231" i="1"/>
  <c r="AT231" i="1"/>
  <c r="AS231" i="1"/>
  <c r="AR231" i="1"/>
  <c r="AQ231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K231" i="1"/>
  <c r="L231" i="1" s="1"/>
  <c r="I231" i="1"/>
  <c r="J231" i="1"/>
  <c r="H231" i="1"/>
  <c r="G231" i="1"/>
  <c r="F231" i="1"/>
  <c r="E231" i="1"/>
  <c r="D231" i="1"/>
  <c r="C231" i="1"/>
  <c r="CD230" i="1"/>
  <c r="CC230" i="1"/>
  <c r="CB230" i="1"/>
  <c r="CA230" i="1"/>
  <c r="BZ230" i="1"/>
  <c r="BY230" i="1"/>
  <c r="BX230" i="1"/>
  <c r="BW230" i="1"/>
  <c r="BV230" i="1"/>
  <c r="BU230" i="1"/>
  <c r="BT230" i="1"/>
  <c r="BS230" i="1"/>
  <c r="BR230" i="1"/>
  <c r="BQ230" i="1"/>
  <c r="BP230" i="1"/>
  <c r="BO230" i="1"/>
  <c r="BN230" i="1"/>
  <c r="BM230" i="1"/>
  <c r="BL230" i="1"/>
  <c r="BK230" i="1"/>
  <c r="BJ230" i="1"/>
  <c r="BI230" i="1"/>
  <c r="BH230" i="1"/>
  <c r="BG230" i="1"/>
  <c r="BF230" i="1"/>
  <c r="BE230" i="1"/>
  <c r="BD230" i="1"/>
  <c r="BC230" i="1"/>
  <c r="BB230" i="1"/>
  <c r="BA230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K230" i="1"/>
  <c r="L230" i="1" s="1"/>
  <c r="I230" i="1"/>
  <c r="J230" i="1"/>
  <c r="H230" i="1"/>
  <c r="G230" i="1"/>
  <c r="F230" i="1"/>
  <c r="E230" i="1"/>
  <c r="D230" i="1"/>
  <c r="C230" i="1"/>
  <c r="CD229" i="1"/>
  <c r="CC229" i="1"/>
  <c r="CB229" i="1"/>
  <c r="CA229" i="1"/>
  <c r="BZ229" i="1"/>
  <c r="BY229" i="1"/>
  <c r="BX229" i="1"/>
  <c r="BW229" i="1"/>
  <c r="BV229" i="1"/>
  <c r="BU229" i="1"/>
  <c r="BT229" i="1"/>
  <c r="BS229" i="1"/>
  <c r="BR229" i="1"/>
  <c r="BQ229" i="1"/>
  <c r="BP229" i="1"/>
  <c r="BO229" i="1"/>
  <c r="BN229" i="1"/>
  <c r="BM229" i="1"/>
  <c r="BL229" i="1"/>
  <c r="BK229" i="1"/>
  <c r="BJ229" i="1"/>
  <c r="BI229" i="1"/>
  <c r="BH229" i="1"/>
  <c r="BG229" i="1"/>
  <c r="BF229" i="1"/>
  <c r="BE229" i="1"/>
  <c r="BD229" i="1"/>
  <c r="BC229" i="1"/>
  <c r="BB229" i="1"/>
  <c r="BA229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K229" i="1"/>
  <c r="L229" i="1" s="1"/>
  <c r="I229" i="1"/>
  <c r="J229" i="1"/>
  <c r="H229" i="1"/>
  <c r="G229" i="1"/>
  <c r="F229" i="1"/>
  <c r="E229" i="1"/>
  <c r="D229" i="1"/>
  <c r="C229" i="1"/>
  <c r="CD228" i="1"/>
  <c r="CC228" i="1"/>
  <c r="CB228" i="1"/>
  <c r="CA228" i="1"/>
  <c r="BZ228" i="1"/>
  <c r="BY228" i="1"/>
  <c r="BX228" i="1"/>
  <c r="BW228" i="1"/>
  <c r="BV228" i="1"/>
  <c r="BU228" i="1"/>
  <c r="BT228" i="1"/>
  <c r="BS228" i="1"/>
  <c r="BR228" i="1"/>
  <c r="BQ228" i="1"/>
  <c r="BP228" i="1"/>
  <c r="BO228" i="1"/>
  <c r="BN228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K228" i="1"/>
  <c r="L228" i="1" s="1"/>
  <c r="I228" i="1"/>
  <c r="J228" i="1"/>
  <c r="H228" i="1"/>
  <c r="G228" i="1"/>
  <c r="F228" i="1"/>
  <c r="E228" i="1"/>
  <c r="D228" i="1"/>
  <c r="C228" i="1"/>
  <c r="CD227" i="1"/>
  <c r="CC227" i="1"/>
  <c r="CB227" i="1"/>
  <c r="CA227" i="1"/>
  <c r="BZ227" i="1"/>
  <c r="BY227" i="1"/>
  <c r="BX227" i="1"/>
  <c r="BW227" i="1"/>
  <c r="BV227" i="1"/>
  <c r="BU227" i="1"/>
  <c r="BT227" i="1"/>
  <c r="BS227" i="1"/>
  <c r="BR227" i="1"/>
  <c r="BQ227" i="1"/>
  <c r="BP227" i="1"/>
  <c r="BO227" i="1"/>
  <c r="BN227" i="1"/>
  <c r="BM227" i="1"/>
  <c r="BL227" i="1"/>
  <c r="BK227" i="1"/>
  <c r="BJ227" i="1"/>
  <c r="BI227" i="1"/>
  <c r="BH227" i="1"/>
  <c r="BG227" i="1"/>
  <c r="BF227" i="1"/>
  <c r="BE227" i="1"/>
  <c r="BD227" i="1"/>
  <c r="BC227" i="1"/>
  <c r="BB227" i="1"/>
  <c r="BA227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K227" i="1"/>
  <c r="L227" i="1" s="1"/>
  <c r="I227" i="1"/>
  <c r="J227" i="1"/>
  <c r="H227" i="1"/>
  <c r="G227" i="1"/>
  <c r="F227" i="1"/>
  <c r="E227" i="1"/>
  <c r="D227" i="1"/>
  <c r="C227" i="1"/>
  <c r="CD226" i="1"/>
  <c r="CC226" i="1"/>
  <c r="CB226" i="1"/>
  <c r="CA226" i="1"/>
  <c r="BZ226" i="1"/>
  <c r="BY226" i="1"/>
  <c r="BX226" i="1"/>
  <c r="BW226" i="1"/>
  <c r="BV226" i="1"/>
  <c r="BU226" i="1"/>
  <c r="BT226" i="1"/>
  <c r="BS226" i="1"/>
  <c r="BR226" i="1"/>
  <c r="BQ226" i="1"/>
  <c r="BP226" i="1"/>
  <c r="BO226" i="1"/>
  <c r="BN226" i="1"/>
  <c r="BM226" i="1"/>
  <c r="BL226" i="1"/>
  <c r="BK226" i="1"/>
  <c r="BJ226" i="1"/>
  <c r="BI226" i="1"/>
  <c r="BH226" i="1"/>
  <c r="BG226" i="1"/>
  <c r="BF226" i="1"/>
  <c r="BE226" i="1"/>
  <c r="BD226" i="1"/>
  <c r="BC226" i="1"/>
  <c r="BB226" i="1"/>
  <c r="BA226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K226" i="1"/>
  <c r="L226" i="1" s="1"/>
  <c r="I226" i="1"/>
  <c r="J226" i="1"/>
  <c r="H226" i="1"/>
  <c r="G226" i="1"/>
  <c r="F226" i="1"/>
  <c r="E226" i="1"/>
  <c r="D226" i="1"/>
  <c r="C226" i="1"/>
  <c r="CD225" i="1"/>
  <c r="CC225" i="1"/>
  <c r="CB225" i="1"/>
  <c r="CA225" i="1"/>
  <c r="BZ225" i="1"/>
  <c r="BY225" i="1"/>
  <c r="BX225" i="1"/>
  <c r="BW225" i="1"/>
  <c r="BV225" i="1"/>
  <c r="BU225" i="1"/>
  <c r="BT225" i="1"/>
  <c r="BS225" i="1"/>
  <c r="BR225" i="1"/>
  <c r="BQ225" i="1"/>
  <c r="BP225" i="1"/>
  <c r="BO225" i="1"/>
  <c r="BN225" i="1"/>
  <c r="BM225" i="1"/>
  <c r="BL225" i="1"/>
  <c r="BK225" i="1"/>
  <c r="BJ225" i="1"/>
  <c r="BI225" i="1"/>
  <c r="BH225" i="1"/>
  <c r="BG225" i="1"/>
  <c r="BF225" i="1"/>
  <c r="BE225" i="1"/>
  <c r="BD225" i="1"/>
  <c r="BC225" i="1"/>
  <c r="BB225" i="1"/>
  <c r="BA225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K225" i="1"/>
  <c r="L225" i="1" s="1"/>
  <c r="I225" i="1"/>
  <c r="J225" i="1"/>
  <c r="H225" i="1"/>
  <c r="G225" i="1"/>
  <c r="F225" i="1"/>
  <c r="E225" i="1"/>
  <c r="D225" i="1"/>
  <c r="C225" i="1"/>
  <c r="CD224" i="1"/>
  <c r="CC224" i="1"/>
  <c r="CB224" i="1"/>
  <c r="CA224" i="1"/>
  <c r="BZ224" i="1"/>
  <c r="BY224" i="1"/>
  <c r="BX224" i="1"/>
  <c r="BW224" i="1"/>
  <c r="BV224" i="1"/>
  <c r="BU224" i="1"/>
  <c r="BT224" i="1"/>
  <c r="BS224" i="1"/>
  <c r="BR224" i="1"/>
  <c r="BQ224" i="1"/>
  <c r="BP224" i="1"/>
  <c r="BO224" i="1"/>
  <c r="BN224" i="1"/>
  <c r="BM224" i="1"/>
  <c r="BL224" i="1"/>
  <c r="BK224" i="1"/>
  <c r="BJ224" i="1"/>
  <c r="BI224" i="1"/>
  <c r="BH224" i="1"/>
  <c r="BG224" i="1"/>
  <c r="BF224" i="1"/>
  <c r="BE224" i="1"/>
  <c r="BD224" i="1"/>
  <c r="BC224" i="1"/>
  <c r="BB224" i="1"/>
  <c r="BA224" i="1"/>
  <c r="AZ224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K224" i="1"/>
  <c r="L224" i="1" s="1"/>
  <c r="I224" i="1"/>
  <c r="J224" i="1"/>
  <c r="H224" i="1"/>
  <c r="G224" i="1"/>
  <c r="F224" i="1"/>
  <c r="E224" i="1"/>
  <c r="D224" i="1"/>
  <c r="C224" i="1"/>
  <c r="CD223" i="1"/>
  <c r="CC223" i="1"/>
  <c r="CB223" i="1"/>
  <c r="CA223" i="1"/>
  <c r="BZ223" i="1"/>
  <c r="BY223" i="1"/>
  <c r="BX223" i="1"/>
  <c r="BW223" i="1"/>
  <c r="BV223" i="1"/>
  <c r="BU223" i="1"/>
  <c r="BT223" i="1"/>
  <c r="BS223" i="1"/>
  <c r="BR223" i="1"/>
  <c r="BQ223" i="1"/>
  <c r="BP223" i="1"/>
  <c r="BO223" i="1"/>
  <c r="BN223" i="1"/>
  <c r="BM223" i="1"/>
  <c r="BL223" i="1"/>
  <c r="BK223" i="1"/>
  <c r="BJ223" i="1"/>
  <c r="BI223" i="1"/>
  <c r="BH223" i="1"/>
  <c r="BG223" i="1"/>
  <c r="BF223" i="1"/>
  <c r="BE223" i="1"/>
  <c r="BD223" i="1"/>
  <c r="BC223" i="1"/>
  <c r="BB223" i="1"/>
  <c r="BA223" i="1"/>
  <c r="AZ223" i="1"/>
  <c r="AY223" i="1"/>
  <c r="AX223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K223" i="1"/>
  <c r="L223" i="1" s="1"/>
  <c r="I223" i="1"/>
  <c r="J223" i="1"/>
  <c r="H223" i="1"/>
  <c r="G223" i="1"/>
  <c r="F223" i="1"/>
  <c r="E223" i="1"/>
  <c r="D223" i="1"/>
  <c r="C223" i="1"/>
  <c r="CD222" i="1"/>
  <c r="CC222" i="1"/>
  <c r="CB222" i="1"/>
  <c r="CA222" i="1"/>
  <c r="BZ222" i="1"/>
  <c r="BY222" i="1"/>
  <c r="BX222" i="1"/>
  <c r="BW222" i="1"/>
  <c r="BV222" i="1"/>
  <c r="BU222" i="1"/>
  <c r="BT222" i="1"/>
  <c r="BS222" i="1"/>
  <c r="BR222" i="1"/>
  <c r="BQ222" i="1"/>
  <c r="BP222" i="1"/>
  <c r="BO222" i="1"/>
  <c r="BN222" i="1"/>
  <c r="BM222" i="1"/>
  <c r="BL222" i="1"/>
  <c r="BK222" i="1"/>
  <c r="BJ222" i="1"/>
  <c r="BI222" i="1"/>
  <c r="BH222" i="1"/>
  <c r="BG222" i="1"/>
  <c r="BF222" i="1"/>
  <c r="BE222" i="1"/>
  <c r="BD222" i="1"/>
  <c r="BC222" i="1"/>
  <c r="BB222" i="1"/>
  <c r="BA222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K222" i="1"/>
  <c r="L222" i="1" s="1"/>
  <c r="I222" i="1"/>
  <c r="J222" i="1"/>
  <c r="H222" i="1"/>
  <c r="G222" i="1"/>
  <c r="F222" i="1"/>
  <c r="E222" i="1"/>
  <c r="D222" i="1"/>
  <c r="C222" i="1"/>
  <c r="CD221" i="1"/>
  <c r="CC221" i="1"/>
  <c r="CB221" i="1"/>
  <c r="CA221" i="1"/>
  <c r="BZ221" i="1"/>
  <c r="BY221" i="1"/>
  <c r="BX221" i="1"/>
  <c r="BW221" i="1"/>
  <c r="BV221" i="1"/>
  <c r="BU221" i="1"/>
  <c r="BT221" i="1"/>
  <c r="BS221" i="1"/>
  <c r="BR221" i="1"/>
  <c r="BQ221" i="1"/>
  <c r="BP221" i="1"/>
  <c r="BO221" i="1"/>
  <c r="BN221" i="1"/>
  <c r="BM221" i="1"/>
  <c r="BL221" i="1"/>
  <c r="BK221" i="1"/>
  <c r="BJ221" i="1"/>
  <c r="BI221" i="1"/>
  <c r="BH221" i="1"/>
  <c r="BG221" i="1"/>
  <c r="BF221" i="1"/>
  <c r="BE221" i="1"/>
  <c r="BD221" i="1"/>
  <c r="BC221" i="1"/>
  <c r="BB221" i="1"/>
  <c r="BA221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K221" i="1"/>
  <c r="L221" i="1" s="1"/>
  <c r="I221" i="1"/>
  <c r="J221" i="1"/>
  <c r="H221" i="1"/>
  <c r="G221" i="1"/>
  <c r="F221" i="1"/>
  <c r="E221" i="1"/>
  <c r="D221" i="1"/>
  <c r="C221" i="1"/>
  <c r="CD220" i="1"/>
  <c r="CC220" i="1"/>
  <c r="CB220" i="1"/>
  <c r="CA220" i="1"/>
  <c r="BZ220" i="1"/>
  <c r="BY220" i="1"/>
  <c r="BX220" i="1"/>
  <c r="BW220" i="1"/>
  <c r="BV220" i="1"/>
  <c r="BU220" i="1"/>
  <c r="BT220" i="1"/>
  <c r="BS220" i="1"/>
  <c r="BR220" i="1"/>
  <c r="BQ220" i="1"/>
  <c r="BP220" i="1"/>
  <c r="BO220" i="1"/>
  <c r="BN220" i="1"/>
  <c r="BM220" i="1"/>
  <c r="BL220" i="1"/>
  <c r="BK220" i="1"/>
  <c r="BJ220" i="1"/>
  <c r="BI220" i="1"/>
  <c r="BH220" i="1"/>
  <c r="BG220" i="1"/>
  <c r="BF220" i="1"/>
  <c r="BE220" i="1"/>
  <c r="BD220" i="1"/>
  <c r="BC220" i="1"/>
  <c r="BB220" i="1"/>
  <c r="BA220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K220" i="1"/>
  <c r="L220" i="1" s="1"/>
  <c r="I220" i="1"/>
  <c r="J220" i="1"/>
  <c r="H220" i="1"/>
  <c r="G220" i="1"/>
  <c r="F220" i="1"/>
  <c r="E220" i="1"/>
  <c r="D220" i="1"/>
  <c r="C220" i="1"/>
  <c r="CD219" i="1"/>
  <c r="CC219" i="1"/>
  <c r="CB219" i="1"/>
  <c r="CA219" i="1"/>
  <c r="BZ219" i="1"/>
  <c r="BY219" i="1"/>
  <c r="BX219" i="1"/>
  <c r="BW219" i="1"/>
  <c r="BV219" i="1"/>
  <c r="BU219" i="1"/>
  <c r="BT219" i="1"/>
  <c r="BS219" i="1"/>
  <c r="BR219" i="1"/>
  <c r="BQ219" i="1"/>
  <c r="BP219" i="1"/>
  <c r="BO219" i="1"/>
  <c r="BN219" i="1"/>
  <c r="BM219" i="1"/>
  <c r="BL219" i="1"/>
  <c r="BK219" i="1"/>
  <c r="BJ219" i="1"/>
  <c r="BI219" i="1"/>
  <c r="BH219" i="1"/>
  <c r="BG219" i="1"/>
  <c r="BF219" i="1"/>
  <c r="BE219" i="1"/>
  <c r="BD219" i="1"/>
  <c r="BC219" i="1"/>
  <c r="BB219" i="1"/>
  <c r="BA219" i="1"/>
  <c r="AZ219" i="1"/>
  <c r="AY219" i="1"/>
  <c r="AX219" i="1"/>
  <c r="AW219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K219" i="1"/>
  <c r="L219" i="1" s="1"/>
  <c r="I219" i="1"/>
  <c r="J219" i="1"/>
  <c r="H219" i="1"/>
  <c r="G219" i="1"/>
  <c r="F219" i="1"/>
  <c r="E219" i="1"/>
  <c r="D219" i="1"/>
  <c r="C219" i="1"/>
  <c r="CD218" i="1"/>
  <c r="CC218" i="1"/>
  <c r="CB218" i="1"/>
  <c r="CA218" i="1"/>
  <c r="BZ218" i="1"/>
  <c r="BY218" i="1"/>
  <c r="BX218" i="1"/>
  <c r="BW218" i="1"/>
  <c r="BV218" i="1"/>
  <c r="BU218" i="1"/>
  <c r="BT218" i="1"/>
  <c r="BS218" i="1"/>
  <c r="BR218" i="1"/>
  <c r="BQ218" i="1"/>
  <c r="BP218" i="1"/>
  <c r="BO218" i="1"/>
  <c r="BN218" i="1"/>
  <c r="BM218" i="1"/>
  <c r="BL218" i="1"/>
  <c r="BK218" i="1"/>
  <c r="BJ218" i="1"/>
  <c r="BI218" i="1"/>
  <c r="BH218" i="1"/>
  <c r="BG218" i="1"/>
  <c r="BF218" i="1"/>
  <c r="BE218" i="1"/>
  <c r="BD218" i="1"/>
  <c r="BC218" i="1"/>
  <c r="BB218" i="1"/>
  <c r="BA218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K218" i="1"/>
  <c r="L218" i="1" s="1"/>
  <c r="I218" i="1"/>
  <c r="J218" i="1"/>
  <c r="H218" i="1"/>
  <c r="G218" i="1"/>
  <c r="F218" i="1"/>
  <c r="E218" i="1"/>
  <c r="D218" i="1"/>
  <c r="C218" i="1"/>
  <c r="CD217" i="1"/>
  <c r="CC217" i="1"/>
  <c r="CB217" i="1"/>
  <c r="CA217" i="1"/>
  <c r="BZ217" i="1"/>
  <c r="BY217" i="1"/>
  <c r="BX217" i="1"/>
  <c r="BW217" i="1"/>
  <c r="BV217" i="1"/>
  <c r="BU217" i="1"/>
  <c r="BT217" i="1"/>
  <c r="BS217" i="1"/>
  <c r="BR217" i="1"/>
  <c r="BQ217" i="1"/>
  <c r="BP217" i="1"/>
  <c r="BO217" i="1"/>
  <c r="BN217" i="1"/>
  <c r="BM217" i="1"/>
  <c r="BL217" i="1"/>
  <c r="BK217" i="1"/>
  <c r="BJ217" i="1"/>
  <c r="BI217" i="1"/>
  <c r="BH217" i="1"/>
  <c r="BG217" i="1"/>
  <c r="BF217" i="1"/>
  <c r="BE217" i="1"/>
  <c r="BD217" i="1"/>
  <c r="BC217" i="1"/>
  <c r="BB217" i="1"/>
  <c r="BA217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K217" i="1"/>
  <c r="L217" i="1" s="1"/>
  <c r="I217" i="1"/>
  <c r="J217" i="1"/>
  <c r="H217" i="1"/>
  <c r="G217" i="1"/>
  <c r="F217" i="1"/>
  <c r="E217" i="1"/>
  <c r="D217" i="1"/>
  <c r="C217" i="1"/>
  <c r="CD216" i="1"/>
  <c r="CC216" i="1"/>
  <c r="CB216" i="1"/>
  <c r="CA216" i="1"/>
  <c r="BZ216" i="1"/>
  <c r="BY216" i="1"/>
  <c r="BX216" i="1"/>
  <c r="BW216" i="1"/>
  <c r="BV216" i="1"/>
  <c r="BU216" i="1"/>
  <c r="BT216" i="1"/>
  <c r="BS216" i="1"/>
  <c r="BR216" i="1"/>
  <c r="BQ216" i="1"/>
  <c r="BP216" i="1"/>
  <c r="BO216" i="1"/>
  <c r="BN216" i="1"/>
  <c r="BM216" i="1"/>
  <c r="BL216" i="1"/>
  <c r="BK216" i="1"/>
  <c r="BJ216" i="1"/>
  <c r="BI216" i="1"/>
  <c r="BH216" i="1"/>
  <c r="BG216" i="1"/>
  <c r="BF216" i="1"/>
  <c r="BE216" i="1"/>
  <c r="BD216" i="1"/>
  <c r="BC216" i="1"/>
  <c r="BB216" i="1"/>
  <c r="BA216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K216" i="1"/>
  <c r="L216" i="1" s="1"/>
  <c r="I216" i="1"/>
  <c r="J216" i="1"/>
  <c r="H216" i="1"/>
  <c r="G216" i="1"/>
  <c r="F216" i="1"/>
  <c r="E216" i="1"/>
  <c r="D216" i="1"/>
  <c r="C216" i="1"/>
  <c r="CD215" i="1"/>
  <c r="CC215" i="1"/>
  <c r="CB215" i="1"/>
  <c r="CA215" i="1"/>
  <c r="BZ215" i="1"/>
  <c r="BY215" i="1"/>
  <c r="BX215" i="1"/>
  <c r="BW215" i="1"/>
  <c r="BV215" i="1"/>
  <c r="BU215" i="1"/>
  <c r="BT215" i="1"/>
  <c r="BS215" i="1"/>
  <c r="BR215" i="1"/>
  <c r="BQ215" i="1"/>
  <c r="BP215" i="1"/>
  <c r="BO215" i="1"/>
  <c r="BN215" i="1"/>
  <c r="BM215" i="1"/>
  <c r="BL215" i="1"/>
  <c r="BK215" i="1"/>
  <c r="BJ215" i="1"/>
  <c r="BI215" i="1"/>
  <c r="BH215" i="1"/>
  <c r="BG215" i="1"/>
  <c r="BF215" i="1"/>
  <c r="BE215" i="1"/>
  <c r="BD215" i="1"/>
  <c r="BC215" i="1"/>
  <c r="BB215" i="1"/>
  <c r="BA215" i="1"/>
  <c r="AZ215" i="1"/>
  <c r="AY215" i="1"/>
  <c r="AX215" i="1"/>
  <c r="AW215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K215" i="1"/>
  <c r="L215" i="1" s="1"/>
  <c r="I215" i="1"/>
  <c r="J215" i="1"/>
  <c r="H215" i="1"/>
  <c r="G215" i="1"/>
  <c r="F215" i="1"/>
  <c r="E215" i="1"/>
  <c r="D215" i="1"/>
  <c r="C215" i="1"/>
  <c r="CD214" i="1"/>
  <c r="CC214" i="1"/>
  <c r="CB214" i="1"/>
  <c r="CA214" i="1"/>
  <c r="BZ214" i="1"/>
  <c r="BY214" i="1"/>
  <c r="BX214" i="1"/>
  <c r="BW214" i="1"/>
  <c r="BV214" i="1"/>
  <c r="BU214" i="1"/>
  <c r="BT214" i="1"/>
  <c r="BS214" i="1"/>
  <c r="BR214" i="1"/>
  <c r="BQ214" i="1"/>
  <c r="BP214" i="1"/>
  <c r="BO214" i="1"/>
  <c r="BN214" i="1"/>
  <c r="BM214" i="1"/>
  <c r="BL214" i="1"/>
  <c r="BK214" i="1"/>
  <c r="BJ214" i="1"/>
  <c r="BI214" i="1"/>
  <c r="BH214" i="1"/>
  <c r="BG214" i="1"/>
  <c r="BF214" i="1"/>
  <c r="BE214" i="1"/>
  <c r="BD214" i="1"/>
  <c r="BC214" i="1"/>
  <c r="BB214" i="1"/>
  <c r="BA214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K214" i="1"/>
  <c r="L214" i="1" s="1"/>
  <c r="I214" i="1"/>
  <c r="J214" i="1"/>
  <c r="H214" i="1"/>
  <c r="G214" i="1"/>
  <c r="F214" i="1"/>
  <c r="E214" i="1"/>
  <c r="D214" i="1"/>
  <c r="C214" i="1"/>
  <c r="CD213" i="1"/>
  <c r="CC213" i="1"/>
  <c r="CB213" i="1"/>
  <c r="CA213" i="1"/>
  <c r="BZ213" i="1"/>
  <c r="BY213" i="1"/>
  <c r="BX213" i="1"/>
  <c r="BW213" i="1"/>
  <c r="BV213" i="1"/>
  <c r="BU213" i="1"/>
  <c r="BT213" i="1"/>
  <c r="BS213" i="1"/>
  <c r="BR213" i="1"/>
  <c r="BQ213" i="1"/>
  <c r="BP213" i="1"/>
  <c r="BO213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K213" i="1"/>
  <c r="L213" i="1" s="1"/>
  <c r="I213" i="1"/>
  <c r="J213" i="1"/>
  <c r="H213" i="1"/>
  <c r="G213" i="1"/>
  <c r="F213" i="1"/>
  <c r="E213" i="1"/>
  <c r="D213" i="1"/>
  <c r="C213" i="1"/>
  <c r="CD212" i="1"/>
  <c r="CC212" i="1"/>
  <c r="CB212" i="1"/>
  <c r="CA212" i="1"/>
  <c r="BZ212" i="1"/>
  <c r="BY212" i="1"/>
  <c r="BX212" i="1"/>
  <c r="BW212" i="1"/>
  <c r="BV212" i="1"/>
  <c r="BU212" i="1"/>
  <c r="BT212" i="1"/>
  <c r="BS212" i="1"/>
  <c r="BR212" i="1"/>
  <c r="BQ212" i="1"/>
  <c r="BP212" i="1"/>
  <c r="BO212" i="1"/>
  <c r="BN212" i="1"/>
  <c r="BM212" i="1"/>
  <c r="BL212" i="1"/>
  <c r="BK212" i="1"/>
  <c r="BJ212" i="1"/>
  <c r="BI212" i="1"/>
  <c r="BH212" i="1"/>
  <c r="BG212" i="1"/>
  <c r="BF212" i="1"/>
  <c r="BE212" i="1"/>
  <c r="BD212" i="1"/>
  <c r="BC212" i="1"/>
  <c r="BB212" i="1"/>
  <c r="BA212" i="1"/>
  <c r="AZ212" i="1"/>
  <c r="AY212" i="1"/>
  <c r="AX212" i="1"/>
  <c r="AW212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K212" i="1"/>
  <c r="L212" i="1" s="1"/>
  <c r="I212" i="1"/>
  <c r="J212" i="1"/>
  <c r="H212" i="1"/>
  <c r="G212" i="1"/>
  <c r="F212" i="1"/>
  <c r="E212" i="1"/>
  <c r="D212" i="1"/>
  <c r="C212" i="1"/>
  <c r="CD211" i="1"/>
  <c r="CC211" i="1"/>
  <c r="CB211" i="1"/>
  <c r="CA211" i="1"/>
  <c r="BZ211" i="1"/>
  <c r="BY211" i="1"/>
  <c r="BX211" i="1"/>
  <c r="BW211" i="1"/>
  <c r="BV211" i="1"/>
  <c r="BU211" i="1"/>
  <c r="BT211" i="1"/>
  <c r="BS211" i="1"/>
  <c r="BR211" i="1"/>
  <c r="BQ211" i="1"/>
  <c r="BP211" i="1"/>
  <c r="BO211" i="1"/>
  <c r="BN211" i="1"/>
  <c r="BM211" i="1"/>
  <c r="BL211" i="1"/>
  <c r="BK211" i="1"/>
  <c r="BJ211" i="1"/>
  <c r="BI211" i="1"/>
  <c r="BH211" i="1"/>
  <c r="BG211" i="1"/>
  <c r="BF211" i="1"/>
  <c r="BE211" i="1"/>
  <c r="BD211" i="1"/>
  <c r="BC211" i="1"/>
  <c r="BB211" i="1"/>
  <c r="BA211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K211" i="1"/>
  <c r="L211" i="1" s="1"/>
  <c r="I211" i="1"/>
  <c r="J211" i="1"/>
  <c r="H211" i="1"/>
  <c r="G211" i="1"/>
  <c r="F211" i="1"/>
  <c r="E211" i="1"/>
  <c r="D211" i="1"/>
  <c r="C211" i="1"/>
  <c r="CD210" i="1"/>
  <c r="CC210" i="1"/>
  <c r="CB210" i="1"/>
  <c r="CA210" i="1"/>
  <c r="BZ210" i="1"/>
  <c r="BY210" i="1"/>
  <c r="BX210" i="1"/>
  <c r="BW210" i="1"/>
  <c r="BV210" i="1"/>
  <c r="BU210" i="1"/>
  <c r="BT210" i="1"/>
  <c r="BS210" i="1"/>
  <c r="BR210" i="1"/>
  <c r="BQ210" i="1"/>
  <c r="BP210" i="1"/>
  <c r="BO210" i="1"/>
  <c r="BN210" i="1"/>
  <c r="BM210" i="1"/>
  <c r="BL210" i="1"/>
  <c r="BK210" i="1"/>
  <c r="BJ210" i="1"/>
  <c r="BI210" i="1"/>
  <c r="BH210" i="1"/>
  <c r="BG210" i="1"/>
  <c r="BF210" i="1"/>
  <c r="BE210" i="1"/>
  <c r="BD210" i="1"/>
  <c r="BC210" i="1"/>
  <c r="BB210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K210" i="1"/>
  <c r="L210" i="1" s="1"/>
  <c r="I210" i="1"/>
  <c r="J210" i="1"/>
  <c r="H210" i="1"/>
  <c r="G210" i="1"/>
  <c r="F210" i="1"/>
  <c r="E210" i="1"/>
  <c r="D210" i="1"/>
  <c r="C210" i="1"/>
  <c r="CD209" i="1"/>
  <c r="CC209" i="1"/>
  <c r="CB209" i="1"/>
  <c r="CA209" i="1"/>
  <c r="BZ209" i="1"/>
  <c r="BY209" i="1"/>
  <c r="BX209" i="1"/>
  <c r="BW209" i="1"/>
  <c r="BV209" i="1"/>
  <c r="BU209" i="1"/>
  <c r="BT209" i="1"/>
  <c r="BS209" i="1"/>
  <c r="BR209" i="1"/>
  <c r="BQ209" i="1"/>
  <c r="BP209" i="1"/>
  <c r="BO209" i="1"/>
  <c r="BN209" i="1"/>
  <c r="BM209" i="1"/>
  <c r="BL209" i="1"/>
  <c r="BK209" i="1"/>
  <c r="BJ209" i="1"/>
  <c r="BI209" i="1"/>
  <c r="BH209" i="1"/>
  <c r="BG209" i="1"/>
  <c r="BF209" i="1"/>
  <c r="BE209" i="1"/>
  <c r="BD209" i="1"/>
  <c r="BC209" i="1"/>
  <c r="BB209" i="1"/>
  <c r="BA209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K209" i="1"/>
  <c r="L209" i="1" s="1"/>
  <c r="I209" i="1"/>
  <c r="J209" i="1"/>
  <c r="H209" i="1"/>
  <c r="G209" i="1"/>
  <c r="F209" i="1"/>
  <c r="E209" i="1"/>
  <c r="D209" i="1"/>
  <c r="C209" i="1"/>
  <c r="CD208" i="1"/>
  <c r="CC208" i="1"/>
  <c r="CB208" i="1"/>
  <c r="CA208" i="1"/>
  <c r="BZ208" i="1"/>
  <c r="BY208" i="1"/>
  <c r="BX208" i="1"/>
  <c r="BW208" i="1"/>
  <c r="BV208" i="1"/>
  <c r="BU208" i="1"/>
  <c r="BT208" i="1"/>
  <c r="BS208" i="1"/>
  <c r="BR208" i="1"/>
  <c r="BQ208" i="1"/>
  <c r="BP208" i="1"/>
  <c r="BO208" i="1"/>
  <c r="BN208" i="1"/>
  <c r="BM208" i="1"/>
  <c r="BL208" i="1"/>
  <c r="BK208" i="1"/>
  <c r="BJ208" i="1"/>
  <c r="BI208" i="1"/>
  <c r="BH208" i="1"/>
  <c r="BG208" i="1"/>
  <c r="BF208" i="1"/>
  <c r="BE208" i="1"/>
  <c r="BD208" i="1"/>
  <c r="BC208" i="1"/>
  <c r="BB208" i="1"/>
  <c r="BA208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K208" i="1"/>
  <c r="L208" i="1" s="1"/>
  <c r="I208" i="1"/>
  <c r="J208" i="1"/>
  <c r="H208" i="1"/>
  <c r="G208" i="1"/>
  <c r="F208" i="1"/>
  <c r="E208" i="1"/>
  <c r="D208" i="1"/>
  <c r="C208" i="1"/>
  <c r="CD207" i="1"/>
  <c r="CC207" i="1"/>
  <c r="CB207" i="1"/>
  <c r="CA207" i="1"/>
  <c r="BZ207" i="1"/>
  <c r="BY207" i="1"/>
  <c r="BX207" i="1"/>
  <c r="BW207" i="1"/>
  <c r="BV207" i="1"/>
  <c r="BU207" i="1"/>
  <c r="BT207" i="1"/>
  <c r="BS207" i="1"/>
  <c r="BR207" i="1"/>
  <c r="BQ207" i="1"/>
  <c r="BP207" i="1"/>
  <c r="BO207" i="1"/>
  <c r="BN207" i="1"/>
  <c r="BM207" i="1"/>
  <c r="BL207" i="1"/>
  <c r="BK207" i="1"/>
  <c r="BJ207" i="1"/>
  <c r="BI207" i="1"/>
  <c r="BH207" i="1"/>
  <c r="BG207" i="1"/>
  <c r="BF207" i="1"/>
  <c r="BE207" i="1"/>
  <c r="BD207" i="1"/>
  <c r="BC207" i="1"/>
  <c r="BB207" i="1"/>
  <c r="BA207" i="1"/>
  <c r="AZ207" i="1"/>
  <c r="AY207" i="1"/>
  <c r="AX207" i="1"/>
  <c r="AW207" i="1"/>
  <c r="AV207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K207" i="1"/>
  <c r="L207" i="1" s="1"/>
  <c r="I207" i="1"/>
  <c r="J207" i="1"/>
  <c r="H207" i="1"/>
  <c r="G207" i="1"/>
  <c r="F207" i="1"/>
  <c r="E207" i="1"/>
  <c r="D207" i="1"/>
  <c r="C207" i="1"/>
  <c r="CD206" i="1"/>
  <c r="CC206" i="1"/>
  <c r="CB206" i="1"/>
  <c r="CA206" i="1"/>
  <c r="BZ206" i="1"/>
  <c r="BY206" i="1"/>
  <c r="BX206" i="1"/>
  <c r="BW206" i="1"/>
  <c r="BV206" i="1"/>
  <c r="BU206" i="1"/>
  <c r="BT206" i="1"/>
  <c r="BS206" i="1"/>
  <c r="BR206" i="1"/>
  <c r="BQ206" i="1"/>
  <c r="BP206" i="1"/>
  <c r="BO206" i="1"/>
  <c r="BN206" i="1"/>
  <c r="BM206" i="1"/>
  <c r="BL206" i="1"/>
  <c r="BK206" i="1"/>
  <c r="BJ206" i="1"/>
  <c r="BI206" i="1"/>
  <c r="BH206" i="1"/>
  <c r="BG206" i="1"/>
  <c r="BF206" i="1"/>
  <c r="BE206" i="1"/>
  <c r="BD206" i="1"/>
  <c r="BC206" i="1"/>
  <c r="BB206" i="1"/>
  <c r="BA206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K206" i="1"/>
  <c r="L206" i="1" s="1"/>
  <c r="I206" i="1"/>
  <c r="J206" i="1"/>
  <c r="H206" i="1"/>
  <c r="G206" i="1"/>
  <c r="F206" i="1"/>
  <c r="E206" i="1"/>
  <c r="D206" i="1"/>
  <c r="C206" i="1"/>
  <c r="CD205" i="1"/>
  <c r="CC205" i="1"/>
  <c r="CB205" i="1"/>
  <c r="CA205" i="1"/>
  <c r="BZ205" i="1"/>
  <c r="BY205" i="1"/>
  <c r="BX205" i="1"/>
  <c r="BW205" i="1"/>
  <c r="BV205" i="1"/>
  <c r="BU205" i="1"/>
  <c r="BT205" i="1"/>
  <c r="BS205" i="1"/>
  <c r="BR205" i="1"/>
  <c r="BQ205" i="1"/>
  <c r="BP205" i="1"/>
  <c r="BO205" i="1"/>
  <c r="BN205" i="1"/>
  <c r="BM205" i="1"/>
  <c r="BL205" i="1"/>
  <c r="BK205" i="1"/>
  <c r="BJ205" i="1"/>
  <c r="BI205" i="1"/>
  <c r="BH205" i="1"/>
  <c r="BG205" i="1"/>
  <c r="BF205" i="1"/>
  <c r="BE205" i="1"/>
  <c r="BD205" i="1"/>
  <c r="BC205" i="1"/>
  <c r="BB205" i="1"/>
  <c r="BA205" i="1"/>
  <c r="AZ205" i="1"/>
  <c r="AY205" i="1"/>
  <c r="AX205" i="1"/>
  <c r="AW205" i="1"/>
  <c r="AV205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K205" i="1"/>
  <c r="L205" i="1" s="1"/>
  <c r="I205" i="1"/>
  <c r="J205" i="1"/>
  <c r="H205" i="1"/>
  <c r="G205" i="1"/>
  <c r="F205" i="1"/>
  <c r="E205" i="1"/>
  <c r="D205" i="1"/>
  <c r="C205" i="1"/>
  <c r="CD204" i="1"/>
  <c r="CC204" i="1"/>
  <c r="CB204" i="1"/>
  <c r="CA204" i="1"/>
  <c r="BZ204" i="1"/>
  <c r="BY204" i="1"/>
  <c r="BX204" i="1"/>
  <c r="BW204" i="1"/>
  <c r="BV204" i="1"/>
  <c r="BU204" i="1"/>
  <c r="BT204" i="1"/>
  <c r="BS204" i="1"/>
  <c r="BR204" i="1"/>
  <c r="BQ204" i="1"/>
  <c r="BP204" i="1"/>
  <c r="BO204" i="1"/>
  <c r="BN204" i="1"/>
  <c r="BM204" i="1"/>
  <c r="BL204" i="1"/>
  <c r="BK204" i="1"/>
  <c r="BJ204" i="1"/>
  <c r="BI204" i="1"/>
  <c r="BH204" i="1"/>
  <c r="BG204" i="1"/>
  <c r="BF204" i="1"/>
  <c r="BE204" i="1"/>
  <c r="BD204" i="1"/>
  <c r="BC204" i="1"/>
  <c r="BB204" i="1"/>
  <c r="BA204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K204" i="1"/>
  <c r="L204" i="1" s="1"/>
  <c r="I204" i="1"/>
  <c r="J204" i="1"/>
  <c r="H204" i="1"/>
  <c r="G204" i="1"/>
  <c r="F204" i="1"/>
  <c r="E204" i="1"/>
  <c r="D204" i="1"/>
  <c r="C204" i="1"/>
  <c r="CD203" i="1"/>
  <c r="CC203" i="1"/>
  <c r="CB203" i="1"/>
  <c r="CA203" i="1"/>
  <c r="BZ203" i="1"/>
  <c r="BY203" i="1"/>
  <c r="BX203" i="1"/>
  <c r="BW203" i="1"/>
  <c r="BV203" i="1"/>
  <c r="BU203" i="1"/>
  <c r="BT203" i="1"/>
  <c r="BS203" i="1"/>
  <c r="BR203" i="1"/>
  <c r="BQ203" i="1"/>
  <c r="BP203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K203" i="1"/>
  <c r="L203" i="1" s="1"/>
  <c r="I203" i="1"/>
  <c r="J203" i="1"/>
  <c r="H203" i="1"/>
  <c r="G203" i="1"/>
  <c r="F203" i="1"/>
  <c r="E203" i="1"/>
  <c r="D203" i="1"/>
  <c r="C203" i="1"/>
  <c r="CD202" i="1"/>
  <c r="CC202" i="1"/>
  <c r="CB202" i="1"/>
  <c r="CA202" i="1"/>
  <c r="BZ202" i="1"/>
  <c r="BY202" i="1"/>
  <c r="BX202" i="1"/>
  <c r="BW202" i="1"/>
  <c r="BV202" i="1"/>
  <c r="BU202" i="1"/>
  <c r="BT202" i="1"/>
  <c r="BS202" i="1"/>
  <c r="BR202" i="1"/>
  <c r="BQ202" i="1"/>
  <c r="BP202" i="1"/>
  <c r="BO202" i="1"/>
  <c r="BN202" i="1"/>
  <c r="BM202" i="1"/>
  <c r="BL202" i="1"/>
  <c r="BK202" i="1"/>
  <c r="BJ202" i="1"/>
  <c r="BI202" i="1"/>
  <c r="BH202" i="1"/>
  <c r="BG202" i="1"/>
  <c r="BF202" i="1"/>
  <c r="BE202" i="1"/>
  <c r="BD202" i="1"/>
  <c r="BC202" i="1"/>
  <c r="BB202" i="1"/>
  <c r="BA202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K202" i="1"/>
  <c r="L202" i="1" s="1"/>
  <c r="I202" i="1"/>
  <c r="J202" i="1"/>
  <c r="H202" i="1"/>
  <c r="G202" i="1"/>
  <c r="F202" i="1"/>
  <c r="E202" i="1"/>
  <c r="D202" i="1"/>
  <c r="C202" i="1"/>
  <c r="CD201" i="1"/>
  <c r="CC201" i="1"/>
  <c r="CB201" i="1"/>
  <c r="CA201" i="1"/>
  <c r="BZ201" i="1"/>
  <c r="BY201" i="1"/>
  <c r="BX201" i="1"/>
  <c r="BW201" i="1"/>
  <c r="BV201" i="1"/>
  <c r="BU201" i="1"/>
  <c r="BT201" i="1"/>
  <c r="BS201" i="1"/>
  <c r="BR201" i="1"/>
  <c r="BQ201" i="1"/>
  <c r="BP201" i="1"/>
  <c r="BO201" i="1"/>
  <c r="BN201" i="1"/>
  <c r="BM201" i="1"/>
  <c r="BL201" i="1"/>
  <c r="BK201" i="1"/>
  <c r="BJ201" i="1"/>
  <c r="BI201" i="1"/>
  <c r="BH201" i="1"/>
  <c r="BG201" i="1"/>
  <c r="BF201" i="1"/>
  <c r="BE201" i="1"/>
  <c r="BD201" i="1"/>
  <c r="BC201" i="1"/>
  <c r="BB201" i="1"/>
  <c r="BA201" i="1"/>
  <c r="AZ201" i="1"/>
  <c r="AY201" i="1"/>
  <c r="AX201" i="1"/>
  <c r="AW201" i="1"/>
  <c r="AV201" i="1"/>
  <c r="AU201" i="1"/>
  <c r="AT201" i="1"/>
  <c r="AS201" i="1"/>
  <c r="AR201" i="1"/>
  <c r="AQ201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K201" i="1"/>
  <c r="L201" i="1" s="1"/>
  <c r="I201" i="1"/>
  <c r="J201" i="1"/>
  <c r="H201" i="1"/>
  <c r="G201" i="1"/>
  <c r="F201" i="1"/>
  <c r="E201" i="1"/>
  <c r="D201" i="1"/>
  <c r="C201" i="1"/>
  <c r="CD200" i="1"/>
  <c r="CC200" i="1"/>
  <c r="CB200" i="1"/>
  <c r="CA200" i="1"/>
  <c r="BZ200" i="1"/>
  <c r="BY200" i="1"/>
  <c r="BX200" i="1"/>
  <c r="BW200" i="1"/>
  <c r="BV200" i="1"/>
  <c r="BU200" i="1"/>
  <c r="BT200" i="1"/>
  <c r="BS200" i="1"/>
  <c r="BR200" i="1"/>
  <c r="BQ200" i="1"/>
  <c r="BP200" i="1"/>
  <c r="BO200" i="1"/>
  <c r="BN200" i="1"/>
  <c r="BM200" i="1"/>
  <c r="BL200" i="1"/>
  <c r="BK200" i="1"/>
  <c r="BJ200" i="1"/>
  <c r="BI200" i="1"/>
  <c r="BH200" i="1"/>
  <c r="BG200" i="1"/>
  <c r="BF200" i="1"/>
  <c r="BE200" i="1"/>
  <c r="BD200" i="1"/>
  <c r="BC200" i="1"/>
  <c r="BB200" i="1"/>
  <c r="BA200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K200" i="1"/>
  <c r="L200" i="1" s="1"/>
  <c r="I200" i="1"/>
  <c r="J200" i="1"/>
  <c r="H200" i="1"/>
  <c r="G200" i="1"/>
  <c r="F200" i="1"/>
  <c r="E200" i="1"/>
  <c r="D200" i="1"/>
  <c r="C200" i="1"/>
  <c r="CD199" i="1"/>
  <c r="CC199" i="1"/>
  <c r="CB199" i="1"/>
  <c r="CA199" i="1"/>
  <c r="BZ199" i="1"/>
  <c r="BY199" i="1"/>
  <c r="BX199" i="1"/>
  <c r="BW199" i="1"/>
  <c r="BV199" i="1"/>
  <c r="BU199" i="1"/>
  <c r="BT199" i="1"/>
  <c r="BS199" i="1"/>
  <c r="BR199" i="1"/>
  <c r="BQ199" i="1"/>
  <c r="BP199" i="1"/>
  <c r="BO199" i="1"/>
  <c r="BN199" i="1"/>
  <c r="BM199" i="1"/>
  <c r="BL199" i="1"/>
  <c r="BK199" i="1"/>
  <c r="BJ199" i="1"/>
  <c r="BI199" i="1"/>
  <c r="BH199" i="1"/>
  <c r="BG199" i="1"/>
  <c r="BF199" i="1"/>
  <c r="BE199" i="1"/>
  <c r="BD199" i="1"/>
  <c r="BC199" i="1"/>
  <c r="BB199" i="1"/>
  <c r="BA199" i="1"/>
  <c r="AZ199" i="1"/>
  <c r="AY199" i="1"/>
  <c r="AX199" i="1"/>
  <c r="AW199" i="1"/>
  <c r="AV199" i="1"/>
  <c r="AU199" i="1"/>
  <c r="AT199" i="1"/>
  <c r="AS199" i="1"/>
  <c r="AR199" i="1"/>
  <c r="AQ199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K199" i="1"/>
  <c r="L199" i="1" s="1"/>
  <c r="I199" i="1"/>
  <c r="J199" i="1"/>
  <c r="H199" i="1"/>
  <c r="G199" i="1"/>
  <c r="F199" i="1"/>
  <c r="E199" i="1"/>
  <c r="D199" i="1"/>
  <c r="C199" i="1"/>
  <c r="CD198" i="1"/>
  <c r="CC198" i="1"/>
  <c r="CB198" i="1"/>
  <c r="CA198" i="1"/>
  <c r="BZ198" i="1"/>
  <c r="BY198" i="1"/>
  <c r="BX198" i="1"/>
  <c r="BW198" i="1"/>
  <c r="BV198" i="1"/>
  <c r="BU198" i="1"/>
  <c r="BT198" i="1"/>
  <c r="BS198" i="1"/>
  <c r="BR198" i="1"/>
  <c r="BQ198" i="1"/>
  <c r="BP198" i="1"/>
  <c r="BO198" i="1"/>
  <c r="BN198" i="1"/>
  <c r="BM198" i="1"/>
  <c r="BL198" i="1"/>
  <c r="BK198" i="1"/>
  <c r="BJ198" i="1"/>
  <c r="BI198" i="1"/>
  <c r="BH198" i="1"/>
  <c r="BG198" i="1"/>
  <c r="BF198" i="1"/>
  <c r="BE198" i="1"/>
  <c r="BD198" i="1"/>
  <c r="BC198" i="1"/>
  <c r="BB198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K198" i="1"/>
  <c r="L198" i="1" s="1"/>
  <c r="I198" i="1"/>
  <c r="J198" i="1"/>
  <c r="H198" i="1"/>
  <c r="G198" i="1"/>
  <c r="F198" i="1"/>
  <c r="E198" i="1"/>
  <c r="D198" i="1"/>
  <c r="C198" i="1"/>
  <c r="CD197" i="1"/>
  <c r="CC197" i="1"/>
  <c r="CB197" i="1"/>
  <c r="CA197" i="1"/>
  <c r="BZ197" i="1"/>
  <c r="BY197" i="1"/>
  <c r="BX197" i="1"/>
  <c r="BW197" i="1"/>
  <c r="BV197" i="1"/>
  <c r="BU197" i="1"/>
  <c r="BT197" i="1"/>
  <c r="BS197" i="1"/>
  <c r="BR197" i="1"/>
  <c r="BQ197" i="1"/>
  <c r="BP197" i="1"/>
  <c r="BO197" i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K197" i="1"/>
  <c r="L197" i="1" s="1"/>
  <c r="I197" i="1"/>
  <c r="J197" i="1"/>
  <c r="H197" i="1"/>
  <c r="G197" i="1"/>
  <c r="F197" i="1"/>
  <c r="E197" i="1"/>
  <c r="D197" i="1"/>
  <c r="C197" i="1"/>
  <c r="CD196" i="1"/>
  <c r="CC196" i="1"/>
  <c r="CB196" i="1"/>
  <c r="CA196" i="1"/>
  <c r="BZ196" i="1"/>
  <c r="BY196" i="1"/>
  <c r="BX196" i="1"/>
  <c r="BW196" i="1"/>
  <c r="BV196" i="1"/>
  <c r="BU196" i="1"/>
  <c r="BT196" i="1"/>
  <c r="BS196" i="1"/>
  <c r="BR196" i="1"/>
  <c r="BQ196" i="1"/>
  <c r="BP196" i="1"/>
  <c r="BO196" i="1"/>
  <c r="BN196" i="1"/>
  <c r="BM196" i="1"/>
  <c r="BL196" i="1"/>
  <c r="BK196" i="1"/>
  <c r="BJ196" i="1"/>
  <c r="BI196" i="1"/>
  <c r="BH196" i="1"/>
  <c r="BG196" i="1"/>
  <c r="BF196" i="1"/>
  <c r="BE196" i="1"/>
  <c r="BD196" i="1"/>
  <c r="BC196" i="1"/>
  <c r="BB196" i="1"/>
  <c r="BA196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K196" i="1"/>
  <c r="L196" i="1" s="1"/>
  <c r="I196" i="1"/>
  <c r="J196" i="1"/>
  <c r="H196" i="1"/>
  <c r="G196" i="1"/>
  <c r="F196" i="1"/>
  <c r="E196" i="1"/>
  <c r="D196" i="1"/>
  <c r="C196" i="1"/>
  <c r="CD195" i="1"/>
  <c r="CC195" i="1"/>
  <c r="CB195" i="1"/>
  <c r="CA195" i="1"/>
  <c r="BZ195" i="1"/>
  <c r="BY195" i="1"/>
  <c r="BX195" i="1"/>
  <c r="BW195" i="1"/>
  <c r="BV195" i="1"/>
  <c r="BU195" i="1"/>
  <c r="BT195" i="1"/>
  <c r="BS195" i="1"/>
  <c r="BR195" i="1"/>
  <c r="BQ195" i="1"/>
  <c r="BP195" i="1"/>
  <c r="BO195" i="1"/>
  <c r="BN195" i="1"/>
  <c r="BM195" i="1"/>
  <c r="BL195" i="1"/>
  <c r="BK195" i="1"/>
  <c r="BJ195" i="1"/>
  <c r="BI195" i="1"/>
  <c r="BH195" i="1"/>
  <c r="BG195" i="1"/>
  <c r="BF195" i="1"/>
  <c r="BE195" i="1"/>
  <c r="BD195" i="1"/>
  <c r="BC195" i="1"/>
  <c r="BB195" i="1"/>
  <c r="BA195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K195" i="1"/>
  <c r="L195" i="1" s="1"/>
  <c r="I195" i="1"/>
  <c r="J195" i="1"/>
  <c r="H195" i="1"/>
  <c r="G195" i="1"/>
  <c r="F195" i="1"/>
  <c r="E195" i="1"/>
  <c r="D195" i="1"/>
  <c r="C195" i="1"/>
  <c r="CD194" i="1"/>
  <c r="CC194" i="1"/>
  <c r="CB194" i="1"/>
  <c r="CA194" i="1"/>
  <c r="BZ194" i="1"/>
  <c r="BY194" i="1"/>
  <c r="BX194" i="1"/>
  <c r="BW194" i="1"/>
  <c r="BV194" i="1"/>
  <c r="BU194" i="1"/>
  <c r="BT194" i="1"/>
  <c r="BS194" i="1"/>
  <c r="BR194" i="1"/>
  <c r="BQ194" i="1"/>
  <c r="BP194" i="1"/>
  <c r="BO194" i="1"/>
  <c r="BN194" i="1"/>
  <c r="BM194" i="1"/>
  <c r="BL194" i="1"/>
  <c r="BK194" i="1"/>
  <c r="BJ194" i="1"/>
  <c r="BI194" i="1"/>
  <c r="BH194" i="1"/>
  <c r="BG194" i="1"/>
  <c r="BF194" i="1"/>
  <c r="BE194" i="1"/>
  <c r="BD194" i="1"/>
  <c r="BC194" i="1"/>
  <c r="BB194" i="1"/>
  <c r="BA194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K194" i="1"/>
  <c r="L194" i="1" s="1"/>
  <c r="I194" i="1"/>
  <c r="J194" i="1"/>
  <c r="H194" i="1"/>
  <c r="G194" i="1"/>
  <c r="F194" i="1"/>
  <c r="E194" i="1"/>
  <c r="D194" i="1"/>
  <c r="C194" i="1"/>
  <c r="CD193" i="1"/>
  <c r="CC193" i="1"/>
  <c r="CB193" i="1"/>
  <c r="CA193" i="1"/>
  <c r="BZ193" i="1"/>
  <c r="BY193" i="1"/>
  <c r="BX193" i="1"/>
  <c r="BW193" i="1"/>
  <c r="BV193" i="1"/>
  <c r="BU193" i="1"/>
  <c r="BT193" i="1"/>
  <c r="BS193" i="1"/>
  <c r="BR193" i="1"/>
  <c r="BQ193" i="1"/>
  <c r="BP193" i="1"/>
  <c r="BO193" i="1"/>
  <c r="BN193" i="1"/>
  <c r="BM193" i="1"/>
  <c r="BL193" i="1"/>
  <c r="BK193" i="1"/>
  <c r="BJ193" i="1"/>
  <c r="BI193" i="1"/>
  <c r="BH193" i="1"/>
  <c r="BG193" i="1"/>
  <c r="BF193" i="1"/>
  <c r="BE193" i="1"/>
  <c r="BD193" i="1"/>
  <c r="BC193" i="1"/>
  <c r="BB193" i="1"/>
  <c r="BA193" i="1"/>
  <c r="AZ193" i="1"/>
  <c r="AY193" i="1"/>
  <c r="AX193" i="1"/>
  <c r="AW193" i="1"/>
  <c r="AV193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K193" i="1"/>
  <c r="L193" i="1" s="1"/>
  <c r="I193" i="1"/>
  <c r="J193" i="1"/>
  <c r="H193" i="1"/>
  <c r="G193" i="1"/>
  <c r="F193" i="1"/>
  <c r="E193" i="1"/>
  <c r="D193" i="1"/>
  <c r="C193" i="1"/>
  <c r="CD192" i="1"/>
  <c r="CC192" i="1"/>
  <c r="CB192" i="1"/>
  <c r="CA192" i="1"/>
  <c r="BZ192" i="1"/>
  <c r="BY192" i="1"/>
  <c r="BX192" i="1"/>
  <c r="BW192" i="1"/>
  <c r="BV192" i="1"/>
  <c r="BU192" i="1"/>
  <c r="BT192" i="1"/>
  <c r="BS192" i="1"/>
  <c r="BR192" i="1"/>
  <c r="BQ192" i="1"/>
  <c r="BP192" i="1"/>
  <c r="BO192" i="1"/>
  <c r="BN192" i="1"/>
  <c r="BM192" i="1"/>
  <c r="BL192" i="1"/>
  <c r="BK192" i="1"/>
  <c r="BJ192" i="1"/>
  <c r="BI192" i="1"/>
  <c r="BH192" i="1"/>
  <c r="BG192" i="1"/>
  <c r="BF192" i="1"/>
  <c r="BE192" i="1"/>
  <c r="BD192" i="1"/>
  <c r="BC192" i="1"/>
  <c r="BB192" i="1"/>
  <c r="BA192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K192" i="1"/>
  <c r="L192" i="1" s="1"/>
  <c r="I192" i="1"/>
  <c r="J192" i="1"/>
  <c r="H192" i="1"/>
  <c r="G192" i="1"/>
  <c r="F192" i="1"/>
  <c r="E192" i="1"/>
  <c r="D192" i="1"/>
  <c r="C192" i="1"/>
  <c r="CD191" i="1"/>
  <c r="CC191" i="1"/>
  <c r="CB191" i="1"/>
  <c r="CA191" i="1"/>
  <c r="BZ191" i="1"/>
  <c r="BY191" i="1"/>
  <c r="BX191" i="1"/>
  <c r="BW191" i="1"/>
  <c r="BV191" i="1"/>
  <c r="BU191" i="1"/>
  <c r="BT191" i="1"/>
  <c r="BS191" i="1"/>
  <c r="BR191" i="1"/>
  <c r="BQ191" i="1"/>
  <c r="BP191" i="1"/>
  <c r="BO191" i="1"/>
  <c r="BN191" i="1"/>
  <c r="BM191" i="1"/>
  <c r="BL191" i="1"/>
  <c r="BK191" i="1"/>
  <c r="BJ191" i="1"/>
  <c r="BI191" i="1"/>
  <c r="BH191" i="1"/>
  <c r="BG191" i="1"/>
  <c r="BF191" i="1"/>
  <c r="BE191" i="1"/>
  <c r="BD191" i="1"/>
  <c r="BC191" i="1"/>
  <c r="BB191" i="1"/>
  <c r="BA191" i="1"/>
  <c r="AZ191" i="1"/>
  <c r="AY191" i="1"/>
  <c r="AX191" i="1"/>
  <c r="AW191" i="1"/>
  <c r="AV191" i="1"/>
  <c r="AU191" i="1"/>
  <c r="AT191" i="1"/>
  <c r="AS191" i="1"/>
  <c r="AR191" i="1"/>
  <c r="AQ191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K191" i="1"/>
  <c r="L191" i="1" s="1"/>
  <c r="I191" i="1"/>
  <c r="J191" i="1"/>
  <c r="H191" i="1"/>
  <c r="G191" i="1"/>
  <c r="F191" i="1"/>
  <c r="E191" i="1"/>
  <c r="D191" i="1"/>
  <c r="C191" i="1"/>
  <c r="CD190" i="1"/>
  <c r="CC190" i="1"/>
  <c r="CB190" i="1"/>
  <c r="CA190" i="1"/>
  <c r="BZ190" i="1"/>
  <c r="BY190" i="1"/>
  <c r="BX190" i="1"/>
  <c r="BW190" i="1"/>
  <c r="BV190" i="1"/>
  <c r="BU190" i="1"/>
  <c r="BT190" i="1"/>
  <c r="BS190" i="1"/>
  <c r="BR190" i="1"/>
  <c r="BQ190" i="1"/>
  <c r="BP190" i="1"/>
  <c r="BO190" i="1"/>
  <c r="BN190" i="1"/>
  <c r="BM190" i="1"/>
  <c r="BL190" i="1"/>
  <c r="BK190" i="1"/>
  <c r="BJ190" i="1"/>
  <c r="BI190" i="1"/>
  <c r="BH190" i="1"/>
  <c r="BG190" i="1"/>
  <c r="BF190" i="1"/>
  <c r="BE190" i="1"/>
  <c r="BD190" i="1"/>
  <c r="BC190" i="1"/>
  <c r="BB190" i="1"/>
  <c r="BA190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K190" i="1"/>
  <c r="L190" i="1" s="1"/>
  <c r="I190" i="1"/>
  <c r="J190" i="1"/>
  <c r="H190" i="1"/>
  <c r="G190" i="1"/>
  <c r="F190" i="1"/>
  <c r="E190" i="1"/>
  <c r="D190" i="1"/>
  <c r="C190" i="1"/>
  <c r="CD189" i="1"/>
  <c r="CC189" i="1"/>
  <c r="CB189" i="1"/>
  <c r="CA189" i="1"/>
  <c r="BZ189" i="1"/>
  <c r="BY189" i="1"/>
  <c r="BX189" i="1"/>
  <c r="BW189" i="1"/>
  <c r="BV189" i="1"/>
  <c r="BU189" i="1"/>
  <c r="BT189" i="1"/>
  <c r="BS189" i="1"/>
  <c r="BR189" i="1"/>
  <c r="BQ189" i="1"/>
  <c r="BP189" i="1"/>
  <c r="BO189" i="1"/>
  <c r="BN189" i="1"/>
  <c r="BM189" i="1"/>
  <c r="BL189" i="1"/>
  <c r="BK189" i="1"/>
  <c r="BJ189" i="1"/>
  <c r="BI189" i="1"/>
  <c r="BH189" i="1"/>
  <c r="BG189" i="1"/>
  <c r="BF189" i="1"/>
  <c r="BE189" i="1"/>
  <c r="BD189" i="1"/>
  <c r="BC189" i="1"/>
  <c r="BB189" i="1"/>
  <c r="BA189" i="1"/>
  <c r="AZ189" i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K189" i="1"/>
  <c r="L189" i="1" s="1"/>
  <c r="I189" i="1"/>
  <c r="J189" i="1"/>
  <c r="H189" i="1"/>
  <c r="G189" i="1"/>
  <c r="F189" i="1"/>
  <c r="E189" i="1"/>
  <c r="D189" i="1"/>
  <c r="C189" i="1"/>
  <c r="CD188" i="1"/>
  <c r="CC188" i="1"/>
  <c r="CB188" i="1"/>
  <c r="CA188" i="1"/>
  <c r="BZ188" i="1"/>
  <c r="BY188" i="1"/>
  <c r="BX188" i="1"/>
  <c r="BW188" i="1"/>
  <c r="BV188" i="1"/>
  <c r="BU188" i="1"/>
  <c r="BT188" i="1"/>
  <c r="BS188" i="1"/>
  <c r="BR188" i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K188" i="1"/>
  <c r="L188" i="1" s="1"/>
  <c r="I188" i="1"/>
  <c r="J188" i="1"/>
  <c r="H188" i="1"/>
  <c r="G188" i="1"/>
  <c r="F188" i="1"/>
  <c r="E188" i="1"/>
  <c r="D188" i="1"/>
  <c r="C188" i="1"/>
  <c r="CD187" i="1"/>
  <c r="CC187" i="1"/>
  <c r="CB187" i="1"/>
  <c r="CA187" i="1"/>
  <c r="BZ187" i="1"/>
  <c r="BY187" i="1"/>
  <c r="BX187" i="1"/>
  <c r="BW187" i="1"/>
  <c r="BV187" i="1"/>
  <c r="BU187" i="1"/>
  <c r="BT187" i="1"/>
  <c r="BS187" i="1"/>
  <c r="BR187" i="1"/>
  <c r="BQ187" i="1"/>
  <c r="BP187" i="1"/>
  <c r="BO187" i="1"/>
  <c r="BN187" i="1"/>
  <c r="BM187" i="1"/>
  <c r="BL187" i="1"/>
  <c r="BK187" i="1"/>
  <c r="BJ187" i="1"/>
  <c r="BI187" i="1"/>
  <c r="BH187" i="1"/>
  <c r="BG187" i="1"/>
  <c r="BF187" i="1"/>
  <c r="BE187" i="1"/>
  <c r="BD187" i="1"/>
  <c r="BC187" i="1"/>
  <c r="BB187" i="1"/>
  <c r="BA187" i="1"/>
  <c r="AZ187" i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K187" i="1"/>
  <c r="L187" i="1" s="1"/>
  <c r="I187" i="1"/>
  <c r="J187" i="1"/>
  <c r="H187" i="1"/>
  <c r="G187" i="1"/>
  <c r="F187" i="1"/>
  <c r="E187" i="1"/>
  <c r="D187" i="1"/>
  <c r="C187" i="1"/>
  <c r="CD186" i="1"/>
  <c r="CC186" i="1"/>
  <c r="CB186" i="1"/>
  <c r="CA186" i="1"/>
  <c r="BZ186" i="1"/>
  <c r="BY186" i="1"/>
  <c r="BX186" i="1"/>
  <c r="BW186" i="1"/>
  <c r="BV186" i="1"/>
  <c r="BU186" i="1"/>
  <c r="BT186" i="1"/>
  <c r="BS186" i="1"/>
  <c r="BR186" i="1"/>
  <c r="BQ186" i="1"/>
  <c r="BP186" i="1"/>
  <c r="BO186" i="1"/>
  <c r="BN186" i="1"/>
  <c r="BM186" i="1"/>
  <c r="BL186" i="1"/>
  <c r="BK186" i="1"/>
  <c r="BJ186" i="1"/>
  <c r="BI186" i="1"/>
  <c r="BH186" i="1"/>
  <c r="BG186" i="1"/>
  <c r="BF186" i="1"/>
  <c r="BE186" i="1"/>
  <c r="BD186" i="1"/>
  <c r="BC186" i="1"/>
  <c r="BB186" i="1"/>
  <c r="BA186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K186" i="1"/>
  <c r="L186" i="1" s="1"/>
  <c r="I186" i="1"/>
  <c r="J186" i="1"/>
  <c r="H186" i="1"/>
  <c r="G186" i="1"/>
  <c r="F186" i="1"/>
  <c r="E186" i="1"/>
  <c r="D186" i="1"/>
  <c r="C186" i="1"/>
  <c r="CD185" i="1"/>
  <c r="CC185" i="1"/>
  <c r="CB185" i="1"/>
  <c r="CA185" i="1"/>
  <c r="BZ185" i="1"/>
  <c r="BY185" i="1"/>
  <c r="BX185" i="1"/>
  <c r="BW185" i="1"/>
  <c r="BV185" i="1"/>
  <c r="BU185" i="1"/>
  <c r="BT185" i="1"/>
  <c r="BS185" i="1"/>
  <c r="BR185" i="1"/>
  <c r="BQ185" i="1"/>
  <c r="BP185" i="1"/>
  <c r="BO185" i="1"/>
  <c r="BN185" i="1"/>
  <c r="BM185" i="1"/>
  <c r="BL185" i="1"/>
  <c r="BK185" i="1"/>
  <c r="BJ185" i="1"/>
  <c r="BI185" i="1"/>
  <c r="BH185" i="1"/>
  <c r="BG185" i="1"/>
  <c r="BF185" i="1"/>
  <c r="BE185" i="1"/>
  <c r="BD185" i="1"/>
  <c r="BC185" i="1"/>
  <c r="BB185" i="1"/>
  <c r="BA185" i="1"/>
  <c r="AZ185" i="1"/>
  <c r="AY185" i="1"/>
  <c r="AX185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K185" i="1"/>
  <c r="L185" i="1" s="1"/>
  <c r="I185" i="1"/>
  <c r="J185" i="1"/>
  <c r="H185" i="1"/>
  <c r="G185" i="1"/>
  <c r="F185" i="1"/>
  <c r="E185" i="1"/>
  <c r="D185" i="1"/>
  <c r="C185" i="1"/>
  <c r="CD184" i="1"/>
  <c r="CC184" i="1"/>
  <c r="CB184" i="1"/>
  <c r="CA184" i="1"/>
  <c r="BZ184" i="1"/>
  <c r="BY184" i="1"/>
  <c r="BX184" i="1"/>
  <c r="BW184" i="1"/>
  <c r="BV184" i="1"/>
  <c r="BU184" i="1"/>
  <c r="BT184" i="1"/>
  <c r="BS184" i="1"/>
  <c r="BR184" i="1"/>
  <c r="BQ184" i="1"/>
  <c r="BP184" i="1"/>
  <c r="BO184" i="1"/>
  <c r="BN184" i="1"/>
  <c r="BM184" i="1"/>
  <c r="BL184" i="1"/>
  <c r="BK184" i="1"/>
  <c r="BJ184" i="1"/>
  <c r="BI184" i="1"/>
  <c r="BH184" i="1"/>
  <c r="BG184" i="1"/>
  <c r="BF184" i="1"/>
  <c r="BE184" i="1"/>
  <c r="BD184" i="1"/>
  <c r="BC184" i="1"/>
  <c r="BB184" i="1"/>
  <c r="BA184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K184" i="1"/>
  <c r="L184" i="1" s="1"/>
  <c r="I184" i="1"/>
  <c r="J184" i="1"/>
  <c r="H184" i="1"/>
  <c r="G184" i="1"/>
  <c r="F184" i="1"/>
  <c r="E184" i="1"/>
  <c r="D184" i="1"/>
  <c r="C184" i="1"/>
  <c r="CD183" i="1"/>
  <c r="CC183" i="1"/>
  <c r="CB183" i="1"/>
  <c r="CA183" i="1"/>
  <c r="BZ183" i="1"/>
  <c r="BY183" i="1"/>
  <c r="BX183" i="1"/>
  <c r="BW183" i="1"/>
  <c r="BV183" i="1"/>
  <c r="BU183" i="1"/>
  <c r="BT183" i="1"/>
  <c r="BS183" i="1"/>
  <c r="BR183" i="1"/>
  <c r="BQ183" i="1"/>
  <c r="BP183" i="1"/>
  <c r="BO183" i="1"/>
  <c r="BN183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K183" i="1"/>
  <c r="L183" i="1" s="1"/>
  <c r="I183" i="1"/>
  <c r="J183" i="1"/>
  <c r="H183" i="1"/>
  <c r="G183" i="1"/>
  <c r="F183" i="1"/>
  <c r="E183" i="1"/>
  <c r="D183" i="1"/>
  <c r="C183" i="1"/>
  <c r="CD182" i="1"/>
  <c r="CC182" i="1"/>
  <c r="CB182" i="1"/>
  <c r="CA182" i="1"/>
  <c r="BZ182" i="1"/>
  <c r="BY182" i="1"/>
  <c r="BX182" i="1"/>
  <c r="BW182" i="1"/>
  <c r="BV182" i="1"/>
  <c r="BU182" i="1"/>
  <c r="BT182" i="1"/>
  <c r="BS182" i="1"/>
  <c r="BR182" i="1"/>
  <c r="BQ182" i="1"/>
  <c r="BP182" i="1"/>
  <c r="BO182" i="1"/>
  <c r="BN182" i="1"/>
  <c r="BM182" i="1"/>
  <c r="BL182" i="1"/>
  <c r="BK182" i="1"/>
  <c r="BJ182" i="1"/>
  <c r="BI182" i="1"/>
  <c r="BH182" i="1"/>
  <c r="BG182" i="1"/>
  <c r="BF182" i="1"/>
  <c r="BE182" i="1"/>
  <c r="BD182" i="1"/>
  <c r="BC182" i="1"/>
  <c r="BB182" i="1"/>
  <c r="BA182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K182" i="1"/>
  <c r="L182" i="1" s="1"/>
  <c r="I182" i="1"/>
  <c r="J182" i="1"/>
  <c r="H182" i="1"/>
  <c r="G182" i="1"/>
  <c r="F182" i="1"/>
  <c r="E182" i="1"/>
  <c r="D182" i="1"/>
  <c r="C182" i="1"/>
  <c r="CD181" i="1"/>
  <c r="CC181" i="1"/>
  <c r="CB181" i="1"/>
  <c r="CA181" i="1"/>
  <c r="BZ181" i="1"/>
  <c r="BY181" i="1"/>
  <c r="BX181" i="1"/>
  <c r="BW181" i="1"/>
  <c r="BV181" i="1"/>
  <c r="BU181" i="1"/>
  <c r="BT181" i="1"/>
  <c r="BS181" i="1"/>
  <c r="BR181" i="1"/>
  <c r="BQ181" i="1"/>
  <c r="BP181" i="1"/>
  <c r="BO181" i="1"/>
  <c r="BN181" i="1"/>
  <c r="BM181" i="1"/>
  <c r="BL181" i="1"/>
  <c r="BK181" i="1"/>
  <c r="BJ181" i="1"/>
  <c r="BI181" i="1"/>
  <c r="BH181" i="1"/>
  <c r="BG181" i="1"/>
  <c r="BF181" i="1"/>
  <c r="BE181" i="1"/>
  <c r="BD181" i="1"/>
  <c r="BC181" i="1"/>
  <c r="BB181" i="1"/>
  <c r="BA181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K181" i="1"/>
  <c r="L181" i="1" s="1"/>
  <c r="I181" i="1"/>
  <c r="J181" i="1"/>
  <c r="H181" i="1"/>
  <c r="G181" i="1"/>
  <c r="F181" i="1"/>
  <c r="E181" i="1"/>
  <c r="D181" i="1"/>
  <c r="C181" i="1"/>
  <c r="CD180" i="1"/>
  <c r="CC180" i="1"/>
  <c r="CB180" i="1"/>
  <c r="CA180" i="1"/>
  <c r="BZ180" i="1"/>
  <c r="BY180" i="1"/>
  <c r="BX180" i="1"/>
  <c r="BW180" i="1"/>
  <c r="BV180" i="1"/>
  <c r="BU180" i="1"/>
  <c r="BT180" i="1"/>
  <c r="BS180" i="1"/>
  <c r="BR180" i="1"/>
  <c r="BQ180" i="1"/>
  <c r="BP180" i="1"/>
  <c r="BO180" i="1"/>
  <c r="BN180" i="1"/>
  <c r="BM180" i="1"/>
  <c r="BL180" i="1"/>
  <c r="BK180" i="1"/>
  <c r="BJ180" i="1"/>
  <c r="BI180" i="1"/>
  <c r="BH180" i="1"/>
  <c r="BG180" i="1"/>
  <c r="BF180" i="1"/>
  <c r="BE180" i="1"/>
  <c r="BD180" i="1"/>
  <c r="BC180" i="1"/>
  <c r="BB180" i="1"/>
  <c r="BA180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K180" i="1"/>
  <c r="L180" i="1" s="1"/>
  <c r="I180" i="1"/>
  <c r="J180" i="1"/>
  <c r="H180" i="1"/>
  <c r="G180" i="1"/>
  <c r="F180" i="1"/>
  <c r="E180" i="1"/>
  <c r="D180" i="1"/>
  <c r="C180" i="1"/>
  <c r="CD179" i="1"/>
  <c r="CC179" i="1"/>
  <c r="CB179" i="1"/>
  <c r="CA179" i="1"/>
  <c r="BZ179" i="1"/>
  <c r="BY179" i="1"/>
  <c r="BX179" i="1"/>
  <c r="BW179" i="1"/>
  <c r="BV179" i="1"/>
  <c r="BU179" i="1"/>
  <c r="BT179" i="1"/>
  <c r="BS179" i="1"/>
  <c r="BR179" i="1"/>
  <c r="BQ179" i="1"/>
  <c r="BP179" i="1"/>
  <c r="BO179" i="1"/>
  <c r="BN179" i="1"/>
  <c r="BM179" i="1"/>
  <c r="BL179" i="1"/>
  <c r="BK179" i="1"/>
  <c r="BJ179" i="1"/>
  <c r="BI179" i="1"/>
  <c r="BH179" i="1"/>
  <c r="BG179" i="1"/>
  <c r="BF179" i="1"/>
  <c r="BE179" i="1"/>
  <c r="BD179" i="1"/>
  <c r="BC179" i="1"/>
  <c r="BB179" i="1"/>
  <c r="BA179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K179" i="1"/>
  <c r="L179" i="1" s="1"/>
  <c r="I179" i="1"/>
  <c r="J179" i="1"/>
  <c r="H179" i="1"/>
  <c r="G179" i="1"/>
  <c r="F179" i="1"/>
  <c r="E179" i="1"/>
  <c r="D179" i="1"/>
  <c r="C179" i="1"/>
  <c r="CD178" i="1"/>
  <c r="CC178" i="1"/>
  <c r="CB178" i="1"/>
  <c r="CA178" i="1"/>
  <c r="BZ178" i="1"/>
  <c r="BY178" i="1"/>
  <c r="BX178" i="1"/>
  <c r="BW178" i="1"/>
  <c r="BV178" i="1"/>
  <c r="BU178" i="1"/>
  <c r="BT178" i="1"/>
  <c r="BS178" i="1"/>
  <c r="BR178" i="1"/>
  <c r="BQ178" i="1"/>
  <c r="BP178" i="1"/>
  <c r="BO178" i="1"/>
  <c r="BN178" i="1"/>
  <c r="BM178" i="1"/>
  <c r="BL178" i="1"/>
  <c r="BK178" i="1"/>
  <c r="BJ178" i="1"/>
  <c r="BI178" i="1"/>
  <c r="BH178" i="1"/>
  <c r="BG178" i="1"/>
  <c r="BF178" i="1"/>
  <c r="BE178" i="1"/>
  <c r="BD178" i="1"/>
  <c r="BC178" i="1"/>
  <c r="BB178" i="1"/>
  <c r="BA178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K178" i="1"/>
  <c r="L178" i="1" s="1"/>
  <c r="I178" i="1"/>
  <c r="J178" i="1"/>
  <c r="H178" i="1"/>
  <c r="G178" i="1"/>
  <c r="F178" i="1"/>
  <c r="E178" i="1"/>
  <c r="D178" i="1"/>
  <c r="C178" i="1"/>
  <c r="CD177" i="1"/>
  <c r="CC177" i="1"/>
  <c r="CB177" i="1"/>
  <c r="CA177" i="1"/>
  <c r="BZ177" i="1"/>
  <c r="BY177" i="1"/>
  <c r="BX177" i="1"/>
  <c r="BW177" i="1"/>
  <c r="BV177" i="1"/>
  <c r="BU177" i="1"/>
  <c r="BT177" i="1"/>
  <c r="BS177" i="1"/>
  <c r="BR177" i="1"/>
  <c r="BQ177" i="1"/>
  <c r="BP177" i="1"/>
  <c r="BO177" i="1"/>
  <c r="BN177" i="1"/>
  <c r="BM177" i="1"/>
  <c r="BL177" i="1"/>
  <c r="BK177" i="1"/>
  <c r="BJ177" i="1"/>
  <c r="BI177" i="1"/>
  <c r="BH177" i="1"/>
  <c r="BG177" i="1"/>
  <c r="BF177" i="1"/>
  <c r="BE177" i="1"/>
  <c r="BD177" i="1"/>
  <c r="BC177" i="1"/>
  <c r="BB177" i="1"/>
  <c r="BA177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K177" i="1"/>
  <c r="L177" i="1" s="1"/>
  <c r="I177" i="1"/>
  <c r="J177" i="1"/>
  <c r="H177" i="1"/>
  <c r="G177" i="1"/>
  <c r="F177" i="1"/>
  <c r="E177" i="1"/>
  <c r="D177" i="1"/>
  <c r="C177" i="1"/>
  <c r="CD176" i="1"/>
  <c r="CC176" i="1"/>
  <c r="CB176" i="1"/>
  <c r="CA176" i="1"/>
  <c r="BZ176" i="1"/>
  <c r="BY176" i="1"/>
  <c r="BX176" i="1"/>
  <c r="BW176" i="1"/>
  <c r="BV176" i="1"/>
  <c r="BU176" i="1"/>
  <c r="BT176" i="1"/>
  <c r="BS176" i="1"/>
  <c r="BR176" i="1"/>
  <c r="BQ176" i="1"/>
  <c r="BP176" i="1"/>
  <c r="BO176" i="1"/>
  <c r="BN176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K176" i="1"/>
  <c r="L176" i="1" s="1"/>
  <c r="I176" i="1"/>
  <c r="J176" i="1"/>
  <c r="H176" i="1"/>
  <c r="G176" i="1"/>
  <c r="F176" i="1"/>
  <c r="E176" i="1"/>
  <c r="D176" i="1"/>
  <c r="C176" i="1"/>
  <c r="CD175" i="1"/>
  <c r="CC175" i="1"/>
  <c r="CB175" i="1"/>
  <c r="CA175" i="1"/>
  <c r="BZ175" i="1"/>
  <c r="BY175" i="1"/>
  <c r="BX175" i="1"/>
  <c r="BW175" i="1"/>
  <c r="BV175" i="1"/>
  <c r="BU175" i="1"/>
  <c r="BT175" i="1"/>
  <c r="BS175" i="1"/>
  <c r="BR175" i="1"/>
  <c r="BQ175" i="1"/>
  <c r="BP175" i="1"/>
  <c r="BO175" i="1"/>
  <c r="BN175" i="1"/>
  <c r="BM175" i="1"/>
  <c r="BL175" i="1"/>
  <c r="BK175" i="1"/>
  <c r="BJ175" i="1"/>
  <c r="BI175" i="1"/>
  <c r="BH175" i="1"/>
  <c r="BG175" i="1"/>
  <c r="BF175" i="1"/>
  <c r="BE175" i="1"/>
  <c r="BD175" i="1"/>
  <c r="BC175" i="1"/>
  <c r="BB175" i="1"/>
  <c r="BA175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K175" i="1"/>
  <c r="L175" i="1" s="1"/>
  <c r="I175" i="1"/>
  <c r="J175" i="1"/>
  <c r="H175" i="1"/>
  <c r="G175" i="1"/>
  <c r="F175" i="1"/>
  <c r="E175" i="1"/>
  <c r="D175" i="1"/>
  <c r="C175" i="1"/>
  <c r="CD174" i="1"/>
  <c r="CC174" i="1"/>
  <c r="CB174" i="1"/>
  <c r="CA174" i="1"/>
  <c r="BZ174" i="1"/>
  <c r="BY174" i="1"/>
  <c r="BX174" i="1"/>
  <c r="BW174" i="1"/>
  <c r="BV174" i="1"/>
  <c r="BU174" i="1"/>
  <c r="BT174" i="1"/>
  <c r="BS174" i="1"/>
  <c r="BR174" i="1"/>
  <c r="BQ174" i="1"/>
  <c r="BP174" i="1"/>
  <c r="BO174" i="1"/>
  <c r="BN174" i="1"/>
  <c r="BM174" i="1"/>
  <c r="BL174" i="1"/>
  <c r="BK174" i="1"/>
  <c r="BJ174" i="1"/>
  <c r="BI174" i="1"/>
  <c r="BH174" i="1"/>
  <c r="BG174" i="1"/>
  <c r="BF174" i="1"/>
  <c r="BE174" i="1"/>
  <c r="BD174" i="1"/>
  <c r="BC174" i="1"/>
  <c r="BB174" i="1"/>
  <c r="BA17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K174" i="1"/>
  <c r="L174" i="1" s="1"/>
  <c r="I174" i="1"/>
  <c r="J174" i="1"/>
  <c r="H174" i="1"/>
  <c r="G174" i="1"/>
  <c r="F174" i="1"/>
  <c r="E174" i="1"/>
  <c r="D174" i="1"/>
  <c r="C174" i="1"/>
  <c r="CD173" i="1"/>
  <c r="CC173" i="1"/>
  <c r="CB173" i="1"/>
  <c r="CA173" i="1"/>
  <c r="BZ173" i="1"/>
  <c r="BY173" i="1"/>
  <c r="BX173" i="1"/>
  <c r="BW173" i="1"/>
  <c r="BV173" i="1"/>
  <c r="BU173" i="1"/>
  <c r="BT173" i="1"/>
  <c r="BS173" i="1"/>
  <c r="BR173" i="1"/>
  <c r="BQ173" i="1"/>
  <c r="BP173" i="1"/>
  <c r="BO173" i="1"/>
  <c r="BN173" i="1"/>
  <c r="BM173" i="1"/>
  <c r="BL173" i="1"/>
  <c r="BK173" i="1"/>
  <c r="BJ173" i="1"/>
  <c r="BI173" i="1"/>
  <c r="BH173" i="1"/>
  <c r="BG173" i="1"/>
  <c r="BF173" i="1"/>
  <c r="BE173" i="1"/>
  <c r="BD173" i="1"/>
  <c r="BC173" i="1"/>
  <c r="BB173" i="1"/>
  <c r="BA173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K173" i="1"/>
  <c r="L173" i="1"/>
  <c r="I173" i="1"/>
  <c r="J173" i="1"/>
  <c r="H173" i="1"/>
  <c r="G173" i="1"/>
  <c r="F173" i="1"/>
  <c r="E173" i="1"/>
  <c r="D173" i="1"/>
  <c r="C173" i="1"/>
  <c r="CD172" i="1"/>
  <c r="CC172" i="1"/>
  <c r="CB172" i="1"/>
  <c r="CA172" i="1"/>
  <c r="BZ172" i="1"/>
  <c r="BY172" i="1"/>
  <c r="BX172" i="1"/>
  <c r="BW172" i="1"/>
  <c r="BV172" i="1"/>
  <c r="BU172" i="1"/>
  <c r="BT172" i="1"/>
  <c r="BS172" i="1"/>
  <c r="BR172" i="1"/>
  <c r="BQ172" i="1"/>
  <c r="BP172" i="1"/>
  <c r="BO172" i="1"/>
  <c r="BN172" i="1"/>
  <c r="BM172" i="1"/>
  <c r="BL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K172" i="1"/>
  <c r="L172" i="1"/>
  <c r="I172" i="1"/>
  <c r="J172" i="1"/>
  <c r="H172" i="1"/>
  <c r="G172" i="1"/>
  <c r="F172" i="1"/>
  <c r="E172" i="1"/>
  <c r="D172" i="1"/>
  <c r="C172" i="1"/>
  <c r="CD171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K171" i="1"/>
  <c r="L171" i="1"/>
  <c r="I171" i="1"/>
  <c r="J171" i="1"/>
  <c r="H171" i="1"/>
  <c r="G171" i="1"/>
  <c r="F171" i="1"/>
  <c r="E171" i="1"/>
  <c r="D171" i="1"/>
  <c r="C171" i="1"/>
  <c r="CD170" i="1"/>
  <c r="CC170" i="1"/>
  <c r="CB170" i="1"/>
  <c r="CA170" i="1"/>
  <c r="BZ170" i="1"/>
  <c r="BY170" i="1"/>
  <c r="BX170" i="1"/>
  <c r="BW170" i="1"/>
  <c r="BV170" i="1"/>
  <c r="BU170" i="1"/>
  <c r="BT170" i="1"/>
  <c r="BS170" i="1"/>
  <c r="BR170" i="1"/>
  <c r="BQ170" i="1"/>
  <c r="BP170" i="1"/>
  <c r="BO170" i="1"/>
  <c r="BN170" i="1"/>
  <c r="BM170" i="1"/>
  <c r="BL170" i="1"/>
  <c r="BK170" i="1"/>
  <c r="BJ170" i="1"/>
  <c r="BI170" i="1"/>
  <c r="BH170" i="1"/>
  <c r="BG170" i="1"/>
  <c r="BF170" i="1"/>
  <c r="BE170" i="1"/>
  <c r="BD170" i="1"/>
  <c r="BC170" i="1"/>
  <c r="BB170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K170" i="1"/>
  <c r="L170" i="1"/>
  <c r="I170" i="1"/>
  <c r="J170" i="1"/>
  <c r="H170" i="1"/>
  <c r="G170" i="1"/>
  <c r="F170" i="1"/>
  <c r="E170" i="1"/>
  <c r="D170" i="1"/>
  <c r="C170" i="1"/>
  <c r="CD169" i="1"/>
  <c r="CC169" i="1"/>
  <c r="CB169" i="1"/>
  <c r="CA169" i="1"/>
  <c r="BZ169" i="1"/>
  <c r="BY169" i="1"/>
  <c r="BX169" i="1"/>
  <c r="BW169" i="1"/>
  <c r="BV169" i="1"/>
  <c r="BU169" i="1"/>
  <c r="BT169" i="1"/>
  <c r="BS169" i="1"/>
  <c r="BR169" i="1"/>
  <c r="BQ169" i="1"/>
  <c r="BP169" i="1"/>
  <c r="BO169" i="1"/>
  <c r="BN169" i="1"/>
  <c r="BM169" i="1"/>
  <c r="BL169" i="1"/>
  <c r="BK169" i="1"/>
  <c r="BJ169" i="1"/>
  <c r="BI169" i="1"/>
  <c r="BH169" i="1"/>
  <c r="BG169" i="1"/>
  <c r="BF169" i="1"/>
  <c r="BE169" i="1"/>
  <c r="BD169" i="1"/>
  <c r="BC169" i="1"/>
  <c r="BB169" i="1"/>
  <c r="BA169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K169" i="1"/>
  <c r="L169" i="1"/>
  <c r="I169" i="1"/>
  <c r="J169" i="1"/>
  <c r="H169" i="1"/>
  <c r="G169" i="1"/>
  <c r="F169" i="1"/>
  <c r="E169" i="1"/>
  <c r="D169" i="1"/>
  <c r="C169" i="1"/>
  <c r="CD168" i="1"/>
  <c r="CC168" i="1"/>
  <c r="CB168" i="1"/>
  <c r="CA168" i="1"/>
  <c r="BZ168" i="1"/>
  <c r="BY168" i="1"/>
  <c r="BX168" i="1"/>
  <c r="BW168" i="1"/>
  <c r="BV168" i="1"/>
  <c r="BU168" i="1"/>
  <c r="BT168" i="1"/>
  <c r="BS168" i="1"/>
  <c r="BR168" i="1"/>
  <c r="BQ168" i="1"/>
  <c r="BP168" i="1"/>
  <c r="BO168" i="1"/>
  <c r="BN168" i="1"/>
  <c r="BM168" i="1"/>
  <c r="BL168" i="1"/>
  <c r="BK168" i="1"/>
  <c r="BJ168" i="1"/>
  <c r="BI168" i="1"/>
  <c r="BH168" i="1"/>
  <c r="BG168" i="1"/>
  <c r="BF168" i="1"/>
  <c r="BE168" i="1"/>
  <c r="BD168" i="1"/>
  <c r="BC168" i="1"/>
  <c r="BB168" i="1"/>
  <c r="BA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K168" i="1"/>
  <c r="L168" i="1"/>
  <c r="I168" i="1"/>
  <c r="J168" i="1"/>
  <c r="H168" i="1"/>
  <c r="G168" i="1"/>
  <c r="F168" i="1"/>
  <c r="E168" i="1"/>
  <c r="D168" i="1"/>
  <c r="C168" i="1"/>
  <c r="CD167" i="1"/>
  <c r="CC167" i="1"/>
  <c r="CB167" i="1"/>
  <c r="CA167" i="1"/>
  <c r="BZ167" i="1"/>
  <c r="BY167" i="1"/>
  <c r="BX167" i="1"/>
  <c r="BW167" i="1"/>
  <c r="BV167" i="1"/>
  <c r="BU167" i="1"/>
  <c r="BT167" i="1"/>
  <c r="BS167" i="1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K167" i="1"/>
  <c r="L167" i="1"/>
  <c r="I167" i="1"/>
  <c r="J167" i="1"/>
  <c r="H167" i="1"/>
  <c r="G167" i="1"/>
  <c r="F167" i="1"/>
  <c r="E167" i="1"/>
  <c r="D167" i="1"/>
  <c r="C167" i="1"/>
  <c r="CD166" i="1"/>
  <c r="CC166" i="1"/>
  <c r="CB166" i="1"/>
  <c r="CA166" i="1"/>
  <c r="BZ166" i="1"/>
  <c r="BY166" i="1"/>
  <c r="BX166" i="1"/>
  <c r="BW166" i="1"/>
  <c r="BV166" i="1"/>
  <c r="BU166" i="1"/>
  <c r="BT166" i="1"/>
  <c r="BS166" i="1"/>
  <c r="BR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K166" i="1"/>
  <c r="L166" i="1"/>
  <c r="I166" i="1"/>
  <c r="J166" i="1"/>
  <c r="H166" i="1"/>
  <c r="G166" i="1"/>
  <c r="F166" i="1"/>
  <c r="E166" i="1"/>
  <c r="D166" i="1"/>
  <c r="C166" i="1"/>
  <c r="CD165" i="1"/>
  <c r="CC165" i="1"/>
  <c r="CB165" i="1"/>
  <c r="CA165" i="1"/>
  <c r="BZ165" i="1"/>
  <c r="BY165" i="1"/>
  <c r="BX165" i="1"/>
  <c r="BW165" i="1"/>
  <c r="BV165" i="1"/>
  <c r="BU165" i="1"/>
  <c r="BT165" i="1"/>
  <c r="BS165" i="1"/>
  <c r="BR165" i="1"/>
  <c r="BQ165" i="1"/>
  <c r="BP165" i="1"/>
  <c r="BO165" i="1"/>
  <c r="BN165" i="1"/>
  <c r="BM165" i="1"/>
  <c r="BL165" i="1"/>
  <c r="BK165" i="1"/>
  <c r="BJ165" i="1"/>
  <c r="BI165" i="1"/>
  <c r="BH165" i="1"/>
  <c r="BG165" i="1"/>
  <c r="BF165" i="1"/>
  <c r="BE165" i="1"/>
  <c r="BD165" i="1"/>
  <c r="BC165" i="1"/>
  <c r="BB165" i="1"/>
  <c r="BA165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K165" i="1"/>
  <c r="L165" i="1"/>
  <c r="I165" i="1"/>
  <c r="J165" i="1"/>
  <c r="H165" i="1"/>
  <c r="G165" i="1"/>
  <c r="F165" i="1"/>
  <c r="E165" i="1"/>
  <c r="D165" i="1"/>
  <c r="C165" i="1"/>
  <c r="CD164" i="1"/>
  <c r="CC164" i="1"/>
  <c r="CB164" i="1"/>
  <c r="CA164" i="1"/>
  <c r="BZ164" i="1"/>
  <c r="BY164" i="1"/>
  <c r="BX164" i="1"/>
  <c r="BW164" i="1"/>
  <c r="BV164" i="1"/>
  <c r="BU164" i="1"/>
  <c r="BT164" i="1"/>
  <c r="BS164" i="1"/>
  <c r="BR164" i="1"/>
  <c r="BQ164" i="1"/>
  <c r="BP164" i="1"/>
  <c r="BO164" i="1"/>
  <c r="BN164" i="1"/>
  <c r="BM164" i="1"/>
  <c r="BL164" i="1"/>
  <c r="BK164" i="1"/>
  <c r="BJ164" i="1"/>
  <c r="BI164" i="1"/>
  <c r="BH164" i="1"/>
  <c r="BG164" i="1"/>
  <c r="BF164" i="1"/>
  <c r="BE164" i="1"/>
  <c r="BD164" i="1"/>
  <c r="BC164" i="1"/>
  <c r="BB164" i="1"/>
  <c r="BA164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K164" i="1"/>
  <c r="L164" i="1"/>
  <c r="I164" i="1"/>
  <c r="J164" i="1"/>
  <c r="H164" i="1"/>
  <c r="G164" i="1"/>
  <c r="F164" i="1"/>
  <c r="E164" i="1"/>
  <c r="D164" i="1"/>
  <c r="C164" i="1"/>
  <c r="CD163" i="1"/>
  <c r="CC163" i="1"/>
  <c r="CB163" i="1"/>
  <c r="CA163" i="1"/>
  <c r="BZ163" i="1"/>
  <c r="BY163" i="1"/>
  <c r="BX163" i="1"/>
  <c r="BW163" i="1"/>
  <c r="BV163" i="1"/>
  <c r="BU163" i="1"/>
  <c r="BT163" i="1"/>
  <c r="BS163" i="1"/>
  <c r="BR163" i="1"/>
  <c r="BQ163" i="1"/>
  <c r="BP163" i="1"/>
  <c r="BO163" i="1"/>
  <c r="BN163" i="1"/>
  <c r="BM163" i="1"/>
  <c r="BL163" i="1"/>
  <c r="BK163" i="1"/>
  <c r="BJ163" i="1"/>
  <c r="BI163" i="1"/>
  <c r="BH163" i="1"/>
  <c r="BG163" i="1"/>
  <c r="BF163" i="1"/>
  <c r="BE163" i="1"/>
  <c r="BD163" i="1"/>
  <c r="BC163" i="1"/>
  <c r="BB163" i="1"/>
  <c r="BA163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K163" i="1"/>
  <c r="L163" i="1"/>
  <c r="I163" i="1"/>
  <c r="J163" i="1"/>
  <c r="H163" i="1"/>
  <c r="G163" i="1"/>
  <c r="F163" i="1"/>
  <c r="E163" i="1"/>
  <c r="D163" i="1"/>
  <c r="C163" i="1"/>
  <c r="CD162" i="1"/>
  <c r="CC162" i="1"/>
  <c r="CB162" i="1"/>
  <c r="CA162" i="1"/>
  <c r="BZ162" i="1"/>
  <c r="BY162" i="1"/>
  <c r="BX162" i="1"/>
  <c r="BW162" i="1"/>
  <c r="BV162" i="1"/>
  <c r="BU162" i="1"/>
  <c r="BT162" i="1"/>
  <c r="BS162" i="1"/>
  <c r="BR162" i="1"/>
  <c r="BQ162" i="1"/>
  <c r="BP162" i="1"/>
  <c r="BO162" i="1"/>
  <c r="BN162" i="1"/>
  <c r="BM162" i="1"/>
  <c r="BL162" i="1"/>
  <c r="BK162" i="1"/>
  <c r="BJ162" i="1"/>
  <c r="BI162" i="1"/>
  <c r="BH162" i="1"/>
  <c r="BG162" i="1"/>
  <c r="BF162" i="1"/>
  <c r="BE162" i="1"/>
  <c r="BD162" i="1"/>
  <c r="BC162" i="1"/>
  <c r="BB162" i="1"/>
  <c r="BA162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K162" i="1"/>
  <c r="L162" i="1"/>
  <c r="I162" i="1"/>
  <c r="J162" i="1"/>
  <c r="H162" i="1"/>
  <c r="G162" i="1"/>
  <c r="F162" i="1"/>
  <c r="E162" i="1"/>
  <c r="D162" i="1"/>
  <c r="C162" i="1"/>
  <c r="CD161" i="1"/>
  <c r="CC161" i="1"/>
  <c r="CB161" i="1"/>
  <c r="CA161" i="1"/>
  <c r="BZ161" i="1"/>
  <c r="BY161" i="1"/>
  <c r="BX161" i="1"/>
  <c r="BW161" i="1"/>
  <c r="BV161" i="1"/>
  <c r="BU161" i="1"/>
  <c r="BT161" i="1"/>
  <c r="BS161" i="1"/>
  <c r="BR161" i="1"/>
  <c r="BQ161" i="1"/>
  <c r="BP161" i="1"/>
  <c r="BO161" i="1"/>
  <c r="BN161" i="1"/>
  <c r="BM161" i="1"/>
  <c r="BL161" i="1"/>
  <c r="BK161" i="1"/>
  <c r="BJ161" i="1"/>
  <c r="BI161" i="1"/>
  <c r="BH161" i="1"/>
  <c r="BG161" i="1"/>
  <c r="BF161" i="1"/>
  <c r="BE161" i="1"/>
  <c r="BD161" i="1"/>
  <c r="BC161" i="1"/>
  <c r="BB161" i="1"/>
  <c r="BA161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K161" i="1"/>
  <c r="L161" i="1"/>
  <c r="I161" i="1"/>
  <c r="J161" i="1"/>
  <c r="H161" i="1"/>
  <c r="G161" i="1"/>
  <c r="F161" i="1"/>
  <c r="E161" i="1"/>
  <c r="D161" i="1"/>
  <c r="C161" i="1"/>
  <c r="CD160" i="1"/>
  <c r="CC160" i="1"/>
  <c r="CB160" i="1"/>
  <c r="CA160" i="1"/>
  <c r="BZ160" i="1"/>
  <c r="BY160" i="1"/>
  <c r="BX160" i="1"/>
  <c r="BW160" i="1"/>
  <c r="BV160" i="1"/>
  <c r="BU160" i="1"/>
  <c r="BT160" i="1"/>
  <c r="BS160" i="1"/>
  <c r="BR160" i="1"/>
  <c r="BQ160" i="1"/>
  <c r="BP160" i="1"/>
  <c r="BO160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K160" i="1"/>
  <c r="L160" i="1"/>
  <c r="I160" i="1"/>
  <c r="J160" i="1"/>
  <c r="H160" i="1"/>
  <c r="G160" i="1"/>
  <c r="F160" i="1"/>
  <c r="E160" i="1"/>
  <c r="D160" i="1"/>
  <c r="C160" i="1"/>
  <c r="CD159" i="1"/>
  <c r="CC159" i="1"/>
  <c r="CB159" i="1"/>
  <c r="CA159" i="1"/>
  <c r="BZ159" i="1"/>
  <c r="BY159" i="1"/>
  <c r="BX159" i="1"/>
  <c r="BW159" i="1"/>
  <c r="BV159" i="1"/>
  <c r="BU159" i="1"/>
  <c r="BT159" i="1"/>
  <c r="BS159" i="1"/>
  <c r="BR159" i="1"/>
  <c r="BQ159" i="1"/>
  <c r="BP159" i="1"/>
  <c r="BO159" i="1"/>
  <c r="BN159" i="1"/>
  <c r="BM159" i="1"/>
  <c r="BL159" i="1"/>
  <c r="BK159" i="1"/>
  <c r="BJ159" i="1"/>
  <c r="BI159" i="1"/>
  <c r="BH159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K159" i="1"/>
  <c r="L159" i="1"/>
  <c r="I159" i="1"/>
  <c r="J159" i="1"/>
  <c r="H159" i="1"/>
  <c r="G159" i="1"/>
  <c r="F159" i="1"/>
  <c r="E159" i="1"/>
  <c r="D159" i="1"/>
  <c r="C159" i="1"/>
  <c r="CD158" i="1"/>
  <c r="CC158" i="1"/>
  <c r="CB158" i="1"/>
  <c r="CA158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K158" i="1"/>
  <c r="L158" i="1"/>
  <c r="I158" i="1"/>
  <c r="J158" i="1"/>
  <c r="H158" i="1"/>
  <c r="G158" i="1"/>
  <c r="F158" i="1"/>
  <c r="E158" i="1"/>
  <c r="D158" i="1"/>
  <c r="C158" i="1"/>
  <c r="CD157" i="1"/>
  <c r="CC157" i="1"/>
  <c r="CB157" i="1"/>
  <c r="CA157" i="1"/>
  <c r="BZ157" i="1"/>
  <c r="BY157" i="1"/>
  <c r="BX157" i="1"/>
  <c r="BW157" i="1"/>
  <c r="BV157" i="1"/>
  <c r="BU157" i="1"/>
  <c r="BT157" i="1"/>
  <c r="BS157" i="1"/>
  <c r="BR157" i="1"/>
  <c r="BQ157" i="1"/>
  <c r="BP157" i="1"/>
  <c r="BO157" i="1"/>
  <c r="BN157" i="1"/>
  <c r="BM157" i="1"/>
  <c r="BL157" i="1"/>
  <c r="BK157" i="1"/>
  <c r="BJ157" i="1"/>
  <c r="BI157" i="1"/>
  <c r="BH157" i="1"/>
  <c r="BG157" i="1"/>
  <c r="BF157" i="1"/>
  <c r="BE157" i="1"/>
  <c r="BD157" i="1"/>
  <c r="BC157" i="1"/>
  <c r="BB157" i="1"/>
  <c r="BA157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K157" i="1"/>
  <c r="L157" i="1"/>
  <c r="I157" i="1"/>
  <c r="J157" i="1"/>
  <c r="H157" i="1"/>
  <c r="G157" i="1"/>
  <c r="F157" i="1"/>
  <c r="E157" i="1"/>
  <c r="D157" i="1"/>
  <c r="C157" i="1"/>
  <c r="CD156" i="1"/>
  <c r="CC156" i="1"/>
  <c r="CB156" i="1"/>
  <c r="CA156" i="1"/>
  <c r="BZ156" i="1"/>
  <c r="BY156" i="1"/>
  <c r="BX156" i="1"/>
  <c r="BW156" i="1"/>
  <c r="BV156" i="1"/>
  <c r="BU156" i="1"/>
  <c r="BT156" i="1"/>
  <c r="BS156" i="1"/>
  <c r="BR156" i="1"/>
  <c r="BQ156" i="1"/>
  <c r="BP156" i="1"/>
  <c r="BO156" i="1"/>
  <c r="BN156" i="1"/>
  <c r="BM156" i="1"/>
  <c r="BL156" i="1"/>
  <c r="BK156" i="1"/>
  <c r="BJ156" i="1"/>
  <c r="BI156" i="1"/>
  <c r="BH156" i="1"/>
  <c r="BG156" i="1"/>
  <c r="BF156" i="1"/>
  <c r="BE156" i="1"/>
  <c r="BD156" i="1"/>
  <c r="BC156" i="1"/>
  <c r="BB156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K156" i="1"/>
  <c r="L156" i="1"/>
  <c r="I156" i="1"/>
  <c r="J156" i="1"/>
  <c r="H156" i="1"/>
  <c r="G156" i="1"/>
  <c r="F156" i="1"/>
  <c r="E156" i="1"/>
  <c r="D156" i="1"/>
  <c r="C156" i="1"/>
  <c r="CD155" i="1"/>
  <c r="CC155" i="1"/>
  <c r="CB155" i="1"/>
  <c r="CA155" i="1"/>
  <c r="BZ155" i="1"/>
  <c r="BY155" i="1"/>
  <c r="BX155" i="1"/>
  <c r="BW155" i="1"/>
  <c r="BV155" i="1"/>
  <c r="BU155" i="1"/>
  <c r="BT155" i="1"/>
  <c r="BS155" i="1"/>
  <c r="BR155" i="1"/>
  <c r="BQ155" i="1"/>
  <c r="BP155" i="1"/>
  <c r="BO155" i="1"/>
  <c r="BN155" i="1"/>
  <c r="BM155" i="1"/>
  <c r="BL155" i="1"/>
  <c r="BK155" i="1"/>
  <c r="BJ155" i="1"/>
  <c r="BI155" i="1"/>
  <c r="BH155" i="1"/>
  <c r="BG155" i="1"/>
  <c r="BF155" i="1"/>
  <c r="BE155" i="1"/>
  <c r="BD155" i="1"/>
  <c r="BC155" i="1"/>
  <c r="BB155" i="1"/>
  <c r="BA155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K155" i="1"/>
  <c r="L155" i="1"/>
  <c r="I155" i="1"/>
  <c r="J155" i="1"/>
  <c r="H155" i="1"/>
  <c r="G155" i="1"/>
  <c r="F155" i="1"/>
  <c r="E155" i="1"/>
  <c r="D155" i="1"/>
  <c r="C155" i="1"/>
  <c r="CD154" i="1"/>
  <c r="CC154" i="1"/>
  <c r="CB154" i="1"/>
  <c r="CA154" i="1"/>
  <c r="BZ154" i="1"/>
  <c r="BY154" i="1"/>
  <c r="BX154" i="1"/>
  <c r="BW154" i="1"/>
  <c r="BV154" i="1"/>
  <c r="BU154" i="1"/>
  <c r="BT154" i="1"/>
  <c r="BS154" i="1"/>
  <c r="BR154" i="1"/>
  <c r="BQ154" i="1"/>
  <c r="BP154" i="1"/>
  <c r="BO154" i="1"/>
  <c r="BN154" i="1"/>
  <c r="BM154" i="1"/>
  <c r="BL154" i="1"/>
  <c r="BK154" i="1"/>
  <c r="BJ154" i="1"/>
  <c r="BI154" i="1"/>
  <c r="BH154" i="1"/>
  <c r="BG154" i="1"/>
  <c r="BF154" i="1"/>
  <c r="BE154" i="1"/>
  <c r="BD154" i="1"/>
  <c r="BC154" i="1"/>
  <c r="BB154" i="1"/>
  <c r="BA154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K154" i="1"/>
  <c r="L154" i="1"/>
  <c r="I154" i="1"/>
  <c r="J154" i="1"/>
  <c r="H154" i="1"/>
  <c r="G154" i="1"/>
  <c r="F154" i="1"/>
  <c r="E154" i="1"/>
  <c r="D154" i="1"/>
  <c r="C154" i="1"/>
  <c r="CD153" i="1"/>
  <c r="CC153" i="1"/>
  <c r="CB153" i="1"/>
  <c r="CA153" i="1"/>
  <c r="BZ153" i="1"/>
  <c r="BY153" i="1"/>
  <c r="BX153" i="1"/>
  <c r="BW153" i="1"/>
  <c r="BV153" i="1"/>
  <c r="BU153" i="1"/>
  <c r="BT153" i="1"/>
  <c r="BS153" i="1"/>
  <c r="BR153" i="1"/>
  <c r="BQ153" i="1"/>
  <c r="BP153" i="1"/>
  <c r="BO153" i="1"/>
  <c r="BN153" i="1"/>
  <c r="BM153" i="1"/>
  <c r="BL153" i="1"/>
  <c r="BK153" i="1"/>
  <c r="BJ153" i="1"/>
  <c r="BI153" i="1"/>
  <c r="BH153" i="1"/>
  <c r="BG153" i="1"/>
  <c r="BF153" i="1"/>
  <c r="BE153" i="1"/>
  <c r="BD153" i="1"/>
  <c r="BC153" i="1"/>
  <c r="BB153" i="1"/>
  <c r="BA153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K153" i="1"/>
  <c r="L153" i="1"/>
  <c r="I153" i="1"/>
  <c r="J153" i="1"/>
  <c r="H153" i="1"/>
  <c r="G153" i="1"/>
  <c r="F153" i="1"/>
  <c r="E153" i="1"/>
  <c r="D153" i="1"/>
  <c r="C153" i="1"/>
  <c r="CD152" i="1"/>
  <c r="CC152" i="1"/>
  <c r="CB152" i="1"/>
  <c r="CA152" i="1"/>
  <c r="BZ152" i="1"/>
  <c r="BY152" i="1"/>
  <c r="BX152" i="1"/>
  <c r="BW152" i="1"/>
  <c r="BV152" i="1"/>
  <c r="BU152" i="1"/>
  <c r="BT152" i="1"/>
  <c r="BS152" i="1"/>
  <c r="BR152" i="1"/>
  <c r="BQ152" i="1"/>
  <c r="BP152" i="1"/>
  <c r="BO152" i="1"/>
  <c r="BN152" i="1"/>
  <c r="BM152" i="1"/>
  <c r="BL152" i="1"/>
  <c r="BK152" i="1"/>
  <c r="BJ152" i="1"/>
  <c r="BI152" i="1"/>
  <c r="BH152" i="1"/>
  <c r="BG152" i="1"/>
  <c r="BF152" i="1"/>
  <c r="BE152" i="1"/>
  <c r="BD152" i="1"/>
  <c r="BC152" i="1"/>
  <c r="BB152" i="1"/>
  <c r="BA152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K152" i="1"/>
  <c r="L152" i="1"/>
  <c r="I152" i="1"/>
  <c r="J152" i="1"/>
  <c r="H152" i="1"/>
  <c r="G152" i="1"/>
  <c r="F152" i="1"/>
  <c r="E152" i="1"/>
  <c r="D152" i="1"/>
  <c r="C152" i="1"/>
  <c r="CD151" i="1"/>
  <c r="CC151" i="1"/>
  <c r="CB151" i="1"/>
  <c r="CA151" i="1"/>
  <c r="BZ151" i="1"/>
  <c r="BY151" i="1"/>
  <c r="BX151" i="1"/>
  <c r="BW151" i="1"/>
  <c r="BV151" i="1"/>
  <c r="BU151" i="1"/>
  <c r="BT151" i="1"/>
  <c r="BS151" i="1"/>
  <c r="BR151" i="1"/>
  <c r="BQ151" i="1"/>
  <c r="BP151" i="1"/>
  <c r="BO151" i="1"/>
  <c r="BN151" i="1"/>
  <c r="BM151" i="1"/>
  <c r="BL151" i="1"/>
  <c r="BK151" i="1"/>
  <c r="BJ151" i="1"/>
  <c r="BI151" i="1"/>
  <c r="BH151" i="1"/>
  <c r="BG151" i="1"/>
  <c r="BF151" i="1"/>
  <c r="BE151" i="1"/>
  <c r="BD151" i="1"/>
  <c r="BC151" i="1"/>
  <c r="BB151" i="1"/>
  <c r="BA151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K151" i="1"/>
  <c r="L151" i="1"/>
  <c r="I151" i="1"/>
  <c r="J151" i="1"/>
  <c r="H151" i="1"/>
  <c r="G151" i="1"/>
  <c r="F151" i="1"/>
  <c r="E151" i="1"/>
  <c r="D151" i="1"/>
  <c r="C151" i="1"/>
  <c r="CD150" i="1"/>
  <c r="CC150" i="1"/>
  <c r="CB150" i="1"/>
  <c r="CA150" i="1"/>
  <c r="BZ150" i="1"/>
  <c r="BY150" i="1"/>
  <c r="BX150" i="1"/>
  <c r="BW150" i="1"/>
  <c r="BV150" i="1"/>
  <c r="BU150" i="1"/>
  <c r="BT150" i="1"/>
  <c r="BS150" i="1"/>
  <c r="BR150" i="1"/>
  <c r="BQ150" i="1"/>
  <c r="BP150" i="1"/>
  <c r="BO150" i="1"/>
  <c r="BN150" i="1"/>
  <c r="BM150" i="1"/>
  <c r="BL150" i="1"/>
  <c r="BK150" i="1"/>
  <c r="BJ150" i="1"/>
  <c r="BI150" i="1"/>
  <c r="BH150" i="1"/>
  <c r="BG150" i="1"/>
  <c r="BF150" i="1"/>
  <c r="BE150" i="1"/>
  <c r="BD150" i="1"/>
  <c r="BC150" i="1"/>
  <c r="BB150" i="1"/>
  <c r="BA150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K150" i="1"/>
  <c r="L150" i="1"/>
  <c r="I150" i="1"/>
  <c r="J150" i="1"/>
  <c r="H150" i="1"/>
  <c r="G150" i="1"/>
  <c r="F150" i="1"/>
  <c r="E150" i="1"/>
  <c r="D150" i="1"/>
  <c r="C150" i="1"/>
  <c r="CD149" i="1"/>
  <c r="CC149" i="1"/>
  <c r="CB149" i="1"/>
  <c r="CA149" i="1"/>
  <c r="BZ149" i="1"/>
  <c r="BY149" i="1"/>
  <c r="BX149" i="1"/>
  <c r="BW149" i="1"/>
  <c r="BV149" i="1"/>
  <c r="BU149" i="1"/>
  <c r="BT149" i="1"/>
  <c r="BS149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K149" i="1"/>
  <c r="L149" i="1"/>
  <c r="I149" i="1"/>
  <c r="J149" i="1"/>
  <c r="H149" i="1"/>
  <c r="G149" i="1"/>
  <c r="F149" i="1"/>
  <c r="E149" i="1"/>
  <c r="D149" i="1"/>
  <c r="C149" i="1"/>
  <c r="CD148" i="1"/>
  <c r="CC148" i="1"/>
  <c r="CB148" i="1"/>
  <c r="CA148" i="1"/>
  <c r="BZ148" i="1"/>
  <c r="BY148" i="1"/>
  <c r="BX148" i="1"/>
  <c r="BW148" i="1"/>
  <c r="BV148" i="1"/>
  <c r="BU148" i="1"/>
  <c r="BT148" i="1"/>
  <c r="BS148" i="1"/>
  <c r="BR148" i="1"/>
  <c r="BQ148" i="1"/>
  <c r="BP148" i="1"/>
  <c r="BO148" i="1"/>
  <c r="BN148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K148" i="1"/>
  <c r="L148" i="1"/>
  <c r="I148" i="1"/>
  <c r="J148" i="1"/>
  <c r="H148" i="1"/>
  <c r="G148" i="1"/>
  <c r="F148" i="1"/>
  <c r="E148" i="1"/>
  <c r="D148" i="1"/>
  <c r="C148" i="1"/>
  <c r="CD147" i="1"/>
  <c r="CC147" i="1"/>
  <c r="CB147" i="1"/>
  <c r="CA147" i="1"/>
  <c r="BZ147" i="1"/>
  <c r="BY147" i="1"/>
  <c r="BX147" i="1"/>
  <c r="BW147" i="1"/>
  <c r="BV147" i="1"/>
  <c r="BU147" i="1"/>
  <c r="BT147" i="1"/>
  <c r="BS147" i="1"/>
  <c r="BR147" i="1"/>
  <c r="BQ147" i="1"/>
  <c r="BP147" i="1"/>
  <c r="BO147" i="1"/>
  <c r="BN147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K147" i="1"/>
  <c r="L147" i="1"/>
  <c r="I147" i="1"/>
  <c r="J147" i="1"/>
  <c r="H147" i="1"/>
  <c r="G147" i="1"/>
  <c r="F147" i="1"/>
  <c r="E147" i="1"/>
  <c r="D147" i="1"/>
  <c r="C147" i="1"/>
  <c r="CD146" i="1"/>
  <c r="CC146" i="1"/>
  <c r="CB146" i="1"/>
  <c r="CA146" i="1"/>
  <c r="BZ146" i="1"/>
  <c r="BY146" i="1"/>
  <c r="BX146" i="1"/>
  <c r="BW146" i="1"/>
  <c r="BV146" i="1"/>
  <c r="BU146" i="1"/>
  <c r="BT146" i="1"/>
  <c r="BS146" i="1"/>
  <c r="BR146" i="1"/>
  <c r="BQ146" i="1"/>
  <c r="BP146" i="1"/>
  <c r="BO146" i="1"/>
  <c r="BN146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K146" i="1"/>
  <c r="L146" i="1"/>
  <c r="I146" i="1"/>
  <c r="J146" i="1"/>
  <c r="H146" i="1"/>
  <c r="G146" i="1"/>
  <c r="F146" i="1"/>
  <c r="E146" i="1"/>
  <c r="D146" i="1"/>
  <c r="C146" i="1"/>
  <c r="CD145" i="1"/>
  <c r="CC145" i="1"/>
  <c r="CB145" i="1"/>
  <c r="CA145" i="1"/>
  <c r="BZ145" i="1"/>
  <c r="BY145" i="1"/>
  <c r="BX145" i="1"/>
  <c r="BW145" i="1"/>
  <c r="BV145" i="1"/>
  <c r="BU145" i="1"/>
  <c r="BT145" i="1"/>
  <c r="BS145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K145" i="1"/>
  <c r="L145" i="1"/>
  <c r="I145" i="1"/>
  <c r="J145" i="1"/>
  <c r="H145" i="1"/>
  <c r="G145" i="1"/>
  <c r="F145" i="1"/>
  <c r="E145" i="1"/>
  <c r="D145" i="1"/>
  <c r="C145" i="1"/>
  <c r="CD144" i="1"/>
  <c r="CC144" i="1"/>
  <c r="CB144" i="1"/>
  <c r="CA144" i="1"/>
  <c r="BZ144" i="1"/>
  <c r="BY144" i="1"/>
  <c r="BX144" i="1"/>
  <c r="BW144" i="1"/>
  <c r="BV144" i="1"/>
  <c r="BU144" i="1"/>
  <c r="BT144" i="1"/>
  <c r="BS144" i="1"/>
  <c r="BR144" i="1"/>
  <c r="BQ144" i="1"/>
  <c r="BP144" i="1"/>
  <c r="BO144" i="1"/>
  <c r="BN144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K144" i="1"/>
  <c r="L144" i="1"/>
  <c r="I144" i="1"/>
  <c r="J144" i="1"/>
  <c r="H144" i="1"/>
  <c r="G144" i="1"/>
  <c r="F144" i="1"/>
  <c r="E144" i="1"/>
  <c r="D144" i="1"/>
  <c r="C144" i="1"/>
  <c r="CD143" i="1"/>
  <c r="CC143" i="1"/>
  <c r="CB143" i="1"/>
  <c r="CA143" i="1"/>
  <c r="BZ143" i="1"/>
  <c r="BY143" i="1"/>
  <c r="BX143" i="1"/>
  <c r="BW143" i="1"/>
  <c r="BV143" i="1"/>
  <c r="BU143" i="1"/>
  <c r="BT143" i="1"/>
  <c r="BS143" i="1"/>
  <c r="BR143" i="1"/>
  <c r="BQ143" i="1"/>
  <c r="BP143" i="1"/>
  <c r="BO143" i="1"/>
  <c r="BN143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K143" i="1"/>
  <c r="L143" i="1"/>
  <c r="I143" i="1"/>
  <c r="J143" i="1"/>
  <c r="H143" i="1"/>
  <c r="G143" i="1"/>
  <c r="F143" i="1"/>
  <c r="E143" i="1"/>
  <c r="D143" i="1"/>
  <c r="C143" i="1"/>
  <c r="CD142" i="1"/>
  <c r="CC142" i="1"/>
  <c r="CB142" i="1"/>
  <c r="CA142" i="1"/>
  <c r="BZ142" i="1"/>
  <c r="BY142" i="1"/>
  <c r="BX142" i="1"/>
  <c r="BW142" i="1"/>
  <c r="BV142" i="1"/>
  <c r="BU142" i="1"/>
  <c r="BT142" i="1"/>
  <c r="BS142" i="1"/>
  <c r="BR142" i="1"/>
  <c r="BQ142" i="1"/>
  <c r="BP142" i="1"/>
  <c r="BO142" i="1"/>
  <c r="BN142" i="1"/>
  <c r="BM142" i="1"/>
  <c r="BL142" i="1"/>
  <c r="BK142" i="1"/>
  <c r="BJ142" i="1"/>
  <c r="BI142" i="1"/>
  <c r="BH142" i="1"/>
  <c r="BG142" i="1"/>
  <c r="BF142" i="1"/>
  <c r="BE142" i="1"/>
  <c r="BD142" i="1"/>
  <c r="BC142" i="1"/>
  <c r="BB142" i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K142" i="1"/>
  <c r="L142" i="1"/>
  <c r="I142" i="1"/>
  <c r="J142" i="1"/>
  <c r="H142" i="1"/>
  <c r="G142" i="1"/>
  <c r="F142" i="1"/>
  <c r="E142" i="1"/>
  <c r="D142" i="1"/>
  <c r="C142" i="1"/>
  <c r="CD141" i="1"/>
  <c r="CC141" i="1"/>
  <c r="CB141" i="1"/>
  <c r="CA141" i="1"/>
  <c r="BZ141" i="1"/>
  <c r="BY141" i="1"/>
  <c r="BX141" i="1"/>
  <c r="BW141" i="1"/>
  <c r="BV141" i="1"/>
  <c r="BU141" i="1"/>
  <c r="BT141" i="1"/>
  <c r="BS141" i="1"/>
  <c r="BR141" i="1"/>
  <c r="BQ141" i="1"/>
  <c r="BP141" i="1"/>
  <c r="BO141" i="1"/>
  <c r="BN141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K141" i="1"/>
  <c r="L141" i="1"/>
  <c r="I141" i="1"/>
  <c r="J141" i="1"/>
  <c r="H141" i="1"/>
  <c r="G141" i="1"/>
  <c r="F141" i="1"/>
  <c r="E141" i="1"/>
  <c r="D141" i="1"/>
  <c r="C141" i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K140" i="1"/>
  <c r="L140" i="1"/>
  <c r="I140" i="1"/>
  <c r="J140" i="1"/>
  <c r="H140" i="1"/>
  <c r="G140" i="1"/>
  <c r="F140" i="1"/>
  <c r="E140" i="1"/>
  <c r="D140" i="1"/>
  <c r="C140" i="1"/>
  <c r="CD139" i="1"/>
  <c r="CC139" i="1"/>
  <c r="CB139" i="1"/>
  <c r="CA139" i="1"/>
  <c r="BZ139" i="1"/>
  <c r="BY139" i="1"/>
  <c r="BX139" i="1"/>
  <c r="BW139" i="1"/>
  <c r="BV139" i="1"/>
  <c r="BU139" i="1"/>
  <c r="BT139" i="1"/>
  <c r="BS139" i="1"/>
  <c r="BR139" i="1"/>
  <c r="BQ139" i="1"/>
  <c r="BP139" i="1"/>
  <c r="BO139" i="1"/>
  <c r="BN139" i="1"/>
  <c r="BM139" i="1"/>
  <c r="BL139" i="1"/>
  <c r="BK139" i="1"/>
  <c r="BJ139" i="1"/>
  <c r="BI139" i="1"/>
  <c r="BH139" i="1"/>
  <c r="BG139" i="1"/>
  <c r="BF139" i="1"/>
  <c r="BE139" i="1"/>
  <c r="BD139" i="1"/>
  <c r="BC139" i="1"/>
  <c r="BB139" i="1"/>
  <c r="BA139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K139" i="1"/>
  <c r="L139" i="1"/>
  <c r="I139" i="1"/>
  <c r="J139" i="1"/>
  <c r="H139" i="1"/>
  <c r="G139" i="1"/>
  <c r="F139" i="1"/>
  <c r="E139" i="1"/>
  <c r="D139" i="1"/>
  <c r="C139" i="1"/>
  <c r="CD138" i="1"/>
  <c r="CC138" i="1"/>
  <c r="CB138" i="1"/>
  <c r="CA138" i="1"/>
  <c r="BZ138" i="1"/>
  <c r="BY138" i="1"/>
  <c r="BX138" i="1"/>
  <c r="BW138" i="1"/>
  <c r="BV138" i="1"/>
  <c r="BU138" i="1"/>
  <c r="BT138" i="1"/>
  <c r="BS138" i="1"/>
  <c r="BR138" i="1"/>
  <c r="BQ138" i="1"/>
  <c r="BP138" i="1"/>
  <c r="BO138" i="1"/>
  <c r="BN138" i="1"/>
  <c r="BM138" i="1"/>
  <c r="BL138" i="1"/>
  <c r="BK138" i="1"/>
  <c r="BJ138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K138" i="1"/>
  <c r="L138" i="1"/>
  <c r="I138" i="1"/>
  <c r="J138" i="1"/>
  <c r="H138" i="1"/>
  <c r="G138" i="1"/>
  <c r="F138" i="1"/>
  <c r="E138" i="1"/>
  <c r="D138" i="1"/>
  <c r="C138" i="1"/>
  <c r="CD137" i="1"/>
  <c r="CC137" i="1"/>
  <c r="CB137" i="1"/>
  <c r="CA137" i="1"/>
  <c r="BZ137" i="1"/>
  <c r="BY137" i="1"/>
  <c r="BX137" i="1"/>
  <c r="BW137" i="1"/>
  <c r="BV137" i="1"/>
  <c r="BU137" i="1"/>
  <c r="BT137" i="1"/>
  <c r="BS137" i="1"/>
  <c r="BR137" i="1"/>
  <c r="BQ137" i="1"/>
  <c r="BP137" i="1"/>
  <c r="BO137" i="1"/>
  <c r="BN137" i="1"/>
  <c r="BM137" i="1"/>
  <c r="BL137" i="1"/>
  <c r="BK137" i="1"/>
  <c r="BJ137" i="1"/>
  <c r="BI137" i="1"/>
  <c r="BH137" i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K137" i="1"/>
  <c r="L137" i="1"/>
  <c r="I137" i="1"/>
  <c r="J137" i="1"/>
  <c r="H137" i="1"/>
  <c r="G137" i="1"/>
  <c r="F137" i="1"/>
  <c r="E137" i="1"/>
  <c r="D137" i="1"/>
  <c r="C137" i="1"/>
  <c r="CD136" i="1"/>
  <c r="CC136" i="1"/>
  <c r="CB136" i="1"/>
  <c r="CA136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K136" i="1"/>
  <c r="L136" i="1"/>
  <c r="I136" i="1"/>
  <c r="J136" i="1"/>
  <c r="H136" i="1"/>
  <c r="G136" i="1"/>
  <c r="F136" i="1"/>
  <c r="E136" i="1"/>
  <c r="D136" i="1"/>
  <c r="C136" i="1"/>
  <c r="CD135" i="1"/>
  <c r="CC135" i="1"/>
  <c r="CB135" i="1"/>
  <c r="CA135" i="1"/>
  <c r="BZ135" i="1"/>
  <c r="BY135" i="1"/>
  <c r="BX135" i="1"/>
  <c r="BW135" i="1"/>
  <c r="BV135" i="1"/>
  <c r="BU135" i="1"/>
  <c r="BT135" i="1"/>
  <c r="BS135" i="1"/>
  <c r="BR135" i="1"/>
  <c r="BQ135" i="1"/>
  <c r="BP135" i="1"/>
  <c r="BO135" i="1"/>
  <c r="BN135" i="1"/>
  <c r="BM135" i="1"/>
  <c r="BL135" i="1"/>
  <c r="BK135" i="1"/>
  <c r="BJ135" i="1"/>
  <c r="BI135" i="1"/>
  <c r="BH135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K135" i="1"/>
  <c r="L135" i="1"/>
  <c r="I135" i="1"/>
  <c r="J135" i="1"/>
  <c r="H135" i="1"/>
  <c r="G135" i="1"/>
  <c r="F135" i="1"/>
  <c r="E135" i="1"/>
  <c r="D135" i="1"/>
  <c r="C135" i="1"/>
  <c r="CD134" i="1"/>
  <c r="CC134" i="1"/>
  <c r="CB134" i="1"/>
  <c r="CA134" i="1"/>
  <c r="BZ134" i="1"/>
  <c r="BY134" i="1"/>
  <c r="BX134" i="1"/>
  <c r="BW134" i="1"/>
  <c r="BV134" i="1"/>
  <c r="BU134" i="1"/>
  <c r="BT134" i="1"/>
  <c r="BS134" i="1"/>
  <c r="BR134" i="1"/>
  <c r="BQ134" i="1"/>
  <c r="BP134" i="1"/>
  <c r="BO134" i="1"/>
  <c r="BN134" i="1"/>
  <c r="BM134" i="1"/>
  <c r="BL134" i="1"/>
  <c r="BK134" i="1"/>
  <c r="BJ134" i="1"/>
  <c r="BI134" i="1"/>
  <c r="BH134" i="1"/>
  <c r="BG134" i="1"/>
  <c r="BF134" i="1"/>
  <c r="BE134" i="1"/>
  <c r="BD134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K134" i="1"/>
  <c r="L134" i="1"/>
  <c r="I134" i="1"/>
  <c r="J134" i="1"/>
  <c r="H134" i="1"/>
  <c r="G134" i="1"/>
  <c r="F134" i="1"/>
  <c r="E134" i="1"/>
  <c r="D134" i="1"/>
  <c r="C134" i="1"/>
  <c r="CD133" i="1"/>
  <c r="CC133" i="1"/>
  <c r="CB133" i="1"/>
  <c r="CA133" i="1"/>
  <c r="BZ133" i="1"/>
  <c r="BY133" i="1"/>
  <c r="BX133" i="1"/>
  <c r="BW133" i="1"/>
  <c r="BV133" i="1"/>
  <c r="BU133" i="1"/>
  <c r="BT133" i="1"/>
  <c r="BS133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K133" i="1"/>
  <c r="L133" i="1"/>
  <c r="I133" i="1"/>
  <c r="J133" i="1"/>
  <c r="H133" i="1"/>
  <c r="G133" i="1"/>
  <c r="F133" i="1"/>
  <c r="E133" i="1"/>
  <c r="D133" i="1"/>
  <c r="C133" i="1"/>
  <c r="CD132" i="1"/>
  <c r="CC132" i="1"/>
  <c r="CB132" i="1"/>
  <c r="CA132" i="1"/>
  <c r="BZ132" i="1"/>
  <c r="BY132" i="1"/>
  <c r="BX132" i="1"/>
  <c r="BW132" i="1"/>
  <c r="BV132" i="1"/>
  <c r="BU132" i="1"/>
  <c r="BT132" i="1"/>
  <c r="BS132" i="1"/>
  <c r="BR132" i="1"/>
  <c r="BQ132" i="1"/>
  <c r="BP132" i="1"/>
  <c r="BO132" i="1"/>
  <c r="BN132" i="1"/>
  <c r="BM132" i="1"/>
  <c r="BL132" i="1"/>
  <c r="BK132" i="1"/>
  <c r="BJ132" i="1"/>
  <c r="BI132" i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K132" i="1"/>
  <c r="L132" i="1"/>
  <c r="I132" i="1"/>
  <c r="J132" i="1"/>
  <c r="H132" i="1"/>
  <c r="G132" i="1"/>
  <c r="F132" i="1"/>
  <c r="E132" i="1"/>
  <c r="D132" i="1"/>
  <c r="C132" i="1"/>
  <c r="CD131" i="1"/>
  <c r="CC131" i="1"/>
  <c r="CB131" i="1"/>
  <c r="CA131" i="1"/>
  <c r="BZ131" i="1"/>
  <c r="BY131" i="1"/>
  <c r="BX131" i="1"/>
  <c r="BW131" i="1"/>
  <c r="BV131" i="1"/>
  <c r="BU131" i="1"/>
  <c r="BT131" i="1"/>
  <c r="BS131" i="1"/>
  <c r="BR131" i="1"/>
  <c r="BQ131" i="1"/>
  <c r="BP131" i="1"/>
  <c r="BO131" i="1"/>
  <c r="BN131" i="1"/>
  <c r="BM131" i="1"/>
  <c r="BL131" i="1"/>
  <c r="BK131" i="1"/>
  <c r="BJ131" i="1"/>
  <c r="BI131" i="1"/>
  <c r="BH131" i="1"/>
  <c r="BG131" i="1"/>
  <c r="BF131" i="1"/>
  <c r="BE131" i="1"/>
  <c r="BD131" i="1"/>
  <c r="BC131" i="1"/>
  <c r="BB131" i="1"/>
  <c r="BA131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K131" i="1"/>
  <c r="L131" i="1"/>
  <c r="I131" i="1"/>
  <c r="J131" i="1"/>
  <c r="H131" i="1"/>
  <c r="G131" i="1"/>
  <c r="F131" i="1"/>
  <c r="E131" i="1"/>
  <c r="D131" i="1"/>
  <c r="C131" i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K130" i="1"/>
  <c r="L130" i="1"/>
  <c r="I130" i="1"/>
  <c r="J130" i="1"/>
  <c r="H130" i="1"/>
  <c r="G130" i="1"/>
  <c r="F130" i="1"/>
  <c r="E130" i="1"/>
  <c r="D130" i="1"/>
  <c r="C130" i="1"/>
  <c r="CD129" i="1"/>
  <c r="CC129" i="1"/>
  <c r="CB129" i="1"/>
  <c r="CA129" i="1"/>
  <c r="BZ129" i="1"/>
  <c r="BY129" i="1"/>
  <c r="BX129" i="1"/>
  <c r="BW129" i="1"/>
  <c r="BV129" i="1"/>
  <c r="BU129" i="1"/>
  <c r="BT129" i="1"/>
  <c r="BS129" i="1"/>
  <c r="BR129" i="1"/>
  <c r="BQ129" i="1"/>
  <c r="BP129" i="1"/>
  <c r="BO129" i="1"/>
  <c r="BN129" i="1"/>
  <c r="BM129" i="1"/>
  <c r="BL129" i="1"/>
  <c r="BK129" i="1"/>
  <c r="BJ129" i="1"/>
  <c r="BI129" i="1"/>
  <c r="BH129" i="1"/>
  <c r="BG129" i="1"/>
  <c r="BF129" i="1"/>
  <c r="BE129" i="1"/>
  <c r="BD129" i="1"/>
  <c r="BC129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K129" i="1"/>
  <c r="L129" i="1"/>
  <c r="I129" i="1"/>
  <c r="J129" i="1"/>
  <c r="H129" i="1"/>
  <c r="G129" i="1"/>
  <c r="F129" i="1"/>
  <c r="E129" i="1"/>
  <c r="D129" i="1"/>
  <c r="C129" i="1"/>
  <c r="CD128" i="1"/>
  <c r="CC128" i="1"/>
  <c r="CB128" i="1"/>
  <c r="CA128" i="1"/>
  <c r="BZ128" i="1"/>
  <c r="BY128" i="1"/>
  <c r="BX128" i="1"/>
  <c r="BW128" i="1"/>
  <c r="BV128" i="1"/>
  <c r="BU128" i="1"/>
  <c r="BT128" i="1"/>
  <c r="BS128" i="1"/>
  <c r="BR128" i="1"/>
  <c r="BQ128" i="1"/>
  <c r="BP128" i="1"/>
  <c r="BO128" i="1"/>
  <c r="BN128" i="1"/>
  <c r="BM128" i="1"/>
  <c r="BL128" i="1"/>
  <c r="BK128" i="1"/>
  <c r="BJ128" i="1"/>
  <c r="BI128" i="1"/>
  <c r="BH128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K128" i="1"/>
  <c r="L128" i="1"/>
  <c r="I128" i="1"/>
  <c r="J128" i="1"/>
  <c r="H128" i="1"/>
  <c r="G128" i="1"/>
  <c r="F128" i="1"/>
  <c r="E128" i="1"/>
  <c r="D128" i="1"/>
  <c r="C128" i="1"/>
  <c r="CD127" i="1"/>
  <c r="CC127" i="1"/>
  <c r="CB127" i="1"/>
  <c r="CA127" i="1"/>
  <c r="BZ127" i="1"/>
  <c r="BY127" i="1"/>
  <c r="BX127" i="1"/>
  <c r="BW127" i="1"/>
  <c r="BV127" i="1"/>
  <c r="BU127" i="1"/>
  <c r="BT127" i="1"/>
  <c r="BS127" i="1"/>
  <c r="BR127" i="1"/>
  <c r="BQ127" i="1"/>
  <c r="BP127" i="1"/>
  <c r="BO127" i="1"/>
  <c r="BN127" i="1"/>
  <c r="BM127" i="1"/>
  <c r="BL127" i="1"/>
  <c r="BK127" i="1"/>
  <c r="BJ127" i="1"/>
  <c r="BI127" i="1"/>
  <c r="BH127" i="1"/>
  <c r="BG127" i="1"/>
  <c r="BF127" i="1"/>
  <c r="BE127" i="1"/>
  <c r="BD127" i="1"/>
  <c r="BC127" i="1"/>
  <c r="BB127" i="1"/>
  <c r="BA127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K127" i="1"/>
  <c r="L127" i="1"/>
  <c r="I127" i="1"/>
  <c r="J127" i="1"/>
  <c r="H127" i="1"/>
  <c r="G127" i="1"/>
  <c r="F127" i="1"/>
  <c r="E127" i="1"/>
  <c r="D127" i="1"/>
  <c r="C127" i="1"/>
  <c r="CD126" i="1"/>
  <c r="CC126" i="1"/>
  <c r="CB126" i="1"/>
  <c r="CA126" i="1"/>
  <c r="BZ126" i="1"/>
  <c r="BY126" i="1"/>
  <c r="BX126" i="1"/>
  <c r="BW126" i="1"/>
  <c r="BV126" i="1"/>
  <c r="BU126" i="1"/>
  <c r="BT126" i="1"/>
  <c r="BS126" i="1"/>
  <c r="BR126" i="1"/>
  <c r="BQ126" i="1"/>
  <c r="BP126" i="1"/>
  <c r="BO126" i="1"/>
  <c r="BN126" i="1"/>
  <c r="BM126" i="1"/>
  <c r="BL126" i="1"/>
  <c r="BK126" i="1"/>
  <c r="BJ126" i="1"/>
  <c r="BI126" i="1"/>
  <c r="BH126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K126" i="1"/>
  <c r="L126" i="1"/>
  <c r="I126" i="1"/>
  <c r="J126" i="1"/>
  <c r="H126" i="1"/>
  <c r="G126" i="1"/>
  <c r="F126" i="1"/>
  <c r="E126" i="1"/>
  <c r="D126" i="1"/>
  <c r="C126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K125" i="1"/>
  <c r="L125" i="1"/>
  <c r="I125" i="1"/>
  <c r="J125" i="1"/>
  <c r="H125" i="1"/>
  <c r="G125" i="1"/>
  <c r="F125" i="1"/>
  <c r="E125" i="1"/>
  <c r="D125" i="1"/>
  <c r="C125" i="1"/>
  <c r="CD124" i="1"/>
  <c r="CC124" i="1"/>
  <c r="CB124" i="1"/>
  <c r="CA124" i="1"/>
  <c r="BZ124" i="1"/>
  <c r="BY124" i="1"/>
  <c r="BX124" i="1"/>
  <c r="BW124" i="1"/>
  <c r="BV124" i="1"/>
  <c r="BU124" i="1"/>
  <c r="BT124" i="1"/>
  <c r="BS124" i="1"/>
  <c r="BR124" i="1"/>
  <c r="BQ124" i="1"/>
  <c r="BP124" i="1"/>
  <c r="BO124" i="1"/>
  <c r="BN124" i="1"/>
  <c r="BM124" i="1"/>
  <c r="BL124" i="1"/>
  <c r="BK124" i="1"/>
  <c r="BJ124" i="1"/>
  <c r="BI124" i="1"/>
  <c r="BH124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K124" i="1"/>
  <c r="L124" i="1"/>
  <c r="I124" i="1"/>
  <c r="J124" i="1"/>
  <c r="H124" i="1"/>
  <c r="G124" i="1"/>
  <c r="F124" i="1"/>
  <c r="E124" i="1"/>
  <c r="D124" i="1"/>
  <c r="C124" i="1"/>
  <c r="CD123" i="1"/>
  <c r="CC123" i="1"/>
  <c r="CB123" i="1"/>
  <c r="CA123" i="1"/>
  <c r="BZ123" i="1"/>
  <c r="BY123" i="1"/>
  <c r="BX123" i="1"/>
  <c r="BW123" i="1"/>
  <c r="BV123" i="1"/>
  <c r="BU123" i="1"/>
  <c r="BT123" i="1"/>
  <c r="BS123" i="1"/>
  <c r="BR123" i="1"/>
  <c r="BQ123" i="1"/>
  <c r="BP123" i="1"/>
  <c r="BO123" i="1"/>
  <c r="BN123" i="1"/>
  <c r="BM123" i="1"/>
  <c r="BL123" i="1"/>
  <c r="BK123" i="1"/>
  <c r="BJ123" i="1"/>
  <c r="BI123" i="1"/>
  <c r="BH123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K123" i="1"/>
  <c r="L123" i="1"/>
  <c r="I123" i="1"/>
  <c r="J123" i="1"/>
  <c r="H123" i="1"/>
  <c r="G123" i="1"/>
  <c r="F123" i="1"/>
  <c r="E123" i="1"/>
  <c r="D123" i="1"/>
  <c r="C123" i="1"/>
  <c r="CD122" i="1"/>
  <c r="CC122" i="1"/>
  <c r="CB122" i="1"/>
  <c r="CA122" i="1"/>
  <c r="BZ122" i="1"/>
  <c r="BY122" i="1"/>
  <c r="BX122" i="1"/>
  <c r="BW122" i="1"/>
  <c r="BV122" i="1"/>
  <c r="BU122" i="1"/>
  <c r="BT122" i="1"/>
  <c r="BS122" i="1"/>
  <c r="BR122" i="1"/>
  <c r="BQ122" i="1"/>
  <c r="BP122" i="1"/>
  <c r="BO122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K122" i="1"/>
  <c r="L122" i="1"/>
  <c r="I122" i="1"/>
  <c r="J122" i="1"/>
  <c r="H122" i="1"/>
  <c r="G122" i="1"/>
  <c r="F122" i="1"/>
  <c r="E122" i="1"/>
  <c r="D122" i="1"/>
  <c r="C122" i="1"/>
  <c r="CD121" i="1"/>
  <c r="CC121" i="1"/>
  <c r="CB121" i="1"/>
  <c r="CA121" i="1"/>
  <c r="BZ121" i="1"/>
  <c r="BY121" i="1"/>
  <c r="BX121" i="1"/>
  <c r="BW121" i="1"/>
  <c r="BV121" i="1"/>
  <c r="BU121" i="1"/>
  <c r="BT121" i="1"/>
  <c r="BS121" i="1"/>
  <c r="BR121" i="1"/>
  <c r="BQ121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K121" i="1"/>
  <c r="L121" i="1"/>
  <c r="I121" i="1"/>
  <c r="J121" i="1"/>
  <c r="H121" i="1"/>
  <c r="G121" i="1"/>
  <c r="F121" i="1"/>
  <c r="E121" i="1"/>
  <c r="D121" i="1"/>
  <c r="C121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K120" i="1"/>
  <c r="L120" i="1"/>
  <c r="I120" i="1"/>
  <c r="J120" i="1"/>
  <c r="H120" i="1"/>
  <c r="G120" i="1"/>
  <c r="F120" i="1"/>
  <c r="E120" i="1"/>
  <c r="D120" i="1"/>
  <c r="C120" i="1"/>
  <c r="CD119" i="1"/>
  <c r="CC119" i="1"/>
  <c r="CB119" i="1"/>
  <c r="CA119" i="1"/>
  <c r="BZ119" i="1"/>
  <c r="BY119" i="1"/>
  <c r="BX119" i="1"/>
  <c r="BW119" i="1"/>
  <c r="BV119" i="1"/>
  <c r="BU119" i="1"/>
  <c r="BT119" i="1"/>
  <c r="BS119" i="1"/>
  <c r="BR119" i="1"/>
  <c r="BQ119" i="1"/>
  <c r="BP119" i="1"/>
  <c r="BO119" i="1"/>
  <c r="BN119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K119" i="1"/>
  <c r="L119" i="1"/>
  <c r="I119" i="1"/>
  <c r="J119" i="1"/>
  <c r="H119" i="1"/>
  <c r="G119" i="1"/>
  <c r="F119" i="1"/>
  <c r="E119" i="1"/>
  <c r="D119" i="1"/>
  <c r="C119" i="1"/>
  <c r="CD118" i="1"/>
  <c r="CC118" i="1"/>
  <c r="CB118" i="1"/>
  <c r="CA118" i="1"/>
  <c r="BZ118" i="1"/>
  <c r="BY118" i="1"/>
  <c r="BX118" i="1"/>
  <c r="BW118" i="1"/>
  <c r="BV118" i="1"/>
  <c r="BU118" i="1"/>
  <c r="BT118" i="1"/>
  <c r="BS118" i="1"/>
  <c r="BR118" i="1"/>
  <c r="BQ118" i="1"/>
  <c r="BP118" i="1"/>
  <c r="BO118" i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K118" i="1"/>
  <c r="L118" i="1"/>
  <c r="I118" i="1"/>
  <c r="J118" i="1"/>
  <c r="H118" i="1"/>
  <c r="G118" i="1"/>
  <c r="F118" i="1"/>
  <c r="E118" i="1"/>
  <c r="D118" i="1"/>
  <c r="C118" i="1"/>
  <c r="CD117" i="1"/>
  <c r="CC117" i="1"/>
  <c r="CB117" i="1"/>
  <c r="CA117" i="1"/>
  <c r="BZ117" i="1"/>
  <c r="BY117" i="1"/>
  <c r="BX117" i="1"/>
  <c r="BW117" i="1"/>
  <c r="BV117" i="1"/>
  <c r="BU117" i="1"/>
  <c r="BT117" i="1"/>
  <c r="BS117" i="1"/>
  <c r="BR117" i="1"/>
  <c r="BQ117" i="1"/>
  <c r="BP117" i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K117" i="1"/>
  <c r="L117" i="1"/>
  <c r="I117" i="1"/>
  <c r="J117" i="1"/>
  <c r="H117" i="1"/>
  <c r="G117" i="1"/>
  <c r="F117" i="1"/>
  <c r="E117" i="1"/>
  <c r="D117" i="1"/>
  <c r="C117" i="1"/>
  <c r="CD116" i="1"/>
  <c r="CC116" i="1"/>
  <c r="CB116" i="1"/>
  <c r="CA116" i="1"/>
  <c r="BZ116" i="1"/>
  <c r="BY116" i="1"/>
  <c r="BX116" i="1"/>
  <c r="BW116" i="1"/>
  <c r="BV116" i="1"/>
  <c r="BU116" i="1"/>
  <c r="BT116" i="1"/>
  <c r="BS116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K116" i="1"/>
  <c r="L116" i="1"/>
  <c r="I116" i="1"/>
  <c r="J116" i="1"/>
  <c r="H116" i="1"/>
  <c r="G116" i="1"/>
  <c r="F116" i="1"/>
  <c r="E116" i="1"/>
  <c r="D116" i="1"/>
  <c r="C116" i="1"/>
  <c r="CD115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K115" i="1"/>
  <c r="L115" i="1"/>
  <c r="I115" i="1"/>
  <c r="J115" i="1"/>
  <c r="H115" i="1"/>
  <c r="G115" i="1"/>
  <c r="F115" i="1"/>
  <c r="E115" i="1"/>
  <c r="D115" i="1"/>
  <c r="C115" i="1"/>
  <c r="CD114" i="1"/>
  <c r="CC114" i="1"/>
  <c r="CB114" i="1"/>
  <c r="CA114" i="1"/>
  <c r="BZ114" i="1"/>
  <c r="BY114" i="1"/>
  <c r="BX114" i="1"/>
  <c r="BW114" i="1"/>
  <c r="BV114" i="1"/>
  <c r="BU114" i="1"/>
  <c r="BT114" i="1"/>
  <c r="BS114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K114" i="1"/>
  <c r="L114" i="1"/>
  <c r="I114" i="1"/>
  <c r="J114" i="1"/>
  <c r="H114" i="1"/>
  <c r="G114" i="1"/>
  <c r="F114" i="1"/>
  <c r="E114" i="1"/>
  <c r="D114" i="1"/>
  <c r="C114" i="1"/>
  <c r="CD113" i="1"/>
  <c r="CC113" i="1"/>
  <c r="CB113" i="1"/>
  <c r="CA113" i="1"/>
  <c r="BZ113" i="1"/>
  <c r="BY113" i="1"/>
  <c r="BX113" i="1"/>
  <c r="BW113" i="1"/>
  <c r="BV113" i="1"/>
  <c r="BU113" i="1"/>
  <c r="BT113" i="1"/>
  <c r="BS113" i="1"/>
  <c r="BR113" i="1"/>
  <c r="BQ113" i="1"/>
  <c r="BP113" i="1"/>
  <c r="BO113" i="1"/>
  <c r="BN113" i="1"/>
  <c r="BM113" i="1"/>
  <c r="BL113" i="1"/>
  <c r="BK113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K113" i="1"/>
  <c r="L113" i="1"/>
  <c r="I113" i="1"/>
  <c r="J113" i="1"/>
  <c r="H113" i="1"/>
  <c r="G113" i="1"/>
  <c r="F113" i="1"/>
  <c r="E113" i="1"/>
  <c r="D113" i="1"/>
  <c r="C113" i="1"/>
  <c r="CD112" i="1"/>
  <c r="CC112" i="1"/>
  <c r="CB112" i="1"/>
  <c r="CA112" i="1"/>
  <c r="BZ112" i="1"/>
  <c r="BY112" i="1"/>
  <c r="BX112" i="1"/>
  <c r="BW112" i="1"/>
  <c r="BV112" i="1"/>
  <c r="BU112" i="1"/>
  <c r="BT112" i="1"/>
  <c r="BS112" i="1"/>
  <c r="BR112" i="1"/>
  <c r="BQ112" i="1"/>
  <c r="BP112" i="1"/>
  <c r="BO112" i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K112" i="1"/>
  <c r="L112" i="1"/>
  <c r="I112" i="1"/>
  <c r="J112" i="1"/>
  <c r="H112" i="1"/>
  <c r="G112" i="1"/>
  <c r="F112" i="1"/>
  <c r="E112" i="1"/>
  <c r="D112" i="1"/>
  <c r="C112" i="1"/>
  <c r="CD111" i="1"/>
  <c r="CC111" i="1"/>
  <c r="CB111" i="1"/>
  <c r="CA111" i="1"/>
  <c r="BZ111" i="1"/>
  <c r="BY111" i="1"/>
  <c r="BX111" i="1"/>
  <c r="BW111" i="1"/>
  <c r="BV111" i="1"/>
  <c r="BU111" i="1"/>
  <c r="BT111" i="1"/>
  <c r="BS111" i="1"/>
  <c r="BR111" i="1"/>
  <c r="BQ111" i="1"/>
  <c r="BP111" i="1"/>
  <c r="BO111" i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K111" i="1"/>
  <c r="L111" i="1"/>
  <c r="I111" i="1"/>
  <c r="J111" i="1"/>
  <c r="H111" i="1"/>
  <c r="G111" i="1"/>
  <c r="F111" i="1"/>
  <c r="E111" i="1"/>
  <c r="D111" i="1"/>
  <c r="C111" i="1"/>
  <c r="CD110" i="1"/>
  <c r="CC110" i="1"/>
  <c r="CB110" i="1"/>
  <c r="CA110" i="1"/>
  <c r="BZ110" i="1"/>
  <c r="BY110" i="1"/>
  <c r="BX110" i="1"/>
  <c r="BW110" i="1"/>
  <c r="BV110" i="1"/>
  <c r="BU110" i="1"/>
  <c r="BT110" i="1"/>
  <c r="BS110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K110" i="1"/>
  <c r="L110" i="1"/>
  <c r="I110" i="1"/>
  <c r="J110" i="1"/>
  <c r="H110" i="1"/>
  <c r="G110" i="1"/>
  <c r="F110" i="1"/>
  <c r="E110" i="1"/>
  <c r="D110" i="1"/>
  <c r="C110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K109" i="1"/>
  <c r="L109" i="1"/>
  <c r="I109" i="1"/>
  <c r="J109" i="1"/>
  <c r="H109" i="1"/>
  <c r="G109" i="1"/>
  <c r="F109" i="1"/>
  <c r="E109" i="1"/>
  <c r="D109" i="1"/>
  <c r="C109" i="1"/>
  <c r="CD108" i="1"/>
  <c r="CC108" i="1"/>
  <c r="CB108" i="1"/>
  <c r="CA108" i="1"/>
  <c r="BZ108" i="1"/>
  <c r="BY108" i="1"/>
  <c r="BX108" i="1"/>
  <c r="BW108" i="1"/>
  <c r="BV108" i="1"/>
  <c r="BU108" i="1"/>
  <c r="BT108" i="1"/>
  <c r="BS108" i="1"/>
  <c r="BR108" i="1"/>
  <c r="BQ108" i="1"/>
  <c r="BP108" i="1"/>
  <c r="BO108" i="1"/>
  <c r="BN108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K108" i="1"/>
  <c r="L108" i="1"/>
  <c r="I108" i="1"/>
  <c r="J108" i="1"/>
  <c r="H108" i="1"/>
  <c r="G108" i="1"/>
  <c r="F108" i="1"/>
  <c r="E108" i="1"/>
  <c r="D108" i="1"/>
  <c r="C108" i="1"/>
  <c r="CD107" i="1"/>
  <c r="CC107" i="1"/>
  <c r="CB107" i="1"/>
  <c r="CA107" i="1"/>
  <c r="BZ107" i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K107" i="1"/>
  <c r="L107" i="1"/>
  <c r="I107" i="1"/>
  <c r="J107" i="1"/>
  <c r="H107" i="1"/>
  <c r="G107" i="1"/>
  <c r="F107" i="1"/>
  <c r="E107" i="1"/>
  <c r="D107" i="1"/>
  <c r="C107" i="1"/>
  <c r="CD106" i="1"/>
  <c r="CC106" i="1"/>
  <c r="CB106" i="1"/>
  <c r="CA106" i="1"/>
  <c r="BZ106" i="1"/>
  <c r="BY106" i="1"/>
  <c r="BX106" i="1"/>
  <c r="BW106" i="1"/>
  <c r="BV106" i="1"/>
  <c r="BU106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K106" i="1"/>
  <c r="L106" i="1"/>
  <c r="I106" i="1"/>
  <c r="J106" i="1"/>
  <c r="H106" i="1"/>
  <c r="G106" i="1"/>
  <c r="F106" i="1"/>
  <c r="E106" i="1"/>
  <c r="D106" i="1"/>
  <c r="C106" i="1"/>
  <c r="CD105" i="1"/>
  <c r="CC105" i="1"/>
  <c r="CB105" i="1"/>
  <c r="CA105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K105" i="1"/>
  <c r="L105" i="1"/>
  <c r="I105" i="1"/>
  <c r="J105" i="1"/>
  <c r="H105" i="1"/>
  <c r="G105" i="1"/>
  <c r="F105" i="1"/>
  <c r="E105" i="1"/>
  <c r="D105" i="1"/>
  <c r="C105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K104" i="1"/>
  <c r="L104" i="1"/>
  <c r="I104" i="1"/>
  <c r="J104" i="1"/>
  <c r="H104" i="1"/>
  <c r="G104" i="1"/>
  <c r="F104" i="1"/>
  <c r="E104" i="1"/>
  <c r="D104" i="1"/>
  <c r="C104" i="1"/>
  <c r="CD103" i="1"/>
  <c r="CC103" i="1"/>
  <c r="CB103" i="1"/>
  <c r="CA103" i="1"/>
  <c r="BZ103" i="1"/>
  <c r="BY103" i="1"/>
  <c r="BX103" i="1"/>
  <c r="BW103" i="1"/>
  <c r="BV103" i="1"/>
  <c r="BU103" i="1"/>
  <c r="BT103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K103" i="1"/>
  <c r="L103" i="1"/>
  <c r="I103" i="1"/>
  <c r="J103" i="1"/>
  <c r="H103" i="1"/>
  <c r="G103" i="1"/>
  <c r="F103" i="1"/>
  <c r="E103" i="1"/>
  <c r="D103" i="1"/>
  <c r="C103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K102" i="1"/>
  <c r="L102" i="1"/>
  <c r="I102" i="1"/>
  <c r="J102" i="1"/>
  <c r="H102" i="1"/>
  <c r="G102" i="1"/>
  <c r="F102" i="1"/>
  <c r="E102" i="1"/>
  <c r="D102" i="1"/>
  <c r="C102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K101" i="1"/>
  <c r="L101" i="1"/>
  <c r="I101" i="1"/>
  <c r="J101" i="1"/>
  <c r="H101" i="1"/>
  <c r="G101" i="1"/>
  <c r="F101" i="1"/>
  <c r="E101" i="1"/>
  <c r="D101" i="1"/>
  <c r="C101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K100" i="1"/>
  <c r="L100" i="1"/>
  <c r="I100" i="1"/>
  <c r="J100" i="1"/>
  <c r="H100" i="1"/>
  <c r="G100" i="1"/>
  <c r="F100" i="1"/>
  <c r="E100" i="1"/>
  <c r="D100" i="1"/>
  <c r="C100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K99" i="1"/>
  <c r="L99" i="1"/>
  <c r="I99" i="1"/>
  <c r="J99" i="1"/>
  <c r="H99" i="1"/>
  <c r="G99" i="1"/>
  <c r="F99" i="1"/>
  <c r="E99" i="1"/>
  <c r="D99" i="1"/>
  <c r="C99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K98" i="1"/>
  <c r="L98" i="1"/>
  <c r="I98" i="1"/>
  <c r="J98" i="1"/>
  <c r="H98" i="1"/>
  <c r="G98" i="1"/>
  <c r="F98" i="1"/>
  <c r="E98" i="1"/>
  <c r="D98" i="1"/>
  <c r="C98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K97" i="1"/>
  <c r="L97" i="1"/>
  <c r="I97" i="1"/>
  <c r="J97" i="1"/>
  <c r="H97" i="1"/>
  <c r="G97" i="1"/>
  <c r="F97" i="1"/>
  <c r="E97" i="1"/>
  <c r="D97" i="1"/>
  <c r="C97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K96" i="1"/>
  <c r="L96" i="1"/>
  <c r="I96" i="1"/>
  <c r="J96" i="1"/>
  <c r="H96" i="1"/>
  <c r="G96" i="1"/>
  <c r="F96" i="1"/>
  <c r="E96" i="1"/>
  <c r="D96" i="1"/>
  <c r="C96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K95" i="1"/>
  <c r="L95" i="1"/>
  <c r="I95" i="1"/>
  <c r="J95" i="1"/>
  <c r="H95" i="1"/>
  <c r="G95" i="1"/>
  <c r="F95" i="1"/>
  <c r="E95" i="1"/>
  <c r="D95" i="1"/>
  <c r="C95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K94" i="1"/>
  <c r="L94" i="1"/>
  <c r="I94" i="1"/>
  <c r="J94" i="1"/>
  <c r="H94" i="1"/>
  <c r="G94" i="1"/>
  <c r="F94" i="1"/>
  <c r="E94" i="1"/>
  <c r="D94" i="1"/>
  <c r="C94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K93" i="1"/>
  <c r="L93" i="1"/>
  <c r="I93" i="1"/>
  <c r="J93" i="1"/>
  <c r="H93" i="1"/>
  <c r="G93" i="1"/>
  <c r="F93" i="1"/>
  <c r="E93" i="1"/>
  <c r="D93" i="1"/>
  <c r="C93" i="1"/>
  <c r="CD92" i="1"/>
  <c r="CC92" i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K92" i="1"/>
  <c r="L92" i="1"/>
  <c r="I92" i="1"/>
  <c r="J92" i="1"/>
  <c r="H92" i="1"/>
  <c r="G92" i="1"/>
  <c r="F92" i="1"/>
  <c r="E92" i="1"/>
  <c r="D92" i="1"/>
  <c r="C92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K91" i="1"/>
  <c r="L91" i="1"/>
  <c r="I91" i="1"/>
  <c r="J91" i="1"/>
  <c r="H91" i="1"/>
  <c r="G91" i="1"/>
  <c r="F91" i="1"/>
  <c r="E91" i="1"/>
  <c r="D91" i="1"/>
  <c r="C91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K90" i="1"/>
  <c r="L90" i="1"/>
  <c r="I90" i="1"/>
  <c r="J90" i="1"/>
  <c r="H90" i="1"/>
  <c r="G90" i="1"/>
  <c r="F90" i="1"/>
  <c r="E90" i="1"/>
  <c r="D90" i="1"/>
  <c r="C90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K89" i="1"/>
  <c r="L89" i="1"/>
  <c r="I89" i="1"/>
  <c r="J89" i="1"/>
  <c r="H89" i="1"/>
  <c r="G89" i="1"/>
  <c r="F89" i="1"/>
  <c r="E89" i="1"/>
  <c r="D89" i="1"/>
  <c r="C89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K88" i="1"/>
  <c r="L88" i="1"/>
  <c r="I88" i="1"/>
  <c r="J88" i="1"/>
  <c r="H88" i="1"/>
  <c r="G88" i="1"/>
  <c r="F88" i="1"/>
  <c r="E88" i="1"/>
  <c r="D88" i="1"/>
  <c r="C88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K87" i="1"/>
  <c r="L87" i="1"/>
  <c r="I87" i="1"/>
  <c r="J87" i="1"/>
  <c r="H87" i="1"/>
  <c r="G87" i="1"/>
  <c r="F87" i="1"/>
  <c r="E87" i="1"/>
  <c r="D87" i="1"/>
  <c r="C87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K86" i="1"/>
  <c r="L86" i="1"/>
  <c r="I86" i="1"/>
  <c r="J86" i="1"/>
  <c r="H86" i="1"/>
  <c r="G86" i="1"/>
  <c r="F86" i="1"/>
  <c r="E86" i="1"/>
  <c r="D86" i="1"/>
  <c r="C86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K85" i="1"/>
  <c r="L85" i="1"/>
  <c r="I85" i="1"/>
  <c r="J85" i="1"/>
  <c r="H85" i="1"/>
  <c r="G85" i="1"/>
  <c r="F85" i="1"/>
  <c r="E85" i="1"/>
  <c r="D85" i="1"/>
  <c r="C85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K84" i="1"/>
  <c r="L84" i="1"/>
  <c r="I84" i="1"/>
  <c r="J84" i="1"/>
  <c r="H84" i="1"/>
  <c r="G84" i="1"/>
  <c r="F84" i="1"/>
  <c r="E84" i="1"/>
  <c r="D84" i="1"/>
  <c r="C84" i="1"/>
  <c r="CD83" i="1"/>
  <c r="CC83" i="1"/>
  <c r="CB83" i="1"/>
  <c r="CA83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K83" i="1"/>
  <c r="L83" i="1"/>
  <c r="I83" i="1"/>
  <c r="J83" i="1"/>
  <c r="H83" i="1"/>
  <c r="G83" i="1"/>
  <c r="F83" i="1"/>
  <c r="E83" i="1"/>
  <c r="D83" i="1"/>
  <c r="C83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K82" i="1"/>
  <c r="L82" i="1"/>
  <c r="I82" i="1"/>
  <c r="J82" i="1"/>
  <c r="H82" i="1"/>
  <c r="G82" i="1"/>
  <c r="F82" i="1"/>
  <c r="E82" i="1"/>
  <c r="D82" i="1"/>
  <c r="C82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K81" i="1"/>
  <c r="L81" i="1"/>
  <c r="I81" i="1"/>
  <c r="J81" i="1"/>
  <c r="H81" i="1"/>
  <c r="G81" i="1"/>
  <c r="F81" i="1"/>
  <c r="E81" i="1"/>
  <c r="D81" i="1"/>
  <c r="C81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K80" i="1"/>
  <c r="L80" i="1"/>
  <c r="I80" i="1"/>
  <c r="J80" i="1"/>
  <c r="H80" i="1"/>
  <c r="G80" i="1"/>
  <c r="F80" i="1"/>
  <c r="E80" i="1"/>
  <c r="D80" i="1"/>
  <c r="C80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K79" i="1"/>
  <c r="L79" i="1"/>
  <c r="I79" i="1"/>
  <c r="J79" i="1"/>
  <c r="H79" i="1"/>
  <c r="G79" i="1"/>
  <c r="F79" i="1"/>
  <c r="E79" i="1"/>
  <c r="D79" i="1"/>
  <c r="C79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K78" i="1"/>
  <c r="L78" i="1"/>
  <c r="I78" i="1"/>
  <c r="J78" i="1"/>
  <c r="H78" i="1"/>
  <c r="G78" i="1"/>
  <c r="F78" i="1"/>
  <c r="E78" i="1"/>
  <c r="D78" i="1"/>
  <c r="C78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K77" i="1"/>
  <c r="L77" i="1"/>
  <c r="I77" i="1"/>
  <c r="J77" i="1"/>
  <c r="H77" i="1"/>
  <c r="G77" i="1"/>
  <c r="F77" i="1"/>
  <c r="E77" i="1"/>
  <c r="D77" i="1"/>
  <c r="C77" i="1"/>
  <c r="CD76" i="1"/>
  <c r="CC76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K76" i="1"/>
  <c r="L76" i="1"/>
  <c r="I76" i="1"/>
  <c r="J76" i="1"/>
  <c r="H76" i="1"/>
  <c r="G76" i="1"/>
  <c r="F76" i="1"/>
  <c r="E76" i="1"/>
  <c r="D76" i="1"/>
  <c r="C76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K75" i="1"/>
  <c r="L75" i="1"/>
  <c r="I75" i="1"/>
  <c r="J75" i="1"/>
  <c r="H75" i="1"/>
  <c r="G75" i="1"/>
  <c r="F75" i="1"/>
  <c r="E75" i="1"/>
  <c r="D75" i="1"/>
  <c r="C75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K74" i="1"/>
  <c r="L74" i="1"/>
  <c r="I74" i="1"/>
  <c r="J74" i="1"/>
  <c r="H74" i="1"/>
  <c r="G74" i="1"/>
  <c r="F74" i="1"/>
  <c r="E74" i="1"/>
  <c r="D74" i="1"/>
  <c r="C74" i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K73" i="1"/>
  <c r="L73" i="1"/>
  <c r="I73" i="1"/>
  <c r="J73" i="1"/>
  <c r="H73" i="1"/>
  <c r="G73" i="1"/>
  <c r="F73" i="1"/>
  <c r="E73" i="1"/>
  <c r="D73" i="1"/>
  <c r="C73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K72" i="1"/>
  <c r="L72" i="1"/>
  <c r="I72" i="1"/>
  <c r="J72" i="1"/>
  <c r="H72" i="1"/>
  <c r="G72" i="1"/>
  <c r="F72" i="1"/>
  <c r="E72" i="1"/>
  <c r="D72" i="1"/>
  <c r="C72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K71" i="1"/>
  <c r="L71" i="1"/>
  <c r="I71" i="1"/>
  <c r="J71" i="1"/>
  <c r="H71" i="1"/>
  <c r="G71" i="1"/>
  <c r="F71" i="1"/>
  <c r="E71" i="1"/>
  <c r="D71" i="1"/>
  <c r="C71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K70" i="1"/>
  <c r="L70" i="1"/>
  <c r="I70" i="1"/>
  <c r="J70" i="1"/>
  <c r="H70" i="1"/>
  <c r="G70" i="1"/>
  <c r="F70" i="1"/>
  <c r="E70" i="1"/>
  <c r="D70" i="1"/>
  <c r="C70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K69" i="1"/>
  <c r="L69" i="1"/>
  <c r="I69" i="1"/>
  <c r="J69" i="1"/>
  <c r="H69" i="1"/>
  <c r="G69" i="1"/>
  <c r="F69" i="1"/>
  <c r="E69" i="1"/>
  <c r="D69" i="1"/>
  <c r="C69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K68" i="1"/>
  <c r="L68" i="1"/>
  <c r="I68" i="1"/>
  <c r="J68" i="1"/>
  <c r="H68" i="1"/>
  <c r="G68" i="1"/>
  <c r="F68" i="1"/>
  <c r="E68" i="1"/>
  <c r="D68" i="1"/>
  <c r="C68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K67" i="1"/>
  <c r="L67" i="1"/>
  <c r="I67" i="1"/>
  <c r="J67" i="1"/>
  <c r="H67" i="1"/>
  <c r="G67" i="1"/>
  <c r="F67" i="1"/>
  <c r="E67" i="1"/>
  <c r="D67" i="1"/>
  <c r="C67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K66" i="1"/>
  <c r="L66" i="1"/>
  <c r="I66" i="1"/>
  <c r="J66" i="1"/>
  <c r="H66" i="1"/>
  <c r="G66" i="1"/>
  <c r="F66" i="1"/>
  <c r="E66" i="1"/>
  <c r="D66" i="1"/>
  <c r="C66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K65" i="1"/>
  <c r="L65" i="1"/>
  <c r="I65" i="1"/>
  <c r="J65" i="1"/>
  <c r="H65" i="1"/>
  <c r="G65" i="1"/>
  <c r="F65" i="1"/>
  <c r="E65" i="1"/>
  <c r="D65" i="1"/>
  <c r="C65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K64" i="1"/>
  <c r="L64" i="1"/>
  <c r="I64" i="1"/>
  <c r="J64" i="1"/>
  <c r="H64" i="1"/>
  <c r="G64" i="1"/>
  <c r="F64" i="1"/>
  <c r="E64" i="1"/>
  <c r="D64" i="1"/>
  <c r="C64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K63" i="1"/>
  <c r="L63" i="1"/>
  <c r="I63" i="1"/>
  <c r="J63" i="1"/>
  <c r="H63" i="1"/>
  <c r="G63" i="1"/>
  <c r="F63" i="1"/>
  <c r="E63" i="1"/>
  <c r="D63" i="1"/>
  <c r="C63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K62" i="1"/>
  <c r="L62" i="1"/>
  <c r="I62" i="1"/>
  <c r="J62" i="1"/>
  <c r="H62" i="1"/>
  <c r="G62" i="1"/>
  <c r="F62" i="1"/>
  <c r="E62" i="1"/>
  <c r="D62" i="1"/>
  <c r="C62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K61" i="1"/>
  <c r="L61" i="1"/>
  <c r="I61" i="1"/>
  <c r="J61" i="1"/>
  <c r="H61" i="1"/>
  <c r="G61" i="1"/>
  <c r="F61" i="1"/>
  <c r="E61" i="1"/>
  <c r="D61" i="1"/>
  <c r="C61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K60" i="1"/>
  <c r="L60" i="1"/>
  <c r="I60" i="1"/>
  <c r="J60" i="1"/>
  <c r="H60" i="1"/>
  <c r="G60" i="1"/>
  <c r="F60" i="1"/>
  <c r="E60" i="1"/>
  <c r="D60" i="1"/>
  <c r="C60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K59" i="1"/>
  <c r="L59" i="1"/>
  <c r="I59" i="1"/>
  <c r="J59" i="1"/>
  <c r="H59" i="1"/>
  <c r="G59" i="1"/>
  <c r="F59" i="1"/>
  <c r="E59" i="1"/>
  <c r="D59" i="1"/>
  <c r="C59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K58" i="1"/>
  <c r="L58" i="1"/>
  <c r="I58" i="1"/>
  <c r="J58" i="1"/>
  <c r="H58" i="1"/>
  <c r="G58" i="1"/>
  <c r="F58" i="1"/>
  <c r="E58" i="1"/>
  <c r="D58" i="1"/>
  <c r="C58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K57" i="1"/>
  <c r="L57" i="1"/>
  <c r="I57" i="1"/>
  <c r="J57" i="1"/>
  <c r="H57" i="1"/>
  <c r="G57" i="1"/>
  <c r="F57" i="1"/>
  <c r="E57" i="1"/>
  <c r="D57" i="1"/>
  <c r="C57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K56" i="1"/>
  <c r="L56" i="1"/>
  <c r="I56" i="1"/>
  <c r="J56" i="1"/>
  <c r="H56" i="1"/>
  <c r="G56" i="1"/>
  <c r="F56" i="1"/>
  <c r="E56" i="1"/>
  <c r="D56" i="1"/>
  <c r="C56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K55" i="1"/>
  <c r="L55" i="1"/>
  <c r="I55" i="1"/>
  <c r="J55" i="1"/>
  <c r="H55" i="1"/>
  <c r="G55" i="1"/>
  <c r="F55" i="1"/>
  <c r="E55" i="1"/>
  <c r="D55" i="1"/>
  <c r="C55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K54" i="1"/>
  <c r="L54" i="1"/>
  <c r="I54" i="1"/>
  <c r="J54" i="1"/>
  <c r="H54" i="1"/>
  <c r="G54" i="1"/>
  <c r="F54" i="1"/>
  <c r="E54" i="1"/>
  <c r="D54" i="1"/>
  <c r="C54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K53" i="1"/>
  <c r="L53" i="1"/>
  <c r="I53" i="1"/>
  <c r="J53" i="1"/>
  <c r="H53" i="1"/>
  <c r="G53" i="1"/>
  <c r="F53" i="1"/>
  <c r="E53" i="1"/>
  <c r="D53" i="1"/>
  <c r="C53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K52" i="1"/>
  <c r="L52" i="1"/>
  <c r="I52" i="1"/>
  <c r="J52" i="1"/>
  <c r="H52" i="1"/>
  <c r="G52" i="1"/>
  <c r="F52" i="1"/>
  <c r="E52" i="1"/>
  <c r="D52" i="1"/>
  <c r="C52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K51" i="1"/>
  <c r="L51" i="1"/>
  <c r="I51" i="1"/>
  <c r="J51" i="1"/>
  <c r="H51" i="1"/>
  <c r="G51" i="1"/>
  <c r="F51" i="1"/>
  <c r="E51" i="1"/>
  <c r="D51" i="1"/>
  <c r="C51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K50" i="1"/>
  <c r="L50" i="1"/>
  <c r="I50" i="1"/>
  <c r="J50" i="1"/>
  <c r="H50" i="1"/>
  <c r="G50" i="1"/>
  <c r="F50" i="1"/>
  <c r="E50" i="1"/>
  <c r="D50" i="1"/>
  <c r="C50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K49" i="1"/>
  <c r="L49" i="1"/>
  <c r="I49" i="1"/>
  <c r="J49" i="1"/>
  <c r="H49" i="1"/>
  <c r="G49" i="1"/>
  <c r="F49" i="1"/>
  <c r="E49" i="1"/>
  <c r="D49" i="1"/>
  <c r="C49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K48" i="1"/>
  <c r="L48" i="1"/>
  <c r="I48" i="1"/>
  <c r="J48" i="1"/>
  <c r="H48" i="1"/>
  <c r="G48" i="1"/>
  <c r="F48" i="1"/>
  <c r="E48" i="1"/>
  <c r="D48" i="1"/>
  <c r="C48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K47" i="1"/>
  <c r="L47" i="1"/>
  <c r="I47" i="1"/>
  <c r="J47" i="1"/>
  <c r="H47" i="1"/>
  <c r="G47" i="1"/>
  <c r="F47" i="1"/>
  <c r="E47" i="1"/>
  <c r="D47" i="1"/>
  <c r="C47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K46" i="1"/>
  <c r="L46" i="1"/>
  <c r="I46" i="1"/>
  <c r="J46" i="1"/>
  <c r="H46" i="1"/>
  <c r="G46" i="1"/>
  <c r="F46" i="1"/>
  <c r="E46" i="1"/>
  <c r="D46" i="1"/>
  <c r="C46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K45" i="1"/>
  <c r="L45" i="1"/>
  <c r="I45" i="1"/>
  <c r="J45" i="1"/>
  <c r="H45" i="1"/>
  <c r="G45" i="1"/>
  <c r="F45" i="1"/>
  <c r="E45" i="1"/>
  <c r="D45" i="1"/>
  <c r="C45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K44" i="1"/>
  <c r="L44" i="1"/>
  <c r="I44" i="1"/>
  <c r="J44" i="1"/>
  <c r="H44" i="1"/>
  <c r="G44" i="1"/>
  <c r="F44" i="1"/>
  <c r="E44" i="1"/>
  <c r="D44" i="1"/>
  <c r="C44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K43" i="1"/>
  <c r="L43" i="1"/>
  <c r="I43" i="1"/>
  <c r="J43" i="1"/>
  <c r="H43" i="1"/>
  <c r="G43" i="1"/>
  <c r="F43" i="1"/>
  <c r="E43" i="1"/>
  <c r="D43" i="1"/>
  <c r="C43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K42" i="1"/>
  <c r="L42" i="1"/>
  <c r="I42" i="1"/>
  <c r="J42" i="1"/>
  <c r="H42" i="1"/>
  <c r="G42" i="1"/>
  <c r="F42" i="1"/>
  <c r="E42" i="1"/>
  <c r="D42" i="1"/>
  <c r="C42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K41" i="1"/>
  <c r="L41" i="1"/>
  <c r="I41" i="1"/>
  <c r="J41" i="1"/>
  <c r="H41" i="1"/>
  <c r="G41" i="1"/>
  <c r="F41" i="1"/>
  <c r="E41" i="1"/>
  <c r="D41" i="1"/>
  <c r="C41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K40" i="1"/>
  <c r="L40" i="1"/>
  <c r="I40" i="1"/>
  <c r="J40" i="1"/>
  <c r="H40" i="1"/>
  <c r="G40" i="1"/>
  <c r="F40" i="1"/>
  <c r="E40" i="1"/>
  <c r="D40" i="1"/>
  <c r="C40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K39" i="1"/>
  <c r="L39" i="1"/>
  <c r="I39" i="1"/>
  <c r="J39" i="1"/>
  <c r="H39" i="1"/>
  <c r="G39" i="1"/>
  <c r="F39" i="1"/>
  <c r="E39" i="1"/>
  <c r="D39" i="1"/>
  <c r="C39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K38" i="1"/>
  <c r="L38" i="1"/>
  <c r="I38" i="1"/>
  <c r="J38" i="1"/>
  <c r="H38" i="1"/>
  <c r="G38" i="1"/>
  <c r="F38" i="1"/>
  <c r="E38" i="1"/>
  <c r="D38" i="1"/>
  <c r="C38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K37" i="1"/>
  <c r="L37" i="1"/>
  <c r="I37" i="1"/>
  <c r="J37" i="1"/>
  <c r="H37" i="1"/>
  <c r="G37" i="1"/>
  <c r="F37" i="1"/>
  <c r="E37" i="1"/>
  <c r="D37" i="1"/>
  <c r="C37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K36" i="1"/>
  <c r="L36" i="1"/>
  <c r="I36" i="1"/>
  <c r="J36" i="1"/>
  <c r="H36" i="1"/>
  <c r="G36" i="1"/>
  <c r="F36" i="1"/>
  <c r="E36" i="1"/>
  <c r="D36" i="1"/>
  <c r="C36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K35" i="1"/>
  <c r="L35" i="1"/>
  <c r="I35" i="1"/>
  <c r="J35" i="1"/>
  <c r="H35" i="1"/>
  <c r="G35" i="1"/>
  <c r="F35" i="1"/>
  <c r="E35" i="1"/>
  <c r="D35" i="1"/>
  <c r="C35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K34" i="1"/>
  <c r="L34" i="1"/>
  <c r="I34" i="1"/>
  <c r="J34" i="1"/>
  <c r="H34" i="1"/>
  <c r="G34" i="1"/>
  <c r="F34" i="1"/>
  <c r="E34" i="1"/>
  <c r="D34" i="1"/>
  <c r="C34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K33" i="1"/>
  <c r="L33" i="1"/>
  <c r="I33" i="1"/>
  <c r="J33" i="1"/>
  <c r="H33" i="1"/>
  <c r="G33" i="1"/>
  <c r="F33" i="1"/>
  <c r="E33" i="1"/>
  <c r="D33" i="1"/>
  <c r="C33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K32" i="1"/>
  <c r="L32" i="1"/>
  <c r="I32" i="1"/>
  <c r="J32" i="1"/>
  <c r="H32" i="1"/>
  <c r="G32" i="1"/>
  <c r="F32" i="1"/>
  <c r="E32" i="1"/>
  <c r="D32" i="1"/>
  <c r="C32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K31" i="1"/>
  <c r="L31" i="1"/>
  <c r="I31" i="1"/>
  <c r="J31" i="1"/>
  <c r="H31" i="1"/>
  <c r="G31" i="1"/>
  <c r="F31" i="1"/>
  <c r="E31" i="1"/>
  <c r="D31" i="1"/>
  <c r="C31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K30" i="1"/>
  <c r="L30" i="1"/>
  <c r="I30" i="1"/>
  <c r="J30" i="1"/>
  <c r="H30" i="1"/>
  <c r="G30" i="1"/>
  <c r="F30" i="1"/>
  <c r="E30" i="1"/>
  <c r="D30" i="1"/>
  <c r="C30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K29" i="1"/>
  <c r="L29" i="1"/>
  <c r="I29" i="1"/>
  <c r="J29" i="1"/>
  <c r="H29" i="1"/>
  <c r="G29" i="1"/>
  <c r="F29" i="1"/>
  <c r="E29" i="1"/>
  <c r="D29" i="1"/>
  <c r="C29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K28" i="1"/>
  <c r="L28" i="1"/>
  <c r="I28" i="1"/>
  <c r="J28" i="1"/>
  <c r="H28" i="1"/>
  <c r="G28" i="1"/>
  <c r="F28" i="1"/>
  <c r="E28" i="1"/>
  <c r="D28" i="1"/>
  <c r="C28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K27" i="1"/>
  <c r="L27" i="1"/>
  <c r="I27" i="1"/>
  <c r="J27" i="1"/>
  <c r="H27" i="1"/>
  <c r="G27" i="1"/>
  <c r="F27" i="1"/>
  <c r="E27" i="1"/>
  <c r="D27" i="1"/>
  <c r="C27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K26" i="1"/>
  <c r="L26" i="1"/>
  <c r="I26" i="1"/>
  <c r="J26" i="1"/>
  <c r="H26" i="1"/>
  <c r="G26" i="1"/>
  <c r="F26" i="1"/>
  <c r="E26" i="1"/>
  <c r="D26" i="1"/>
  <c r="C26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K25" i="1"/>
  <c r="L25" i="1"/>
  <c r="I25" i="1"/>
  <c r="J25" i="1"/>
  <c r="H25" i="1"/>
  <c r="G25" i="1"/>
  <c r="F25" i="1"/>
  <c r="E25" i="1"/>
  <c r="D25" i="1"/>
  <c r="C25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K24" i="1"/>
  <c r="L24" i="1"/>
  <c r="I24" i="1"/>
  <c r="J24" i="1"/>
  <c r="H24" i="1"/>
  <c r="G24" i="1"/>
  <c r="F24" i="1"/>
  <c r="E24" i="1"/>
  <c r="D24" i="1"/>
  <c r="C24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K23" i="1"/>
  <c r="L23" i="1"/>
  <c r="I23" i="1"/>
  <c r="J23" i="1"/>
  <c r="H23" i="1"/>
  <c r="G23" i="1"/>
  <c r="F23" i="1"/>
  <c r="E23" i="1"/>
  <c r="D23" i="1"/>
  <c r="C23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K22" i="1"/>
  <c r="L22" i="1"/>
  <c r="I22" i="1"/>
  <c r="J22" i="1"/>
  <c r="H22" i="1"/>
  <c r="G22" i="1"/>
  <c r="F22" i="1"/>
  <c r="E22" i="1"/>
  <c r="D22" i="1"/>
  <c r="C22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K21" i="1"/>
  <c r="L21" i="1"/>
  <c r="I21" i="1"/>
  <c r="J21" i="1"/>
  <c r="H21" i="1"/>
  <c r="G21" i="1"/>
  <c r="F21" i="1"/>
  <c r="E21" i="1"/>
  <c r="D21" i="1"/>
  <c r="C21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K20" i="1"/>
  <c r="L20" i="1"/>
  <c r="I20" i="1"/>
  <c r="J20" i="1"/>
  <c r="H20" i="1"/>
  <c r="G20" i="1"/>
  <c r="F20" i="1"/>
  <c r="E20" i="1"/>
  <c r="D20" i="1"/>
  <c r="C20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K19" i="1"/>
  <c r="L19" i="1"/>
  <c r="I19" i="1"/>
  <c r="J19" i="1"/>
  <c r="H19" i="1"/>
  <c r="G19" i="1"/>
  <c r="F19" i="1"/>
  <c r="E19" i="1"/>
  <c r="D19" i="1"/>
  <c r="C19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K18" i="1"/>
  <c r="L18" i="1"/>
  <c r="I18" i="1"/>
  <c r="J18" i="1"/>
  <c r="H18" i="1"/>
  <c r="G18" i="1"/>
  <c r="F18" i="1"/>
  <c r="E18" i="1"/>
  <c r="D18" i="1"/>
  <c r="C18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K17" i="1"/>
  <c r="L17" i="1"/>
  <c r="I17" i="1"/>
  <c r="J17" i="1"/>
  <c r="H17" i="1"/>
  <c r="G17" i="1"/>
  <c r="F17" i="1"/>
  <c r="E17" i="1"/>
  <c r="D17" i="1"/>
  <c r="C17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K16" i="1"/>
  <c r="L16" i="1"/>
  <c r="I16" i="1"/>
  <c r="J16" i="1"/>
  <c r="H16" i="1"/>
  <c r="G16" i="1"/>
  <c r="F16" i="1"/>
  <c r="E16" i="1"/>
  <c r="D16" i="1"/>
  <c r="C16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K15" i="1"/>
  <c r="L15" i="1"/>
  <c r="I15" i="1"/>
  <c r="J15" i="1"/>
  <c r="H15" i="1"/>
  <c r="G15" i="1"/>
  <c r="F15" i="1"/>
  <c r="E15" i="1"/>
  <c r="D15" i="1"/>
  <c r="C15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K14" i="1"/>
  <c r="L14" i="1"/>
  <c r="I14" i="1"/>
  <c r="J14" i="1"/>
  <c r="H14" i="1"/>
  <c r="G14" i="1"/>
  <c r="F14" i="1"/>
  <c r="E14" i="1"/>
  <c r="D14" i="1"/>
  <c r="C14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K13" i="1"/>
  <c r="L13" i="1"/>
  <c r="I13" i="1"/>
  <c r="J13" i="1"/>
  <c r="H13" i="1"/>
  <c r="G13" i="1"/>
  <c r="F13" i="1"/>
  <c r="E13" i="1"/>
  <c r="D13" i="1"/>
  <c r="C13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K12" i="1"/>
  <c r="L12" i="1"/>
  <c r="I12" i="1"/>
  <c r="J12" i="1"/>
  <c r="H12" i="1"/>
  <c r="G12" i="1"/>
  <c r="F12" i="1"/>
  <c r="E12" i="1"/>
  <c r="D12" i="1"/>
  <c r="C12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K11" i="1"/>
  <c r="L11" i="1"/>
  <c r="I11" i="1"/>
  <c r="J11" i="1"/>
  <c r="H11" i="1"/>
  <c r="G11" i="1"/>
  <c r="F11" i="1"/>
  <c r="E11" i="1"/>
  <c r="D11" i="1"/>
  <c r="C11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K10" i="1"/>
  <c r="L10" i="1"/>
  <c r="I10" i="1"/>
  <c r="J10" i="1"/>
  <c r="H10" i="1"/>
  <c r="G10" i="1"/>
  <c r="F10" i="1"/>
  <c r="E10" i="1"/>
  <c r="D10" i="1"/>
  <c r="C10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E3" i="1" s="1"/>
  <c r="N9" i="1"/>
  <c r="M9" i="1"/>
  <c r="K9" i="1"/>
  <c r="L9" i="1"/>
  <c r="I9" i="1"/>
  <c r="J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<sst xmlns="http://schemas.openxmlformats.org/spreadsheetml/2006/main" count="581" uniqueCount="570">
  <si>
    <t>CLEARANCE STOCK FILE - KAPPAFRANCE</t>
  </si>
  <si>
    <t>APPAREL</t>
  </si>
  <si>
    <t>Qty available</t>
  </si>
  <si>
    <t>pcs</t>
  </si>
  <si>
    <t>* NON CONTRACTUAL IMAGES</t>
  </si>
  <si>
    <t>Image</t>
  </si>
  <si>
    <t>Key</t>
  </si>
  <si>
    <t>No style</t>
  </si>
  <si>
    <t>Style description</t>
  </si>
  <si>
    <t>Colour code</t>
  </si>
  <si>
    <t>Color description</t>
  </si>
  <si>
    <t>Catalogue</t>
  </si>
  <si>
    <t>Gender</t>
  </si>
  <si>
    <t>EUR PRICES</t>
  </si>
  <si>
    <t>Pack description</t>
  </si>
  <si>
    <t>Unit Code</t>
  </si>
  <si>
    <t>Available stock
PCS</t>
  </si>
  <si>
    <t>Available stock
UNIT</t>
  </si>
  <si>
    <t>SHOE SIZES</t>
  </si>
  <si>
    <t>ACCESS SIZES</t>
  </si>
  <si>
    <t>KID SIZES</t>
  </si>
  <si>
    <t>ADULT SIZES</t>
  </si>
  <si>
    <t>PACK</t>
  </si>
  <si>
    <t xml:space="preserve">ADULT </t>
  </si>
  <si>
    <t>KID</t>
  </si>
  <si>
    <t>5</t>
  </si>
  <si>
    <t>6</t>
  </si>
  <si>
    <t>7</t>
  </si>
  <si>
    <t>8</t>
  </si>
  <si>
    <t>8,5</t>
  </si>
  <si>
    <t>9</t>
  </si>
  <si>
    <t>10</t>
  </si>
  <si>
    <t>11</t>
  </si>
  <si>
    <t>12</t>
  </si>
  <si>
    <t>12,5</t>
  </si>
  <si>
    <t>13</t>
  </si>
  <si>
    <t>1</t>
  </si>
  <si>
    <t>2</t>
  </si>
  <si>
    <t>2,5</t>
  </si>
  <si>
    <t>3</t>
  </si>
  <si>
    <t>4</t>
  </si>
  <si>
    <t>6,5</t>
  </si>
  <si>
    <t>9,5</t>
  </si>
  <si>
    <t>14</t>
  </si>
  <si>
    <t>27/30</t>
  </si>
  <si>
    <t>31/34</t>
  </si>
  <si>
    <t>35/38</t>
  </si>
  <si>
    <t>39/42</t>
  </si>
  <si>
    <t>43/46</t>
  </si>
  <si>
    <t>47/49</t>
  </si>
  <si>
    <t>04</t>
  </si>
  <si>
    <t>05</t>
  </si>
  <si>
    <t>T05</t>
  </si>
  <si>
    <t>T08</t>
  </si>
  <si>
    <t>T09</t>
  </si>
  <si>
    <t>T10</t>
  </si>
  <si>
    <t>T11</t>
  </si>
  <si>
    <t>59</t>
  </si>
  <si>
    <t>57</t>
  </si>
  <si>
    <t>T.U</t>
  </si>
  <si>
    <t>TU</t>
  </si>
  <si>
    <t>4Y</t>
  </si>
  <si>
    <t>6Y</t>
  </si>
  <si>
    <t>8Y</t>
  </si>
  <si>
    <t>10Y</t>
  </si>
  <si>
    <t>12Y</t>
  </si>
  <si>
    <t>14Y</t>
  </si>
  <si>
    <t>YS</t>
  </si>
  <si>
    <t>YM</t>
  </si>
  <si>
    <t>YL</t>
  </si>
  <si>
    <t>YXL</t>
  </si>
  <si>
    <t>Y2XL</t>
  </si>
  <si>
    <t>Y3XL</t>
  </si>
  <si>
    <t>XS</t>
  </si>
  <si>
    <t>S</t>
  </si>
  <si>
    <t>M</t>
  </si>
  <si>
    <t>L</t>
  </si>
  <si>
    <t>XL</t>
  </si>
  <si>
    <t>2XL</t>
  </si>
  <si>
    <t>3XL</t>
  </si>
  <si>
    <t>4XL</t>
  </si>
  <si>
    <t>Prepack
(UNITE)</t>
  </si>
  <si>
    <t>PVC €</t>
  </si>
  <si>
    <t>PAB €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</si>
  <si>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</si>
  <si>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</si>
  <si>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</si>
  <si>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</si>
  <si>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</si>
  <si>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</si>
  <si>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</si>
  <si>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</si>
  <si>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</si>
  <si>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</si>
  <si>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</si>
  <si>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</si>
  <si>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</si>
  <si>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</si>
  <si>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</si>
  <si>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</si>
  <si>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</si>
  <si>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</si>
  <si>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</si>
  <si>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</si>
  <si>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</si>
  <si>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</si>
  <si>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</si>
  <si>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</si>
  <si>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</si>
  <si>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</si>
  <si>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</si>
  <si>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50</t>
  </si>
  <si>
    <t>300G4M0-193-PCS</t>
  </si>
  <si>
    <t>302C6R0-X06-PCS</t>
  </si>
  <si>
    <t>302EZG0-900-PCS</t>
  </si>
  <si>
    <t>302HC10-001-PCS</t>
  </si>
  <si>
    <t>302HDK0-77M-PCS</t>
  </si>
  <si>
    <t>302HPW0-77M-PCS</t>
  </si>
  <si>
    <t>3030G00-005-C8J</t>
  </si>
  <si>
    <t>3030G00-005-C12K</t>
  </si>
  <si>
    <t>3030G00-005-PCS</t>
  </si>
  <si>
    <t>3030G00-910-C8J</t>
  </si>
  <si>
    <t>3030G10_SL-909-C12J</t>
  </si>
  <si>
    <t>3030G30-901-C12J</t>
  </si>
  <si>
    <t>3030G30_SL-X1Z-C12J</t>
  </si>
  <si>
    <t>3030G40-908-C8J</t>
  </si>
  <si>
    <t>3030G50_SL-005-C12J</t>
  </si>
  <si>
    <t>3030G50_SL-477-C12J</t>
  </si>
  <si>
    <t>3030G50_SL-X1Z-C12J</t>
  </si>
  <si>
    <t>3030GS0-X1Z-C8K</t>
  </si>
  <si>
    <t>3030GZ0-908-C8J</t>
  </si>
  <si>
    <t>3030GZ0-908-PCS</t>
  </si>
  <si>
    <t>3030Q00-900-PCS</t>
  </si>
  <si>
    <t>30329A0-907-PCS</t>
  </si>
  <si>
    <t>30329A0-914-PCS</t>
  </si>
  <si>
    <t>30329E0-903-PCS</t>
  </si>
  <si>
    <t>30329E0-915-PCS</t>
  </si>
  <si>
    <t>30329F0-908-PCS</t>
  </si>
  <si>
    <t>30329F0-910-PCS</t>
  </si>
  <si>
    <t>30329G0-005-PCS</t>
  </si>
  <si>
    <t>30329G0-912-PCS</t>
  </si>
  <si>
    <t>30329H0-910-PCS</t>
  </si>
  <si>
    <t>3032AJ0-910-PCS</t>
  </si>
  <si>
    <t>3032BY0_ICI-902-PCS</t>
  </si>
  <si>
    <t>3032BY0_ICI-A01-PCS</t>
  </si>
  <si>
    <t>3032BZ0_ICI-902-PCS</t>
  </si>
  <si>
    <t>3032BZ0_ICI-922-PCS</t>
  </si>
  <si>
    <t>3032BZ0_ICI-A00-PCS</t>
  </si>
  <si>
    <t>3032BZ0_ICI-A01-PCS</t>
  </si>
  <si>
    <t>3032J70-900-PCS</t>
  </si>
  <si>
    <t>3032J70-902-PCS</t>
  </si>
  <si>
    <t>3032J70-905-PCS</t>
  </si>
  <si>
    <t>3032J70-911-PCS</t>
  </si>
  <si>
    <t>3032J90-900-PCS</t>
  </si>
  <si>
    <t>3032J90-905-PCS</t>
  </si>
  <si>
    <t>3032J90-919-PCS</t>
  </si>
  <si>
    <t>3032JB0-900-PCS</t>
  </si>
  <si>
    <t>3032JB0-902-PCS</t>
  </si>
  <si>
    <t>3032JB0-905-PCS</t>
  </si>
  <si>
    <t>3032JB0-919-PCS</t>
  </si>
  <si>
    <t>3036W40-903-PCS</t>
  </si>
  <si>
    <t>3036WU0-906-C8M</t>
  </si>
  <si>
    <t>3036WZ0_SL-903-C10M</t>
  </si>
  <si>
    <t>303G520-902-PCS</t>
  </si>
  <si>
    <t>303G520-908-PCS</t>
  </si>
  <si>
    <t>303G520-909-PCS</t>
  </si>
  <si>
    <t>303G520-910-PCS</t>
  </si>
  <si>
    <t>303G520-963-PCS</t>
  </si>
  <si>
    <t>303G6S0-909-PCS</t>
  </si>
  <si>
    <t>303G6S0-910-PCS</t>
  </si>
  <si>
    <t>303G6T0-910-PCS</t>
  </si>
  <si>
    <t>303G7W0-900-PCS</t>
  </si>
  <si>
    <t>303G7W0-901-PCS</t>
  </si>
  <si>
    <t>303G7W0-902-PCS</t>
  </si>
  <si>
    <t>303G7W0-903-PCS</t>
  </si>
  <si>
    <t>303G7W0-905-PCS</t>
  </si>
  <si>
    <t>303G7W0-906-PCS</t>
  </si>
  <si>
    <t>303G7W0-910-PCS</t>
  </si>
  <si>
    <t>303G7W0-915-PCS</t>
  </si>
  <si>
    <t>303G7W0-916-PCS</t>
  </si>
  <si>
    <t>303GEV0-005-PCS</t>
  </si>
  <si>
    <t>303HLI0-905-C15K</t>
  </si>
  <si>
    <t>303HLI0-905-PCS</t>
  </si>
  <si>
    <t>303HS50-900-PCS</t>
  </si>
  <si>
    <t>303HSQ0-821-PCS</t>
  </si>
  <si>
    <t>303HSQ0-885-PCS</t>
  </si>
  <si>
    <t>303HTL0-901-PCS</t>
  </si>
  <si>
    <t>303K0C0-902-PCS</t>
  </si>
  <si>
    <t>303K0C0-903-PCS</t>
  </si>
  <si>
    <t>303K1M0-X1Z-PCS</t>
  </si>
  <si>
    <t>303LD60-001-PCS</t>
  </si>
  <si>
    <t>303LD60-005-PCS</t>
  </si>
  <si>
    <t>303LD90-005-PCS</t>
  </si>
  <si>
    <t>303LDD0-005-PCS</t>
  </si>
  <si>
    <t>303LDJ0-905-PCS</t>
  </si>
  <si>
    <t>303LF20-005-PCS</t>
  </si>
  <si>
    <t>303LRI0-001-PCS</t>
  </si>
  <si>
    <t>303LS00-905-PCS</t>
  </si>
  <si>
    <t>303LS10-907-PCS</t>
  </si>
  <si>
    <t>303MJC0-18M-C8M</t>
  </si>
  <si>
    <t>303MJC0-193-C8M</t>
  </si>
  <si>
    <t>303MJC0_ICI-005-PCS</t>
  </si>
  <si>
    <t>303MJC0_ICI-193-PCS</t>
  </si>
  <si>
    <t>303MJC0_ICI-77M-PCS</t>
  </si>
  <si>
    <t>303QM30-005-PCS</t>
  </si>
  <si>
    <t>303QM30-777-PCS</t>
  </si>
  <si>
    <t>303RN30-905-PCS</t>
  </si>
  <si>
    <t>303RN50-905-PCS</t>
  </si>
  <si>
    <t>303RN70-908-PCS</t>
  </si>
  <si>
    <t>303RNB0-904-PCS</t>
  </si>
  <si>
    <t>303RNC0-905-PCS</t>
  </si>
  <si>
    <t>303SC40_SL-03S-C6K</t>
  </si>
  <si>
    <t>303SC60-005-PCS</t>
  </si>
  <si>
    <t>303SC90-X1Z-PCS</t>
  </si>
  <si>
    <t>303SDJ0_UFO-001-PCS</t>
  </si>
  <si>
    <t>303SDJ0_UFO-005-PCS</t>
  </si>
  <si>
    <t>303SDJ0_UJD-001-PCS</t>
  </si>
  <si>
    <t>303SDJ0_UJD-005-PCS</t>
  </si>
  <si>
    <t>303SDK0_UFO-005-PCS</t>
  </si>
  <si>
    <t>303SDK0_UFO-77M-PCS</t>
  </si>
  <si>
    <t>303SDL0-005-PCS</t>
  </si>
  <si>
    <t>303SDL0_UFO-005-PCS</t>
  </si>
  <si>
    <t>303SDL0_UJD-005-PCS</t>
  </si>
  <si>
    <t>303SDM0_UJD-005-PCS</t>
  </si>
  <si>
    <t>303SFJ0-H39-PCS</t>
  </si>
  <si>
    <t>303SPN0-001-PCS</t>
  </si>
  <si>
    <t>303SPN0-005-PCS</t>
  </si>
  <si>
    <t>303SPN0-250-PCS</t>
  </si>
  <si>
    <t>303SPN0-77M-PCS</t>
  </si>
  <si>
    <t>303SPN0-X1Z-PCS</t>
  </si>
  <si>
    <t>303T850-005-PCS</t>
  </si>
  <si>
    <t>303T850-903-PCS</t>
  </si>
  <si>
    <t>303T850-905-PCS</t>
  </si>
  <si>
    <t>303T850-912-PCS</t>
  </si>
  <si>
    <t>303UUC0-902-PCS</t>
  </si>
  <si>
    <t>303VKW0-900-PCS</t>
  </si>
  <si>
    <t>303VKW0-901-PCS</t>
  </si>
  <si>
    <t>303VKW0-917-PCS</t>
  </si>
  <si>
    <t>303VQY0-903-PCS</t>
  </si>
  <si>
    <t>303VQY0-905-PCS</t>
  </si>
  <si>
    <t>303VQY0-910-PCS</t>
  </si>
  <si>
    <t>303VQY0-913-PCS</t>
  </si>
  <si>
    <t>303VQY0-914-PCS</t>
  </si>
  <si>
    <t>303VQY0-918-PCS</t>
  </si>
  <si>
    <t>303VQY0-919-PCS</t>
  </si>
  <si>
    <t>303VST0-909-PCS</t>
  </si>
  <si>
    <t>303WEQ0-900-PCS</t>
  </si>
  <si>
    <t>303WEQ0-901-PCS</t>
  </si>
  <si>
    <t>303WEQ0-903-PCS</t>
  </si>
  <si>
    <t>303WEQ0-904-PCS</t>
  </si>
  <si>
    <t>303WEQ0-905-PCS</t>
  </si>
  <si>
    <t>303WER0-901-C10K</t>
  </si>
  <si>
    <t>303WER0-902-C10K</t>
  </si>
  <si>
    <t>303WER0-903-C10K</t>
  </si>
  <si>
    <t>303WER0-905-C10K</t>
  </si>
  <si>
    <t>303XJG0-903-PCS</t>
  </si>
  <si>
    <t>303XKJ0-905-PCS</t>
  </si>
  <si>
    <t>303XKP0-900-PCS</t>
  </si>
  <si>
    <t>303XKZ0-Y32-C8M</t>
  </si>
  <si>
    <t>304I4R0-001-C10M</t>
  </si>
  <si>
    <t>304I4S0-005-C10M</t>
  </si>
  <si>
    <t>304I4V0-18M-C10M</t>
  </si>
  <si>
    <t>304IWQ0-005-C12K</t>
  </si>
  <si>
    <t>304IWQ0-005-PCS</t>
  </si>
  <si>
    <t>304IWQ0-X1Z-C12K</t>
  </si>
  <si>
    <t>304IWQ0-X1Z-PCS</t>
  </si>
  <si>
    <t>304JUB0-900-PCS</t>
  </si>
  <si>
    <t>304JV90-900-PCS</t>
  </si>
  <si>
    <t>304K460-906-C12K</t>
  </si>
  <si>
    <t>304K460-906-PCS</t>
  </si>
  <si>
    <t>304KYR0-902-C8K</t>
  </si>
  <si>
    <t>304KYR0-903-C12K</t>
  </si>
  <si>
    <t>304LMP0-901-C10M</t>
  </si>
  <si>
    <t>304LMP0-902-PCS</t>
  </si>
  <si>
    <t>304LMP0-902-C10M</t>
  </si>
  <si>
    <t>304LMP0-903-PCS</t>
  </si>
  <si>
    <t>304LMP0-903-C10M</t>
  </si>
  <si>
    <t>304LMS0-909-PCS</t>
  </si>
  <si>
    <t>304LMS0-925-PCS</t>
  </si>
  <si>
    <t>304M550-907-PCS</t>
  </si>
  <si>
    <t>304M550-916-PCS</t>
  </si>
  <si>
    <t>304M550-935-PCS</t>
  </si>
  <si>
    <t>304M550-936-PCS</t>
  </si>
  <si>
    <t>304M560-907-PCS</t>
  </si>
  <si>
    <t>304M560-916-PCS</t>
  </si>
  <si>
    <t>304M560-935-PCS</t>
  </si>
  <si>
    <t>304M560-936-PCS</t>
  </si>
  <si>
    <t>304N3A0-005-PCS</t>
  </si>
  <si>
    <t>304N3C0-001-PCS</t>
  </si>
  <si>
    <t>304N3C0-005-PCS</t>
  </si>
  <si>
    <t>304N3C0-005-C8M</t>
  </si>
  <si>
    <t>304N3C0-77M-PCS</t>
  </si>
  <si>
    <t>304N3C0-77M-C14M</t>
  </si>
  <si>
    <t>304N3C0-885-PCS</t>
  </si>
  <si>
    <t>304N3C0-885-C8M</t>
  </si>
  <si>
    <t>304N3E0-005-PCS</t>
  </si>
  <si>
    <t>304N3E0-005-C8M</t>
  </si>
  <si>
    <t>304N3E0-77M-PCS</t>
  </si>
  <si>
    <t>304N3E0-77M-C8M</t>
  </si>
  <si>
    <t>304N3F0-005-PCS</t>
  </si>
  <si>
    <t>304N3F0-005-C8M</t>
  </si>
  <si>
    <t>304N3F0-900-PCS</t>
  </si>
  <si>
    <t>304N3F0-900-C8M</t>
  </si>
  <si>
    <t>304N3G0-005-PCS</t>
  </si>
  <si>
    <t>304N3H0-005-C10M</t>
  </si>
  <si>
    <t>304N4I0-005-C10M</t>
  </si>
  <si>
    <t>304N4I0-77M-PCS</t>
  </si>
  <si>
    <t>304N4I0-77M-C10M</t>
  </si>
  <si>
    <t>304N4J0-001-PCS</t>
  </si>
  <si>
    <t>304N4J0-005-PCS</t>
  </si>
  <si>
    <t>304N4J0-005-C10M</t>
  </si>
  <si>
    <t>304N4K0-005-PCS</t>
  </si>
  <si>
    <t>304N4K0-016-PCS</t>
  </si>
  <si>
    <t>304N870-902-PCS</t>
  </si>
  <si>
    <t>304N870-904-PCS</t>
  </si>
  <si>
    <t>304N870-913-PCS</t>
  </si>
  <si>
    <t>304N8B0-005-PCS</t>
  </si>
  <si>
    <t>304N8B0-77M-PCS</t>
  </si>
  <si>
    <t>304N8B0-917-PCS</t>
  </si>
  <si>
    <t>304N920-910-PCS</t>
  </si>
  <si>
    <t>304N920-911-PCS</t>
  </si>
  <si>
    <t>304N920-912-PCS</t>
  </si>
  <si>
    <t>304N930-919-PCS</t>
  </si>
  <si>
    <t>304N930-920-PCS</t>
  </si>
  <si>
    <t>304N940-905-PCS</t>
  </si>
  <si>
    <t>304N9S0-005-PCS</t>
  </si>
  <si>
    <t>304N9S0-Q03-PCS</t>
  </si>
  <si>
    <t>304N9U0-900-PCS</t>
  </si>
  <si>
    <t>304N9U0-915-PCS</t>
  </si>
  <si>
    <t>304PIX0-902-PCS</t>
  </si>
  <si>
    <t>304PIX0-903-PCS</t>
  </si>
  <si>
    <t>304PIX0-904-PCS</t>
  </si>
  <si>
    <t>304PIX0-905-PCS</t>
  </si>
  <si>
    <t>304PIX0-954-PCS</t>
  </si>
  <si>
    <t>304PIX0-955-PCS</t>
  </si>
  <si>
    <t>304PIY0-904-PCS</t>
  </si>
  <si>
    <t>304PIY0-926-PCS</t>
  </si>
  <si>
    <t>304PIY0-927-PCS</t>
  </si>
  <si>
    <t>304PIY0-948-PCS</t>
  </si>
  <si>
    <t>304PIY0-950-PCS</t>
  </si>
  <si>
    <t>304PIY0-951-PCS</t>
  </si>
  <si>
    <t>304PIZ0-917-PCS</t>
  </si>
  <si>
    <t>304PIZ0-918-PCS</t>
  </si>
  <si>
    <t>304PIZ0-919-PCS</t>
  </si>
  <si>
    <t>304PIZ0-920-PCS</t>
  </si>
  <si>
    <t>304PJB0-931-PCS</t>
  </si>
  <si>
    <t>304PJB0-932-PCS</t>
  </si>
  <si>
    <t>304PJC0-929-PCS</t>
  </si>
  <si>
    <t>304PJC0-935-PCS</t>
  </si>
  <si>
    <t>304PJD0-930-PCS</t>
  </si>
  <si>
    <t>304PJE0-931-PCS</t>
  </si>
  <si>
    <t>304PJE0-932-PCS</t>
  </si>
  <si>
    <t>304PJL0-910-PCS</t>
  </si>
  <si>
    <t>304PJL0-913-PCS</t>
  </si>
  <si>
    <t>304PJQ0-821-PCS</t>
  </si>
  <si>
    <t>304PJW0-922-PCS</t>
  </si>
  <si>
    <t>304PJW0-923-PCS</t>
  </si>
  <si>
    <t>304PM90-934-PCS</t>
  </si>
  <si>
    <t>304PM90-935-PCS</t>
  </si>
  <si>
    <t>304PM90-937-PCS</t>
  </si>
  <si>
    <t>304PM90-944-PCS</t>
  </si>
  <si>
    <t>304PM90-946-PCS</t>
  </si>
  <si>
    <t>304PNI0-937-PCS</t>
  </si>
  <si>
    <t>304PNJ0-005-PCS</t>
  </si>
  <si>
    <t>304PNK0-005-PCS</t>
  </si>
  <si>
    <t>304PNM0-934-PCS</t>
  </si>
  <si>
    <t>304PNM0-935-PCS</t>
  </si>
  <si>
    <t>304PNM0-937-PCS</t>
  </si>
  <si>
    <t>304PNM0-945-PCS</t>
  </si>
  <si>
    <t>304PNW0-936-PCS</t>
  </si>
  <si>
    <t>304PNX0-936-PCS</t>
  </si>
  <si>
    <t>304PPN0-001-PCS</t>
  </si>
  <si>
    <t>304PPN0-005-PCS</t>
  </si>
  <si>
    <t>304PPN0-246-PCS</t>
  </si>
  <si>
    <t>304PPN0-77M-PCS</t>
  </si>
  <si>
    <t>304PPN0-B32-PCS</t>
  </si>
  <si>
    <t>304PPN0-WAI-PCS</t>
  </si>
  <si>
    <t>304PPP0-77M-PCS</t>
  </si>
  <si>
    <t>304PPP0-821-PCS</t>
  </si>
  <si>
    <t>304PPW0-005-PCS</t>
  </si>
  <si>
    <t>304PPW0-246-PCS</t>
  </si>
  <si>
    <t>304PPW0-77M-PCS</t>
  </si>
  <si>
    <t>304PPW0-821-PCS</t>
  </si>
  <si>
    <t>304PPW0-B32-PCS</t>
  </si>
  <si>
    <t>304PPW0-WAI-PCS</t>
  </si>
  <si>
    <t>304PPW0-WNY-PCS</t>
  </si>
  <si>
    <t>304PPW0-XCL-PCS</t>
  </si>
  <si>
    <t>304PV60-005-C8M</t>
  </si>
  <si>
    <t>304PV60-016-C14M</t>
  </si>
  <si>
    <t>304PY50-900-PCS</t>
  </si>
  <si>
    <t>304PY50-902-PCS</t>
  </si>
  <si>
    <t>304PY50-903-PCS</t>
  </si>
  <si>
    <t>304Q900-005-PCS</t>
  </si>
  <si>
    <t>304QF00-926-C14K</t>
  </si>
  <si>
    <t>304QF00-926-PCS</t>
  </si>
  <si>
    <t>304QF00-927-C8K</t>
  </si>
  <si>
    <t>304QF00-927-PCS</t>
  </si>
  <si>
    <t>304QFZ0-900-C10HT</t>
  </si>
  <si>
    <t>304QFZ0-900-PCS</t>
  </si>
  <si>
    <t>304QFZ0-901-C10HT</t>
  </si>
  <si>
    <t>304QFZ0-901-PCS</t>
  </si>
  <si>
    <t>304QFZ0-903-C10HT</t>
  </si>
  <si>
    <t>304QFZ0-903-PCS</t>
  </si>
  <si>
    <t>304QHQ0-912-PCS</t>
  </si>
  <si>
    <t>304QHQ0-922-PCS</t>
  </si>
  <si>
    <t>304QHQ0-923-PCS</t>
  </si>
  <si>
    <t>304RV30-900-PCS</t>
  </si>
  <si>
    <t>304RV30-902-PCS</t>
  </si>
  <si>
    <t>304RV90-902-PCS</t>
  </si>
  <si>
    <t>304RVA0-902-PCS</t>
  </si>
  <si>
    <t>304RVB0-909-PCS</t>
  </si>
  <si>
    <t>304RVC0-902-PCS</t>
  </si>
  <si>
    <t>304T0F0-900-C8K</t>
  </si>
  <si>
    <t>304T0F0-900-PCS</t>
  </si>
  <si>
    <t>304T0F0-904-C8K</t>
  </si>
  <si>
    <t>304T0F0-904-PCS</t>
  </si>
  <si>
    <t>304T0G0-902-PCS</t>
  </si>
  <si>
    <t>304T0G0-903-C8K</t>
  </si>
  <si>
    <t>304T0G0-903-PCS</t>
  </si>
  <si>
    <t>304T580-907-C8K</t>
  </si>
  <si>
    <t>304T580-907-PCS</t>
  </si>
  <si>
    <t>304T580-908-C8K</t>
  </si>
  <si>
    <t>304T580-908-PCS</t>
  </si>
  <si>
    <t>304T580-909-C8K</t>
  </si>
  <si>
    <t>304T580-909-C14K</t>
  </si>
  <si>
    <t>304T580-909-PCS</t>
  </si>
  <si>
    <t>304T5D0-907-C8K</t>
  </si>
  <si>
    <t>304T5D0-913-C8K</t>
  </si>
  <si>
    <t>304T5E0-908-C8K</t>
  </si>
  <si>
    <t>304T5E0-908-PCS</t>
  </si>
  <si>
    <t>304T5E0-910-C8K</t>
  </si>
  <si>
    <t>304T5E0-910-C14K</t>
  </si>
  <si>
    <t>304T5E0-910-PCS</t>
  </si>
  <si>
    <t>304T5E0-933-C8K</t>
  </si>
  <si>
    <t>304T5E0-933-PCS</t>
  </si>
  <si>
    <t>304T5F0-926-C8K</t>
  </si>
  <si>
    <t>304T5F0-926-C14K</t>
  </si>
  <si>
    <t>304T5F0-927-C8K</t>
  </si>
  <si>
    <t>304T5F0-927-PCS</t>
  </si>
  <si>
    <t>304T5G0-928-C8K</t>
  </si>
  <si>
    <t>304T5G0-929-C8K</t>
  </si>
  <si>
    <t>304T5G0-929-PCS</t>
  </si>
  <si>
    <t>304T5G0-929-C10M</t>
  </si>
  <si>
    <t>304T5H0-917-C8K</t>
  </si>
  <si>
    <t>304T5H0-917-C14K</t>
  </si>
  <si>
    <t>304T5H0-934-C8K</t>
  </si>
  <si>
    <t>304T5H0-934-C14K</t>
  </si>
  <si>
    <t>304T5H0-934-PCS</t>
  </si>
  <si>
    <t>304T660-917-C8K</t>
  </si>
  <si>
    <t>304T660-917-PCS</t>
  </si>
  <si>
    <t>304T670-914-C8K</t>
  </si>
  <si>
    <t>304T670-916-PCS</t>
  </si>
  <si>
    <t>304T6I0-935-C12K</t>
  </si>
  <si>
    <t>304T6J0-911-C14K</t>
  </si>
  <si>
    <t>304T6K0-920-C8K</t>
  </si>
  <si>
    <t>304T6K0-920-PCS</t>
  </si>
  <si>
    <t>304T6K0-921-C8K</t>
  </si>
  <si>
    <t>304T6K0-921-PCS</t>
  </si>
  <si>
    <t>304T6L0-919-C8K</t>
  </si>
  <si>
    <t>304T6L0-919-PCS</t>
  </si>
  <si>
    <t>304T6M0-902-C8K</t>
  </si>
  <si>
    <t>304T6M0-902-C14K</t>
  </si>
  <si>
    <t>304T6M0-902-PCS</t>
  </si>
  <si>
    <t>304T6M0-903-C8K</t>
  </si>
  <si>
    <t>304T6M0-903-C14K</t>
  </si>
  <si>
    <t>304T6M0-905-C14K</t>
  </si>
  <si>
    <t>304T6M0-906-C8K</t>
  </si>
  <si>
    <t>304T6M0-906-C14K</t>
  </si>
  <si>
    <t>304T6M0-906-PCS</t>
  </si>
  <si>
    <t>304T6P0-914-C8K</t>
  </si>
  <si>
    <t>304T6P0-914-C14K</t>
  </si>
  <si>
    <t>304T6P0-914-PCS</t>
  </si>
  <si>
    <t>304T6P0-916-C8K</t>
  </si>
  <si>
    <t>304T6P0-916-PCS</t>
  </si>
  <si>
    <t>304TD00-909-PCS</t>
  </si>
  <si>
    <t>304TD00-912-PCS</t>
  </si>
  <si>
    <t>304TD00-923-PCS</t>
  </si>
  <si>
    <t>304TD20-900-PCS</t>
  </si>
  <si>
    <t>304TD20-902-PCS</t>
  </si>
  <si>
    <t>304TD30-903-PCS</t>
  </si>
  <si>
    <t>304TD30-905-PCS</t>
  </si>
  <si>
    <t>304TD70-914-PCS</t>
  </si>
  <si>
    <t>304TD70-916-PCS</t>
  </si>
  <si>
    <t>304TD90-903-PCS</t>
  </si>
  <si>
    <t>304TDN0-906-PCS</t>
  </si>
  <si>
    <t>304TDN0-907-PCS</t>
  </si>
  <si>
    <t>304TDN0-924-PCS</t>
  </si>
  <si>
    <t>304TDP0-908-PCS</t>
  </si>
  <si>
    <t>304TDP0-909-PCS</t>
  </si>
  <si>
    <t>304TDP0-910-PCS</t>
  </si>
  <si>
    <t>304TDP0-911-PCS</t>
  </si>
  <si>
    <t>304TDR0-900-PCS</t>
  </si>
  <si>
    <t>304TDR0-902-PCS</t>
  </si>
  <si>
    <t>304TDS0-903-PCS</t>
  </si>
  <si>
    <t>304TDS0-905-PCS</t>
  </si>
  <si>
    <t>304TDU0-909-PCS</t>
  </si>
  <si>
    <t>304TDU0-912-PCS</t>
  </si>
  <si>
    <t>304TDU0-926-PCS</t>
  </si>
  <si>
    <t>304TDW0-930-PCS</t>
  </si>
  <si>
    <t>304TDY0-926-PCS</t>
  </si>
  <si>
    <t>304TU10-910-PCS</t>
  </si>
  <si>
    <t>304TU10-910-C10HT</t>
  </si>
  <si>
    <t>304TU10-911-PCS</t>
  </si>
  <si>
    <t>304TU10-911-C10HT</t>
  </si>
  <si>
    <t>304TU20-901-PCS</t>
  </si>
  <si>
    <t>304TU20-901-C10M</t>
  </si>
  <si>
    <t>304TU20-903-C10M</t>
  </si>
  <si>
    <t>304TUS0-900-PCS</t>
  </si>
  <si>
    <t>304TUS0-900-C8M</t>
  </si>
  <si>
    <t>304TUS0-900-C14M</t>
  </si>
  <si>
    <t>304TUS0-901-PCS</t>
  </si>
  <si>
    <t>304TUS0-901-C8M</t>
  </si>
  <si>
    <t>304TUS0-901-C14M</t>
  </si>
  <si>
    <t>304TUT0-906-PCS</t>
  </si>
  <si>
    <t>304TUT0-906-C8M</t>
  </si>
  <si>
    <t>304TUT0-906-C14M</t>
  </si>
  <si>
    <t>304TUT0-907-PCS</t>
  </si>
  <si>
    <t>304TUT0-907-C8M</t>
  </si>
  <si>
    <t>304TUT0-907-C14M</t>
  </si>
  <si>
    <t>304TUT0-908-PCS</t>
  </si>
  <si>
    <t>304TUT0-908-C8M</t>
  </si>
  <si>
    <t>304TUT0-908-C14M</t>
  </si>
  <si>
    <t>304TUT0-912-PCS</t>
  </si>
  <si>
    <t>304TUT0-912-C8M</t>
  </si>
  <si>
    <t>304TUT0-912-C14M</t>
  </si>
  <si>
    <t>304TUU0-900-C8M</t>
  </si>
  <si>
    <t>304TUU0-900-C14M</t>
  </si>
  <si>
    <t>304TUU0-902-PCS</t>
  </si>
  <si>
    <t>304TUU0-902-C8M</t>
  </si>
  <si>
    <t>304TUU0-903-PCS</t>
  </si>
  <si>
    <t>304TUU0-903-C14M</t>
  </si>
  <si>
    <t>304TUY0-901-C10HT</t>
  </si>
  <si>
    <t>304TUY0-901-PCS</t>
  </si>
  <si>
    <t>304TUZ0-907-PCS</t>
  </si>
  <si>
    <t>304TUZ0-908-C10HT</t>
  </si>
  <si>
    <t>304TV80-904-PCS</t>
  </si>
  <si>
    <t>304TV80-904-C10M</t>
  </si>
  <si>
    <t>304TV80-905-PCS</t>
  </si>
  <si>
    <t>304TV80-905-C10M</t>
  </si>
  <si>
    <t>304TV90-904-C10HT</t>
  </si>
  <si>
    <t>304TVB0-904-PCS</t>
  </si>
  <si>
    <t>304TVC0-904-C10M</t>
  </si>
  <si>
    <t>304TVD0-904-PCS</t>
  </si>
  <si>
    <t>304TVD0-904-C10M</t>
  </si>
  <si>
    <t>304U220-936-C8K</t>
  </si>
  <si>
    <t>304U220-936-C14K</t>
  </si>
  <si>
    <t>304U220-936-PCS</t>
  </si>
  <si>
    <t>304U220-938-PCS</t>
  </si>
  <si>
    <t>304U220_VET-936-PCS</t>
  </si>
  <si>
    <t>304U230-940-C8K</t>
  </si>
  <si>
    <t>304U230-940-PCS</t>
  </si>
  <si>
    <t>304UV10-923-PCS</t>
  </si>
  <si>
    <t>304UVY0-903-PCS</t>
  </si>
  <si>
    <t>304UZX0-904-PCS</t>
  </si>
  <si>
    <t>3111T3W-A00-PCS</t>
  </si>
  <si>
    <t>3112JWW-901-PCS</t>
  </si>
  <si>
    <t>3112JWW-935-PCS</t>
  </si>
  <si>
    <t>3112JWW-936-PCS</t>
  </si>
  <si>
    <t>311391W-A00-PCS</t>
  </si>
  <si>
    <t>311391W-A01-PCS</t>
  </si>
  <si>
    <t>311395W-A01-PCS</t>
  </si>
  <si>
    <t>3113ZCW-A02-PCS</t>
  </si>
  <si>
    <t>31158BW-A01-PCS</t>
  </si>
  <si>
    <t>31158VW-A00-PCS</t>
  </si>
  <si>
    <t>60050L0-001-PCS</t>
  </si>
  <si>
    <t>60050L0-741-PCS</t>
  </si>
  <si>
    <t>6006BU0-X1J-PCS</t>
  </si>
  <si>
    <t>670014X-005-PCS</t>
  </si>
  <si>
    <t>670014X-124-PCS</t>
  </si>
  <si>
    <t>670014X-351-PCS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</si>
</sst>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28"/>
      <color indexed="8"/>
      <name val="Roboto"/>
    </font>
    <font>
      <b/>
      <sz val="28"/>
      <color indexed="60"/>
      <name val="Roboto"/>
    </font>
    <font>
      <b/>
      <sz val="28"/>
      <color indexed="8"/>
      <name val="Roboto"/>
    </font>
    <font>
      <sz val="11"/>
      <color indexed="8"/>
      <name val="Roboto"/>
    </font>
    <font>
      <sz val="6"/>
      <color indexed="8"/>
      <name val="Roboto"/>
    </font>
    <font>
      <sz val="10"/>
      <color indexed="8"/>
      <name val="Roboto"/>
    </font>
    <font>
      <b/>
      <sz val="16"/>
      <color indexed="8"/>
      <name val="Roboto"/>
    </font>
    <font>
      <i/>
      <sz val="16"/>
      <color indexed="8"/>
      <name val="Roboto"/>
    </font>
    <font>
      <sz val="16"/>
      <color indexed="8"/>
      <name val="Roboto"/>
    </font>
    <font>
      <i/>
      <sz val="9"/>
      <color indexed="8"/>
      <name val="Roboto"/>
    </font>
    <font>
      <b/>
      <sz val="9"/>
      <color indexed="9"/>
      <name val="Roboto"/>
    </font>
    <font>
      <b/>
      <sz val="9"/>
      <color indexed="9"/>
      <name val="Roboto"/>
    </font>
    <font>
      <b/>
      <sz val="11"/>
      <color indexed="9"/>
      <name val="Roboto"/>
    </font>
    <font>
      <b/>
      <sz val="10"/>
      <color indexed="9"/>
      <name val="Roboto"/>
    </font>
    <font>
      <b/>
      <sz val="8"/>
      <color indexed="9"/>
      <name val="Roboto"/>
    </font>
    <font>
      <sz val="8"/>
      <color indexed="23"/>
      <name val="Roboto"/>
    </font>
    <font>
      <sz val="9"/>
      <color indexed="8"/>
      <name val="Roboto"/>
    </font>
    <font>
      <b/>
      <i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9"/>
      </patternFill>
    </fill>
  </fills>
  <borders count="5">
    <border>
      <left/>
      <right/>
      <top/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Alignment="1">
      <alignment vertical="center"/>
    </xf>
    <xf numFmtId="49" fontId="3" fillId="3" borderId="0" xfId="0" applyNumberFormat="1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44" fontId="3" fillId="3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49" fontId="6" fillId="3" borderId="0" xfId="0" applyNumberFormat="1" applyFont="1" applyFill="1" applyAlignment="1">
      <alignment horizontal="left" vertical="center"/>
    </xf>
    <xf numFmtId="164" fontId="6" fillId="3" borderId="0" xfId="0" applyNumberFormat="1" applyFont="1" applyFill="1" applyAlignment="1">
      <alignment horizontal="center" vertical="center"/>
    </xf>
    <xf numFmtId="44" fontId="6" fillId="3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8" fillId="3" borderId="0" xfId="0" applyNumberFormat="1" applyFont="1" applyFill="1" applyAlignment="1">
      <alignment horizontal="left" vertical="center"/>
    </xf>
    <xf numFmtId="49" fontId="9" fillId="3" borderId="0" xfId="0" applyNumberFormat="1" applyFont="1" applyFill="1" applyAlignment="1">
      <alignment horizontal="left" vertical="center"/>
    </xf>
    <xf numFmtId="3" fontId="8" fillId="3" borderId="0" xfId="0" applyNumberFormat="1" applyFont="1" applyFill="1" applyAlignment="1">
      <alignment horizontal="left" vertical="center"/>
    </xf>
    <xf numFmtId="49" fontId="10" fillId="3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horizontal="center" vertical="center"/>
    </xf>
    <xf numFmtId="44" fontId="10" fillId="3" borderId="0" xfId="1" applyFont="1" applyFill="1" applyAlignment="1">
      <alignment horizontal="center" vertical="center"/>
    </xf>
    <xf numFmtId="44" fontId="5" fillId="2" borderId="0" xfId="1" applyFont="1" applyFill="1" applyAlignment="1">
      <alignment horizontal="center" vertical="center"/>
    </xf>
    <xf numFmtId="0" fontId="11" fillId="2" borderId="0" xfId="0" applyFont="1" applyFill="1"/>
    <xf numFmtId="0" fontId="15" fillId="4" borderId="1" xfId="0" applyFont="1" applyFill="1" applyBorder="1" applyAlignment="1">
      <alignment horizontal="center" vertical="center"/>
    </xf>
    <xf numFmtId="0" fontId="17" fillId="5" borderId="1" xfId="0" applyNumberFormat="1" applyFont="1" applyFill="1" applyBorder="1" applyAlignment="1">
      <alignment horizontal="center" vertical="center"/>
    </xf>
    <xf numFmtId="164" fontId="12" fillId="6" borderId="2" xfId="0" applyNumberFormat="1" applyFont="1" applyFill="1" applyBorder="1" applyAlignment="1">
      <alignment horizontal="center" vertical="center" wrapText="1"/>
    </xf>
    <xf numFmtId="44" fontId="12" fillId="6" borderId="2" xfId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/>
    </xf>
    <xf numFmtId="0" fontId="19" fillId="0" borderId="2" xfId="0" applyFont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164" fontId="18" fillId="2" borderId="2" xfId="0" applyNumberFormat="1" applyFont="1" applyFill="1" applyBorder="1" applyAlignment="1">
      <alignment horizontal="center" vertical="center"/>
    </xf>
    <xf numFmtId="44" fontId="18" fillId="2" borderId="2" xfId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49" fontId="12" fillId="6" borderId="3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49" fontId="12" fillId="6" borderId="2" xfId="0" applyNumberFormat="1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/>
    </xf>
    <xf numFmtId="164" fontId="14" fillId="6" borderId="2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/>
    </xf>
    <xf numFmtId="0" fontId="17" fillId="5" borderId="1" xfId="0" applyNumberFormat="1" applyFont="1" applyFill="1" applyBorder="1" applyAlignment="1">
      <alignment horizontal="center" wrapText="1"/>
    </xf>
    <xf numFmtId="0" fontId="17" fillId="5" borderId="1" xfId="0" applyFont="1" applyFill="1" applyBorder="1" applyAlignment="1">
      <alignment horizontal="center" wrapText="1"/>
    </xf>
    <xf numFmtId="49" fontId="12" fillId="6" borderId="2" xfId="0" applyNumberFormat="1" applyFont="1" applyFill="1" applyBorder="1" applyAlignment="1">
      <alignment horizontal="center" vertical="center" wrapText="1"/>
    </xf>
    <xf numFmtId="164" fontId="16" fillId="6" borderId="2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65" Type="http://schemas.openxmlformats.org/officeDocument/2006/relationships/image" Target="../media/image265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</xdr:row>
      <xdr:rowOff>238125</xdr:rowOff>
    </xdr:from>
    <xdr:to>
      <xdr:col>0</xdr:col>
      <xdr:colOff>1209675</xdr:colOff>
      <xdr:row>8</xdr:row>
      <xdr:rowOff>942975</xdr:rowOff>
    </xdr:to>
    <xdr:pic>
      <xdr:nvPicPr>
        <xdr:cNvPr id="1025" name="Image 2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198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9</xdr:row>
      <xdr:rowOff>942975</xdr:rowOff>
    </xdr:from>
    <xdr:to>
      <xdr:col>0</xdr:col>
      <xdr:colOff>1209675</xdr:colOff>
      <xdr:row>10</xdr:row>
      <xdr:rowOff>942975</xdr:rowOff>
    </xdr:to>
    <xdr:pic>
      <xdr:nvPicPr>
        <xdr:cNvPr id="1026" name="Image 6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" y="388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10</xdr:row>
      <xdr:rowOff>942975</xdr:rowOff>
    </xdr:from>
    <xdr:to>
      <xdr:col>0</xdr:col>
      <xdr:colOff>1209675</xdr:colOff>
      <xdr:row>11</xdr:row>
      <xdr:rowOff>942975</xdr:rowOff>
    </xdr:to>
    <xdr:pic>
      <xdr:nvPicPr>
        <xdr:cNvPr id="1027" name="Image 7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7175" y="483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13</xdr:row>
      <xdr:rowOff>942975</xdr:rowOff>
    </xdr:from>
    <xdr:to>
      <xdr:col>0</xdr:col>
      <xdr:colOff>1209675</xdr:colOff>
      <xdr:row>14</xdr:row>
      <xdr:rowOff>942975</xdr:rowOff>
    </xdr:to>
    <xdr:pic>
      <xdr:nvPicPr>
        <xdr:cNvPr id="1028" name="Image 8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57175" y="769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14</xdr:row>
      <xdr:rowOff>942975</xdr:rowOff>
    </xdr:from>
    <xdr:to>
      <xdr:col>0</xdr:col>
      <xdr:colOff>1209675</xdr:colOff>
      <xdr:row>15</xdr:row>
      <xdr:rowOff>942975</xdr:rowOff>
    </xdr:to>
    <xdr:pic>
      <xdr:nvPicPr>
        <xdr:cNvPr id="1029" name="Image 9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57175" y="864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15</xdr:row>
      <xdr:rowOff>942975</xdr:rowOff>
    </xdr:from>
    <xdr:to>
      <xdr:col>0</xdr:col>
      <xdr:colOff>1209675</xdr:colOff>
      <xdr:row>16</xdr:row>
      <xdr:rowOff>942975</xdr:rowOff>
    </xdr:to>
    <xdr:pic>
      <xdr:nvPicPr>
        <xdr:cNvPr id="1030" name="Image 10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57175" y="960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16</xdr:row>
      <xdr:rowOff>942975</xdr:rowOff>
    </xdr:from>
    <xdr:to>
      <xdr:col>0</xdr:col>
      <xdr:colOff>1209675</xdr:colOff>
      <xdr:row>17</xdr:row>
      <xdr:rowOff>942975</xdr:rowOff>
    </xdr:to>
    <xdr:pic>
      <xdr:nvPicPr>
        <xdr:cNvPr id="1031" name="Image 11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57175" y="1055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18</xdr:row>
      <xdr:rowOff>942975</xdr:rowOff>
    </xdr:from>
    <xdr:to>
      <xdr:col>0</xdr:col>
      <xdr:colOff>1209675</xdr:colOff>
      <xdr:row>19</xdr:row>
      <xdr:rowOff>942975</xdr:rowOff>
    </xdr:to>
    <xdr:pic>
      <xdr:nvPicPr>
        <xdr:cNvPr id="1032" name="Image 12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7175" y="1245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20</xdr:row>
      <xdr:rowOff>942975</xdr:rowOff>
    </xdr:from>
    <xdr:to>
      <xdr:col>0</xdr:col>
      <xdr:colOff>1209675</xdr:colOff>
      <xdr:row>21</xdr:row>
      <xdr:rowOff>942975</xdr:rowOff>
    </xdr:to>
    <xdr:pic>
      <xdr:nvPicPr>
        <xdr:cNvPr id="1033" name="Image 13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57175" y="1436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</xdr:row>
      <xdr:rowOff>942975</xdr:rowOff>
    </xdr:from>
    <xdr:to>
      <xdr:col>0</xdr:col>
      <xdr:colOff>1209675</xdr:colOff>
      <xdr:row>25</xdr:row>
      <xdr:rowOff>942975</xdr:rowOff>
    </xdr:to>
    <xdr:pic>
      <xdr:nvPicPr>
        <xdr:cNvPr id="1034" name="Image 14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7175" y="1817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25</xdr:row>
      <xdr:rowOff>942975</xdr:rowOff>
    </xdr:from>
    <xdr:to>
      <xdr:col>0</xdr:col>
      <xdr:colOff>1209675</xdr:colOff>
      <xdr:row>26</xdr:row>
      <xdr:rowOff>942975</xdr:rowOff>
    </xdr:to>
    <xdr:pic>
      <xdr:nvPicPr>
        <xdr:cNvPr id="1035" name="Image 15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57175" y="1912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26</xdr:row>
      <xdr:rowOff>942975</xdr:rowOff>
    </xdr:from>
    <xdr:to>
      <xdr:col>0</xdr:col>
      <xdr:colOff>1209675</xdr:colOff>
      <xdr:row>27</xdr:row>
      <xdr:rowOff>942975</xdr:rowOff>
    </xdr:to>
    <xdr:pic>
      <xdr:nvPicPr>
        <xdr:cNvPr id="1036" name="Image 16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57175" y="2007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27</xdr:row>
      <xdr:rowOff>942975</xdr:rowOff>
    </xdr:from>
    <xdr:to>
      <xdr:col>0</xdr:col>
      <xdr:colOff>1209675</xdr:colOff>
      <xdr:row>28</xdr:row>
      <xdr:rowOff>942975</xdr:rowOff>
    </xdr:to>
    <xdr:pic>
      <xdr:nvPicPr>
        <xdr:cNvPr id="1037" name="Image 17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57175" y="2103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28</xdr:row>
      <xdr:rowOff>942975</xdr:rowOff>
    </xdr:from>
    <xdr:to>
      <xdr:col>0</xdr:col>
      <xdr:colOff>1209675</xdr:colOff>
      <xdr:row>29</xdr:row>
      <xdr:rowOff>942975</xdr:rowOff>
    </xdr:to>
    <xdr:pic>
      <xdr:nvPicPr>
        <xdr:cNvPr id="1038" name="Image 18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57175" y="2198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29</xdr:row>
      <xdr:rowOff>942975</xdr:rowOff>
    </xdr:from>
    <xdr:to>
      <xdr:col>0</xdr:col>
      <xdr:colOff>1209675</xdr:colOff>
      <xdr:row>30</xdr:row>
      <xdr:rowOff>942975</xdr:rowOff>
    </xdr:to>
    <xdr:pic>
      <xdr:nvPicPr>
        <xdr:cNvPr id="1039" name="Image 19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57175" y="2293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30</xdr:row>
      <xdr:rowOff>942975</xdr:rowOff>
    </xdr:from>
    <xdr:to>
      <xdr:col>0</xdr:col>
      <xdr:colOff>1209675</xdr:colOff>
      <xdr:row>31</xdr:row>
      <xdr:rowOff>942975</xdr:rowOff>
    </xdr:to>
    <xdr:pic>
      <xdr:nvPicPr>
        <xdr:cNvPr id="1040" name="Image 20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57175" y="2388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31</xdr:row>
      <xdr:rowOff>942975</xdr:rowOff>
    </xdr:from>
    <xdr:to>
      <xdr:col>0</xdr:col>
      <xdr:colOff>1209675</xdr:colOff>
      <xdr:row>32</xdr:row>
      <xdr:rowOff>942975</xdr:rowOff>
    </xdr:to>
    <xdr:pic>
      <xdr:nvPicPr>
        <xdr:cNvPr id="1041" name="Image 21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57175" y="2484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32</xdr:row>
      <xdr:rowOff>942975</xdr:rowOff>
    </xdr:from>
    <xdr:to>
      <xdr:col>0</xdr:col>
      <xdr:colOff>1209675</xdr:colOff>
      <xdr:row>33</xdr:row>
      <xdr:rowOff>942975</xdr:rowOff>
    </xdr:to>
    <xdr:pic>
      <xdr:nvPicPr>
        <xdr:cNvPr id="1042" name="Image 22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57175" y="2579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33</xdr:row>
      <xdr:rowOff>942975</xdr:rowOff>
    </xdr:from>
    <xdr:to>
      <xdr:col>0</xdr:col>
      <xdr:colOff>1209675</xdr:colOff>
      <xdr:row>34</xdr:row>
      <xdr:rowOff>942975</xdr:rowOff>
    </xdr:to>
    <xdr:pic>
      <xdr:nvPicPr>
        <xdr:cNvPr id="1043" name="Image 23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57175" y="2674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34</xdr:row>
      <xdr:rowOff>942975</xdr:rowOff>
    </xdr:from>
    <xdr:to>
      <xdr:col>0</xdr:col>
      <xdr:colOff>1209675</xdr:colOff>
      <xdr:row>35</xdr:row>
      <xdr:rowOff>942975</xdr:rowOff>
    </xdr:to>
    <xdr:pic>
      <xdr:nvPicPr>
        <xdr:cNvPr id="1044" name="Image 24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57175" y="2769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35</xdr:row>
      <xdr:rowOff>942975</xdr:rowOff>
    </xdr:from>
    <xdr:to>
      <xdr:col>0</xdr:col>
      <xdr:colOff>1209675</xdr:colOff>
      <xdr:row>36</xdr:row>
      <xdr:rowOff>942975</xdr:rowOff>
    </xdr:to>
    <xdr:pic>
      <xdr:nvPicPr>
        <xdr:cNvPr id="1045" name="Image 25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57175" y="2865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36</xdr:row>
      <xdr:rowOff>942975</xdr:rowOff>
    </xdr:from>
    <xdr:to>
      <xdr:col>0</xdr:col>
      <xdr:colOff>1209675</xdr:colOff>
      <xdr:row>37</xdr:row>
      <xdr:rowOff>942975</xdr:rowOff>
    </xdr:to>
    <xdr:pic>
      <xdr:nvPicPr>
        <xdr:cNvPr id="1046" name="Image 26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57175" y="2960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37</xdr:row>
      <xdr:rowOff>942975</xdr:rowOff>
    </xdr:from>
    <xdr:to>
      <xdr:col>0</xdr:col>
      <xdr:colOff>1209675</xdr:colOff>
      <xdr:row>38</xdr:row>
      <xdr:rowOff>942975</xdr:rowOff>
    </xdr:to>
    <xdr:pic>
      <xdr:nvPicPr>
        <xdr:cNvPr id="1047" name="Image 27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57175" y="3055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44</xdr:row>
      <xdr:rowOff>942975</xdr:rowOff>
    </xdr:from>
    <xdr:to>
      <xdr:col>0</xdr:col>
      <xdr:colOff>1209675</xdr:colOff>
      <xdr:row>45</xdr:row>
      <xdr:rowOff>942975</xdr:rowOff>
    </xdr:to>
    <xdr:pic>
      <xdr:nvPicPr>
        <xdr:cNvPr id="1048" name="Image 28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57175" y="3722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45</xdr:row>
      <xdr:rowOff>942975</xdr:rowOff>
    </xdr:from>
    <xdr:to>
      <xdr:col>0</xdr:col>
      <xdr:colOff>1209675</xdr:colOff>
      <xdr:row>46</xdr:row>
      <xdr:rowOff>942975</xdr:rowOff>
    </xdr:to>
    <xdr:pic>
      <xdr:nvPicPr>
        <xdr:cNvPr id="1049" name="Image 29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57175" y="3817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46</xdr:row>
      <xdr:rowOff>942975</xdr:rowOff>
    </xdr:from>
    <xdr:to>
      <xdr:col>0</xdr:col>
      <xdr:colOff>1209675</xdr:colOff>
      <xdr:row>47</xdr:row>
      <xdr:rowOff>942975</xdr:rowOff>
    </xdr:to>
    <xdr:pic>
      <xdr:nvPicPr>
        <xdr:cNvPr id="1050" name="Image 30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57175" y="3912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47</xdr:row>
      <xdr:rowOff>942975</xdr:rowOff>
    </xdr:from>
    <xdr:to>
      <xdr:col>0</xdr:col>
      <xdr:colOff>1209675</xdr:colOff>
      <xdr:row>48</xdr:row>
      <xdr:rowOff>942975</xdr:rowOff>
    </xdr:to>
    <xdr:pic>
      <xdr:nvPicPr>
        <xdr:cNvPr id="1051" name="Image 31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57175" y="4008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48</xdr:row>
      <xdr:rowOff>942975</xdr:rowOff>
    </xdr:from>
    <xdr:to>
      <xdr:col>0</xdr:col>
      <xdr:colOff>1209675</xdr:colOff>
      <xdr:row>49</xdr:row>
      <xdr:rowOff>942975</xdr:rowOff>
    </xdr:to>
    <xdr:pic>
      <xdr:nvPicPr>
        <xdr:cNvPr id="1052" name="Image 32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57175" y="4103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49</xdr:row>
      <xdr:rowOff>942975</xdr:rowOff>
    </xdr:from>
    <xdr:to>
      <xdr:col>0</xdr:col>
      <xdr:colOff>1209675</xdr:colOff>
      <xdr:row>50</xdr:row>
      <xdr:rowOff>942975</xdr:rowOff>
    </xdr:to>
    <xdr:pic>
      <xdr:nvPicPr>
        <xdr:cNvPr id="1053" name="Image 33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57175" y="4198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50</xdr:row>
      <xdr:rowOff>942975</xdr:rowOff>
    </xdr:from>
    <xdr:to>
      <xdr:col>0</xdr:col>
      <xdr:colOff>1209675</xdr:colOff>
      <xdr:row>51</xdr:row>
      <xdr:rowOff>942975</xdr:rowOff>
    </xdr:to>
    <xdr:pic>
      <xdr:nvPicPr>
        <xdr:cNvPr id="1054" name="Image 34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57175" y="4293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51</xdr:row>
      <xdr:rowOff>942975</xdr:rowOff>
    </xdr:from>
    <xdr:to>
      <xdr:col>0</xdr:col>
      <xdr:colOff>1209675</xdr:colOff>
      <xdr:row>52</xdr:row>
      <xdr:rowOff>942975</xdr:rowOff>
    </xdr:to>
    <xdr:pic>
      <xdr:nvPicPr>
        <xdr:cNvPr id="1055" name="Image 35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57175" y="4389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52</xdr:row>
      <xdr:rowOff>942975</xdr:rowOff>
    </xdr:from>
    <xdr:to>
      <xdr:col>0</xdr:col>
      <xdr:colOff>1209675</xdr:colOff>
      <xdr:row>53</xdr:row>
      <xdr:rowOff>942975</xdr:rowOff>
    </xdr:to>
    <xdr:pic>
      <xdr:nvPicPr>
        <xdr:cNvPr id="1056" name="Image 36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57175" y="4484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53</xdr:row>
      <xdr:rowOff>942975</xdr:rowOff>
    </xdr:from>
    <xdr:to>
      <xdr:col>0</xdr:col>
      <xdr:colOff>1209675</xdr:colOff>
      <xdr:row>54</xdr:row>
      <xdr:rowOff>942975</xdr:rowOff>
    </xdr:to>
    <xdr:pic>
      <xdr:nvPicPr>
        <xdr:cNvPr id="1057" name="Image 37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57175" y="4579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54</xdr:row>
      <xdr:rowOff>942975</xdr:rowOff>
    </xdr:from>
    <xdr:to>
      <xdr:col>0</xdr:col>
      <xdr:colOff>1209675</xdr:colOff>
      <xdr:row>55</xdr:row>
      <xdr:rowOff>942975</xdr:rowOff>
    </xdr:to>
    <xdr:pic>
      <xdr:nvPicPr>
        <xdr:cNvPr id="1058" name="Image 38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57175" y="4674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55</xdr:row>
      <xdr:rowOff>942975</xdr:rowOff>
    </xdr:from>
    <xdr:to>
      <xdr:col>0</xdr:col>
      <xdr:colOff>1209675</xdr:colOff>
      <xdr:row>56</xdr:row>
      <xdr:rowOff>942975</xdr:rowOff>
    </xdr:to>
    <xdr:pic>
      <xdr:nvPicPr>
        <xdr:cNvPr id="1059" name="Image 39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57175" y="4770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56</xdr:row>
      <xdr:rowOff>942975</xdr:rowOff>
    </xdr:from>
    <xdr:to>
      <xdr:col>0</xdr:col>
      <xdr:colOff>1209675</xdr:colOff>
      <xdr:row>57</xdr:row>
      <xdr:rowOff>942975</xdr:rowOff>
    </xdr:to>
    <xdr:pic>
      <xdr:nvPicPr>
        <xdr:cNvPr id="1060" name="Image 40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57175" y="4865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58</xdr:row>
      <xdr:rowOff>942975</xdr:rowOff>
    </xdr:from>
    <xdr:to>
      <xdr:col>0</xdr:col>
      <xdr:colOff>1209675</xdr:colOff>
      <xdr:row>59</xdr:row>
      <xdr:rowOff>942975</xdr:rowOff>
    </xdr:to>
    <xdr:pic>
      <xdr:nvPicPr>
        <xdr:cNvPr id="1061" name="Image 41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57175" y="5055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59</xdr:row>
      <xdr:rowOff>942975</xdr:rowOff>
    </xdr:from>
    <xdr:to>
      <xdr:col>0</xdr:col>
      <xdr:colOff>1209675</xdr:colOff>
      <xdr:row>60</xdr:row>
      <xdr:rowOff>942975</xdr:rowOff>
    </xdr:to>
    <xdr:pic>
      <xdr:nvPicPr>
        <xdr:cNvPr id="1062" name="Image 42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57175" y="5151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60</xdr:row>
      <xdr:rowOff>942975</xdr:rowOff>
    </xdr:from>
    <xdr:to>
      <xdr:col>0</xdr:col>
      <xdr:colOff>1209675</xdr:colOff>
      <xdr:row>61</xdr:row>
      <xdr:rowOff>942975</xdr:rowOff>
    </xdr:to>
    <xdr:pic>
      <xdr:nvPicPr>
        <xdr:cNvPr id="1063" name="Image 43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57175" y="5246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61</xdr:row>
      <xdr:rowOff>942975</xdr:rowOff>
    </xdr:from>
    <xdr:to>
      <xdr:col>0</xdr:col>
      <xdr:colOff>1209675</xdr:colOff>
      <xdr:row>62</xdr:row>
      <xdr:rowOff>942975</xdr:rowOff>
    </xdr:to>
    <xdr:pic>
      <xdr:nvPicPr>
        <xdr:cNvPr id="1064" name="Image 44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57175" y="5341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62</xdr:row>
      <xdr:rowOff>942975</xdr:rowOff>
    </xdr:from>
    <xdr:to>
      <xdr:col>0</xdr:col>
      <xdr:colOff>1209675</xdr:colOff>
      <xdr:row>63</xdr:row>
      <xdr:rowOff>942975</xdr:rowOff>
    </xdr:to>
    <xdr:pic>
      <xdr:nvPicPr>
        <xdr:cNvPr id="1065" name="Image 45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57175" y="5436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63</xdr:row>
      <xdr:rowOff>942975</xdr:rowOff>
    </xdr:from>
    <xdr:to>
      <xdr:col>0</xdr:col>
      <xdr:colOff>1209675</xdr:colOff>
      <xdr:row>64</xdr:row>
      <xdr:rowOff>942975</xdr:rowOff>
    </xdr:to>
    <xdr:pic>
      <xdr:nvPicPr>
        <xdr:cNvPr id="1066" name="Image 46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57175" y="5532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64</xdr:row>
      <xdr:rowOff>942975</xdr:rowOff>
    </xdr:from>
    <xdr:to>
      <xdr:col>0</xdr:col>
      <xdr:colOff>1209675</xdr:colOff>
      <xdr:row>65</xdr:row>
      <xdr:rowOff>942975</xdr:rowOff>
    </xdr:to>
    <xdr:pic>
      <xdr:nvPicPr>
        <xdr:cNvPr id="1067" name="Image 47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57175" y="5627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65</xdr:row>
      <xdr:rowOff>942975</xdr:rowOff>
    </xdr:from>
    <xdr:to>
      <xdr:col>0</xdr:col>
      <xdr:colOff>1209675</xdr:colOff>
      <xdr:row>66</xdr:row>
      <xdr:rowOff>942975</xdr:rowOff>
    </xdr:to>
    <xdr:pic>
      <xdr:nvPicPr>
        <xdr:cNvPr id="1068" name="Image 48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57175" y="5722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66</xdr:row>
      <xdr:rowOff>942975</xdr:rowOff>
    </xdr:from>
    <xdr:to>
      <xdr:col>0</xdr:col>
      <xdr:colOff>1209675</xdr:colOff>
      <xdr:row>67</xdr:row>
      <xdr:rowOff>942975</xdr:rowOff>
    </xdr:to>
    <xdr:pic>
      <xdr:nvPicPr>
        <xdr:cNvPr id="1069" name="Image 49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57175" y="5817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67</xdr:row>
      <xdr:rowOff>942975</xdr:rowOff>
    </xdr:from>
    <xdr:to>
      <xdr:col>0</xdr:col>
      <xdr:colOff>1209675</xdr:colOff>
      <xdr:row>68</xdr:row>
      <xdr:rowOff>942975</xdr:rowOff>
    </xdr:to>
    <xdr:pic>
      <xdr:nvPicPr>
        <xdr:cNvPr id="1070" name="Image 50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57175" y="5913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68</xdr:row>
      <xdr:rowOff>942975</xdr:rowOff>
    </xdr:from>
    <xdr:to>
      <xdr:col>0</xdr:col>
      <xdr:colOff>1209675</xdr:colOff>
      <xdr:row>69</xdr:row>
      <xdr:rowOff>942975</xdr:rowOff>
    </xdr:to>
    <xdr:pic>
      <xdr:nvPicPr>
        <xdr:cNvPr id="1071" name="Image 51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57175" y="6008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69</xdr:row>
      <xdr:rowOff>942975</xdr:rowOff>
    </xdr:from>
    <xdr:to>
      <xdr:col>0</xdr:col>
      <xdr:colOff>1209675</xdr:colOff>
      <xdr:row>70</xdr:row>
      <xdr:rowOff>942975</xdr:rowOff>
    </xdr:to>
    <xdr:pic>
      <xdr:nvPicPr>
        <xdr:cNvPr id="1072" name="Image 52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57175" y="6103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70</xdr:row>
      <xdr:rowOff>942975</xdr:rowOff>
    </xdr:from>
    <xdr:to>
      <xdr:col>0</xdr:col>
      <xdr:colOff>1209675</xdr:colOff>
      <xdr:row>71</xdr:row>
      <xdr:rowOff>942975</xdr:rowOff>
    </xdr:to>
    <xdr:pic>
      <xdr:nvPicPr>
        <xdr:cNvPr id="1073" name="Image 53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57175" y="6198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71</xdr:row>
      <xdr:rowOff>942975</xdr:rowOff>
    </xdr:from>
    <xdr:to>
      <xdr:col>0</xdr:col>
      <xdr:colOff>1209675</xdr:colOff>
      <xdr:row>72</xdr:row>
      <xdr:rowOff>942975</xdr:rowOff>
    </xdr:to>
    <xdr:pic>
      <xdr:nvPicPr>
        <xdr:cNvPr id="1074" name="Image 54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57175" y="6294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72</xdr:row>
      <xdr:rowOff>942975</xdr:rowOff>
    </xdr:from>
    <xdr:to>
      <xdr:col>0</xdr:col>
      <xdr:colOff>1209675</xdr:colOff>
      <xdr:row>73</xdr:row>
      <xdr:rowOff>942975</xdr:rowOff>
    </xdr:to>
    <xdr:pic>
      <xdr:nvPicPr>
        <xdr:cNvPr id="1075" name="Image 55"/>
        <xdr:cNvPicPr>
          <a:picLocks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57175" y="6389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73</xdr:row>
      <xdr:rowOff>942975</xdr:rowOff>
    </xdr:from>
    <xdr:to>
      <xdr:col>0</xdr:col>
      <xdr:colOff>1209675</xdr:colOff>
      <xdr:row>74</xdr:row>
      <xdr:rowOff>942975</xdr:rowOff>
    </xdr:to>
    <xdr:pic>
      <xdr:nvPicPr>
        <xdr:cNvPr id="1076" name="Image 56"/>
        <xdr:cNvPicPr>
          <a:picLocks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57175" y="6484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74</xdr:row>
      <xdr:rowOff>942975</xdr:rowOff>
    </xdr:from>
    <xdr:to>
      <xdr:col>0</xdr:col>
      <xdr:colOff>1209675</xdr:colOff>
      <xdr:row>75</xdr:row>
      <xdr:rowOff>942975</xdr:rowOff>
    </xdr:to>
    <xdr:pic>
      <xdr:nvPicPr>
        <xdr:cNvPr id="1077" name="Image 57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57175" y="6579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78</xdr:row>
      <xdr:rowOff>942975</xdr:rowOff>
    </xdr:from>
    <xdr:to>
      <xdr:col>0</xdr:col>
      <xdr:colOff>1209675</xdr:colOff>
      <xdr:row>79</xdr:row>
      <xdr:rowOff>942975</xdr:rowOff>
    </xdr:to>
    <xdr:pic>
      <xdr:nvPicPr>
        <xdr:cNvPr id="1078" name="Image 58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57175" y="6960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79</xdr:row>
      <xdr:rowOff>942975</xdr:rowOff>
    </xdr:from>
    <xdr:to>
      <xdr:col>0</xdr:col>
      <xdr:colOff>1209675</xdr:colOff>
      <xdr:row>80</xdr:row>
      <xdr:rowOff>942975</xdr:rowOff>
    </xdr:to>
    <xdr:pic>
      <xdr:nvPicPr>
        <xdr:cNvPr id="1079" name="Image 59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57175" y="7056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80</xdr:row>
      <xdr:rowOff>942975</xdr:rowOff>
    </xdr:from>
    <xdr:to>
      <xdr:col>0</xdr:col>
      <xdr:colOff>1209675</xdr:colOff>
      <xdr:row>81</xdr:row>
      <xdr:rowOff>942975</xdr:rowOff>
    </xdr:to>
    <xdr:pic>
      <xdr:nvPicPr>
        <xdr:cNvPr id="1080" name="Image 60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57175" y="7151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81</xdr:row>
      <xdr:rowOff>942975</xdr:rowOff>
    </xdr:from>
    <xdr:to>
      <xdr:col>0</xdr:col>
      <xdr:colOff>1209675</xdr:colOff>
      <xdr:row>82</xdr:row>
      <xdr:rowOff>942975</xdr:rowOff>
    </xdr:to>
    <xdr:pic>
      <xdr:nvPicPr>
        <xdr:cNvPr id="1081" name="Image 61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57175" y="7246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82</xdr:row>
      <xdr:rowOff>942975</xdr:rowOff>
    </xdr:from>
    <xdr:to>
      <xdr:col>0</xdr:col>
      <xdr:colOff>1209675</xdr:colOff>
      <xdr:row>83</xdr:row>
      <xdr:rowOff>942975</xdr:rowOff>
    </xdr:to>
    <xdr:pic>
      <xdr:nvPicPr>
        <xdr:cNvPr id="1082" name="Image 62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57175" y="7341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83</xdr:row>
      <xdr:rowOff>942975</xdr:rowOff>
    </xdr:from>
    <xdr:to>
      <xdr:col>0</xdr:col>
      <xdr:colOff>1209675</xdr:colOff>
      <xdr:row>84</xdr:row>
      <xdr:rowOff>942975</xdr:rowOff>
    </xdr:to>
    <xdr:pic>
      <xdr:nvPicPr>
        <xdr:cNvPr id="1083" name="Image 63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57175" y="7437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84</xdr:row>
      <xdr:rowOff>942975</xdr:rowOff>
    </xdr:from>
    <xdr:to>
      <xdr:col>0</xdr:col>
      <xdr:colOff>1209675</xdr:colOff>
      <xdr:row>85</xdr:row>
      <xdr:rowOff>942975</xdr:rowOff>
    </xdr:to>
    <xdr:pic>
      <xdr:nvPicPr>
        <xdr:cNvPr id="1084" name="Image 64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257175" y="7532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85</xdr:row>
      <xdr:rowOff>942975</xdr:rowOff>
    </xdr:from>
    <xdr:to>
      <xdr:col>0</xdr:col>
      <xdr:colOff>1209675</xdr:colOff>
      <xdr:row>86</xdr:row>
      <xdr:rowOff>942975</xdr:rowOff>
    </xdr:to>
    <xdr:pic>
      <xdr:nvPicPr>
        <xdr:cNvPr id="1085" name="Image 65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57175" y="7627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86</xdr:row>
      <xdr:rowOff>942975</xdr:rowOff>
    </xdr:from>
    <xdr:to>
      <xdr:col>0</xdr:col>
      <xdr:colOff>1209675</xdr:colOff>
      <xdr:row>87</xdr:row>
      <xdr:rowOff>942975</xdr:rowOff>
    </xdr:to>
    <xdr:pic>
      <xdr:nvPicPr>
        <xdr:cNvPr id="1086" name="Image 66"/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57175" y="7722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87</xdr:row>
      <xdr:rowOff>942975</xdr:rowOff>
    </xdr:from>
    <xdr:to>
      <xdr:col>0</xdr:col>
      <xdr:colOff>1209675</xdr:colOff>
      <xdr:row>88</xdr:row>
      <xdr:rowOff>942975</xdr:rowOff>
    </xdr:to>
    <xdr:pic>
      <xdr:nvPicPr>
        <xdr:cNvPr id="1087" name="Image 67"/>
        <xdr:cNvPicPr>
          <a:picLocks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57175" y="7818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88</xdr:row>
      <xdr:rowOff>942975</xdr:rowOff>
    </xdr:from>
    <xdr:to>
      <xdr:col>0</xdr:col>
      <xdr:colOff>1209675</xdr:colOff>
      <xdr:row>89</xdr:row>
      <xdr:rowOff>942975</xdr:rowOff>
    </xdr:to>
    <xdr:pic>
      <xdr:nvPicPr>
        <xdr:cNvPr id="1088" name="Image 68"/>
        <xdr:cNvPicPr>
          <a:picLocks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57175" y="7913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89</xdr:row>
      <xdr:rowOff>942975</xdr:rowOff>
    </xdr:from>
    <xdr:to>
      <xdr:col>0</xdr:col>
      <xdr:colOff>1209675</xdr:colOff>
      <xdr:row>90</xdr:row>
      <xdr:rowOff>942975</xdr:rowOff>
    </xdr:to>
    <xdr:pic>
      <xdr:nvPicPr>
        <xdr:cNvPr id="1089" name="Image 69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57175" y="8008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90</xdr:row>
      <xdr:rowOff>942975</xdr:rowOff>
    </xdr:from>
    <xdr:to>
      <xdr:col>0</xdr:col>
      <xdr:colOff>1209675</xdr:colOff>
      <xdr:row>91</xdr:row>
      <xdr:rowOff>942975</xdr:rowOff>
    </xdr:to>
    <xdr:pic>
      <xdr:nvPicPr>
        <xdr:cNvPr id="1090" name="Image 70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57175" y="8103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91</xdr:row>
      <xdr:rowOff>942975</xdr:rowOff>
    </xdr:from>
    <xdr:to>
      <xdr:col>0</xdr:col>
      <xdr:colOff>1209675</xdr:colOff>
      <xdr:row>92</xdr:row>
      <xdr:rowOff>942975</xdr:rowOff>
    </xdr:to>
    <xdr:pic>
      <xdr:nvPicPr>
        <xdr:cNvPr id="1091" name="Image 71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57175" y="8199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92</xdr:row>
      <xdr:rowOff>942975</xdr:rowOff>
    </xdr:from>
    <xdr:to>
      <xdr:col>0</xdr:col>
      <xdr:colOff>1209675</xdr:colOff>
      <xdr:row>93</xdr:row>
      <xdr:rowOff>942975</xdr:rowOff>
    </xdr:to>
    <xdr:pic>
      <xdr:nvPicPr>
        <xdr:cNvPr id="1092" name="Image 72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57175" y="8294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93</xdr:row>
      <xdr:rowOff>942975</xdr:rowOff>
    </xdr:from>
    <xdr:to>
      <xdr:col>0</xdr:col>
      <xdr:colOff>1209675</xdr:colOff>
      <xdr:row>94</xdr:row>
      <xdr:rowOff>942975</xdr:rowOff>
    </xdr:to>
    <xdr:pic>
      <xdr:nvPicPr>
        <xdr:cNvPr id="1093" name="Image 73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57175" y="8389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99</xdr:row>
      <xdr:rowOff>942975</xdr:rowOff>
    </xdr:from>
    <xdr:to>
      <xdr:col>0</xdr:col>
      <xdr:colOff>1209675</xdr:colOff>
      <xdr:row>100</xdr:row>
      <xdr:rowOff>942975</xdr:rowOff>
    </xdr:to>
    <xdr:pic>
      <xdr:nvPicPr>
        <xdr:cNvPr id="1094" name="Image 74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57175" y="8961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100</xdr:row>
      <xdr:rowOff>942975</xdr:rowOff>
    </xdr:from>
    <xdr:to>
      <xdr:col>0</xdr:col>
      <xdr:colOff>1209675</xdr:colOff>
      <xdr:row>101</xdr:row>
      <xdr:rowOff>942975</xdr:rowOff>
    </xdr:to>
    <xdr:pic>
      <xdr:nvPicPr>
        <xdr:cNvPr id="1095" name="Image 75"/>
        <xdr:cNvPicPr>
          <a:picLocks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57175" y="9056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104</xdr:row>
      <xdr:rowOff>942975</xdr:rowOff>
    </xdr:from>
    <xdr:to>
      <xdr:col>0</xdr:col>
      <xdr:colOff>1209675</xdr:colOff>
      <xdr:row>105</xdr:row>
      <xdr:rowOff>942975</xdr:rowOff>
    </xdr:to>
    <xdr:pic>
      <xdr:nvPicPr>
        <xdr:cNvPr id="1096" name="Image 76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57175" y="9437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107</xdr:row>
      <xdr:rowOff>942975</xdr:rowOff>
    </xdr:from>
    <xdr:to>
      <xdr:col>0</xdr:col>
      <xdr:colOff>1209675</xdr:colOff>
      <xdr:row>108</xdr:row>
      <xdr:rowOff>942975</xdr:rowOff>
    </xdr:to>
    <xdr:pic>
      <xdr:nvPicPr>
        <xdr:cNvPr id="1097" name="Image 77"/>
        <xdr:cNvPicPr>
          <a:picLocks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57175" y="9723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108</xdr:row>
      <xdr:rowOff>942975</xdr:rowOff>
    </xdr:from>
    <xdr:to>
      <xdr:col>0</xdr:col>
      <xdr:colOff>1209675</xdr:colOff>
      <xdr:row>109</xdr:row>
      <xdr:rowOff>942975</xdr:rowOff>
    </xdr:to>
    <xdr:pic>
      <xdr:nvPicPr>
        <xdr:cNvPr id="1098" name="Image 78"/>
        <xdr:cNvPicPr>
          <a:picLocks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57175" y="9818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119</xdr:row>
      <xdr:rowOff>942975</xdr:rowOff>
    </xdr:from>
    <xdr:to>
      <xdr:col>0</xdr:col>
      <xdr:colOff>1209675</xdr:colOff>
      <xdr:row>120</xdr:row>
      <xdr:rowOff>942975</xdr:rowOff>
    </xdr:to>
    <xdr:pic>
      <xdr:nvPicPr>
        <xdr:cNvPr id="1099" name="Image 79"/>
        <xdr:cNvPicPr>
          <a:picLocks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57175" y="10866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120</xdr:row>
      <xdr:rowOff>942975</xdr:rowOff>
    </xdr:from>
    <xdr:to>
      <xdr:col>0</xdr:col>
      <xdr:colOff>1209675</xdr:colOff>
      <xdr:row>121</xdr:row>
      <xdr:rowOff>942975</xdr:rowOff>
    </xdr:to>
    <xdr:pic>
      <xdr:nvPicPr>
        <xdr:cNvPr id="1100" name="Image 80"/>
        <xdr:cNvPicPr>
          <a:picLocks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57175" y="10961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121</xdr:row>
      <xdr:rowOff>942975</xdr:rowOff>
    </xdr:from>
    <xdr:to>
      <xdr:col>0</xdr:col>
      <xdr:colOff>1209675</xdr:colOff>
      <xdr:row>122</xdr:row>
      <xdr:rowOff>942975</xdr:rowOff>
    </xdr:to>
    <xdr:pic>
      <xdr:nvPicPr>
        <xdr:cNvPr id="1101" name="Image 81"/>
        <xdr:cNvPicPr>
          <a:picLocks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57175" y="11056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123</xdr:row>
      <xdr:rowOff>942975</xdr:rowOff>
    </xdr:from>
    <xdr:to>
      <xdr:col>0</xdr:col>
      <xdr:colOff>1209675</xdr:colOff>
      <xdr:row>124</xdr:row>
      <xdr:rowOff>942975</xdr:rowOff>
    </xdr:to>
    <xdr:pic>
      <xdr:nvPicPr>
        <xdr:cNvPr id="1102" name="Image 82"/>
        <xdr:cNvPicPr>
          <a:picLocks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57175" y="11247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124</xdr:row>
      <xdr:rowOff>942975</xdr:rowOff>
    </xdr:from>
    <xdr:to>
      <xdr:col>0</xdr:col>
      <xdr:colOff>1209675</xdr:colOff>
      <xdr:row>125</xdr:row>
      <xdr:rowOff>942975</xdr:rowOff>
    </xdr:to>
    <xdr:pic>
      <xdr:nvPicPr>
        <xdr:cNvPr id="1103" name="Image 83"/>
        <xdr:cNvPicPr>
          <a:picLocks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57175" y="11342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125</xdr:row>
      <xdr:rowOff>942975</xdr:rowOff>
    </xdr:from>
    <xdr:to>
      <xdr:col>0</xdr:col>
      <xdr:colOff>1209675</xdr:colOff>
      <xdr:row>126</xdr:row>
      <xdr:rowOff>942975</xdr:rowOff>
    </xdr:to>
    <xdr:pic>
      <xdr:nvPicPr>
        <xdr:cNvPr id="1104" name="Image 84"/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57175" y="11437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126</xdr:row>
      <xdr:rowOff>942975</xdr:rowOff>
    </xdr:from>
    <xdr:to>
      <xdr:col>0</xdr:col>
      <xdr:colOff>1209675</xdr:colOff>
      <xdr:row>127</xdr:row>
      <xdr:rowOff>942975</xdr:rowOff>
    </xdr:to>
    <xdr:pic>
      <xdr:nvPicPr>
        <xdr:cNvPr id="1105" name="Image 85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57175" y="11532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127</xdr:row>
      <xdr:rowOff>942975</xdr:rowOff>
    </xdr:from>
    <xdr:to>
      <xdr:col>0</xdr:col>
      <xdr:colOff>1209675</xdr:colOff>
      <xdr:row>128</xdr:row>
      <xdr:rowOff>942975</xdr:rowOff>
    </xdr:to>
    <xdr:pic>
      <xdr:nvPicPr>
        <xdr:cNvPr id="1106" name="Image 86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57175" y="11628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128</xdr:row>
      <xdr:rowOff>942975</xdr:rowOff>
    </xdr:from>
    <xdr:to>
      <xdr:col>0</xdr:col>
      <xdr:colOff>1209675</xdr:colOff>
      <xdr:row>129</xdr:row>
      <xdr:rowOff>942975</xdr:rowOff>
    </xdr:to>
    <xdr:pic>
      <xdr:nvPicPr>
        <xdr:cNvPr id="1107" name="Image 87"/>
        <xdr:cNvPicPr>
          <a:picLocks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57175" y="11723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129</xdr:row>
      <xdr:rowOff>942975</xdr:rowOff>
    </xdr:from>
    <xdr:to>
      <xdr:col>0</xdr:col>
      <xdr:colOff>1209675</xdr:colOff>
      <xdr:row>130</xdr:row>
      <xdr:rowOff>942975</xdr:rowOff>
    </xdr:to>
    <xdr:pic>
      <xdr:nvPicPr>
        <xdr:cNvPr id="1108" name="Image 88"/>
        <xdr:cNvPicPr>
          <a:picLocks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257175" y="11818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134</xdr:row>
      <xdr:rowOff>942975</xdr:rowOff>
    </xdr:from>
    <xdr:to>
      <xdr:col>0</xdr:col>
      <xdr:colOff>1209675</xdr:colOff>
      <xdr:row>135</xdr:row>
      <xdr:rowOff>942975</xdr:rowOff>
    </xdr:to>
    <xdr:pic>
      <xdr:nvPicPr>
        <xdr:cNvPr id="1109" name="Image 89"/>
        <xdr:cNvPicPr>
          <a:picLocks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57175" y="12294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135</xdr:row>
      <xdr:rowOff>942975</xdr:rowOff>
    </xdr:from>
    <xdr:to>
      <xdr:col>0</xdr:col>
      <xdr:colOff>1209675</xdr:colOff>
      <xdr:row>136</xdr:row>
      <xdr:rowOff>942975</xdr:rowOff>
    </xdr:to>
    <xdr:pic>
      <xdr:nvPicPr>
        <xdr:cNvPr id="1110" name="Image 90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57175" y="12390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136</xdr:row>
      <xdr:rowOff>942975</xdr:rowOff>
    </xdr:from>
    <xdr:to>
      <xdr:col>0</xdr:col>
      <xdr:colOff>1209675</xdr:colOff>
      <xdr:row>137</xdr:row>
      <xdr:rowOff>942975</xdr:rowOff>
    </xdr:to>
    <xdr:pic>
      <xdr:nvPicPr>
        <xdr:cNvPr id="1111" name="Image 91"/>
        <xdr:cNvPicPr>
          <a:picLocks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57175" y="12485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137</xdr:row>
      <xdr:rowOff>942975</xdr:rowOff>
    </xdr:from>
    <xdr:to>
      <xdr:col>0</xdr:col>
      <xdr:colOff>1209675</xdr:colOff>
      <xdr:row>138</xdr:row>
      <xdr:rowOff>942975</xdr:rowOff>
    </xdr:to>
    <xdr:pic>
      <xdr:nvPicPr>
        <xdr:cNvPr id="1112" name="Image 92"/>
        <xdr:cNvPicPr>
          <a:picLocks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257175" y="12580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141</xdr:row>
      <xdr:rowOff>942975</xdr:rowOff>
    </xdr:from>
    <xdr:to>
      <xdr:col>0</xdr:col>
      <xdr:colOff>1209675</xdr:colOff>
      <xdr:row>142</xdr:row>
      <xdr:rowOff>942975</xdr:rowOff>
    </xdr:to>
    <xdr:pic>
      <xdr:nvPicPr>
        <xdr:cNvPr id="1113" name="Image 93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257175" y="12961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142</xdr:row>
      <xdr:rowOff>942975</xdr:rowOff>
    </xdr:from>
    <xdr:to>
      <xdr:col>0</xdr:col>
      <xdr:colOff>1209675</xdr:colOff>
      <xdr:row>143</xdr:row>
      <xdr:rowOff>942975</xdr:rowOff>
    </xdr:to>
    <xdr:pic>
      <xdr:nvPicPr>
        <xdr:cNvPr id="1114" name="Image 94"/>
        <xdr:cNvPicPr>
          <a:picLocks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257175" y="13056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143</xdr:row>
      <xdr:rowOff>942975</xdr:rowOff>
    </xdr:from>
    <xdr:to>
      <xdr:col>0</xdr:col>
      <xdr:colOff>1209675</xdr:colOff>
      <xdr:row>144</xdr:row>
      <xdr:rowOff>942975</xdr:rowOff>
    </xdr:to>
    <xdr:pic>
      <xdr:nvPicPr>
        <xdr:cNvPr id="1115" name="Image 95"/>
        <xdr:cNvPicPr>
          <a:picLocks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57175" y="13152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144</xdr:row>
      <xdr:rowOff>942975</xdr:rowOff>
    </xdr:from>
    <xdr:to>
      <xdr:col>0</xdr:col>
      <xdr:colOff>1209675</xdr:colOff>
      <xdr:row>145</xdr:row>
      <xdr:rowOff>942975</xdr:rowOff>
    </xdr:to>
    <xdr:pic>
      <xdr:nvPicPr>
        <xdr:cNvPr id="1116" name="Image 96"/>
        <xdr:cNvPicPr>
          <a:picLocks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57175" y="13247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145</xdr:row>
      <xdr:rowOff>942975</xdr:rowOff>
    </xdr:from>
    <xdr:to>
      <xdr:col>0</xdr:col>
      <xdr:colOff>1209675</xdr:colOff>
      <xdr:row>146</xdr:row>
      <xdr:rowOff>942975</xdr:rowOff>
    </xdr:to>
    <xdr:pic>
      <xdr:nvPicPr>
        <xdr:cNvPr id="1117" name="Image 97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57175" y="13342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150</xdr:row>
      <xdr:rowOff>942975</xdr:rowOff>
    </xdr:from>
    <xdr:to>
      <xdr:col>0</xdr:col>
      <xdr:colOff>1209675</xdr:colOff>
      <xdr:row>151</xdr:row>
      <xdr:rowOff>942975</xdr:rowOff>
    </xdr:to>
    <xdr:pic>
      <xdr:nvPicPr>
        <xdr:cNvPr id="1118" name="Image 98"/>
        <xdr:cNvPicPr>
          <a:picLocks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257175" y="13818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153</xdr:row>
      <xdr:rowOff>942975</xdr:rowOff>
    </xdr:from>
    <xdr:to>
      <xdr:col>0</xdr:col>
      <xdr:colOff>1209675</xdr:colOff>
      <xdr:row>154</xdr:row>
      <xdr:rowOff>942975</xdr:rowOff>
    </xdr:to>
    <xdr:pic>
      <xdr:nvPicPr>
        <xdr:cNvPr id="1119" name="Image 99"/>
        <xdr:cNvPicPr>
          <a:picLocks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257175" y="14104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157</xdr:row>
      <xdr:rowOff>942975</xdr:rowOff>
    </xdr:from>
    <xdr:to>
      <xdr:col>0</xdr:col>
      <xdr:colOff>1209675</xdr:colOff>
      <xdr:row>158</xdr:row>
      <xdr:rowOff>942975</xdr:rowOff>
    </xdr:to>
    <xdr:pic>
      <xdr:nvPicPr>
        <xdr:cNvPr id="1120" name="Image 100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57175" y="14485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158</xdr:row>
      <xdr:rowOff>942975</xdr:rowOff>
    </xdr:from>
    <xdr:to>
      <xdr:col>0</xdr:col>
      <xdr:colOff>1209675</xdr:colOff>
      <xdr:row>159</xdr:row>
      <xdr:rowOff>942975</xdr:rowOff>
    </xdr:to>
    <xdr:pic>
      <xdr:nvPicPr>
        <xdr:cNvPr id="1121" name="Image 101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57175" y="14580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159</xdr:row>
      <xdr:rowOff>942975</xdr:rowOff>
    </xdr:from>
    <xdr:to>
      <xdr:col>0</xdr:col>
      <xdr:colOff>1209675</xdr:colOff>
      <xdr:row>160</xdr:row>
      <xdr:rowOff>942975</xdr:rowOff>
    </xdr:to>
    <xdr:pic>
      <xdr:nvPicPr>
        <xdr:cNvPr id="1122" name="Image 102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57175" y="14676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160</xdr:row>
      <xdr:rowOff>942975</xdr:rowOff>
    </xdr:from>
    <xdr:to>
      <xdr:col>0</xdr:col>
      <xdr:colOff>1209675</xdr:colOff>
      <xdr:row>161</xdr:row>
      <xdr:rowOff>942975</xdr:rowOff>
    </xdr:to>
    <xdr:pic>
      <xdr:nvPicPr>
        <xdr:cNvPr id="1123" name="Image 103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57175" y="14771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167</xdr:row>
      <xdr:rowOff>942975</xdr:rowOff>
    </xdr:from>
    <xdr:to>
      <xdr:col>0</xdr:col>
      <xdr:colOff>1209675</xdr:colOff>
      <xdr:row>168</xdr:row>
      <xdr:rowOff>942975</xdr:rowOff>
    </xdr:to>
    <xdr:pic>
      <xdr:nvPicPr>
        <xdr:cNvPr id="1124" name="Image 104"/>
        <xdr:cNvPicPr>
          <a:picLocks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57175" y="15438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168</xdr:row>
      <xdr:rowOff>942975</xdr:rowOff>
    </xdr:from>
    <xdr:to>
      <xdr:col>0</xdr:col>
      <xdr:colOff>1209675</xdr:colOff>
      <xdr:row>169</xdr:row>
      <xdr:rowOff>942975</xdr:rowOff>
    </xdr:to>
    <xdr:pic>
      <xdr:nvPicPr>
        <xdr:cNvPr id="1125" name="Image 105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57175" y="15533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169</xdr:row>
      <xdr:rowOff>942975</xdr:rowOff>
    </xdr:from>
    <xdr:to>
      <xdr:col>0</xdr:col>
      <xdr:colOff>1209675</xdr:colOff>
      <xdr:row>170</xdr:row>
      <xdr:rowOff>942975</xdr:rowOff>
    </xdr:to>
    <xdr:pic>
      <xdr:nvPicPr>
        <xdr:cNvPr id="1126" name="Image 106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57175" y="15628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170</xdr:row>
      <xdr:rowOff>942975</xdr:rowOff>
    </xdr:from>
    <xdr:to>
      <xdr:col>0</xdr:col>
      <xdr:colOff>1209675</xdr:colOff>
      <xdr:row>171</xdr:row>
      <xdr:rowOff>942975</xdr:rowOff>
    </xdr:to>
    <xdr:pic>
      <xdr:nvPicPr>
        <xdr:cNvPr id="1127" name="Image 107"/>
        <xdr:cNvPicPr>
          <a:picLocks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57175" y="15723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171</xdr:row>
      <xdr:rowOff>942975</xdr:rowOff>
    </xdr:from>
    <xdr:to>
      <xdr:col>0</xdr:col>
      <xdr:colOff>1209675</xdr:colOff>
      <xdr:row>172</xdr:row>
      <xdr:rowOff>942975</xdr:rowOff>
    </xdr:to>
    <xdr:pic>
      <xdr:nvPicPr>
        <xdr:cNvPr id="1128" name="Image 108"/>
        <xdr:cNvPicPr>
          <a:picLocks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57175" y="15819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172</xdr:row>
      <xdr:rowOff>942975</xdr:rowOff>
    </xdr:from>
    <xdr:to>
      <xdr:col>0</xdr:col>
      <xdr:colOff>1209675</xdr:colOff>
      <xdr:row>173</xdr:row>
      <xdr:rowOff>942975</xdr:rowOff>
    </xdr:to>
    <xdr:pic>
      <xdr:nvPicPr>
        <xdr:cNvPr id="1129" name="Image 109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57175" y="15914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173</xdr:row>
      <xdr:rowOff>942975</xdr:rowOff>
    </xdr:from>
    <xdr:to>
      <xdr:col>0</xdr:col>
      <xdr:colOff>1209675</xdr:colOff>
      <xdr:row>174</xdr:row>
      <xdr:rowOff>942975</xdr:rowOff>
    </xdr:to>
    <xdr:pic>
      <xdr:nvPicPr>
        <xdr:cNvPr id="1130" name="Image 110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57175" y="16009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183</xdr:row>
      <xdr:rowOff>942975</xdr:rowOff>
    </xdr:from>
    <xdr:to>
      <xdr:col>0</xdr:col>
      <xdr:colOff>1209675</xdr:colOff>
      <xdr:row>184</xdr:row>
      <xdr:rowOff>942975</xdr:rowOff>
    </xdr:to>
    <xdr:pic>
      <xdr:nvPicPr>
        <xdr:cNvPr id="1131" name="Image 111"/>
        <xdr:cNvPicPr>
          <a:picLocks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57175" y="16962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184</xdr:row>
      <xdr:rowOff>942975</xdr:rowOff>
    </xdr:from>
    <xdr:to>
      <xdr:col>0</xdr:col>
      <xdr:colOff>1209675</xdr:colOff>
      <xdr:row>185</xdr:row>
      <xdr:rowOff>942975</xdr:rowOff>
    </xdr:to>
    <xdr:pic>
      <xdr:nvPicPr>
        <xdr:cNvPr id="1132" name="Image 112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57175" y="17057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185</xdr:row>
      <xdr:rowOff>942975</xdr:rowOff>
    </xdr:from>
    <xdr:to>
      <xdr:col>0</xdr:col>
      <xdr:colOff>1209675</xdr:colOff>
      <xdr:row>186</xdr:row>
      <xdr:rowOff>942975</xdr:rowOff>
    </xdr:to>
    <xdr:pic>
      <xdr:nvPicPr>
        <xdr:cNvPr id="1133" name="Image 113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57175" y="17152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186</xdr:row>
      <xdr:rowOff>942975</xdr:rowOff>
    </xdr:from>
    <xdr:to>
      <xdr:col>0</xdr:col>
      <xdr:colOff>1209675</xdr:colOff>
      <xdr:row>187</xdr:row>
      <xdr:rowOff>942975</xdr:rowOff>
    </xdr:to>
    <xdr:pic>
      <xdr:nvPicPr>
        <xdr:cNvPr id="1134" name="Image 114"/>
        <xdr:cNvPicPr>
          <a:picLocks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57175" y="17247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187</xdr:row>
      <xdr:rowOff>942975</xdr:rowOff>
    </xdr:from>
    <xdr:to>
      <xdr:col>0</xdr:col>
      <xdr:colOff>1209675</xdr:colOff>
      <xdr:row>188</xdr:row>
      <xdr:rowOff>942975</xdr:rowOff>
    </xdr:to>
    <xdr:pic>
      <xdr:nvPicPr>
        <xdr:cNvPr id="1135" name="Image 115"/>
        <xdr:cNvPicPr>
          <a:picLocks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57175" y="17343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188</xdr:row>
      <xdr:rowOff>942975</xdr:rowOff>
    </xdr:from>
    <xdr:to>
      <xdr:col>0</xdr:col>
      <xdr:colOff>1209675</xdr:colOff>
      <xdr:row>189</xdr:row>
      <xdr:rowOff>942975</xdr:rowOff>
    </xdr:to>
    <xdr:pic>
      <xdr:nvPicPr>
        <xdr:cNvPr id="1136" name="Image 116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57175" y="17438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189</xdr:row>
      <xdr:rowOff>942975</xdr:rowOff>
    </xdr:from>
    <xdr:to>
      <xdr:col>0</xdr:col>
      <xdr:colOff>1209675</xdr:colOff>
      <xdr:row>190</xdr:row>
      <xdr:rowOff>942975</xdr:rowOff>
    </xdr:to>
    <xdr:pic>
      <xdr:nvPicPr>
        <xdr:cNvPr id="1137" name="Image 117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57175" y="17533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190</xdr:row>
      <xdr:rowOff>942975</xdr:rowOff>
    </xdr:from>
    <xdr:to>
      <xdr:col>0</xdr:col>
      <xdr:colOff>1209675</xdr:colOff>
      <xdr:row>191</xdr:row>
      <xdr:rowOff>942975</xdr:rowOff>
    </xdr:to>
    <xdr:pic>
      <xdr:nvPicPr>
        <xdr:cNvPr id="1138" name="Image 118"/>
        <xdr:cNvPicPr>
          <a:picLocks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57175" y="17628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191</xdr:row>
      <xdr:rowOff>942975</xdr:rowOff>
    </xdr:from>
    <xdr:to>
      <xdr:col>0</xdr:col>
      <xdr:colOff>1209675</xdr:colOff>
      <xdr:row>192</xdr:row>
      <xdr:rowOff>942975</xdr:rowOff>
    </xdr:to>
    <xdr:pic>
      <xdr:nvPicPr>
        <xdr:cNvPr id="1139" name="Image 119"/>
        <xdr:cNvPicPr>
          <a:picLocks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57175" y="17724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194</xdr:row>
      <xdr:rowOff>942975</xdr:rowOff>
    </xdr:from>
    <xdr:to>
      <xdr:col>0</xdr:col>
      <xdr:colOff>1209675</xdr:colOff>
      <xdr:row>195</xdr:row>
      <xdr:rowOff>942975</xdr:rowOff>
    </xdr:to>
    <xdr:pic>
      <xdr:nvPicPr>
        <xdr:cNvPr id="1140" name="Image 120"/>
        <xdr:cNvPicPr>
          <a:picLocks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257175" y="18009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195</xdr:row>
      <xdr:rowOff>942975</xdr:rowOff>
    </xdr:from>
    <xdr:to>
      <xdr:col>0</xdr:col>
      <xdr:colOff>1209675</xdr:colOff>
      <xdr:row>196</xdr:row>
      <xdr:rowOff>942975</xdr:rowOff>
    </xdr:to>
    <xdr:pic>
      <xdr:nvPicPr>
        <xdr:cNvPr id="1141" name="Image 121"/>
        <xdr:cNvPicPr>
          <a:picLocks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257175" y="18105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196</xdr:row>
      <xdr:rowOff>942975</xdr:rowOff>
    </xdr:from>
    <xdr:to>
      <xdr:col>0</xdr:col>
      <xdr:colOff>1209675</xdr:colOff>
      <xdr:row>197</xdr:row>
      <xdr:rowOff>942975</xdr:rowOff>
    </xdr:to>
    <xdr:pic>
      <xdr:nvPicPr>
        <xdr:cNvPr id="1142" name="Image 122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257175" y="18200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197</xdr:row>
      <xdr:rowOff>942975</xdr:rowOff>
    </xdr:from>
    <xdr:to>
      <xdr:col>0</xdr:col>
      <xdr:colOff>1209675</xdr:colOff>
      <xdr:row>198</xdr:row>
      <xdr:rowOff>942975</xdr:rowOff>
    </xdr:to>
    <xdr:pic>
      <xdr:nvPicPr>
        <xdr:cNvPr id="1143" name="Image 123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257175" y="18295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198</xdr:row>
      <xdr:rowOff>942975</xdr:rowOff>
    </xdr:from>
    <xdr:to>
      <xdr:col>0</xdr:col>
      <xdr:colOff>1209675</xdr:colOff>
      <xdr:row>199</xdr:row>
      <xdr:rowOff>942975</xdr:rowOff>
    </xdr:to>
    <xdr:pic>
      <xdr:nvPicPr>
        <xdr:cNvPr id="1144" name="Image 124"/>
        <xdr:cNvPicPr>
          <a:picLocks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257175" y="18390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200</xdr:row>
      <xdr:rowOff>942975</xdr:rowOff>
    </xdr:from>
    <xdr:to>
      <xdr:col>0</xdr:col>
      <xdr:colOff>1209675</xdr:colOff>
      <xdr:row>201</xdr:row>
      <xdr:rowOff>942975</xdr:rowOff>
    </xdr:to>
    <xdr:pic>
      <xdr:nvPicPr>
        <xdr:cNvPr id="1145" name="Image 125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257175" y="18581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201</xdr:row>
      <xdr:rowOff>942975</xdr:rowOff>
    </xdr:from>
    <xdr:to>
      <xdr:col>0</xdr:col>
      <xdr:colOff>1209675</xdr:colOff>
      <xdr:row>202</xdr:row>
      <xdr:rowOff>942975</xdr:rowOff>
    </xdr:to>
    <xdr:pic>
      <xdr:nvPicPr>
        <xdr:cNvPr id="1146" name="Image 126"/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257175" y="18676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202</xdr:row>
      <xdr:rowOff>942975</xdr:rowOff>
    </xdr:from>
    <xdr:to>
      <xdr:col>0</xdr:col>
      <xdr:colOff>1209675</xdr:colOff>
      <xdr:row>203</xdr:row>
      <xdr:rowOff>942975</xdr:rowOff>
    </xdr:to>
    <xdr:pic>
      <xdr:nvPicPr>
        <xdr:cNvPr id="1147" name="Image 127"/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257175" y="18771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206</xdr:row>
      <xdr:rowOff>942975</xdr:rowOff>
    </xdr:from>
    <xdr:to>
      <xdr:col>0</xdr:col>
      <xdr:colOff>1209675</xdr:colOff>
      <xdr:row>207</xdr:row>
      <xdr:rowOff>942975</xdr:rowOff>
    </xdr:to>
    <xdr:pic>
      <xdr:nvPicPr>
        <xdr:cNvPr id="1148" name="Image 128"/>
        <xdr:cNvPicPr>
          <a:picLocks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257175" y="19152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207</xdr:row>
      <xdr:rowOff>942975</xdr:rowOff>
    </xdr:from>
    <xdr:to>
      <xdr:col>0</xdr:col>
      <xdr:colOff>1209675</xdr:colOff>
      <xdr:row>208</xdr:row>
      <xdr:rowOff>942975</xdr:rowOff>
    </xdr:to>
    <xdr:pic>
      <xdr:nvPicPr>
        <xdr:cNvPr id="1149" name="Image 129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257175" y="19248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211</xdr:row>
      <xdr:rowOff>942975</xdr:rowOff>
    </xdr:from>
    <xdr:to>
      <xdr:col>0</xdr:col>
      <xdr:colOff>1209675</xdr:colOff>
      <xdr:row>212</xdr:row>
      <xdr:rowOff>942975</xdr:rowOff>
    </xdr:to>
    <xdr:pic>
      <xdr:nvPicPr>
        <xdr:cNvPr id="1150" name="Image 130"/>
        <xdr:cNvPicPr>
          <a:picLocks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257175" y="19629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213</xdr:row>
      <xdr:rowOff>942975</xdr:rowOff>
    </xdr:from>
    <xdr:to>
      <xdr:col>0</xdr:col>
      <xdr:colOff>1209675</xdr:colOff>
      <xdr:row>214</xdr:row>
      <xdr:rowOff>942975</xdr:rowOff>
    </xdr:to>
    <xdr:pic>
      <xdr:nvPicPr>
        <xdr:cNvPr id="1151" name="Image 131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257175" y="19819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214</xdr:row>
      <xdr:rowOff>942975</xdr:rowOff>
    </xdr:from>
    <xdr:to>
      <xdr:col>0</xdr:col>
      <xdr:colOff>1209675</xdr:colOff>
      <xdr:row>215</xdr:row>
      <xdr:rowOff>942975</xdr:rowOff>
    </xdr:to>
    <xdr:pic>
      <xdr:nvPicPr>
        <xdr:cNvPr id="1152" name="Image 132"/>
        <xdr:cNvPicPr>
          <a:picLocks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257175" y="19914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216</xdr:row>
      <xdr:rowOff>942975</xdr:rowOff>
    </xdr:from>
    <xdr:to>
      <xdr:col>0</xdr:col>
      <xdr:colOff>1209675</xdr:colOff>
      <xdr:row>217</xdr:row>
      <xdr:rowOff>942975</xdr:rowOff>
    </xdr:to>
    <xdr:pic>
      <xdr:nvPicPr>
        <xdr:cNvPr id="1153" name="Image 133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257175" y="20105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218</xdr:row>
      <xdr:rowOff>942975</xdr:rowOff>
    </xdr:from>
    <xdr:to>
      <xdr:col>0</xdr:col>
      <xdr:colOff>1209675</xdr:colOff>
      <xdr:row>219</xdr:row>
      <xdr:rowOff>942975</xdr:rowOff>
    </xdr:to>
    <xdr:pic>
      <xdr:nvPicPr>
        <xdr:cNvPr id="1154" name="Image 134"/>
        <xdr:cNvPicPr>
          <a:picLocks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257175" y="20295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219</xdr:row>
      <xdr:rowOff>942975</xdr:rowOff>
    </xdr:from>
    <xdr:to>
      <xdr:col>0</xdr:col>
      <xdr:colOff>1209675</xdr:colOff>
      <xdr:row>220</xdr:row>
      <xdr:rowOff>942975</xdr:rowOff>
    </xdr:to>
    <xdr:pic>
      <xdr:nvPicPr>
        <xdr:cNvPr id="1155" name="Image 135"/>
        <xdr:cNvPicPr>
          <a:picLocks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257175" y="20391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220</xdr:row>
      <xdr:rowOff>942975</xdr:rowOff>
    </xdr:from>
    <xdr:to>
      <xdr:col>0</xdr:col>
      <xdr:colOff>1209675</xdr:colOff>
      <xdr:row>221</xdr:row>
      <xdr:rowOff>942975</xdr:rowOff>
    </xdr:to>
    <xdr:pic>
      <xdr:nvPicPr>
        <xdr:cNvPr id="1156" name="Image 136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57175" y="20486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221</xdr:row>
      <xdr:rowOff>942975</xdr:rowOff>
    </xdr:from>
    <xdr:to>
      <xdr:col>0</xdr:col>
      <xdr:colOff>1209675</xdr:colOff>
      <xdr:row>222</xdr:row>
      <xdr:rowOff>942975</xdr:rowOff>
    </xdr:to>
    <xdr:pic>
      <xdr:nvPicPr>
        <xdr:cNvPr id="1157" name="Image 137"/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257175" y="20581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223</xdr:row>
      <xdr:rowOff>942975</xdr:rowOff>
    </xdr:from>
    <xdr:to>
      <xdr:col>0</xdr:col>
      <xdr:colOff>1209675</xdr:colOff>
      <xdr:row>224</xdr:row>
      <xdr:rowOff>942975</xdr:rowOff>
    </xdr:to>
    <xdr:pic>
      <xdr:nvPicPr>
        <xdr:cNvPr id="1158" name="Image 138"/>
        <xdr:cNvPicPr>
          <a:picLocks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257175" y="20772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225</xdr:row>
      <xdr:rowOff>942975</xdr:rowOff>
    </xdr:from>
    <xdr:to>
      <xdr:col>0</xdr:col>
      <xdr:colOff>1209675</xdr:colOff>
      <xdr:row>226</xdr:row>
      <xdr:rowOff>942975</xdr:rowOff>
    </xdr:to>
    <xdr:pic>
      <xdr:nvPicPr>
        <xdr:cNvPr id="1159" name="Image 143"/>
        <xdr:cNvPicPr>
          <a:picLocks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257175" y="20962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226</xdr:row>
      <xdr:rowOff>942975</xdr:rowOff>
    </xdr:from>
    <xdr:to>
      <xdr:col>0</xdr:col>
      <xdr:colOff>1209675</xdr:colOff>
      <xdr:row>227</xdr:row>
      <xdr:rowOff>942975</xdr:rowOff>
    </xdr:to>
    <xdr:pic>
      <xdr:nvPicPr>
        <xdr:cNvPr id="1160" name="Image 144"/>
        <xdr:cNvPicPr>
          <a:picLocks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257175" y="21057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227</xdr:row>
      <xdr:rowOff>942975</xdr:rowOff>
    </xdr:from>
    <xdr:to>
      <xdr:col>0</xdr:col>
      <xdr:colOff>1209675</xdr:colOff>
      <xdr:row>228</xdr:row>
      <xdr:rowOff>942975</xdr:rowOff>
    </xdr:to>
    <xdr:pic>
      <xdr:nvPicPr>
        <xdr:cNvPr id="1161" name="Image 145"/>
        <xdr:cNvPicPr>
          <a:picLocks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257175" y="21153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228</xdr:row>
      <xdr:rowOff>942975</xdr:rowOff>
    </xdr:from>
    <xdr:to>
      <xdr:col>0</xdr:col>
      <xdr:colOff>1209675</xdr:colOff>
      <xdr:row>229</xdr:row>
      <xdr:rowOff>942975</xdr:rowOff>
    </xdr:to>
    <xdr:pic>
      <xdr:nvPicPr>
        <xdr:cNvPr id="1162" name="Image 146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257175" y="21248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229</xdr:row>
      <xdr:rowOff>942975</xdr:rowOff>
    </xdr:from>
    <xdr:to>
      <xdr:col>0</xdr:col>
      <xdr:colOff>1209675</xdr:colOff>
      <xdr:row>230</xdr:row>
      <xdr:rowOff>942975</xdr:rowOff>
    </xdr:to>
    <xdr:pic>
      <xdr:nvPicPr>
        <xdr:cNvPr id="1163" name="Image 147"/>
        <xdr:cNvPicPr>
          <a:picLocks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257175" y="21343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230</xdr:row>
      <xdr:rowOff>942975</xdr:rowOff>
    </xdr:from>
    <xdr:to>
      <xdr:col>0</xdr:col>
      <xdr:colOff>1209675</xdr:colOff>
      <xdr:row>231</xdr:row>
      <xdr:rowOff>942975</xdr:rowOff>
    </xdr:to>
    <xdr:pic>
      <xdr:nvPicPr>
        <xdr:cNvPr id="1164" name="Image 148"/>
        <xdr:cNvPicPr>
          <a:picLocks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257175" y="21438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231</xdr:row>
      <xdr:rowOff>942975</xdr:rowOff>
    </xdr:from>
    <xdr:to>
      <xdr:col>0</xdr:col>
      <xdr:colOff>1209675</xdr:colOff>
      <xdr:row>232</xdr:row>
      <xdr:rowOff>942975</xdr:rowOff>
    </xdr:to>
    <xdr:pic>
      <xdr:nvPicPr>
        <xdr:cNvPr id="1165" name="Image 149"/>
        <xdr:cNvPicPr>
          <a:picLocks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257175" y="21534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232</xdr:row>
      <xdr:rowOff>942975</xdr:rowOff>
    </xdr:from>
    <xdr:to>
      <xdr:col>0</xdr:col>
      <xdr:colOff>1209675</xdr:colOff>
      <xdr:row>233</xdr:row>
      <xdr:rowOff>942975</xdr:rowOff>
    </xdr:to>
    <xdr:pic>
      <xdr:nvPicPr>
        <xdr:cNvPr id="1166" name="Image 150"/>
        <xdr:cNvPicPr>
          <a:picLocks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257175" y="21629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234</xdr:row>
      <xdr:rowOff>942975</xdr:rowOff>
    </xdr:from>
    <xdr:to>
      <xdr:col>0</xdr:col>
      <xdr:colOff>1209675</xdr:colOff>
      <xdr:row>235</xdr:row>
      <xdr:rowOff>942975</xdr:rowOff>
    </xdr:to>
    <xdr:pic>
      <xdr:nvPicPr>
        <xdr:cNvPr id="1167" name="Image 151"/>
        <xdr:cNvPicPr>
          <a:picLocks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257175" y="21819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235</xdr:row>
      <xdr:rowOff>942975</xdr:rowOff>
    </xdr:from>
    <xdr:to>
      <xdr:col>0</xdr:col>
      <xdr:colOff>1209675</xdr:colOff>
      <xdr:row>236</xdr:row>
      <xdr:rowOff>942975</xdr:rowOff>
    </xdr:to>
    <xdr:pic>
      <xdr:nvPicPr>
        <xdr:cNvPr id="1168" name="Image 152"/>
        <xdr:cNvPicPr>
          <a:picLocks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257175" y="21915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236</xdr:row>
      <xdr:rowOff>942975</xdr:rowOff>
    </xdr:from>
    <xdr:to>
      <xdr:col>0</xdr:col>
      <xdr:colOff>1209675</xdr:colOff>
      <xdr:row>237</xdr:row>
      <xdr:rowOff>942975</xdr:rowOff>
    </xdr:to>
    <xdr:pic>
      <xdr:nvPicPr>
        <xdr:cNvPr id="1169" name="Image 153"/>
        <xdr:cNvPicPr>
          <a:picLocks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257175" y="22010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237</xdr:row>
      <xdr:rowOff>942975</xdr:rowOff>
    </xdr:from>
    <xdr:to>
      <xdr:col>0</xdr:col>
      <xdr:colOff>1209675</xdr:colOff>
      <xdr:row>238</xdr:row>
      <xdr:rowOff>942975</xdr:rowOff>
    </xdr:to>
    <xdr:pic>
      <xdr:nvPicPr>
        <xdr:cNvPr id="1170" name="Image 154"/>
        <xdr:cNvPicPr>
          <a:picLocks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257175" y="22105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238</xdr:row>
      <xdr:rowOff>942975</xdr:rowOff>
    </xdr:from>
    <xdr:to>
      <xdr:col>0</xdr:col>
      <xdr:colOff>1209675</xdr:colOff>
      <xdr:row>239</xdr:row>
      <xdr:rowOff>942975</xdr:rowOff>
    </xdr:to>
    <xdr:pic>
      <xdr:nvPicPr>
        <xdr:cNvPr id="1171" name="Image 155"/>
        <xdr:cNvPicPr>
          <a:picLocks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257175" y="22200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239</xdr:row>
      <xdr:rowOff>942975</xdr:rowOff>
    </xdr:from>
    <xdr:to>
      <xdr:col>0</xdr:col>
      <xdr:colOff>1209675</xdr:colOff>
      <xdr:row>240</xdr:row>
      <xdr:rowOff>942975</xdr:rowOff>
    </xdr:to>
    <xdr:pic>
      <xdr:nvPicPr>
        <xdr:cNvPr id="1172" name="Image 156"/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257175" y="22296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241</xdr:row>
      <xdr:rowOff>942975</xdr:rowOff>
    </xdr:from>
    <xdr:to>
      <xdr:col>0</xdr:col>
      <xdr:colOff>1209675</xdr:colOff>
      <xdr:row>242</xdr:row>
      <xdr:rowOff>942975</xdr:rowOff>
    </xdr:to>
    <xdr:pic>
      <xdr:nvPicPr>
        <xdr:cNvPr id="1173" name="Image 160"/>
        <xdr:cNvPicPr>
          <a:picLocks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257175" y="22486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242</xdr:row>
      <xdr:rowOff>942975</xdr:rowOff>
    </xdr:from>
    <xdr:to>
      <xdr:col>0</xdr:col>
      <xdr:colOff>1209675</xdr:colOff>
      <xdr:row>243</xdr:row>
      <xdr:rowOff>942975</xdr:rowOff>
    </xdr:to>
    <xdr:pic>
      <xdr:nvPicPr>
        <xdr:cNvPr id="1174" name="Image 161"/>
        <xdr:cNvPicPr>
          <a:picLocks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257175" y="22581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243</xdr:row>
      <xdr:rowOff>942975</xdr:rowOff>
    </xdr:from>
    <xdr:to>
      <xdr:col>0</xdr:col>
      <xdr:colOff>1209675</xdr:colOff>
      <xdr:row>244</xdr:row>
      <xdr:rowOff>942975</xdr:rowOff>
    </xdr:to>
    <xdr:pic>
      <xdr:nvPicPr>
        <xdr:cNvPr id="1175" name="Image 162"/>
        <xdr:cNvPicPr>
          <a:picLocks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57175" y="22677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244</xdr:row>
      <xdr:rowOff>942975</xdr:rowOff>
    </xdr:from>
    <xdr:to>
      <xdr:col>0</xdr:col>
      <xdr:colOff>1209675</xdr:colOff>
      <xdr:row>245</xdr:row>
      <xdr:rowOff>942975</xdr:rowOff>
    </xdr:to>
    <xdr:pic>
      <xdr:nvPicPr>
        <xdr:cNvPr id="1176" name="Image 163"/>
        <xdr:cNvPicPr>
          <a:picLocks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57175" y="22772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245</xdr:row>
      <xdr:rowOff>942975</xdr:rowOff>
    </xdr:from>
    <xdr:to>
      <xdr:col>0</xdr:col>
      <xdr:colOff>1209675</xdr:colOff>
      <xdr:row>246</xdr:row>
      <xdr:rowOff>942975</xdr:rowOff>
    </xdr:to>
    <xdr:pic>
      <xdr:nvPicPr>
        <xdr:cNvPr id="1177" name="Image 164"/>
        <xdr:cNvPicPr>
          <a:picLocks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257175" y="22867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246</xdr:row>
      <xdr:rowOff>942975</xdr:rowOff>
    </xdr:from>
    <xdr:to>
      <xdr:col>0</xdr:col>
      <xdr:colOff>1209675</xdr:colOff>
      <xdr:row>247</xdr:row>
      <xdr:rowOff>942975</xdr:rowOff>
    </xdr:to>
    <xdr:pic>
      <xdr:nvPicPr>
        <xdr:cNvPr id="1178" name="Image 165"/>
        <xdr:cNvPicPr>
          <a:picLocks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257175" y="22962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248</xdr:row>
      <xdr:rowOff>942975</xdr:rowOff>
    </xdr:from>
    <xdr:to>
      <xdr:col>0</xdr:col>
      <xdr:colOff>1209675</xdr:colOff>
      <xdr:row>249</xdr:row>
      <xdr:rowOff>942975</xdr:rowOff>
    </xdr:to>
    <xdr:pic>
      <xdr:nvPicPr>
        <xdr:cNvPr id="1179" name="Image 166"/>
        <xdr:cNvPicPr>
          <a:picLocks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257175" y="23153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249</xdr:row>
      <xdr:rowOff>942975</xdr:rowOff>
    </xdr:from>
    <xdr:to>
      <xdr:col>0</xdr:col>
      <xdr:colOff>1209675</xdr:colOff>
      <xdr:row>250</xdr:row>
      <xdr:rowOff>942975</xdr:rowOff>
    </xdr:to>
    <xdr:pic>
      <xdr:nvPicPr>
        <xdr:cNvPr id="1180" name="Image 167"/>
        <xdr:cNvPicPr>
          <a:picLocks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257175" y="23248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251</xdr:row>
      <xdr:rowOff>942975</xdr:rowOff>
    </xdr:from>
    <xdr:to>
      <xdr:col>0</xdr:col>
      <xdr:colOff>1209675</xdr:colOff>
      <xdr:row>252</xdr:row>
      <xdr:rowOff>942975</xdr:rowOff>
    </xdr:to>
    <xdr:pic>
      <xdr:nvPicPr>
        <xdr:cNvPr id="1181" name="Image 169"/>
        <xdr:cNvPicPr>
          <a:picLocks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257175" y="23439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252</xdr:row>
      <xdr:rowOff>942975</xdr:rowOff>
    </xdr:from>
    <xdr:to>
      <xdr:col>0</xdr:col>
      <xdr:colOff>1209675</xdr:colOff>
      <xdr:row>253</xdr:row>
      <xdr:rowOff>942975</xdr:rowOff>
    </xdr:to>
    <xdr:pic>
      <xdr:nvPicPr>
        <xdr:cNvPr id="1182" name="Image 170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257175" y="23534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253</xdr:row>
      <xdr:rowOff>942975</xdr:rowOff>
    </xdr:from>
    <xdr:to>
      <xdr:col>0</xdr:col>
      <xdr:colOff>1209675</xdr:colOff>
      <xdr:row>254</xdr:row>
      <xdr:rowOff>942975</xdr:rowOff>
    </xdr:to>
    <xdr:pic>
      <xdr:nvPicPr>
        <xdr:cNvPr id="1183" name="Image 171"/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257175" y="23629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254</xdr:row>
      <xdr:rowOff>942975</xdr:rowOff>
    </xdr:from>
    <xdr:to>
      <xdr:col>0</xdr:col>
      <xdr:colOff>1209675</xdr:colOff>
      <xdr:row>255</xdr:row>
      <xdr:rowOff>942975</xdr:rowOff>
    </xdr:to>
    <xdr:pic>
      <xdr:nvPicPr>
        <xdr:cNvPr id="1184" name="Image 172"/>
        <xdr:cNvPicPr>
          <a:picLocks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257175" y="23724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256</xdr:row>
      <xdr:rowOff>942975</xdr:rowOff>
    </xdr:from>
    <xdr:to>
      <xdr:col>0</xdr:col>
      <xdr:colOff>1209675</xdr:colOff>
      <xdr:row>257</xdr:row>
      <xdr:rowOff>942975</xdr:rowOff>
    </xdr:to>
    <xdr:pic>
      <xdr:nvPicPr>
        <xdr:cNvPr id="1185" name="Image 173"/>
        <xdr:cNvPicPr>
          <a:picLocks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257175" y="23915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257</xdr:row>
      <xdr:rowOff>942975</xdr:rowOff>
    </xdr:from>
    <xdr:to>
      <xdr:col>0</xdr:col>
      <xdr:colOff>1209675</xdr:colOff>
      <xdr:row>258</xdr:row>
      <xdr:rowOff>942975</xdr:rowOff>
    </xdr:to>
    <xdr:pic>
      <xdr:nvPicPr>
        <xdr:cNvPr id="1186" name="Image 174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257175" y="24010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258</xdr:row>
      <xdr:rowOff>942975</xdr:rowOff>
    </xdr:from>
    <xdr:to>
      <xdr:col>0</xdr:col>
      <xdr:colOff>1209675</xdr:colOff>
      <xdr:row>259</xdr:row>
      <xdr:rowOff>942975</xdr:rowOff>
    </xdr:to>
    <xdr:pic>
      <xdr:nvPicPr>
        <xdr:cNvPr id="1187" name="Image 175"/>
        <xdr:cNvPicPr>
          <a:picLocks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257175" y="24105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259</xdr:row>
      <xdr:rowOff>942975</xdr:rowOff>
    </xdr:from>
    <xdr:to>
      <xdr:col>0</xdr:col>
      <xdr:colOff>1209675</xdr:colOff>
      <xdr:row>260</xdr:row>
      <xdr:rowOff>942975</xdr:rowOff>
    </xdr:to>
    <xdr:pic>
      <xdr:nvPicPr>
        <xdr:cNvPr id="1188" name="Image 176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257175" y="24201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260</xdr:row>
      <xdr:rowOff>942975</xdr:rowOff>
    </xdr:from>
    <xdr:to>
      <xdr:col>0</xdr:col>
      <xdr:colOff>1209675</xdr:colOff>
      <xdr:row>261</xdr:row>
      <xdr:rowOff>942975</xdr:rowOff>
    </xdr:to>
    <xdr:pic>
      <xdr:nvPicPr>
        <xdr:cNvPr id="1189" name="Image 177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257175" y="24296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261</xdr:row>
      <xdr:rowOff>942975</xdr:rowOff>
    </xdr:from>
    <xdr:to>
      <xdr:col>0</xdr:col>
      <xdr:colOff>1209675</xdr:colOff>
      <xdr:row>262</xdr:row>
      <xdr:rowOff>942975</xdr:rowOff>
    </xdr:to>
    <xdr:pic>
      <xdr:nvPicPr>
        <xdr:cNvPr id="1190" name="Image 178"/>
        <xdr:cNvPicPr>
          <a:picLocks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257175" y="24391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263</xdr:row>
      <xdr:rowOff>942975</xdr:rowOff>
    </xdr:from>
    <xdr:to>
      <xdr:col>0</xdr:col>
      <xdr:colOff>1209675</xdr:colOff>
      <xdr:row>264</xdr:row>
      <xdr:rowOff>942975</xdr:rowOff>
    </xdr:to>
    <xdr:pic>
      <xdr:nvPicPr>
        <xdr:cNvPr id="1191" name="Image 179"/>
        <xdr:cNvPicPr>
          <a:picLocks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257175" y="24582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264</xdr:row>
      <xdr:rowOff>942975</xdr:rowOff>
    </xdr:from>
    <xdr:to>
      <xdr:col>0</xdr:col>
      <xdr:colOff>1209675</xdr:colOff>
      <xdr:row>265</xdr:row>
      <xdr:rowOff>942975</xdr:rowOff>
    </xdr:to>
    <xdr:pic>
      <xdr:nvPicPr>
        <xdr:cNvPr id="1192" name="Image 180"/>
        <xdr:cNvPicPr>
          <a:picLocks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257175" y="24677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265</xdr:row>
      <xdr:rowOff>942975</xdr:rowOff>
    </xdr:from>
    <xdr:to>
      <xdr:col>0</xdr:col>
      <xdr:colOff>1209675</xdr:colOff>
      <xdr:row>266</xdr:row>
      <xdr:rowOff>942975</xdr:rowOff>
    </xdr:to>
    <xdr:pic>
      <xdr:nvPicPr>
        <xdr:cNvPr id="1193" name="Image 181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257175" y="24772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266</xdr:row>
      <xdr:rowOff>942975</xdr:rowOff>
    </xdr:from>
    <xdr:to>
      <xdr:col>0</xdr:col>
      <xdr:colOff>1209675</xdr:colOff>
      <xdr:row>267</xdr:row>
      <xdr:rowOff>942975</xdr:rowOff>
    </xdr:to>
    <xdr:pic>
      <xdr:nvPicPr>
        <xdr:cNvPr id="1194" name="Image 182"/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257175" y="24867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267</xdr:row>
      <xdr:rowOff>942975</xdr:rowOff>
    </xdr:from>
    <xdr:to>
      <xdr:col>0</xdr:col>
      <xdr:colOff>1209675</xdr:colOff>
      <xdr:row>268</xdr:row>
      <xdr:rowOff>942975</xdr:rowOff>
    </xdr:to>
    <xdr:pic>
      <xdr:nvPicPr>
        <xdr:cNvPr id="1195" name="Image 183"/>
        <xdr:cNvPicPr>
          <a:picLocks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257175" y="24963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268</xdr:row>
      <xdr:rowOff>942975</xdr:rowOff>
    </xdr:from>
    <xdr:to>
      <xdr:col>0</xdr:col>
      <xdr:colOff>1209675</xdr:colOff>
      <xdr:row>269</xdr:row>
      <xdr:rowOff>942975</xdr:rowOff>
    </xdr:to>
    <xdr:pic>
      <xdr:nvPicPr>
        <xdr:cNvPr id="1196" name="Image 184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257175" y="25058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269</xdr:row>
      <xdr:rowOff>942975</xdr:rowOff>
    </xdr:from>
    <xdr:to>
      <xdr:col>0</xdr:col>
      <xdr:colOff>1209675</xdr:colOff>
      <xdr:row>270</xdr:row>
      <xdr:rowOff>942975</xdr:rowOff>
    </xdr:to>
    <xdr:pic>
      <xdr:nvPicPr>
        <xdr:cNvPr id="1197" name="Image 185"/>
        <xdr:cNvPicPr>
          <a:picLocks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257175" y="25153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270</xdr:row>
      <xdr:rowOff>942975</xdr:rowOff>
    </xdr:from>
    <xdr:to>
      <xdr:col>0</xdr:col>
      <xdr:colOff>1209675</xdr:colOff>
      <xdr:row>271</xdr:row>
      <xdr:rowOff>942975</xdr:rowOff>
    </xdr:to>
    <xdr:pic>
      <xdr:nvPicPr>
        <xdr:cNvPr id="1198" name="Image 186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57175" y="25248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271</xdr:row>
      <xdr:rowOff>942975</xdr:rowOff>
    </xdr:from>
    <xdr:to>
      <xdr:col>0</xdr:col>
      <xdr:colOff>1209675</xdr:colOff>
      <xdr:row>272</xdr:row>
      <xdr:rowOff>942975</xdr:rowOff>
    </xdr:to>
    <xdr:pic>
      <xdr:nvPicPr>
        <xdr:cNvPr id="1199" name="Image 187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257175" y="25344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272</xdr:row>
      <xdr:rowOff>942975</xdr:rowOff>
    </xdr:from>
    <xdr:to>
      <xdr:col>0</xdr:col>
      <xdr:colOff>1209675</xdr:colOff>
      <xdr:row>273</xdr:row>
      <xdr:rowOff>942975</xdr:rowOff>
    </xdr:to>
    <xdr:pic>
      <xdr:nvPicPr>
        <xdr:cNvPr id="1200" name="Image 188"/>
        <xdr:cNvPicPr>
          <a:picLocks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257175" y="25439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273</xdr:row>
      <xdr:rowOff>942975</xdr:rowOff>
    </xdr:from>
    <xdr:to>
      <xdr:col>0</xdr:col>
      <xdr:colOff>1209675</xdr:colOff>
      <xdr:row>274</xdr:row>
      <xdr:rowOff>942975</xdr:rowOff>
    </xdr:to>
    <xdr:pic>
      <xdr:nvPicPr>
        <xdr:cNvPr id="1201" name="Image 189"/>
        <xdr:cNvPicPr>
          <a:picLocks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257175" y="25534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274</xdr:row>
      <xdr:rowOff>942975</xdr:rowOff>
    </xdr:from>
    <xdr:to>
      <xdr:col>0</xdr:col>
      <xdr:colOff>1209675</xdr:colOff>
      <xdr:row>275</xdr:row>
      <xdr:rowOff>942975</xdr:rowOff>
    </xdr:to>
    <xdr:pic>
      <xdr:nvPicPr>
        <xdr:cNvPr id="1202" name="Image 190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257175" y="25629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275</xdr:row>
      <xdr:rowOff>942975</xdr:rowOff>
    </xdr:from>
    <xdr:to>
      <xdr:col>0</xdr:col>
      <xdr:colOff>1209675</xdr:colOff>
      <xdr:row>276</xdr:row>
      <xdr:rowOff>942975</xdr:rowOff>
    </xdr:to>
    <xdr:pic>
      <xdr:nvPicPr>
        <xdr:cNvPr id="1203" name="Image 191"/>
        <xdr:cNvPicPr>
          <a:picLocks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57175" y="25725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276</xdr:row>
      <xdr:rowOff>942975</xdr:rowOff>
    </xdr:from>
    <xdr:to>
      <xdr:col>0</xdr:col>
      <xdr:colOff>1209675</xdr:colOff>
      <xdr:row>277</xdr:row>
      <xdr:rowOff>942975</xdr:rowOff>
    </xdr:to>
    <xdr:pic>
      <xdr:nvPicPr>
        <xdr:cNvPr id="1204" name="Image 192"/>
        <xdr:cNvPicPr>
          <a:picLocks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257175" y="25820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277</xdr:row>
      <xdr:rowOff>942975</xdr:rowOff>
    </xdr:from>
    <xdr:to>
      <xdr:col>0</xdr:col>
      <xdr:colOff>1209675</xdr:colOff>
      <xdr:row>278</xdr:row>
      <xdr:rowOff>942975</xdr:rowOff>
    </xdr:to>
    <xdr:pic>
      <xdr:nvPicPr>
        <xdr:cNvPr id="1205" name="Image 193"/>
        <xdr:cNvPicPr>
          <a:picLocks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257175" y="25915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278</xdr:row>
      <xdr:rowOff>942975</xdr:rowOff>
    </xdr:from>
    <xdr:to>
      <xdr:col>0</xdr:col>
      <xdr:colOff>1209675</xdr:colOff>
      <xdr:row>279</xdr:row>
      <xdr:rowOff>942975</xdr:rowOff>
    </xdr:to>
    <xdr:pic>
      <xdr:nvPicPr>
        <xdr:cNvPr id="1206" name="Image 194"/>
        <xdr:cNvPicPr>
          <a:picLocks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257175" y="26010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279</xdr:row>
      <xdr:rowOff>942975</xdr:rowOff>
    </xdr:from>
    <xdr:to>
      <xdr:col>0</xdr:col>
      <xdr:colOff>1209675</xdr:colOff>
      <xdr:row>280</xdr:row>
      <xdr:rowOff>942975</xdr:rowOff>
    </xdr:to>
    <xdr:pic>
      <xdr:nvPicPr>
        <xdr:cNvPr id="1207" name="Image 195"/>
        <xdr:cNvPicPr>
          <a:picLocks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257175" y="26106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280</xdr:row>
      <xdr:rowOff>942975</xdr:rowOff>
    </xdr:from>
    <xdr:to>
      <xdr:col>0</xdr:col>
      <xdr:colOff>1209675</xdr:colOff>
      <xdr:row>281</xdr:row>
      <xdr:rowOff>942975</xdr:rowOff>
    </xdr:to>
    <xdr:pic>
      <xdr:nvPicPr>
        <xdr:cNvPr id="1208" name="Image 196"/>
        <xdr:cNvPicPr>
          <a:picLocks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257175" y="26201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281</xdr:row>
      <xdr:rowOff>942975</xdr:rowOff>
    </xdr:from>
    <xdr:to>
      <xdr:col>0</xdr:col>
      <xdr:colOff>1209675</xdr:colOff>
      <xdr:row>282</xdr:row>
      <xdr:rowOff>942975</xdr:rowOff>
    </xdr:to>
    <xdr:pic>
      <xdr:nvPicPr>
        <xdr:cNvPr id="1209" name="Image 197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257175" y="26296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282</xdr:row>
      <xdr:rowOff>942975</xdr:rowOff>
    </xdr:from>
    <xdr:to>
      <xdr:col>0</xdr:col>
      <xdr:colOff>1209675</xdr:colOff>
      <xdr:row>283</xdr:row>
      <xdr:rowOff>942975</xdr:rowOff>
    </xdr:to>
    <xdr:pic>
      <xdr:nvPicPr>
        <xdr:cNvPr id="1210" name="Image 198"/>
        <xdr:cNvPicPr>
          <a:picLocks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257175" y="26391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283</xdr:row>
      <xdr:rowOff>942975</xdr:rowOff>
    </xdr:from>
    <xdr:to>
      <xdr:col>0</xdr:col>
      <xdr:colOff>1209675</xdr:colOff>
      <xdr:row>284</xdr:row>
      <xdr:rowOff>942975</xdr:rowOff>
    </xdr:to>
    <xdr:pic>
      <xdr:nvPicPr>
        <xdr:cNvPr id="1211" name="Image 199"/>
        <xdr:cNvPicPr>
          <a:picLocks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257175" y="26487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284</xdr:row>
      <xdr:rowOff>942975</xdr:rowOff>
    </xdr:from>
    <xdr:to>
      <xdr:col>0</xdr:col>
      <xdr:colOff>1209675</xdr:colOff>
      <xdr:row>285</xdr:row>
      <xdr:rowOff>942975</xdr:rowOff>
    </xdr:to>
    <xdr:pic>
      <xdr:nvPicPr>
        <xdr:cNvPr id="1212" name="Image 200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257175" y="26582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285</xdr:row>
      <xdr:rowOff>942975</xdr:rowOff>
    </xdr:from>
    <xdr:to>
      <xdr:col>0</xdr:col>
      <xdr:colOff>1209675</xdr:colOff>
      <xdr:row>286</xdr:row>
      <xdr:rowOff>942975</xdr:rowOff>
    </xdr:to>
    <xdr:pic>
      <xdr:nvPicPr>
        <xdr:cNvPr id="1213" name="Image 201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257175" y="26677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286</xdr:row>
      <xdr:rowOff>942975</xdr:rowOff>
    </xdr:from>
    <xdr:to>
      <xdr:col>0</xdr:col>
      <xdr:colOff>1209675</xdr:colOff>
      <xdr:row>287</xdr:row>
      <xdr:rowOff>942975</xdr:rowOff>
    </xdr:to>
    <xdr:pic>
      <xdr:nvPicPr>
        <xdr:cNvPr id="1214" name="Image 202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257175" y="26772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288</xdr:row>
      <xdr:rowOff>942975</xdr:rowOff>
    </xdr:from>
    <xdr:to>
      <xdr:col>0</xdr:col>
      <xdr:colOff>1209675</xdr:colOff>
      <xdr:row>289</xdr:row>
      <xdr:rowOff>942975</xdr:rowOff>
    </xdr:to>
    <xdr:pic>
      <xdr:nvPicPr>
        <xdr:cNvPr id="1215" name="Image 203"/>
        <xdr:cNvPicPr>
          <a:picLocks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257175" y="26963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289</xdr:row>
      <xdr:rowOff>942975</xdr:rowOff>
    </xdr:from>
    <xdr:to>
      <xdr:col>0</xdr:col>
      <xdr:colOff>1209675</xdr:colOff>
      <xdr:row>290</xdr:row>
      <xdr:rowOff>942975</xdr:rowOff>
    </xdr:to>
    <xdr:pic>
      <xdr:nvPicPr>
        <xdr:cNvPr id="1216" name="Image 204"/>
        <xdr:cNvPicPr>
          <a:picLocks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257175" y="27058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290</xdr:row>
      <xdr:rowOff>942975</xdr:rowOff>
    </xdr:from>
    <xdr:to>
      <xdr:col>0</xdr:col>
      <xdr:colOff>1209675</xdr:colOff>
      <xdr:row>291</xdr:row>
      <xdr:rowOff>942975</xdr:rowOff>
    </xdr:to>
    <xdr:pic>
      <xdr:nvPicPr>
        <xdr:cNvPr id="1217" name="Image 205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257175" y="27153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291</xdr:row>
      <xdr:rowOff>942975</xdr:rowOff>
    </xdr:from>
    <xdr:to>
      <xdr:col>0</xdr:col>
      <xdr:colOff>1209675</xdr:colOff>
      <xdr:row>292</xdr:row>
      <xdr:rowOff>942975</xdr:rowOff>
    </xdr:to>
    <xdr:pic>
      <xdr:nvPicPr>
        <xdr:cNvPr id="1218" name="Image 206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257175" y="27249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292</xdr:row>
      <xdr:rowOff>942975</xdr:rowOff>
    </xdr:from>
    <xdr:to>
      <xdr:col>0</xdr:col>
      <xdr:colOff>1209675</xdr:colOff>
      <xdr:row>293</xdr:row>
      <xdr:rowOff>942975</xdr:rowOff>
    </xdr:to>
    <xdr:pic>
      <xdr:nvPicPr>
        <xdr:cNvPr id="1219" name="Image 207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257175" y="27344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293</xdr:row>
      <xdr:rowOff>942975</xdr:rowOff>
    </xdr:from>
    <xdr:to>
      <xdr:col>0</xdr:col>
      <xdr:colOff>1209675</xdr:colOff>
      <xdr:row>294</xdr:row>
      <xdr:rowOff>942975</xdr:rowOff>
    </xdr:to>
    <xdr:pic>
      <xdr:nvPicPr>
        <xdr:cNvPr id="1220" name="Image 208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257175" y="27439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294</xdr:row>
      <xdr:rowOff>942975</xdr:rowOff>
    </xdr:from>
    <xdr:to>
      <xdr:col>0</xdr:col>
      <xdr:colOff>1209675</xdr:colOff>
      <xdr:row>295</xdr:row>
      <xdr:rowOff>942975</xdr:rowOff>
    </xdr:to>
    <xdr:pic>
      <xdr:nvPicPr>
        <xdr:cNvPr id="1221" name="Image 209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257175" y="27534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295</xdr:row>
      <xdr:rowOff>942975</xdr:rowOff>
    </xdr:from>
    <xdr:to>
      <xdr:col>0</xdr:col>
      <xdr:colOff>1209675</xdr:colOff>
      <xdr:row>296</xdr:row>
      <xdr:rowOff>942975</xdr:rowOff>
    </xdr:to>
    <xdr:pic>
      <xdr:nvPicPr>
        <xdr:cNvPr id="1222" name="Image 210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257175" y="27630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296</xdr:row>
      <xdr:rowOff>942975</xdr:rowOff>
    </xdr:from>
    <xdr:to>
      <xdr:col>0</xdr:col>
      <xdr:colOff>1209675</xdr:colOff>
      <xdr:row>297</xdr:row>
      <xdr:rowOff>942975</xdr:rowOff>
    </xdr:to>
    <xdr:pic>
      <xdr:nvPicPr>
        <xdr:cNvPr id="1223" name="Image 211"/>
        <xdr:cNvPicPr>
          <a:picLocks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257175" y="27725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297</xdr:row>
      <xdr:rowOff>942975</xdr:rowOff>
    </xdr:from>
    <xdr:to>
      <xdr:col>0</xdr:col>
      <xdr:colOff>1209675</xdr:colOff>
      <xdr:row>298</xdr:row>
      <xdr:rowOff>942975</xdr:rowOff>
    </xdr:to>
    <xdr:pic>
      <xdr:nvPicPr>
        <xdr:cNvPr id="1224" name="Image 212"/>
        <xdr:cNvPicPr>
          <a:picLocks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257175" y="27820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300</xdr:row>
      <xdr:rowOff>942975</xdr:rowOff>
    </xdr:from>
    <xdr:to>
      <xdr:col>0</xdr:col>
      <xdr:colOff>1209675</xdr:colOff>
      <xdr:row>301</xdr:row>
      <xdr:rowOff>942975</xdr:rowOff>
    </xdr:to>
    <xdr:pic>
      <xdr:nvPicPr>
        <xdr:cNvPr id="1225" name="Image 213"/>
        <xdr:cNvPicPr>
          <a:picLocks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257175" y="28106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301</xdr:row>
      <xdr:rowOff>942975</xdr:rowOff>
    </xdr:from>
    <xdr:to>
      <xdr:col>0</xdr:col>
      <xdr:colOff>1209675</xdr:colOff>
      <xdr:row>302</xdr:row>
      <xdr:rowOff>942975</xdr:rowOff>
    </xdr:to>
    <xdr:pic>
      <xdr:nvPicPr>
        <xdr:cNvPr id="1226" name="Image 214"/>
        <xdr:cNvPicPr>
          <a:picLocks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257175" y="28201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302</xdr:row>
      <xdr:rowOff>942975</xdr:rowOff>
    </xdr:from>
    <xdr:to>
      <xdr:col>0</xdr:col>
      <xdr:colOff>1209675</xdr:colOff>
      <xdr:row>303</xdr:row>
      <xdr:rowOff>942975</xdr:rowOff>
    </xdr:to>
    <xdr:pic>
      <xdr:nvPicPr>
        <xdr:cNvPr id="1227" name="Image 215"/>
        <xdr:cNvPicPr>
          <a:picLocks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257175" y="28296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303</xdr:row>
      <xdr:rowOff>942975</xdr:rowOff>
    </xdr:from>
    <xdr:to>
      <xdr:col>0</xdr:col>
      <xdr:colOff>1209675</xdr:colOff>
      <xdr:row>304</xdr:row>
      <xdr:rowOff>942975</xdr:rowOff>
    </xdr:to>
    <xdr:pic>
      <xdr:nvPicPr>
        <xdr:cNvPr id="1228" name="Image 216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257175" y="28392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304</xdr:row>
      <xdr:rowOff>942975</xdr:rowOff>
    </xdr:from>
    <xdr:to>
      <xdr:col>0</xdr:col>
      <xdr:colOff>1209675</xdr:colOff>
      <xdr:row>305</xdr:row>
      <xdr:rowOff>942975</xdr:rowOff>
    </xdr:to>
    <xdr:pic>
      <xdr:nvPicPr>
        <xdr:cNvPr id="1229" name="Image 217"/>
        <xdr:cNvPicPr>
          <a:picLocks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257175" y="28487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305</xdr:row>
      <xdr:rowOff>942975</xdr:rowOff>
    </xdr:from>
    <xdr:to>
      <xdr:col>0</xdr:col>
      <xdr:colOff>1209675</xdr:colOff>
      <xdr:row>306</xdr:row>
      <xdr:rowOff>942975</xdr:rowOff>
    </xdr:to>
    <xdr:pic>
      <xdr:nvPicPr>
        <xdr:cNvPr id="1230" name="Image 218"/>
        <xdr:cNvPicPr>
          <a:picLocks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257175" y="28582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306</xdr:row>
      <xdr:rowOff>942975</xdr:rowOff>
    </xdr:from>
    <xdr:to>
      <xdr:col>0</xdr:col>
      <xdr:colOff>1209675</xdr:colOff>
      <xdr:row>307</xdr:row>
      <xdr:rowOff>942975</xdr:rowOff>
    </xdr:to>
    <xdr:pic>
      <xdr:nvPicPr>
        <xdr:cNvPr id="1231" name="Image 219"/>
        <xdr:cNvPicPr>
          <a:picLocks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257175" y="28677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307</xdr:row>
      <xdr:rowOff>942975</xdr:rowOff>
    </xdr:from>
    <xdr:to>
      <xdr:col>0</xdr:col>
      <xdr:colOff>1209675</xdr:colOff>
      <xdr:row>308</xdr:row>
      <xdr:rowOff>942975</xdr:rowOff>
    </xdr:to>
    <xdr:pic>
      <xdr:nvPicPr>
        <xdr:cNvPr id="1232" name="Image 220"/>
        <xdr:cNvPicPr>
          <a:picLocks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257175" y="28773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308</xdr:row>
      <xdr:rowOff>942975</xdr:rowOff>
    </xdr:from>
    <xdr:to>
      <xdr:col>0</xdr:col>
      <xdr:colOff>1209675</xdr:colOff>
      <xdr:row>309</xdr:row>
      <xdr:rowOff>942975</xdr:rowOff>
    </xdr:to>
    <xdr:pic>
      <xdr:nvPicPr>
        <xdr:cNvPr id="1233" name="Image 221"/>
        <xdr:cNvPicPr>
          <a:picLocks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257175" y="28868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309</xdr:row>
      <xdr:rowOff>942975</xdr:rowOff>
    </xdr:from>
    <xdr:to>
      <xdr:col>0</xdr:col>
      <xdr:colOff>1209675</xdr:colOff>
      <xdr:row>310</xdr:row>
      <xdr:rowOff>942975</xdr:rowOff>
    </xdr:to>
    <xdr:pic>
      <xdr:nvPicPr>
        <xdr:cNvPr id="1234" name="Image 222"/>
        <xdr:cNvPicPr>
          <a:picLocks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257175" y="28963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310</xdr:row>
      <xdr:rowOff>942975</xdr:rowOff>
    </xdr:from>
    <xdr:to>
      <xdr:col>0</xdr:col>
      <xdr:colOff>1209675</xdr:colOff>
      <xdr:row>311</xdr:row>
      <xdr:rowOff>942975</xdr:rowOff>
    </xdr:to>
    <xdr:pic>
      <xdr:nvPicPr>
        <xdr:cNvPr id="1235" name="Image 223"/>
        <xdr:cNvPicPr>
          <a:picLocks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257175" y="29058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311</xdr:row>
      <xdr:rowOff>942975</xdr:rowOff>
    </xdr:from>
    <xdr:to>
      <xdr:col>0</xdr:col>
      <xdr:colOff>1209675</xdr:colOff>
      <xdr:row>312</xdr:row>
      <xdr:rowOff>942975</xdr:rowOff>
    </xdr:to>
    <xdr:pic>
      <xdr:nvPicPr>
        <xdr:cNvPr id="1236" name="Image 224"/>
        <xdr:cNvPicPr>
          <a:picLocks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257175" y="29154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312</xdr:row>
      <xdr:rowOff>942975</xdr:rowOff>
    </xdr:from>
    <xdr:to>
      <xdr:col>0</xdr:col>
      <xdr:colOff>1209675</xdr:colOff>
      <xdr:row>313</xdr:row>
      <xdr:rowOff>942975</xdr:rowOff>
    </xdr:to>
    <xdr:pic>
      <xdr:nvPicPr>
        <xdr:cNvPr id="1237" name="Image 225"/>
        <xdr:cNvPicPr>
          <a:picLocks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57175" y="29249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313</xdr:row>
      <xdr:rowOff>942975</xdr:rowOff>
    </xdr:from>
    <xdr:to>
      <xdr:col>0</xdr:col>
      <xdr:colOff>1209675</xdr:colOff>
      <xdr:row>314</xdr:row>
      <xdr:rowOff>942975</xdr:rowOff>
    </xdr:to>
    <xdr:pic>
      <xdr:nvPicPr>
        <xdr:cNvPr id="1238" name="Image 226"/>
        <xdr:cNvPicPr>
          <a:picLocks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57175" y="29344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314</xdr:row>
      <xdr:rowOff>942975</xdr:rowOff>
    </xdr:from>
    <xdr:to>
      <xdr:col>0</xdr:col>
      <xdr:colOff>1209675</xdr:colOff>
      <xdr:row>315</xdr:row>
      <xdr:rowOff>942975</xdr:rowOff>
    </xdr:to>
    <xdr:pic>
      <xdr:nvPicPr>
        <xdr:cNvPr id="1239" name="Image 227"/>
        <xdr:cNvPicPr>
          <a:picLocks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57175" y="29439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315</xdr:row>
      <xdr:rowOff>942975</xdr:rowOff>
    </xdr:from>
    <xdr:to>
      <xdr:col>0</xdr:col>
      <xdr:colOff>1209675</xdr:colOff>
      <xdr:row>316</xdr:row>
      <xdr:rowOff>942975</xdr:rowOff>
    </xdr:to>
    <xdr:pic>
      <xdr:nvPicPr>
        <xdr:cNvPr id="1240" name="Image 228"/>
        <xdr:cNvPicPr>
          <a:picLocks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57175" y="29535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316</xdr:row>
      <xdr:rowOff>942975</xdr:rowOff>
    </xdr:from>
    <xdr:to>
      <xdr:col>0</xdr:col>
      <xdr:colOff>1209675</xdr:colOff>
      <xdr:row>317</xdr:row>
      <xdr:rowOff>942975</xdr:rowOff>
    </xdr:to>
    <xdr:pic>
      <xdr:nvPicPr>
        <xdr:cNvPr id="1241" name="Image 229"/>
        <xdr:cNvPicPr>
          <a:picLocks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57175" y="29630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317</xdr:row>
      <xdr:rowOff>942975</xdr:rowOff>
    </xdr:from>
    <xdr:to>
      <xdr:col>0</xdr:col>
      <xdr:colOff>1209675</xdr:colOff>
      <xdr:row>318</xdr:row>
      <xdr:rowOff>942975</xdr:rowOff>
    </xdr:to>
    <xdr:pic>
      <xdr:nvPicPr>
        <xdr:cNvPr id="1242" name="Image 230"/>
        <xdr:cNvPicPr>
          <a:picLocks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57175" y="29725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318</xdr:row>
      <xdr:rowOff>942975</xdr:rowOff>
    </xdr:from>
    <xdr:to>
      <xdr:col>0</xdr:col>
      <xdr:colOff>1209675</xdr:colOff>
      <xdr:row>319</xdr:row>
      <xdr:rowOff>942975</xdr:rowOff>
    </xdr:to>
    <xdr:pic>
      <xdr:nvPicPr>
        <xdr:cNvPr id="1243" name="Image 231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57175" y="29820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319</xdr:row>
      <xdr:rowOff>942975</xdr:rowOff>
    </xdr:from>
    <xdr:to>
      <xdr:col>0</xdr:col>
      <xdr:colOff>1209675</xdr:colOff>
      <xdr:row>320</xdr:row>
      <xdr:rowOff>942975</xdr:rowOff>
    </xdr:to>
    <xdr:pic>
      <xdr:nvPicPr>
        <xdr:cNvPr id="1244" name="Image 232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57175" y="29916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320</xdr:row>
      <xdr:rowOff>942975</xdr:rowOff>
    </xdr:from>
    <xdr:to>
      <xdr:col>0</xdr:col>
      <xdr:colOff>1209675</xdr:colOff>
      <xdr:row>321</xdr:row>
      <xdr:rowOff>942975</xdr:rowOff>
    </xdr:to>
    <xdr:pic>
      <xdr:nvPicPr>
        <xdr:cNvPr id="1245" name="Image 233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57175" y="30011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321</xdr:row>
      <xdr:rowOff>942975</xdr:rowOff>
    </xdr:from>
    <xdr:to>
      <xdr:col>0</xdr:col>
      <xdr:colOff>1209675</xdr:colOff>
      <xdr:row>322</xdr:row>
      <xdr:rowOff>942975</xdr:rowOff>
    </xdr:to>
    <xdr:pic>
      <xdr:nvPicPr>
        <xdr:cNvPr id="1246" name="Image 234"/>
        <xdr:cNvPicPr>
          <a:picLocks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257175" y="30106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322</xdr:row>
      <xdr:rowOff>942975</xdr:rowOff>
    </xdr:from>
    <xdr:to>
      <xdr:col>0</xdr:col>
      <xdr:colOff>1209675</xdr:colOff>
      <xdr:row>323</xdr:row>
      <xdr:rowOff>942975</xdr:rowOff>
    </xdr:to>
    <xdr:pic>
      <xdr:nvPicPr>
        <xdr:cNvPr id="1247" name="Image 235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257175" y="30201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323</xdr:row>
      <xdr:rowOff>942975</xdr:rowOff>
    </xdr:from>
    <xdr:to>
      <xdr:col>0</xdr:col>
      <xdr:colOff>1209675</xdr:colOff>
      <xdr:row>324</xdr:row>
      <xdr:rowOff>942975</xdr:rowOff>
    </xdr:to>
    <xdr:pic>
      <xdr:nvPicPr>
        <xdr:cNvPr id="1248" name="Image 236"/>
        <xdr:cNvPicPr>
          <a:picLocks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257175" y="30297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324</xdr:row>
      <xdr:rowOff>942975</xdr:rowOff>
    </xdr:from>
    <xdr:to>
      <xdr:col>0</xdr:col>
      <xdr:colOff>1209675</xdr:colOff>
      <xdr:row>325</xdr:row>
      <xdr:rowOff>942975</xdr:rowOff>
    </xdr:to>
    <xdr:pic>
      <xdr:nvPicPr>
        <xdr:cNvPr id="1249" name="Image 237"/>
        <xdr:cNvPicPr>
          <a:picLocks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257175" y="30392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325</xdr:row>
      <xdr:rowOff>942975</xdr:rowOff>
    </xdr:from>
    <xdr:to>
      <xdr:col>0</xdr:col>
      <xdr:colOff>1209675</xdr:colOff>
      <xdr:row>326</xdr:row>
      <xdr:rowOff>942975</xdr:rowOff>
    </xdr:to>
    <xdr:pic>
      <xdr:nvPicPr>
        <xdr:cNvPr id="1250" name="Image 238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57175" y="30487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326</xdr:row>
      <xdr:rowOff>942975</xdr:rowOff>
    </xdr:from>
    <xdr:to>
      <xdr:col>0</xdr:col>
      <xdr:colOff>1209675</xdr:colOff>
      <xdr:row>327</xdr:row>
      <xdr:rowOff>942975</xdr:rowOff>
    </xdr:to>
    <xdr:pic>
      <xdr:nvPicPr>
        <xdr:cNvPr id="1251" name="Image 239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57175" y="30582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327</xdr:row>
      <xdr:rowOff>942975</xdr:rowOff>
    </xdr:from>
    <xdr:to>
      <xdr:col>0</xdr:col>
      <xdr:colOff>1209675</xdr:colOff>
      <xdr:row>328</xdr:row>
      <xdr:rowOff>942975</xdr:rowOff>
    </xdr:to>
    <xdr:pic>
      <xdr:nvPicPr>
        <xdr:cNvPr id="1252" name="Image 240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57175" y="30678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328</xdr:row>
      <xdr:rowOff>942975</xdr:rowOff>
    </xdr:from>
    <xdr:to>
      <xdr:col>0</xdr:col>
      <xdr:colOff>1209675</xdr:colOff>
      <xdr:row>329</xdr:row>
      <xdr:rowOff>942975</xdr:rowOff>
    </xdr:to>
    <xdr:pic>
      <xdr:nvPicPr>
        <xdr:cNvPr id="1253" name="Image 241"/>
        <xdr:cNvPicPr>
          <a:picLocks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57175" y="30773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329</xdr:row>
      <xdr:rowOff>942975</xdr:rowOff>
    </xdr:from>
    <xdr:to>
      <xdr:col>0</xdr:col>
      <xdr:colOff>1209675</xdr:colOff>
      <xdr:row>330</xdr:row>
      <xdr:rowOff>942975</xdr:rowOff>
    </xdr:to>
    <xdr:pic>
      <xdr:nvPicPr>
        <xdr:cNvPr id="1254" name="Image 242"/>
        <xdr:cNvPicPr>
          <a:picLocks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57175" y="30868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330</xdr:row>
      <xdr:rowOff>942975</xdr:rowOff>
    </xdr:from>
    <xdr:to>
      <xdr:col>0</xdr:col>
      <xdr:colOff>1209675</xdr:colOff>
      <xdr:row>331</xdr:row>
      <xdr:rowOff>942975</xdr:rowOff>
    </xdr:to>
    <xdr:pic>
      <xdr:nvPicPr>
        <xdr:cNvPr id="1255" name="Image 243"/>
        <xdr:cNvPicPr>
          <a:picLocks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257175" y="30963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331</xdr:row>
      <xdr:rowOff>942975</xdr:rowOff>
    </xdr:from>
    <xdr:to>
      <xdr:col>0</xdr:col>
      <xdr:colOff>1209675</xdr:colOff>
      <xdr:row>332</xdr:row>
      <xdr:rowOff>942975</xdr:rowOff>
    </xdr:to>
    <xdr:pic>
      <xdr:nvPicPr>
        <xdr:cNvPr id="1256" name="Image 244"/>
        <xdr:cNvPicPr>
          <a:picLocks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257175" y="31059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332</xdr:row>
      <xdr:rowOff>942975</xdr:rowOff>
    </xdr:from>
    <xdr:to>
      <xdr:col>0</xdr:col>
      <xdr:colOff>1209675</xdr:colOff>
      <xdr:row>333</xdr:row>
      <xdr:rowOff>942975</xdr:rowOff>
    </xdr:to>
    <xdr:pic>
      <xdr:nvPicPr>
        <xdr:cNvPr id="1257" name="Image 245"/>
        <xdr:cNvPicPr>
          <a:picLocks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257175" y="31154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333</xdr:row>
      <xdr:rowOff>942975</xdr:rowOff>
    </xdr:from>
    <xdr:to>
      <xdr:col>0</xdr:col>
      <xdr:colOff>1209675</xdr:colOff>
      <xdr:row>334</xdr:row>
      <xdr:rowOff>942975</xdr:rowOff>
    </xdr:to>
    <xdr:pic>
      <xdr:nvPicPr>
        <xdr:cNvPr id="1258" name="Image 246"/>
        <xdr:cNvPicPr>
          <a:picLocks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257175" y="31249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334</xdr:row>
      <xdr:rowOff>942975</xdr:rowOff>
    </xdr:from>
    <xdr:to>
      <xdr:col>0</xdr:col>
      <xdr:colOff>1209675</xdr:colOff>
      <xdr:row>335</xdr:row>
      <xdr:rowOff>942975</xdr:rowOff>
    </xdr:to>
    <xdr:pic>
      <xdr:nvPicPr>
        <xdr:cNvPr id="1259" name="Image 247"/>
        <xdr:cNvPicPr>
          <a:picLocks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57175" y="31344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335</xdr:row>
      <xdr:rowOff>942975</xdr:rowOff>
    </xdr:from>
    <xdr:to>
      <xdr:col>0</xdr:col>
      <xdr:colOff>1209675</xdr:colOff>
      <xdr:row>336</xdr:row>
      <xdr:rowOff>942975</xdr:rowOff>
    </xdr:to>
    <xdr:pic>
      <xdr:nvPicPr>
        <xdr:cNvPr id="1260" name="Image 248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57175" y="31440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336</xdr:row>
      <xdr:rowOff>942975</xdr:rowOff>
    </xdr:from>
    <xdr:to>
      <xdr:col>0</xdr:col>
      <xdr:colOff>1209675</xdr:colOff>
      <xdr:row>337</xdr:row>
      <xdr:rowOff>942975</xdr:rowOff>
    </xdr:to>
    <xdr:pic>
      <xdr:nvPicPr>
        <xdr:cNvPr id="1261" name="Image 249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57175" y="31535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337</xdr:row>
      <xdr:rowOff>942975</xdr:rowOff>
    </xdr:from>
    <xdr:to>
      <xdr:col>0</xdr:col>
      <xdr:colOff>1209675</xdr:colOff>
      <xdr:row>338</xdr:row>
      <xdr:rowOff>942975</xdr:rowOff>
    </xdr:to>
    <xdr:pic>
      <xdr:nvPicPr>
        <xdr:cNvPr id="1262" name="Image 250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57175" y="31630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338</xdr:row>
      <xdr:rowOff>942975</xdr:rowOff>
    </xdr:from>
    <xdr:to>
      <xdr:col>0</xdr:col>
      <xdr:colOff>1209675</xdr:colOff>
      <xdr:row>339</xdr:row>
      <xdr:rowOff>942975</xdr:rowOff>
    </xdr:to>
    <xdr:pic>
      <xdr:nvPicPr>
        <xdr:cNvPr id="1263" name="Image 251"/>
        <xdr:cNvPicPr>
          <a:picLocks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57175" y="31725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339</xdr:row>
      <xdr:rowOff>942975</xdr:rowOff>
    </xdr:from>
    <xdr:to>
      <xdr:col>0</xdr:col>
      <xdr:colOff>1209675</xdr:colOff>
      <xdr:row>340</xdr:row>
      <xdr:rowOff>942975</xdr:rowOff>
    </xdr:to>
    <xdr:pic>
      <xdr:nvPicPr>
        <xdr:cNvPr id="1264" name="Image 252"/>
        <xdr:cNvPicPr>
          <a:picLocks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57175" y="31821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340</xdr:row>
      <xdr:rowOff>942975</xdr:rowOff>
    </xdr:from>
    <xdr:to>
      <xdr:col>0</xdr:col>
      <xdr:colOff>1209675</xdr:colOff>
      <xdr:row>341</xdr:row>
      <xdr:rowOff>942975</xdr:rowOff>
    </xdr:to>
    <xdr:pic>
      <xdr:nvPicPr>
        <xdr:cNvPr id="1265" name="Image 253"/>
        <xdr:cNvPicPr>
          <a:picLocks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57175" y="31916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341</xdr:row>
      <xdr:rowOff>942975</xdr:rowOff>
    </xdr:from>
    <xdr:to>
      <xdr:col>0</xdr:col>
      <xdr:colOff>1209675</xdr:colOff>
      <xdr:row>342</xdr:row>
      <xdr:rowOff>942975</xdr:rowOff>
    </xdr:to>
    <xdr:pic>
      <xdr:nvPicPr>
        <xdr:cNvPr id="1266" name="Image 254"/>
        <xdr:cNvPicPr>
          <a:picLocks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57175" y="32011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342</xdr:row>
      <xdr:rowOff>942975</xdr:rowOff>
    </xdr:from>
    <xdr:to>
      <xdr:col>0</xdr:col>
      <xdr:colOff>1209675</xdr:colOff>
      <xdr:row>343</xdr:row>
      <xdr:rowOff>942975</xdr:rowOff>
    </xdr:to>
    <xdr:pic>
      <xdr:nvPicPr>
        <xdr:cNvPr id="1267" name="Image 255"/>
        <xdr:cNvPicPr>
          <a:picLocks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57175" y="32106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343</xdr:row>
      <xdr:rowOff>942975</xdr:rowOff>
    </xdr:from>
    <xdr:to>
      <xdr:col>0</xdr:col>
      <xdr:colOff>1209675</xdr:colOff>
      <xdr:row>344</xdr:row>
      <xdr:rowOff>942975</xdr:rowOff>
    </xdr:to>
    <xdr:pic>
      <xdr:nvPicPr>
        <xdr:cNvPr id="1268" name="Image 256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57175" y="32202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344</xdr:row>
      <xdr:rowOff>942975</xdr:rowOff>
    </xdr:from>
    <xdr:to>
      <xdr:col>0</xdr:col>
      <xdr:colOff>1209675</xdr:colOff>
      <xdr:row>345</xdr:row>
      <xdr:rowOff>942975</xdr:rowOff>
    </xdr:to>
    <xdr:pic>
      <xdr:nvPicPr>
        <xdr:cNvPr id="1269" name="Image 257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57175" y="32297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345</xdr:row>
      <xdr:rowOff>942975</xdr:rowOff>
    </xdr:from>
    <xdr:to>
      <xdr:col>0</xdr:col>
      <xdr:colOff>1209675</xdr:colOff>
      <xdr:row>346</xdr:row>
      <xdr:rowOff>942975</xdr:rowOff>
    </xdr:to>
    <xdr:pic>
      <xdr:nvPicPr>
        <xdr:cNvPr id="1270" name="Image 258"/>
        <xdr:cNvPicPr>
          <a:picLocks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257175" y="32392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346</xdr:row>
      <xdr:rowOff>942975</xdr:rowOff>
    </xdr:from>
    <xdr:to>
      <xdr:col>0</xdr:col>
      <xdr:colOff>1209675</xdr:colOff>
      <xdr:row>347</xdr:row>
      <xdr:rowOff>942975</xdr:rowOff>
    </xdr:to>
    <xdr:pic>
      <xdr:nvPicPr>
        <xdr:cNvPr id="1271" name="Image 259"/>
        <xdr:cNvPicPr>
          <a:picLocks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257175" y="32487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347</xdr:row>
      <xdr:rowOff>942975</xdr:rowOff>
    </xdr:from>
    <xdr:to>
      <xdr:col>0</xdr:col>
      <xdr:colOff>1209675</xdr:colOff>
      <xdr:row>348</xdr:row>
      <xdr:rowOff>942975</xdr:rowOff>
    </xdr:to>
    <xdr:pic>
      <xdr:nvPicPr>
        <xdr:cNvPr id="1272" name="Image 260"/>
        <xdr:cNvPicPr>
          <a:picLocks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257175" y="32583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348</xdr:row>
      <xdr:rowOff>942975</xdr:rowOff>
    </xdr:from>
    <xdr:to>
      <xdr:col>0</xdr:col>
      <xdr:colOff>1209675</xdr:colOff>
      <xdr:row>349</xdr:row>
      <xdr:rowOff>942975</xdr:rowOff>
    </xdr:to>
    <xdr:pic>
      <xdr:nvPicPr>
        <xdr:cNvPr id="1273" name="Image 261"/>
        <xdr:cNvPicPr>
          <a:picLocks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257175" y="32678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349</xdr:row>
      <xdr:rowOff>942975</xdr:rowOff>
    </xdr:from>
    <xdr:to>
      <xdr:col>0</xdr:col>
      <xdr:colOff>1209675</xdr:colOff>
      <xdr:row>350</xdr:row>
      <xdr:rowOff>942975</xdr:rowOff>
    </xdr:to>
    <xdr:pic>
      <xdr:nvPicPr>
        <xdr:cNvPr id="1274" name="Image 262"/>
        <xdr:cNvPicPr>
          <a:picLocks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257175" y="32773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350</xdr:row>
      <xdr:rowOff>942975</xdr:rowOff>
    </xdr:from>
    <xdr:to>
      <xdr:col>0</xdr:col>
      <xdr:colOff>1209675</xdr:colOff>
      <xdr:row>351</xdr:row>
      <xdr:rowOff>942975</xdr:rowOff>
    </xdr:to>
    <xdr:pic>
      <xdr:nvPicPr>
        <xdr:cNvPr id="1275" name="Image 263"/>
        <xdr:cNvPicPr>
          <a:picLocks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257175" y="32868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351</xdr:row>
      <xdr:rowOff>942975</xdr:rowOff>
    </xdr:from>
    <xdr:to>
      <xdr:col>0</xdr:col>
      <xdr:colOff>1209675</xdr:colOff>
      <xdr:row>352</xdr:row>
      <xdr:rowOff>942975</xdr:rowOff>
    </xdr:to>
    <xdr:pic>
      <xdr:nvPicPr>
        <xdr:cNvPr id="1276" name="Image 264"/>
        <xdr:cNvPicPr>
          <a:picLocks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257175" y="32964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352</xdr:row>
      <xdr:rowOff>942975</xdr:rowOff>
    </xdr:from>
    <xdr:to>
      <xdr:col>0</xdr:col>
      <xdr:colOff>1209675</xdr:colOff>
      <xdr:row>353</xdr:row>
      <xdr:rowOff>942975</xdr:rowOff>
    </xdr:to>
    <xdr:pic>
      <xdr:nvPicPr>
        <xdr:cNvPr id="1277" name="Image 265"/>
        <xdr:cNvPicPr>
          <a:picLocks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257175" y="33059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353</xdr:row>
      <xdr:rowOff>942975</xdr:rowOff>
    </xdr:from>
    <xdr:to>
      <xdr:col>0</xdr:col>
      <xdr:colOff>1209675</xdr:colOff>
      <xdr:row>354</xdr:row>
      <xdr:rowOff>942975</xdr:rowOff>
    </xdr:to>
    <xdr:pic>
      <xdr:nvPicPr>
        <xdr:cNvPr id="1278" name="Image 266"/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257175" y="33154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354</xdr:row>
      <xdr:rowOff>942975</xdr:rowOff>
    </xdr:from>
    <xdr:to>
      <xdr:col>0</xdr:col>
      <xdr:colOff>1209675</xdr:colOff>
      <xdr:row>355</xdr:row>
      <xdr:rowOff>942975</xdr:rowOff>
    </xdr:to>
    <xdr:pic>
      <xdr:nvPicPr>
        <xdr:cNvPr id="1279" name="Image 267"/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257175" y="33249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355</xdr:row>
      <xdr:rowOff>942975</xdr:rowOff>
    </xdr:from>
    <xdr:to>
      <xdr:col>0</xdr:col>
      <xdr:colOff>1209675</xdr:colOff>
      <xdr:row>356</xdr:row>
      <xdr:rowOff>942975</xdr:rowOff>
    </xdr:to>
    <xdr:pic>
      <xdr:nvPicPr>
        <xdr:cNvPr id="1280" name="Image 268"/>
        <xdr:cNvPicPr>
          <a:picLocks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257175" y="33345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356</xdr:row>
      <xdr:rowOff>942975</xdr:rowOff>
    </xdr:from>
    <xdr:to>
      <xdr:col>0</xdr:col>
      <xdr:colOff>1209675</xdr:colOff>
      <xdr:row>357</xdr:row>
      <xdr:rowOff>942975</xdr:rowOff>
    </xdr:to>
    <xdr:pic>
      <xdr:nvPicPr>
        <xdr:cNvPr id="1281" name="Image 269"/>
        <xdr:cNvPicPr>
          <a:picLocks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257175" y="33440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357</xdr:row>
      <xdr:rowOff>942975</xdr:rowOff>
    </xdr:from>
    <xdr:to>
      <xdr:col>0</xdr:col>
      <xdr:colOff>1209675</xdr:colOff>
      <xdr:row>358</xdr:row>
      <xdr:rowOff>942975</xdr:rowOff>
    </xdr:to>
    <xdr:pic>
      <xdr:nvPicPr>
        <xdr:cNvPr id="1282" name="Image 270"/>
        <xdr:cNvPicPr>
          <a:picLocks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257175" y="33535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358</xdr:row>
      <xdr:rowOff>942975</xdr:rowOff>
    </xdr:from>
    <xdr:to>
      <xdr:col>0</xdr:col>
      <xdr:colOff>1209675</xdr:colOff>
      <xdr:row>359</xdr:row>
      <xdr:rowOff>942975</xdr:rowOff>
    </xdr:to>
    <xdr:pic>
      <xdr:nvPicPr>
        <xdr:cNvPr id="1283" name="Image 271"/>
        <xdr:cNvPicPr>
          <a:picLocks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257175" y="33630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359</xdr:row>
      <xdr:rowOff>942975</xdr:rowOff>
    </xdr:from>
    <xdr:to>
      <xdr:col>0</xdr:col>
      <xdr:colOff>1209675</xdr:colOff>
      <xdr:row>360</xdr:row>
      <xdr:rowOff>942975</xdr:rowOff>
    </xdr:to>
    <xdr:pic>
      <xdr:nvPicPr>
        <xdr:cNvPr id="1284" name="Image 272"/>
        <xdr:cNvPicPr>
          <a:picLocks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257175" y="33726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360</xdr:row>
      <xdr:rowOff>942975</xdr:rowOff>
    </xdr:from>
    <xdr:to>
      <xdr:col>0</xdr:col>
      <xdr:colOff>1209675</xdr:colOff>
      <xdr:row>361</xdr:row>
      <xdr:rowOff>942975</xdr:rowOff>
    </xdr:to>
    <xdr:pic>
      <xdr:nvPicPr>
        <xdr:cNvPr id="1285" name="Image 273"/>
        <xdr:cNvPicPr>
          <a:picLocks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257175" y="33821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361</xdr:row>
      <xdr:rowOff>942975</xdr:rowOff>
    </xdr:from>
    <xdr:to>
      <xdr:col>0</xdr:col>
      <xdr:colOff>1209675</xdr:colOff>
      <xdr:row>362</xdr:row>
      <xdr:rowOff>942975</xdr:rowOff>
    </xdr:to>
    <xdr:pic>
      <xdr:nvPicPr>
        <xdr:cNvPr id="1286" name="Image 274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257175" y="33916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362</xdr:row>
      <xdr:rowOff>942975</xdr:rowOff>
    </xdr:from>
    <xdr:to>
      <xdr:col>0</xdr:col>
      <xdr:colOff>1209675</xdr:colOff>
      <xdr:row>363</xdr:row>
      <xdr:rowOff>942975</xdr:rowOff>
    </xdr:to>
    <xdr:pic>
      <xdr:nvPicPr>
        <xdr:cNvPr id="1287" name="Image 275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257175" y="34011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363</xdr:row>
      <xdr:rowOff>942975</xdr:rowOff>
    </xdr:from>
    <xdr:to>
      <xdr:col>0</xdr:col>
      <xdr:colOff>1209675</xdr:colOff>
      <xdr:row>364</xdr:row>
      <xdr:rowOff>942975</xdr:rowOff>
    </xdr:to>
    <xdr:pic>
      <xdr:nvPicPr>
        <xdr:cNvPr id="1288" name="Image 276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257175" y="34107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364</xdr:row>
      <xdr:rowOff>942975</xdr:rowOff>
    </xdr:from>
    <xdr:to>
      <xdr:col>0</xdr:col>
      <xdr:colOff>1209675</xdr:colOff>
      <xdr:row>365</xdr:row>
      <xdr:rowOff>942975</xdr:rowOff>
    </xdr:to>
    <xdr:pic>
      <xdr:nvPicPr>
        <xdr:cNvPr id="1289" name="Image 277"/>
        <xdr:cNvPicPr>
          <a:picLocks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257175" y="34202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365</xdr:row>
      <xdr:rowOff>942975</xdr:rowOff>
    </xdr:from>
    <xdr:to>
      <xdr:col>0</xdr:col>
      <xdr:colOff>1209675</xdr:colOff>
      <xdr:row>366</xdr:row>
      <xdr:rowOff>942975</xdr:rowOff>
    </xdr:to>
    <xdr:pic>
      <xdr:nvPicPr>
        <xdr:cNvPr id="1290" name="Image 278"/>
        <xdr:cNvPicPr>
          <a:picLocks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257175" y="34297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366</xdr:row>
      <xdr:rowOff>942975</xdr:rowOff>
    </xdr:from>
    <xdr:to>
      <xdr:col>0</xdr:col>
      <xdr:colOff>1209675</xdr:colOff>
      <xdr:row>367</xdr:row>
      <xdr:rowOff>942975</xdr:rowOff>
    </xdr:to>
    <xdr:pic>
      <xdr:nvPicPr>
        <xdr:cNvPr id="1291" name="Image 279"/>
        <xdr:cNvPicPr>
          <a:picLocks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257175" y="34392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367</xdr:row>
      <xdr:rowOff>942975</xdr:rowOff>
    </xdr:from>
    <xdr:to>
      <xdr:col>0</xdr:col>
      <xdr:colOff>1209675</xdr:colOff>
      <xdr:row>368</xdr:row>
      <xdr:rowOff>942975</xdr:rowOff>
    </xdr:to>
    <xdr:pic>
      <xdr:nvPicPr>
        <xdr:cNvPr id="1292" name="Image 280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257175" y="34488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368</xdr:row>
      <xdr:rowOff>942975</xdr:rowOff>
    </xdr:from>
    <xdr:to>
      <xdr:col>0</xdr:col>
      <xdr:colOff>1209675</xdr:colOff>
      <xdr:row>369</xdr:row>
      <xdr:rowOff>942975</xdr:rowOff>
    </xdr:to>
    <xdr:pic>
      <xdr:nvPicPr>
        <xdr:cNvPr id="1293" name="Image 281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257175" y="34583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369</xdr:row>
      <xdr:rowOff>942975</xdr:rowOff>
    </xdr:from>
    <xdr:to>
      <xdr:col>0</xdr:col>
      <xdr:colOff>1209675</xdr:colOff>
      <xdr:row>370</xdr:row>
      <xdr:rowOff>942975</xdr:rowOff>
    </xdr:to>
    <xdr:pic>
      <xdr:nvPicPr>
        <xdr:cNvPr id="1294" name="Image 282"/>
        <xdr:cNvPicPr>
          <a:picLocks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257175" y="34678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370</xdr:row>
      <xdr:rowOff>942975</xdr:rowOff>
    </xdr:from>
    <xdr:to>
      <xdr:col>0</xdr:col>
      <xdr:colOff>1209675</xdr:colOff>
      <xdr:row>371</xdr:row>
      <xdr:rowOff>942975</xdr:rowOff>
    </xdr:to>
    <xdr:pic>
      <xdr:nvPicPr>
        <xdr:cNvPr id="1295" name="Image 283"/>
        <xdr:cNvPicPr>
          <a:picLocks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257175" y="34773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371</xdr:row>
      <xdr:rowOff>942975</xdr:rowOff>
    </xdr:from>
    <xdr:to>
      <xdr:col>0</xdr:col>
      <xdr:colOff>1209675</xdr:colOff>
      <xdr:row>372</xdr:row>
      <xdr:rowOff>942975</xdr:rowOff>
    </xdr:to>
    <xdr:pic>
      <xdr:nvPicPr>
        <xdr:cNvPr id="1296" name="Image 284"/>
        <xdr:cNvPicPr>
          <a:picLocks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257175" y="34869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372</xdr:row>
      <xdr:rowOff>942975</xdr:rowOff>
    </xdr:from>
    <xdr:to>
      <xdr:col>0</xdr:col>
      <xdr:colOff>1209675</xdr:colOff>
      <xdr:row>373</xdr:row>
      <xdr:rowOff>942975</xdr:rowOff>
    </xdr:to>
    <xdr:pic>
      <xdr:nvPicPr>
        <xdr:cNvPr id="1297" name="Image 285"/>
        <xdr:cNvPicPr>
          <a:picLocks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257175" y="34964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373</xdr:row>
      <xdr:rowOff>942975</xdr:rowOff>
    </xdr:from>
    <xdr:to>
      <xdr:col>0</xdr:col>
      <xdr:colOff>1209675</xdr:colOff>
      <xdr:row>374</xdr:row>
      <xdr:rowOff>942975</xdr:rowOff>
    </xdr:to>
    <xdr:pic>
      <xdr:nvPicPr>
        <xdr:cNvPr id="1298" name="Image 286"/>
        <xdr:cNvPicPr>
          <a:picLocks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257175" y="35059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374</xdr:row>
      <xdr:rowOff>942975</xdr:rowOff>
    </xdr:from>
    <xdr:to>
      <xdr:col>0</xdr:col>
      <xdr:colOff>1209675</xdr:colOff>
      <xdr:row>375</xdr:row>
      <xdr:rowOff>942975</xdr:rowOff>
    </xdr:to>
    <xdr:pic>
      <xdr:nvPicPr>
        <xdr:cNvPr id="1299" name="Image 287"/>
        <xdr:cNvPicPr>
          <a:picLocks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257175" y="35154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375</xdr:row>
      <xdr:rowOff>942975</xdr:rowOff>
    </xdr:from>
    <xdr:to>
      <xdr:col>0</xdr:col>
      <xdr:colOff>1209675</xdr:colOff>
      <xdr:row>376</xdr:row>
      <xdr:rowOff>942975</xdr:rowOff>
    </xdr:to>
    <xdr:pic>
      <xdr:nvPicPr>
        <xdr:cNvPr id="1300" name="Image 288"/>
        <xdr:cNvPicPr>
          <a:picLocks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257175" y="35250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376</xdr:row>
      <xdr:rowOff>942975</xdr:rowOff>
    </xdr:from>
    <xdr:to>
      <xdr:col>0</xdr:col>
      <xdr:colOff>1209675</xdr:colOff>
      <xdr:row>377</xdr:row>
      <xdr:rowOff>942975</xdr:rowOff>
    </xdr:to>
    <xdr:pic>
      <xdr:nvPicPr>
        <xdr:cNvPr id="1301" name="Image 289"/>
        <xdr:cNvPicPr>
          <a:picLocks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257175" y="35345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377</xdr:row>
      <xdr:rowOff>942975</xdr:rowOff>
    </xdr:from>
    <xdr:to>
      <xdr:col>0</xdr:col>
      <xdr:colOff>1209675</xdr:colOff>
      <xdr:row>378</xdr:row>
      <xdr:rowOff>942975</xdr:rowOff>
    </xdr:to>
    <xdr:pic>
      <xdr:nvPicPr>
        <xdr:cNvPr id="1302" name="Image 290"/>
        <xdr:cNvPicPr>
          <a:picLocks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257175" y="35440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378</xdr:row>
      <xdr:rowOff>942975</xdr:rowOff>
    </xdr:from>
    <xdr:to>
      <xdr:col>0</xdr:col>
      <xdr:colOff>1209675</xdr:colOff>
      <xdr:row>379</xdr:row>
      <xdr:rowOff>942975</xdr:rowOff>
    </xdr:to>
    <xdr:pic>
      <xdr:nvPicPr>
        <xdr:cNvPr id="1303" name="Image 291"/>
        <xdr:cNvPicPr>
          <a:picLocks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257175" y="35535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379</xdr:row>
      <xdr:rowOff>942975</xdr:rowOff>
    </xdr:from>
    <xdr:to>
      <xdr:col>0</xdr:col>
      <xdr:colOff>1209675</xdr:colOff>
      <xdr:row>380</xdr:row>
      <xdr:rowOff>942975</xdr:rowOff>
    </xdr:to>
    <xdr:pic>
      <xdr:nvPicPr>
        <xdr:cNvPr id="1304" name="Image 292"/>
        <xdr:cNvPicPr>
          <a:picLocks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257175" y="35631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380</xdr:row>
      <xdr:rowOff>942975</xdr:rowOff>
    </xdr:from>
    <xdr:to>
      <xdr:col>0</xdr:col>
      <xdr:colOff>1209675</xdr:colOff>
      <xdr:row>381</xdr:row>
      <xdr:rowOff>942975</xdr:rowOff>
    </xdr:to>
    <xdr:pic>
      <xdr:nvPicPr>
        <xdr:cNvPr id="1305" name="Image 293"/>
        <xdr:cNvPicPr>
          <a:picLocks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257175" y="35726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381</xdr:row>
      <xdr:rowOff>942975</xdr:rowOff>
    </xdr:from>
    <xdr:to>
      <xdr:col>0</xdr:col>
      <xdr:colOff>1209675</xdr:colOff>
      <xdr:row>382</xdr:row>
      <xdr:rowOff>942975</xdr:rowOff>
    </xdr:to>
    <xdr:pic>
      <xdr:nvPicPr>
        <xdr:cNvPr id="1306" name="Image 294"/>
        <xdr:cNvPicPr>
          <a:picLocks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257175" y="35821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382</xdr:row>
      <xdr:rowOff>942975</xdr:rowOff>
    </xdr:from>
    <xdr:to>
      <xdr:col>0</xdr:col>
      <xdr:colOff>1209675</xdr:colOff>
      <xdr:row>383</xdr:row>
      <xdr:rowOff>942975</xdr:rowOff>
    </xdr:to>
    <xdr:pic>
      <xdr:nvPicPr>
        <xdr:cNvPr id="1307" name="Image 295"/>
        <xdr:cNvPicPr>
          <a:picLocks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257175" y="35916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383</xdr:row>
      <xdr:rowOff>942975</xdr:rowOff>
    </xdr:from>
    <xdr:to>
      <xdr:col>0</xdr:col>
      <xdr:colOff>1209675</xdr:colOff>
      <xdr:row>384</xdr:row>
      <xdr:rowOff>942975</xdr:rowOff>
    </xdr:to>
    <xdr:pic>
      <xdr:nvPicPr>
        <xdr:cNvPr id="1308" name="Image 296"/>
        <xdr:cNvPicPr>
          <a:picLocks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257175" y="36012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384</xdr:row>
      <xdr:rowOff>942975</xdr:rowOff>
    </xdr:from>
    <xdr:to>
      <xdr:col>0</xdr:col>
      <xdr:colOff>1209675</xdr:colOff>
      <xdr:row>385</xdr:row>
      <xdr:rowOff>942975</xdr:rowOff>
    </xdr:to>
    <xdr:pic>
      <xdr:nvPicPr>
        <xdr:cNvPr id="1309" name="Image 297"/>
        <xdr:cNvPicPr>
          <a:picLocks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257175" y="36107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386</xdr:row>
      <xdr:rowOff>942975</xdr:rowOff>
    </xdr:from>
    <xdr:to>
      <xdr:col>0</xdr:col>
      <xdr:colOff>1209675</xdr:colOff>
      <xdr:row>387</xdr:row>
      <xdr:rowOff>942975</xdr:rowOff>
    </xdr:to>
    <xdr:pic>
      <xdr:nvPicPr>
        <xdr:cNvPr id="1310" name="Image 298"/>
        <xdr:cNvPicPr>
          <a:picLocks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257175" y="36297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387</xdr:row>
      <xdr:rowOff>942975</xdr:rowOff>
    </xdr:from>
    <xdr:to>
      <xdr:col>0</xdr:col>
      <xdr:colOff>1209675</xdr:colOff>
      <xdr:row>388</xdr:row>
      <xdr:rowOff>942975</xdr:rowOff>
    </xdr:to>
    <xdr:pic>
      <xdr:nvPicPr>
        <xdr:cNvPr id="1311" name="Image 299"/>
        <xdr:cNvPicPr>
          <a:picLocks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257175" y="36393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388</xdr:row>
      <xdr:rowOff>942975</xdr:rowOff>
    </xdr:from>
    <xdr:to>
      <xdr:col>0</xdr:col>
      <xdr:colOff>1209675</xdr:colOff>
      <xdr:row>389</xdr:row>
      <xdr:rowOff>942975</xdr:rowOff>
    </xdr:to>
    <xdr:pic>
      <xdr:nvPicPr>
        <xdr:cNvPr id="1312" name="Image 300"/>
        <xdr:cNvPicPr>
          <a:picLocks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257175" y="36488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389</xdr:row>
      <xdr:rowOff>942975</xdr:rowOff>
    </xdr:from>
    <xdr:to>
      <xdr:col>0</xdr:col>
      <xdr:colOff>1209675</xdr:colOff>
      <xdr:row>390</xdr:row>
      <xdr:rowOff>942975</xdr:rowOff>
    </xdr:to>
    <xdr:pic>
      <xdr:nvPicPr>
        <xdr:cNvPr id="1313" name="Image 301"/>
        <xdr:cNvPicPr>
          <a:picLocks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257175" y="36583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390</xdr:row>
      <xdr:rowOff>942975</xdr:rowOff>
    </xdr:from>
    <xdr:to>
      <xdr:col>0</xdr:col>
      <xdr:colOff>1209675</xdr:colOff>
      <xdr:row>391</xdr:row>
      <xdr:rowOff>942975</xdr:rowOff>
    </xdr:to>
    <xdr:pic>
      <xdr:nvPicPr>
        <xdr:cNvPr id="1314" name="Image 302"/>
        <xdr:cNvPicPr>
          <a:picLocks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257175" y="36678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391</xdr:row>
      <xdr:rowOff>942975</xdr:rowOff>
    </xdr:from>
    <xdr:to>
      <xdr:col>0</xdr:col>
      <xdr:colOff>1209675</xdr:colOff>
      <xdr:row>392</xdr:row>
      <xdr:rowOff>942975</xdr:rowOff>
    </xdr:to>
    <xdr:pic>
      <xdr:nvPicPr>
        <xdr:cNvPr id="1315" name="Image 303"/>
        <xdr:cNvPicPr>
          <a:picLocks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257175" y="36774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392</xdr:row>
      <xdr:rowOff>942975</xdr:rowOff>
    </xdr:from>
    <xdr:to>
      <xdr:col>0</xdr:col>
      <xdr:colOff>1209675</xdr:colOff>
      <xdr:row>393</xdr:row>
      <xdr:rowOff>942975</xdr:rowOff>
    </xdr:to>
    <xdr:pic>
      <xdr:nvPicPr>
        <xdr:cNvPr id="1316" name="Image 304"/>
        <xdr:cNvPicPr>
          <a:picLocks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257175" y="36869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393</xdr:row>
      <xdr:rowOff>942975</xdr:rowOff>
    </xdr:from>
    <xdr:to>
      <xdr:col>0</xdr:col>
      <xdr:colOff>1209675</xdr:colOff>
      <xdr:row>394</xdr:row>
      <xdr:rowOff>942975</xdr:rowOff>
    </xdr:to>
    <xdr:pic>
      <xdr:nvPicPr>
        <xdr:cNvPr id="1317" name="Image 305"/>
        <xdr:cNvPicPr>
          <a:picLocks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257175" y="36964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396</xdr:row>
      <xdr:rowOff>942975</xdr:rowOff>
    </xdr:from>
    <xdr:to>
      <xdr:col>0</xdr:col>
      <xdr:colOff>1209675</xdr:colOff>
      <xdr:row>397</xdr:row>
      <xdr:rowOff>942975</xdr:rowOff>
    </xdr:to>
    <xdr:pic>
      <xdr:nvPicPr>
        <xdr:cNvPr id="1318" name="Image 307"/>
        <xdr:cNvPicPr>
          <a:picLocks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257175" y="37250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397</xdr:row>
      <xdr:rowOff>942975</xdr:rowOff>
    </xdr:from>
    <xdr:to>
      <xdr:col>0</xdr:col>
      <xdr:colOff>1209675</xdr:colOff>
      <xdr:row>398</xdr:row>
      <xdr:rowOff>942975</xdr:rowOff>
    </xdr:to>
    <xdr:pic>
      <xdr:nvPicPr>
        <xdr:cNvPr id="1319" name="Image 308"/>
        <xdr:cNvPicPr>
          <a:picLocks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257175" y="37345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398</xdr:row>
      <xdr:rowOff>942975</xdr:rowOff>
    </xdr:from>
    <xdr:to>
      <xdr:col>0</xdr:col>
      <xdr:colOff>1209675</xdr:colOff>
      <xdr:row>399</xdr:row>
      <xdr:rowOff>942975</xdr:rowOff>
    </xdr:to>
    <xdr:pic>
      <xdr:nvPicPr>
        <xdr:cNvPr id="1320" name="Image 309"/>
        <xdr:cNvPicPr>
          <a:picLocks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257175" y="37440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399</xdr:row>
      <xdr:rowOff>942975</xdr:rowOff>
    </xdr:from>
    <xdr:to>
      <xdr:col>0</xdr:col>
      <xdr:colOff>1209675</xdr:colOff>
      <xdr:row>400</xdr:row>
      <xdr:rowOff>942975</xdr:rowOff>
    </xdr:to>
    <xdr:pic>
      <xdr:nvPicPr>
        <xdr:cNvPr id="1321" name="Image 310"/>
        <xdr:cNvPicPr>
          <a:picLocks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257175" y="37536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400</xdr:row>
      <xdr:rowOff>942975</xdr:rowOff>
    </xdr:from>
    <xdr:to>
      <xdr:col>0</xdr:col>
      <xdr:colOff>1209675</xdr:colOff>
      <xdr:row>401</xdr:row>
      <xdr:rowOff>942975</xdr:rowOff>
    </xdr:to>
    <xdr:pic>
      <xdr:nvPicPr>
        <xdr:cNvPr id="1322" name="Image 311"/>
        <xdr:cNvPicPr>
          <a:picLocks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257175" y="37631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401</xdr:row>
      <xdr:rowOff>942975</xdr:rowOff>
    </xdr:from>
    <xdr:to>
      <xdr:col>0</xdr:col>
      <xdr:colOff>1209675</xdr:colOff>
      <xdr:row>402</xdr:row>
      <xdr:rowOff>942975</xdr:rowOff>
    </xdr:to>
    <xdr:pic>
      <xdr:nvPicPr>
        <xdr:cNvPr id="1323" name="Image 312"/>
        <xdr:cNvPicPr>
          <a:picLocks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257175" y="37726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402</xdr:row>
      <xdr:rowOff>942975</xdr:rowOff>
    </xdr:from>
    <xdr:to>
      <xdr:col>0</xdr:col>
      <xdr:colOff>1209675</xdr:colOff>
      <xdr:row>403</xdr:row>
      <xdr:rowOff>942975</xdr:rowOff>
    </xdr:to>
    <xdr:pic>
      <xdr:nvPicPr>
        <xdr:cNvPr id="1324" name="Image 313"/>
        <xdr:cNvPicPr>
          <a:picLocks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257175" y="37821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403</xdr:row>
      <xdr:rowOff>942975</xdr:rowOff>
    </xdr:from>
    <xdr:to>
      <xdr:col>0</xdr:col>
      <xdr:colOff>1209675</xdr:colOff>
      <xdr:row>404</xdr:row>
      <xdr:rowOff>942975</xdr:rowOff>
    </xdr:to>
    <xdr:pic>
      <xdr:nvPicPr>
        <xdr:cNvPr id="1325" name="Image 314"/>
        <xdr:cNvPicPr>
          <a:picLocks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257175" y="37917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404</xdr:row>
      <xdr:rowOff>942975</xdr:rowOff>
    </xdr:from>
    <xdr:to>
      <xdr:col>0</xdr:col>
      <xdr:colOff>1209675</xdr:colOff>
      <xdr:row>405</xdr:row>
      <xdr:rowOff>942975</xdr:rowOff>
    </xdr:to>
    <xdr:pic>
      <xdr:nvPicPr>
        <xdr:cNvPr id="1326" name="Image 315"/>
        <xdr:cNvPicPr>
          <a:picLocks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257175" y="38012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405</xdr:row>
      <xdr:rowOff>942975</xdr:rowOff>
    </xdr:from>
    <xdr:to>
      <xdr:col>0</xdr:col>
      <xdr:colOff>1209675</xdr:colOff>
      <xdr:row>406</xdr:row>
      <xdr:rowOff>942975</xdr:rowOff>
    </xdr:to>
    <xdr:pic>
      <xdr:nvPicPr>
        <xdr:cNvPr id="1327" name="Image 316"/>
        <xdr:cNvPicPr>
          <a:picLocks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257175" y="38107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406</xdr:row>
      <xdr:rowOff>942975</xdr:rowOff>
    </xdr:from>
    <xdr:to>
      <xdr:col>0</xdr:col>
      <xdr:colOff>1209675</xdr:colOff>
      <xdr:row>407</xdr:row>
      <xdr:rowOff>942975</xdr:rowOff>
    </xdr:to>
    <xdr:pic>
      <xdr:nvPicPr>
        <xdr:cNvPr id="1328" name="Image 317"/>
        <xdr:cNvPicPr>
          <a:picLocks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257175" y="38202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407</xdr:row>
      <xdr:rowOff>942975</xdr:rowOff>
    </xdr:from>
    <xdr:to>
      <xdr:col>0</xdr:col>
      <xdr:colOff>1209675</xdr:colOff>
      <xdr:row>408</xdr:row>
      <xdr:rowOff>942975</xdr:rowOff>
    </xdr:to>
    <xdr:pic>
      <xdr:nvPicPr>
        <xdr:cNvPr id="1329" name="Image 318"/>
        <xdr:cNvPicPr>
          <a:picLocks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257175" y="38298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408</xdr:row>
      <xdr:rowOff>942975</xdr:rowOff>
    </xdr:from>
    <xdr:to>
      <xdr:col>0</xdr:col>
      <xdr:colOff>1209675</xdr:colOff>
      <xdr:row>409</xdr:row>
      <xdr:rowOff>942975</xdr:rowOff>
    </xdr:to>
    <xdr:pic>
      <xdr:nvPicPr>
        <xdr:cNvPr id="1330" name="Image 319"/>
        <xdr:cNvPicPr>
          <a:picLocks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257175" y="38393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409</xdr:row>
      <xdr:rowOff>942975</xdr:rowOff>
    </xdr:from>
    <xdr:to>
      <xdr:col>0</xdr:col>
      <xdr:colOff>1209675</xdr:colOff>
      <xdr:row>410</xdr:row>
      <xdr:rowOff>942975</xdr:rowOff>
    </xdr:to>
    <xdr:pic>
      <xdr:nvPicPr>
        <xdr:cNvPr id="1331" name="Image 320"/>
        <xdr:cNvPicPr>
          <a:picLocks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257175" y="38488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410</xdr:row>
      <xdr:rowOff>942975</xdr:rowOff>
    </xdr:from>
    <xdr:to>
      <xdr:col>0</xdr:col>
      <xdr:colOff>1209675</xdr:colOff>
      <xdr:row>411</xdr:row>
      <xdr:rowOff>942975</xdr:rowOff>
    </xdr:to>
    <xdr:pic>
      <xdr:nvPicPr>
        <xdr:cNvPr id="1332" name="Image 321"/>
        <xdr:cNvPicPr>
          <a:picLocks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257175" y="38583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411</xdr:row>
      <xdr:rowOff>942975</xdr:rowOff>
    </xdr:from>
    <xdr:to>
      <xdr:col>0</xdr:col>
      <xdr:colOff>1209675</xdr:colOff>
      <xdr:row>412</xdr:row>
      <xdr:rowOff>942975</xdr:rowOff>
    </xdr:to>
    <xdr:pic>
      <xdr:nvPicPr>
        <xdr:cNvPr id="1333" name="Image 322"/>
        <xdr:cNvPicPr>
          <a:picLocks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257175" y="38679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412</xdr:row>
      <xdr:rowOff>942975</xdr:rowOff>
    </xdr:from>
    <xdr:to>
      <xdr:col>0</xdr:col>
      <xdr:colOff>1209675</xdr:colOff>
      <xdr:row>413</xdr:row>
      <xdr:rowOff>942975</xdr:rowOff>
    </xdr:to>
    <xdr:pic>
      <xdr:nvPicPr>
        <xdr:cNvPr id="1334" name="Image 323"/>
        <xdr:cNvPicPr>
          <a:picLocks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257175" y="38774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413</xdr:row>
      <xdr:rowOff>942975</xdr:rowOff>
    </xdr:from>
    <xdr:to>
      <xdr:col>0</xdr:col>
      <xdr:colOff>1209675</xdr:colOff>
      <xdr:row>414</xdr:row>
      <xdr:rowOff>942975</xdr:rowOff>
    </xdr:to>
    <xdr:pic>
      <xdr:nvPicPr>
        <xdr:cNvPr id="1335" name="Image 324"/>
        <xdr:cNvPicPr>
          <a:picLocks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257175" y="38869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417</xdr:row>
      <xdr:rowOff>942975</xdr:rowOff>
    </xdr:from>
    <xdr:to>
      <xdr:col>0</xdr:col>
      <xdr:colOff>1209675</xdr:colOff>
      <xdr:row>418</xdr:row>
      <xdr:rowOff>942975</xdr:rowOff>
    </xdr:to>
    <xdr:pic>
      <xdr:nvPicPr>
        <xdr:cNvPr id="1336" name="Image 325"/>
        <xdr:cNvPicPr>
          <a:picLocks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257175" y="39250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418</xdr:row>
      <xdr:rowOff>942975</xdr:rowOff>
    </xdr:from>
    <xdr:to>
      <xdr:col>0</xdr:col>
      <xdr:colOff>1209675</xdr:colOff>
      <xdr:row>419</xdr:row>
      <xdr:rowOff>942975</xdr:rowOff>
    </xdr:to>
    <xdr:pic>
      <xdr:nvPicPr>
        <xdr:cNvPr id="1337" name="Image 326"/>
        <xdr:cNvPicPr>
          <a:picLocks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257175" y="39345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419</xdr:row>
      <xdr:rowOff>942975</xdr:rowOff>
    </xdr:from>
    <xdr:to>
      <xdr:col>0</xdr:col>
      <xdr:colOff>1209675</xdr:colOff>
      <xdr:row>420</xdr:row>
      <xdr:rowOff>942975</xdr:rowOff>
    </xdr:to>
    <xdr:pic>
      <xdr:nvPicPr>
        <xdr:cNvPr id="1338" name="Image 327"/>
        <xdr:cNvPicPr>
          <a:picLocks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257175" y="39441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420</xdr:row>
      <xdr:rowOff>942975</xdr:rowOff>
    </xdr:from>
    <xdr:to>
      <xdr:col>0</xdr:col>
      <xdr:colOff>1209675</xdr:colOff>
      <xdr:row>421</xdr:row>
      <xdr:rowOff>942975</xdr:rowOff>
    </xdr:to>
    <xdr:pic>
      <xdr:nvPicPr>
        <xdr:cNvPr id="1339" name="Image 328"/>
        <xdr:cNvPicPr>
          <a:picLocks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257175" y="39536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421</xdr:row>
      <xdr:rowOff>942975</xdr:rowOff>
    </xdr:from>
    <xdr:to>
      <xdr:col>0</xdr:col>
      <xdr:colOff>1209675</xdr:colOff>
      <xdr:row>422</xdr:row>
      <xdr:rowOff>942975</xdr:rowOff>
    </xdr:to>
    <xdr:pic>
      <xdr:nvPicPr>
        <xdr:cNvPr id="1340" name="Image 329"/>
        <xdr:cNvPicPr>
          <a:picLocks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257175" y="39631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422</xdr:row>
      <xdr:rowOff>942975</xdr:rowOff>
    </xdr:from>
    <xdr:to>
      <xdr:col>0</xdr:col>
      <xdr:colOff>1209675</xdr:colOff>
      <xdr:row>423</xdr:row>
      <xdr:rowOff>942975</xdr:rowOff>
    </xdr:to>
    <xdr:pic>
      <xdr:nvPicPr>
        <xdr:cNvPr id="1341" name="Image 330"/>
        <xdr:cNvPicPr>
          <a:picLocks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257175" y="39726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423</xdr:row>
      <xdr:rowOff>942975</xdr:rowOff>
    </xdr:from>
    <xdr:to>
      <xdr:col>0</xdr:col>
      <xdr:colOff>1209675</xdr:colOff>
      <xdr:row>424</xdr:row>
      <xdr:rowOff>942975</xdr:rowOff>
    </xdr:to>
    <xdr:pic>
      <xdr:nvPicPr>
        <xdr:cNvPr id="1342" name="Image 331"/>
        <xdr:cNvPicPr>
          <a:picLocks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257175" y="39822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424</xdr:row>
      <xdr:rowOff>942975</xdr:rowOff>
    </xdr:from>
    <xdr:to>
      <xdr:col>0</xdr:col>
      <xdr:colOff>1209675</xdr:colOff>
      <xdr:row>425</xdr:row>
      <xdr:rowOff>942975</xdr:rowOff>
    </xdr:to>
    <xdr:pic>
      <xdr:nvPicPr>
        <xdr:cNvPr id="1343" name="Image 332"/>
        <xdr:cNvPicPr>
          <a:picLocks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257175" y="39917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425</xdr:row>
      <xdr:rowOff>942975</xdr:rowOff>
    </xdr:from>
    <xdr:to>
      <xdr:col>0</xdr:col>
      <xdr:colOff>1209675</xdr:colOff>
      <xdr:row>426</xdr:row>
      <xdr:rowOff>942975</xdr:rowOff>
    </xdr:to>
    <xdr:pic>
      <xdr:nvPicPr>
        <xdr:cNvPr id="1344" name="Image 333"/>
        <xdr:cNvPicPr>
          <a:picLocks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257175" y="40012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426</xdr:row>
      <xdr:rowOff>942975</xdr:rowOff>
    </xdr:from>
    <xdr:to>
      <xdr:col>0</xdr:col>
      <xdr:colOff>1209675</xdr:colOff>
      <xdr:row>427</xdr:row>
      <xdr:rowOff>942975</xdr:rowOff>
    </xdr:to>
    <xdr:pic>
      <xdr:nvPicPr>
        <xdr:cNvPr id="1345" name="Image 334"/>
        <xdr:cNvPicPr>
          <a:picLocks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257175" y="40107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427</xdr:row>
      <xdr:rowOff>942975</xdr:rowOff>
    </xdr:from>
    <xdr:to>
      <xdr:col>0</xdr:col>
      <xdr:colOff>1209675</xdr:colOff>
      <xdr:row>428</xdr:row>
      <xdr:rowOff>942975</xdr:rowOff>
    </xdr:to>
    <xdr:pic>
      <xdr:nvPicPr>
        <xdr:cNvPr id="1346" name="Image 335"/>
        <xdr:cNvPicPr>
          <a:picLocks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257175" y="40203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428</xdr:row>
      <xdr:rowOff>942975</xdr:rowOff>
    </xdr:from>
    <xdr:to>
      <xdr:col>0</xdr:col>
      <xdr:colOff>1209675</xdr:colOff>
      <xdr:row>429</xdr:row>
      <xdr:rowOff>942975</xdr:rowOff>
    </xdr:to>
    <xdr:pic>
      <xdr:nvPicPr>
        <xdr:cNvPr id="1347" name="Image 336"/>
        <xdr:cNvPicPr>
          <a:picLocks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257175" y="40298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429</xdr:row>
      <xdr:rowOff>942975</xdr:rowOff>
    </xdr:from>
    <xdr:to>
      <xdr:col>0</xdr:col>
      <xdr:colOff>1209675</xdr:colOff>
      <xdr:row>430</xdr:row>
      <xdr:rowOff>942975</xdr:rowOff>
    </xdr:to>
    <xdr:pic>
      <xdr:nvPicPr>
        <xdr:cNvPr id="1348" name="Image 337"/>
        <xdr:cNvPicPr>
          <a:picLocks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257175" y="40393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430</xdr:row>
      <xdr:rowOff>942975</xdr:rowOff>
    </xdr:from>
    <xdr:to>
      <xdr:col>0</xdr:col>
      <xdr:colOff>1209675</xdr:colOff>
      <xdr:row>431</xdr:row>
      <xdr:rowOff>942975</xdr:rowOff>
    </xdr:to>
    <xdr:pic>
      <xdr:nvPicPr>
        <xdr:cNvPr id="1349" name="Image 338"/>
        <xdr:cNvPicPr>
          <a:picLocks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257175" y="40488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431</xdr:row>
      <xdr:rowOff>942975</xdr:rowOff>
    </xdr:from>
    <xdr:to>
      <xdr:col>0</xdr:col>
      <xdr:colOff>1209675</xdr:colOff>
      <xdr:row>432</xdr:row>
      <xdr:rowOff>942975</xdr:rowOff>
    </xdr:to>
    <xdr:pic>
      <xdr:nvPicPr>
        <xdr:cNvPr id="1350" name="Image 339"/>
        <xdr:cNvPicPr>
          <a:picLocks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257175" y="40584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432</xdr:row>
      <xdr:rowOff>942975</xdr:rowOff>
    </xdr:from>
    <xdr:to>
      <xdr:col>0</xdr:col>
      <xdr:colOff>1209675</xdr:colOff>
      <xdr:row>433</xdr:row>
      <xdr:rowOff>942975</xdr:rowOff>
    </xdr:to>
    <xdr:pic>
      <xdr:nvPicPr>
        <xdr:cNvPr id="1351" name="Image 340"/>
        <xdr:cNvPicPr>
          <a:picLocks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257175" y="40679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433</xdr:row>
      <xdr:rowOff>942975</xdr:rowOff>
    </xdr:from>
    <xdr:to>
      <xdr:col>0</xdr:col>
      <xdr:colOff>1209675</xdr:colOff>
      <xdr:row>434</xdr:row>
      <xdr:rowOff>942975</xdr:rowOff>
    </xdr:to>
    <xdr:pic>
      <xdr:nvPicPr>
        <xdr:cNvPr id="1352" name="Image 341"/>
        <xdr:cNvPicPr>
          <a:picLocks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257175" y="40774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434</xdr:row>
      <xdr:rowOff>942975</xdr:rowOff>
    </xdr:from>
    <xdr:to>
      <xdr:col>0</xdr:col>
      <xdr:colOff>1209675</xdr:colOff>
      <xdr:row>435</xdr:row>
      <xdr:rowOff>942975</xdr:rowOff>
    </xdr:to>
    <xdr:pic>
      <xdr:nvPicPr>
        <xdr:cNvPr id="1353" name="Image 342"/>
        <xdr:cNvPicPr>
          <a:picLocks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257175" y="40869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435</xdr:row>
      <xdr:rowOff>942975</xdr:rowOff>
    </xdr:from>
    <xdr:to>
      <xdr:col>0</xdr:col>
      <xdr:colOff>1209675</xdr:colOff>
      <xdr:row>436</xdr:row>
      <xdr:rowOff>942975</xdr:rowOff>
    </xdr:to>
    <xdr:pic>
      <xdr:nvPicPr>
        <xdr:cNvPr id="1354" name="Image 343"/>
        <xdr:cNvPicPr>
          <a:picLocks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257175" y="40965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436</xdr:row>
      <xdr:rowOff>942975</xdr:rowOff>
    </xdr:from>
    <xdr:to>
      <xdr:col>0</xdr:col>
      <xdr:colOff>1209675</xdr:colOff>
      <xdr:row>437</xdr:row>
      <xdr:rowOff>942975</xdr:rowOff>
    </xdr:to>
    <xdr:pic>
      <xdr:nvPicPr>
        <xdr:cNvPr id="1355" name="Image 344"/>
        <xdr:cNvPicPr>
          <a:picLocks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257175" y="41060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437</xdr:row>
      <xdr:rowOff>942975</xdr:rowOff>
    </xdr:from>
    <xdr:to>
      <xdr:col>0</xdr:col>
      <xdr:colOff>1209675</xdr:colOff>
      <xdr:row>438</xdr:row>
      <xdr:rowOff>942975</xdr:rowOff>
    </xdr:to>
    <xdr:pic>
      <xdr:nvPicPr>
        <xdr:cNvPr id="1356" name="Image 345"/>
        <xdr:cNvPicPr>
          <a:picLocks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257175" y="41155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438</xdr:row>
      <xdr:rowOff>942975</xdr:rowOff>
    </xdr:from>
    <xdr:to>
      <xdr:col>0</xdr:col>
      <xdr:colOff>1209675</xdr:colOff>
      <xdr:row>439</xdr:row>
      <xdr:rowOff>942975</xdr:rowOff>
    </xdr:to>
    <xdr:pic>
      <xdr:nvPicPr>
        <xdr:cNvPr id="1357" name="Image 346"/>
        <xdr:cNvPicPr>
          <a:picLocks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257175" y="41250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442</xdr:row>
      <xdr:rowOff>942975</xdr:rowOff>
    </xdr:from>
    <xdr:to>
      <xdr:col>0</xdr:col>
      <xdr:colOff>1209675</xdr:colOff>
      <xdr:row>443</xdr:row>
      <xdr:rowOff>942975</xdr:rowOff>
    </xdr:to>
    <xdr:pic>
      <xdr:nvPicPr>
        <xdr:cNvPr id="1358" name="Image 347"/>
        <xdr:cNvPicPr>
          <a:picLocks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257175" y="41631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444</xdr:row>
      <xdr:rowOff>942975</xdr:rowOff>
    </xdr:from>
    <xdr:to>
      <xdr:col>0</xdr:col>
      <xdr:colOff>1209675</xdr:colOff>
      <xdr:row>445</xdr:row>
      <xdr:rowOff>942975</xdr:rowOff>
    </xdr:to>
    <xdr:pic>
      <xdr:nvPicPr>
        <xdr:cNvPr id="1359" name="Image 348"/>
        <xdr:cNvPicPr>
          <a:picLocks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257175" y="41822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445</xdr:row>
      <xdr:rowOff>942975</xdr:rowOff>
    </xdr:from>
    <xdr:to>
      <xdr:col>0</xdr:col>
      <xdr:colOff>1209675</xdr:colOff>
      <xdr:row>446</xdr:row>
      <xdr:rowOff>942975</xdr:rowOff>
    </xdr:to>
    <xdr:pic>
      <xdr:nvPicPr>
        <xdr:cNvPr id="1360" name="Image 349"/>
        <xdr:cNvPicPr>
          <a:picLocks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257175" y="419176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446</xdr:row>
      <xdr:rowOff>942975</xdr:rowOff>
    </xdr:from>
    <xdr:to>
      <xdr:col>0</xdr:col>
      <xdr:colOff>1209675</xdr:colOff>
      <xdr:row>447</xdr:row>
      <xdr:rowOff>942975</xdr:rowOff>
    </xdr:to>
    <xdr:pic>
      <xdr:nvPicPr>
        <xdr:cNvPr id="1361" name="Image 350"/>
        <xdr:cNvPicPr>
          <a:picLocks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257175" y="42012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447</xdr:row>
      <xdr:rowOff>942975</xdr:rowOff>
    </xdr:from>
    <xdr:to>
      <xdr:col>0</xdr:col>
      <xdr:colOff>1209675</xdr:colOff>
      <xdr:row>448</xdr:row>
      <xdr:rowOff>942975</xdr:rowOff>
    </xdr:to>
    <xdr:pic>
      <xdr:nvPicPr>
        <xdr:cNvPr id="1362" name="Image 351"/>
        <xdr:cNvPicPr>
          <a:picLocks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257175" y="4210812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460</xdr:row>
      <xdr:rowOff>942975</xdr:rowOff>
    </xdr:from>
    <xdr:to>
      <xdr:col>0</xdr:col>
      <xdr:colOff>1209675</xdr:colOff>
      <xdr:row>461</xdr:row>
      <xdr:rowOff>942975</xdr:rowOff>
    </xdr:to>
    <xdr:pic>
      <xdr:nvPicPr>
        <xdr:cNvPr id="1363" name="Image 353"/>
        <xdr:cNvPicPr>
          <a:picLocks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257175" y="433463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462</xdr:row>
      <xdr:rowOff>942975</xdr:rowOff>
    </xdr:from>
    <xdr:to>
      <xdr:col>0</xdr:col>
      <xdr:colOff>1209675</xdr:colOff>
      <xdr:row>463</xdr:row>
      <xdr:rowOff>942975</xdr:rowOff>
    </xdr:to>
    <xdr:pic>
      <xdr:nvPicPr>
        <xdr:cNvPr id="1364" name="Image 354"/>
        <xdr:cNvPicPr>
          <a:picLocks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257175" y="4353687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962025</xdr:colOff>
      <xdr:row>0</xdr:row>
      <xdr:rowOff>409575</xdr:rowOff>
    </xdr:to>
    <xdr:pic>
      <xdr:nvPicPr>
        <xdr:cNvPr id="1365" name="Image 355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0" y="0"/>
          <a:ext cx="23431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millard/Desktop/-HOME%20OFFICE-/STOCK%20FILES/2020.04.23-KAPPA%20CLEARANCE%20STOCK%20FILE_VBA_75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BASE"/>
      <sheetName val="APPAREL"/>
      <sheetName val="SHOES"/>
      <sheetName val="ACCESSORIES"/>
      <sheetName val="Carry-Over"/>
      <sheetName val="23.04.2020-Données Articles"/>
    </sheetNames>
    <sheetDataSet>
      <sheetData sheetId="0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  <cell r="O1">
            <v>12</v>
          </cell>
          <cell r="P1">
            <v>13</v>
          </cell>
          <cell r="Q1">
            <v>14</v>
          </cell>
          <cell r="R1">
            <v>15</v>
          </cell>
          <cell r="S1">
            <v>16</v>
          </cell>
          <cell r="T1">
            <v>17</v>
          </cell>
          <cell r="U1">
            <v>18</v>
          </cell>
          <cell r="V1">
            <v>19</v>
          </cell>
          <cell r="W1">
            <v>20</v>
          </cell>
          <cell r="X1">
            <v>21</v>
          </cell>
          <cell r="Y1">
            <v>22</v>
          </cell>
          <cell r="Z1">
            <v>23</v>
          </cell>
          <cell r="AA1">
            <v>24</v>
          </cell>
          <cell r="AB1">
            <v>25</v>
          </cell>
          <cell r="AC1">
            <v>26</v>
          </cell>
          <cell r="AD1">
            <v>27</v>
          </cell>
          <cell r="AE1">
            <v>28</v>
          </cell>
          <cell r="AF1">
            <v>29</v>
          </cell>
          <cell r="AG1">
            <v>30</v>
          </cell>
          <cell r="AH1">
            <v>31</v>
          </cell>
          <cell r="AI1">
            <v>32</v>
          </cell>
          <cell r="AJ1">
            <v>33</v>
          </cell>
          <cell r="AK1">
            <v>34</v>
          </cell>
          <cell r="AL1">
            <v>35</v>
          </cell>
          <cell r="AM1">
            <v>36</v>
          </cell>
          <cell r="AN1">
            <v>37</v>
          </cell>
          <cell r="AO1">
            <v>38</v>
          </cell>
          <cell r="AP1">
            <v>39</v>
          </cell>
          <cell r="AQ1">
            <v>40</v>
          </cell>
          <cell r="AR1">
            <v>41</v>
          </cell>
          <cell r="AS1">
            <v>42</v>
          </cell>
          <cell r="AT1">
            <v>43</v>
          </cell>
          <cell r="AU1">
            <v>44</v>
          </cell>
          <cell r="AV1">
            <v>45</v>
          </cell>
          <cell r="AW1">
            <v>46</v>
          </cell>
          <cell r="AX1">
            <v>47</v>
          </cell>
          <cell r="AY1">
            <v>48</v>
          </cell>
          <cell r="AZ1">
            <v>49</v>
          </cell>
          <cell r="BA1">
            <v>50</v>
          </cell>
          <cell r="BB1">
            <v>51</v>
          </cell>
          <cell r="BC1">
            <v>52</v>
          </cell>
          <cell r="BD1">
            <v>53</v>
          </cell>
          <cell r="BE1">
            <v>54</v>
          </cell>
          <cell r="BF1">
            <v>55</v>
          </cell>
          <cell r="BG1">
            <v>56</v>
          </cell>
          <cell r="BH1">
            <v>57</v>
          </cell>
          <cell r="BI1">
            <v>58</v>
          </cell>
          <cell r="BJ1">
            <v>59</v>
          </cell>
          <cell r="BK1">
            <v>60</v>
          </cell>
          <cell r="BL1">
            <v>61</v>
          </cell>
          <cell r="BM1">
            <v>62</v>
          </cell>
          <cell r="BN1">
            <v>63</v>
          </cell>
          <cell r="BO1">
            <v>64</v>
          </cell>
          <cell r="BP1">
            <v>65</v>
          </cell>
          <cell r="BQ1">
            <v>66</v>
          </cell>
          <cell r="BR1">
            <v>67</v>
          </cell>
          <cell r="BS1">
            <v>68</v>
          </cell>
          <cell r="BT1">
            <v>69</v>
          </cell>
          <cell r="BU1">
            <v>70</v>
          </cell>
          <cell r="BV1">
            <v>71</v>
          </cell>
          <cell r="BW1">
            <v>72</v>
          </cell>
          <cell r="BX1">
            <v>73</v>
          </cell>
          <cell r="BY1">
            <v>74</v>
          </cell>
          <cell r="BZ1">
            <v>75</v>
          </cell>
          <cell r="CA1">
            <v>76</v>
          </cell>
          <cell r="CB1">
            <v>77</v>
          </cell>
          <cell r="CC1">
            <v>78</v>
          </cell>
          <cell r="CD1">
            <v>79</v>
          </cell>
          <cell r="CE1">
            <v>80</v>
          </cell>
          <cell r="CF1">
            <v>81</v>
          </cell>
          <cell r="CG1">
            <v>82</v>
          </cell>
          <cell r="CH1">
            <v>83</v>
          </cell>
          <cell r="CI1">
            <v>84</v>
          </cell>
          <cell r="CJ1">
            <v>85</v>
          </cell>
          <cell r="CK1">
            <v>86</v>
          </cell>
          <cell r="CL1">
            <v>87</v>
          </cell>
        </row>
        <row r="2">
          <cell r="Y2" t="str">
            <v>5</v>
          </cell>
          <cell r="Z2" t="str">
            <v>6</v>
          </cell>
          <cell r="AA2" t="str">
            <v>7</v>
          </cell>
          <cell r="AB2" t="str">
            <v>8</v>
          </cell>
          <cell r="AC2" t="str">
            <v>8,5</v>
          </cell>
          <cell r="AD2" t="str">
            <v>9</v>
          </cell>
          <cell r="AE2" t="str">
            <v>10</v>
          </cell>
          <cell r="AF2" t="str">
            <v>11</v>
          </cell>
          <cell r="AG2" t="str">
            <v>12</v>
          </cell>
          <cell r="AH2" t="str">
            <v>12,5</v>
          </cell>
          <cell r="AI2" t="str">
            <v>13</v>
          </cell>
          <cell r="AJ2" t="str">
            <v>1</v>
          </cell>
          <cell r="AK2" t="str">
            <v>2</v>
          </cell>
          <cell r="AL2" t="str">
            <v>2,5</v>
          </cell>
          <cell r="AM2" t="str">
            <v>3</v>
          </cell>
          <cell r="AN2" t="str">
            <v>4</v>
          </cell>
          <cell r="AO2" t="str">
            <v>5</v>
          </cell>
          <cell r="AP2" t="str">
            <v>6</v>
          </cell>
          <cell r="AQ2" t="str">
            <v>6,5</v>
          </cell>
          <cell r="AR2" t="str">
            <v>7</v>
          </cell>
          <cell r="AS2" t="str">
            <v>8</v>
          </cell>
          <cell r="AT2" t="str">
            <v>9</v>
          </cell>
          <cell r="AU2" t="str">
            <v>9,5</v>
          </cell>
          <cell r="AV2" t="str">
            <v>10</v>
          </cell>
          <cell r="AW2" t="str">
            <v>11</v>
          </cell>
          <cell r="AX2" t="str">
            <v>12</v>
          </cell>
          <cell r="AY2" t="str">
            <v>13</v>
          </cell>
          <cell r="AZ2" t="str">
            <v>14</v>
          </cell>
          <cell r="BA2" t="str">
            <v>27/30</v>
          </cell>
          <cell r="BB2" t="str">
            <v>31/34</v>
          </cell>
          <cell r="BC2" t="str">
            <v>35/38</v>
          </cell>
          <cell r="BD2" t="str">
            <v>39/42</v>
          </cell>
          <cell r="BE2" t="str">
            <v>43/46</v>
          </cell>
          <cell r="BF2" t="str">
            <v>47/49</v>
          </cell>
          <cell r="BG2" t="str">
            <v>4Y</v>
          </cell>
          <cell r="BH2" t="str">
            <v>YS</v>
          </cell>
          <cell r="BI2" t="str">
            <v>6Y</v>
          </cell>
          <cell r="BJ2" t="str">
            <v>8Y</v>
          </cell>
          <cell r="BK2" t="str">
            <v>YM</v>
          </cell>
          <cell r="BL2" t="str">
            <v>10Y</v>
          </cell>
          <cell r="BM2" t="str">
            <v>YL</v>
          </cell>
          <cell r="BN2" t="str">
            <v>12Y</v>
          </cell>
          <cell r="BO2" t="str">
            <v>YXL</v>
          </cell>
          <cell r="BP2" t="str">
            <v>14Y</v>
          </cell>
          <cell r="BQ2" t="str">
            <v>Y2XL</v>
          </cell>
          <cell r="BR2" t="str">
            <v>Y3XL</v>
          </cell>
          <cell r="BS2" t="str">
            <v>XS</v>
          </cell>
          <cell r="BT2" t="str">
            <v>S</v>
          </cell>
          <cell r="BU2" t="str">
            <v>M</v>
          </cell>
          <cell r="BV2" t="str">
            <v>L</v>
          </cell>
          <cell r="BW2" t="str">
            <v>XL</v>
          </cell>
          <cell r="BX2" t="str">
            <v>2XL</v>
          </cell>
          <cell r="BY2" t="str">
            <v>3XL</v>
          </cell>
          <cell r="BZ2" t="str">
            <v>4XL</v>
          </cell>
          <cell r="CA2" t="str">
            <v>T05</v>
          </cell>
          <cell r="CB2" t="str">
            <v>T08</v>
          </cell>
          <cell r="CC2" t="str">
            <v>T09</v>
          </cell>
          <cell r="CD2" t="str">
            <v>T10</v>
          </cell>
          <cell r="CE2" t="str">
            <v>T11</v>
          </cell>
          <cell r="CF2" t="str">
            <v>T.U</v>
          </cell>
          <cell r="CG2" t="str">
            <v>Prepack (UNITE)</v>
          </cell>
          <cell r="CH2" t="str">
            <v>59</v>
          </cell>
          <cell r="CI2" t="str">
            <v>57</v>
          </cell>
          <cell r="CJ2" t="str">
            <v>TU</v>
          </cell>
          <cell r="CK2" t="str">
            <v>05</v>
          </cell>
          <cell r="CL2" t="str">
            <v>04</v>
          </cell>
        </row>
        <row r="3">
          <cell r="D3" t="str">
            <v>KEY</v>
          </cell>
          <cell r="E3" t="str">
            <v>No article</v>
          </cell>
          <cell r="F3" t="str">
            <v>Désignation article</v>
          </cell>
          <cell r="G3" t="str">
            <v>Couleur</v>
          </cell>
          <cell r="H3" t="str">
            <v>Description couleur</v>
          </cell>
          <cell r="I3" t="str">
            <v>PRI</v>
          </cell>
          <cell r="J3" t="str">
            <v>PVC Adulte</v>
          </cell>
          <cell r="K3" t="str">
            <v>PVC Junior</v>
          </cell>
          <cell r="L3" t="str">
            <v>PAB Adulte</v>
          </cell>
          <cell r="M3" t="str">
            <v>PAB Junior</v>
          </cell>
          <cell r="N3" t="str">
            <v>RRP Ad</v>
          </cell>
          <cell r="O3" t="str">
            <v>RRP Jr</v>
          </cell>
          <cell r="P3" t="str">
            <v>WSP Ad</v>
          </cell>
          <cell r="Q3" t="str">
            <v>WSP Jr</v>
          </cell>
          <cell r="R3" t="str">
            <v>Catalogue</v>
          </cell>
          <cell r="S3" t="str">
            <v>-3-Catégorie</v>
          </cell>
          <cell r="T3" t="str">
            <v>Genre</v>
          </cell>
          <cell r="U3" t="str">
            <v>Description pack</v>
          </cell>
          <cell r="V3" t="str">
            <v>Code unité</v>
          </cell>
          <cell r="W3" t="str">
            <v>Total Stock-Ventes PCS</v>
          </cell>
          <cell r="X3" t="str">
            <v>Total Stock-Ventes UNITE</v>
          </cell>
          <cell r="Y3" t="str">
            <v>22</v>
          </cell>
          <cell r="Z3" t="str">
            <v>23</v>
          </cell>
          <cell r="AA3" t="str">
            <v>24</v>
          </cell>
          <cell r="AB3" t="str">
            <v>25</v>
          </cell>
          <cell r="AC3" t="str">
            <v>26</v>
          </cell>
          <cell r="AD3" t="str">
            <v>27</v>
          </cell>
          <cell r="AE3" t="str">
            <v>28</v>
          </cell>
          <cell r="AF3" t="str">
            <v>29</v>
          </cell>
          <cell r="AG3" t="str">
            <v>30</v>
          </cell>
          <cell r="AH3" t="str">
            <v>31</v>
          </cell>
          <cell r="AI3" t="str">
            <v>32</v>
          </cell>
          <cell r="AJ3" t="str">
            <v>33</v>
          </cell>
          <cell r="AK3" t="str">
            <v>34</v>
          </cell>
          <cell r="AL3" t="str">
            <v>35</v>
          </cell>
          <cell r="AM3" t="str">
            <v>36</v>
          </cell>
          <cell r="AN3" t="str">
            <v>37</v>
          </cell>
          <cell r="AO3" t="str">
            <v>38</v>
          </cell>
          <cell r="AP3" t="str">
            <v>39</v>
          </cell>
          <cell r="AQ3" t="str">
            <v>40</v>
          </cell>
          <cell r="AR3" t="str">
            <v>41</v>
          </cell>
          <cell r="AS3" t="str">
            <v>42</v>
          </cell>
          <cell r="AT3" t="str">
            <v>43</v>
          </cell>
          <cell r="AU3" t="str">
            <v>44</v>
          </cell>
          <cell r="AV3" t="str">
            <v>45</v>
          </cell>
          <cell r="AW3" t="str">
            <v>46</v>
          </cell>
          <cell r="AX3" t="str">
            <v>47</v>
          </cell>
          <cell r="AY3" t="str">
            <v>48</v>
          </cell>
          <cell r="AZ3" t="str">
            <v>50</v>
          </cell>
          <cell r="BA3" t="str">
            <v>27/30</v>
          </cell>
          <cell r="BB3" t="str">
            <v>31/34</v>
          </cell>
          <cell r="BC3" t="str">
            <v>35/38</v>
          </cell>
          <cell r="BD3" t="str">
            <v>39/42</v>
          </cell>
          <cell r="BE3" t="str">
            <v>43/46</v>
          </cell>
          <cell r="BF3" t="str">
            <v>47/49</v>
          </cell>
          <cell r="BG3" t="str">
            <v>4Y</v>
          </cell>
          <cell r="BH3" t="str">
            <v>YS</v>
          </cell>
          <cell r="BI3" t="str">
            <v>6Y</v>
          </cell>
          <cell r="BJ3" t="str">
            <v>8Y</v>
          </cell>
          <cell r="BK3" t="str">
            <v>YM</v>
          </cell>
          <cell r="BL3" t="str">
            <v>10Y</v>
          </cell>
          <cell r="BM3" t="str">
            <v>YL</v>
          </cell>
          <cell r="BN3" t="str">
            <v>12Y</v>
          </cell>
          <cell r="BO3" t="str">
            <v>YXL</v>
          </cell>
          <cell r="BP3" t="str">
            <v>14Y</v>
          </cell>
          <cell r="BQ3" t="str">
            <v>Y2XL</v>
          </cell>
          <cell r="BR3" t="str">
            <v>Y3XL</v>
          </cell>
          <cell r="BS3" t="str">
            <v>XS</v>
          </cell>
          <cell r="BT3" t="str">
            <v>S</v>
          </cell>
          <cell r="BU3" t="str">
            <v>M</v>
          </cell>
          <cell r="BV3" t="str">
            <v>L</v>
          </cell>
          <cell r="BW3" t="str">
            <v>XL</v>
          </cell>
          <cell r="BX3" t="str">
            <v>2XL</v>
          </cell>
          <cell r="BY3" t="str">
            <v>3XL</v>
          </cell>
          <cell r="BZ3" t="str">
            <v>4XL</v>
          </cell>
          <cell r="CA3" t="str">
            <v>T05</v>
          </cell>
          <cell r="CB3" t="str">
            <v>T08</v>
          </cell>
          <cell r="CC3" t="str">
            <v>T09</v>
          </cell>
          <cell r="CD3" t="str">
            <v>T10</v>
          </cell>
          <cell r="CE3" t="str">
            <v>T11</v>
          </cell>
          <cell r="CF3" t="str">
            <v>T.U</v>
          </cell>
          <cell r="CG3" t="str">
            <v>Prepack (UNITE)</v>
          </cell>
          <cell r="CH3" t="str">
            <v>59</v>
          </cell>
          <cell r="CI3" t="str">
            <v>57</v>
          </cell>
          <cell r="CJ3" t="str">
            <v>TU</v>
          </cell>
          <cell r="CK3" t="str">
            <v>05</v>
          </cell>
          <cell r="CL3" t="str">
            <v>04</v>
          </cell>
        </row>
        <row r="4">
          <cell r="D4" t="str">
            <v>300FXC0-A93-PCS</v>
          </cell>
          <cell r="E4" t="str">
            <v>300FXC0</v>
          </cell>
          <cell r="F4" t="str">
            <v xml:space="preserve">WASTORIA 222 BANDA PANTS </v>
          </cell>
          <cell r="G4" t="str">
            <v>A93</v>
          </cell>
          <cell r="H4" t="str">
            <v>BLACK/WHITE/BLACK</v>
          </cell>
          <cell r="I4">
            <v>7.9470000000000001</v>
          </cell>
          <cell r="J4">
            <v>65</v>
          </cell>
          <cell r="L4">
            <v>26</v>
          </cell>
          <cell r="N4">
            <v>50</v>
          </cell>
          <cell r="P4">
            <v>20</v>
          </cell>
          <cell r="R4" t="str">
            <v>HIVER 2019</v>
          </cell>
          <cell r="S4" t="str">
            <v>APPAREL</v>
          </cell>
          <cell r="T4" t="str">
            <v>WOMAN</v>
          </cell>
          <cell r="U4" t="str">
            <v>(vide)</v>
          </cell>
          <cell r="V4" t="str">
            <v>PCS</v>
          </cell>
          <cell r="W4">
            <v>45</v>
          </cell>
          <cell r="X4">
            <v>45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3</v>
          </cell>
          <cell r="BT4">
            <v>18</v>
          </cell>
          <cell r="BU4">
            <v>18</v>
          </cell>
          <cell r="BV4">
            <v>6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D5" t="str">
            <v>300G4M0-193-PCS</v>
          </cell>
          <cell r="E5" t="str">
            <v>300G4M0</v>
          </cell>
          <cell r="F5" t="str">
            <v>CABAS SHORT</v>
          </cell>
          <cell r="G5" t="str">
            <v>193</v>
          </cell>
          <cell r="H5" t="str">
            <v>BLUE MARINE</v>
          </cell>
          <cell r="I5">
            <v>3.1970000000000001</v>
          </cell>
          <cell r="J5">
            <v>20</v>
          </cell>
          <cell r="L5">
            <v>10</v>
          </cell>
          <cell r="N5">
            <v>15</v>
          </cell>
          <cell r="P5">
            <v>7.5</v>
          </cell>
          <cell r="R5" t="str">
            <v>HIVER 2019</v>
          </cell>
          <cell r="S5" t="str">
            <v>APPAREL</v>
          </cell>
          <cell r="T5" t="str">
            <v>MAN</v>
          </cell>
          <cell r="U5" t="str">
            <v>(vide)</v>
          </cell>
          <cell r="V5" t="str">
            <v>PCS</v>
          </cell>
          <cell r="W5">
            <v>2</v>
          </cell>
          <cell r="X5">
            <v>2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D6" t="str">
            <v>300G4R0-001-PCS</v>
          </cell>
          <cell r="E6" t="str">
            <v>300G4R0</v>
          </cell>
          <cell r="F6" t="str">
            <v>CADWAL</v>
          </cell>
          <cell r="G6" t="str">
            <v>001</v>
          </cell>
          <cell r="H6" t="str">
            <v>WHITE</v>
          </cell>
          <cell r="I6">
            <v>2.1549999999999998</v>
          </cell>
          <cell r="J6">
            <v>14</v>
          </cell>
          <cell r="K6">
            <v>0</v>
          </cell>
          <cell r="L6">
            <v>7</v>
          </cell>
          <cell r="M6">
            <v>0</v>
          </cell>
          <cell r="N6">
            <v>12</v>
          </cell>
          <cell r="O6">
            <v>0</v>
          </cell>
          <cell r="P6">
            <v>6</v>
          </cell>
          <cell r="Q6">
            <v>0</v>
          </cell>
          <cell r="R6" t="str">
            <v>ETE 2021</v>
          </cell>
          <cell r="S6" t="str">
            <v>APPAREL</v>
          </cell>
          <cell r="T6" t="str">
            <v>MAN</v>
          </cell>
          <cell r="U6" t="str">
            <v>(vide)</v>
          </cell>
          <cell r="V6" t="str">
            <v>PCS</v>
          </cell>
          <cell r="W6">
            <v>450</v>
          </cell>
          <cell r="X6">
            <v>450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36</v>
          </cell>
          <cell r="BU6">
            <v>86</v>
          </cell>
          <cell r="BV6">
            <v>120</v>
          </cell>
          <cell r="BW6">
            <v>101</v>
          </cell>
          <cell r="BX6">
            <v>46</v>
          </cell>
          <cell r="BY6">
            <v>48</v>
          </cell>
          <cell r="BZ6">
            <v>13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</row>
        <row r="7">
          <cell r="D7" t="str">
            <v>300G4R0-001-PCS</v>
          </cell>
          <cell r="E7" t="str">
            <v>300G4R0</v>
          </cell>
          <cell r="F7" t="str">
            <v>CADWAL</v>
          </cell>
          <cell r="G7" t="str">
            <v>001</v>
          </cell>
          <cell r="H7" t="str">
            <v>WHITE</v>
          </cell>
          <cell r="I7">
            <v>2.1549999999999998</v>
          </cell>
          <cell r="J7">
            <v>0</v>
          </cell>
          <cell r="K7">
            <v>13</v>
          </cell>
          <cell r="L7">
            <v>0</v>
          </cell>
          <cell r="M7">
            <v>6.5</v>
          </cell>
          <cell r="N7">
            <v>0</v>
          </cell>
          <cell r="O7">
            <v>11</v>
          </cell>
          <cell r="P7">
            <v>0</v>
          </cell>
          <cell r="Q7">
            <v>5.5</v>
          </cell>
          <cell r="R7" t="str">
            <v>ETE 2021</v>
          </cell>
          <cell r="S7" t="str">
            <v>APPAREL</v>
          </cell>
          <cell r="T7" t="str">
            <v>MAN</v>
          </cell>
          <cell r="U7" t="str">
            <v>(vide)</v>
          </cell>
          <cell r="V7" t="str">
            <v>PCS</v>
          </cell>
          <cell r="W7">
            <v>18</v>
          </cell>
          <cell r="X7">
            <v>18</v>
          </cell>
          <cell r="BH7">
            <v>9</v>
          </cell>
          <cell r="BK7">
            <v>3</v>
          </cell>
          <cell r="BM7">
            <v>5</v>
          </cell>
          <cell r="BO7">
            <v>1</v>
          </cell>
          <cell r="CL7">
            <v>0</v>
          </cell>
        </row>
        <row r="8">
          <cell r="D8" t="str">
            <v>300G4R0-005-PCS</v>
          </cell>
          <cell r="E8" t="str">
            <v>300G4R0</v>
          </cell>
          <cell r="F8" t="str">
            <v>CADWAL</v>
          </cell>
          <cell r="G8" t="str">
            <v>005</v>
          </cell>
          <cell r="H8" t="str">
            <v>BLACK</v>
          </cell>
          <cell r="I8">
            <v>2.1549999999999998</v>
          </cell>
          <cell r="J8">
            <v>14</v>
          </cell>
          <cell r="K8">
            <v>0</v>
          </cell>
          <cell r="L8">
            <v>7</v>
          </cell>
          <cell r="M8">
            <v>0</v>
          </cell>
          <cell r="N8">
            <v>12</v>
          </cell>
          <cell r="O8">
            <v>0</v>
          </cell>
          <cell r="P8">
            <v>6</v>
          </cell>
          <cell r="Q8">
            <v>0</v>
          </cell>
          <cell r="R8" t="str">
            <v>ETE 2021</v>
          </cell>
          <cell r="S8" t="str">
            <v>APPAREL</v>
          </cell>
          <cell r="T8" t="str">
            <v>MAN</v>
          </cell>
          <cell r="U8" t="str">
            <v>(vide)</v>
          </cell>
          <cell r="V8" t="str">
            <v>PCS</v>
          </cell>
          <cell r="W8">
            <v>431</v>
          </cell>
          <cell r="X8">
            <v>431</v>
          </cell>
          <cell r="BT8">
            <v>50</v>
          </cell>
          <cell r="BU8">
            <v>77</v>
          </cell>
          <cell r="BV8">
            <v>108</v>
          </cell>
          <cell r="BW8">
            <v>79</v>
          </cell>
          <cell r="BX8">
            <v>41</v>
          </cell>
          <cell r="BY8">
            <v>51</v>
          </cell>
          <cell r="BZ8">
            <v>25</v>
          </cell>
          <cell r="CL8">
            <v>0</v>
          </cell>
        </row>
        <row r="9">
          <cell r="D9" t="str">
            <v>300G4R0-005-PCS</v>
          </cell>
          <cell r="E9" t="str">
            <v>300G4R0</v>
          </cell>
          <cell r="F9" t="str">
            <v>CADWAL</v>
          </cell>
          <cell r="G9" t="str">
            <v>005</v>
          </cell>
          <cell r="H9" t="str">
            <v>BLACK</v>
          </cell>
          <cell r="I9">
            <v>2.1549999999999998</v>
          </cell>
          <cell r="J9">
            <v>0</v>
          </cell>
          <cell r="K9">
            <v>13</v>
          </cell>
          <cell r="L9">
            <v>0</v>
          </cell>
          <cell r="M9">
            <v>6.5</v>
          </cell>
          <cell r="N9">
            <v>0</v>
          </cell>
          <cell r="O9">
            <v>11</v>
          </cell>
          <cell r="P9">
            <v>0</v>
          </cell>
          <cell r="Q9">
            <v>5.5</v>
          </cell>
          <cell r="R9" t="str">
            <v>ETE 2021</v>
          </cell>
          <cell r="S9" t="str">
            <v>APPAREL</v>
          </cell>
          <cell r="T9" t="str">
            <v>MAN</v>
          </cell>
          <cell r="U9" t="str">
            <v>(vide)</v>
          </cell>
          <cell r="V9" t="str">
            <v>PCS</v>
          </cell>
          <cell r="W9">
            <v>50</v>
          </cell>
          <cell r="X9">
            <v>50</v>
          </cell>
          <cell r="BH9">
            <v>1</v>
          </cell>
          <cell r="BK9">
            <v>10</v>
          </cell>
          <cell r="BO9">
            <v>9</v>
          </cell>
          <cell r="BQ9">
            <v>10</v>
          </cell>
          <cell r="BR9">
            <v>20</v>
          </cell>
          <cell r="CL9">
            <v>0</v>
          </cell>
        </row>
        <row r="10">
          <cell r="D10" t="str">
            <v>300G4R0-77M-PCS</v>
          </cell>
          <cell r="E10" t="str">
            <v>300G4R0</v>
          </cell>
          <cell r="F10" t="str">
            <v>CADWAL</v>
          </cell>
          <cell r="G10" t="str">
            <v>77M</v>
          </cell>
          <cell r="H10" t="str">
            <v>GREY MELANGE</v>
          </cell>
          <cell r="I10">
            <v>2.1549999999999998</v>
          </cell>
          <cell r="J10">
            <v>14</v>
          </cell>
          <cell r="K10">
            <v>0</v>
          </cell>
          <cell r="L10">
            <v>7</v>
          </cell>
          <cell r="M10">
            <v>0</v>
          </cell>
          <cell r="N10">
            <v>12</v>
          </cell>
          <cell r="O10">
            <v>0</v>
          </cell>
          <cell r="P10">
            <v>6</v>
          </cell>
          <cell r="Q10">
            <v>0</v>
          </cell>
          <cell r="R10" t="str">
            <v>ETE 2021</v>
          </cell>
          <cell r="S10" t="str">
            <v>APPAREL</v>
          </cell>
          <cell r="T10" t="str">
            <v>MAN</v>
          </cell>
          <cell r="U10" t="str">
            <v>(vide)</v>
          </cell>
          <cell r="V10" t="str">
            <v>PCS</v>
          </cell>
          <cell r="W10">
            <v>509</v>
          </cell>
          <cell r="X10">
            <v>509</v>
          </cell>
          <cell r="BT10">
            <v>21</v>
          </cell>
          <cell r="BU10">
            <v>73</v>
          </cell>
          <cell r="BV10">
            <v>159</v>
          </cell>
          <cell r="BW10">
            <v>134</v>
          </cell>
          <cell r="BX10">
            <v>80</v>
          </cell>
          <cell r="BY10">
            <v>36</v>
          </cell>
          <cell r="BZ10">
            <v>6</v>
          </cell>
          <cell r="CL10">
            <v>0</v>
          </cell>
        </row>
        <row r="11">
          <cell r="D11" t="str">
            <v>300G4R0-B24-PCS</v>
          </cell>
          <cell r="E11" t="str">
            <v>300G4R0</v>
          </cell>
          <cell r="F11" t="str">
            <v>CADWAL</v>
          </cell>
          <cell r="G11" t="str">
            <v>B24</v>
          </cell>
          <cell r="H11" t="str">
            <v>TURKIS</v>
          </cell>
          <cell r="I11">
            <v>2.1549999999999998</v>
          </cell>
          <cell r="J11">
            <v>14</v>
          </cell>
          <cell r="K11">
            <v>0</v>
          </cell>
          <cell r="L11">
            <v>7</v>
          </cell>
          <cell r="M11">
            <v>0</v>
          </cell>
          <cell r="N11">
            <v>12</v>
          </cell>
          <cell r="O11">
            <v>0</v>
          </cell>
          <cell r="P11">
            <v>6</v>
          </cell>
          <cell r="Q11">
            <v>0</v>
          </cell>
          <cell r="R11" t="str">
            <v>ETE 2021</v>
          </cell>
          <cell r="S11" t="str">
            <v>APPAREL</v>
          </cell>
          <cell r="T11" t="str">
            <v>MAN</v>
          </cell>
          <cell r="U11" t="str">
            <v>(vide)</v>
          </cell>
          <cell r="V11" t="str">
            <v>PCS</v>
          </cell>
          <cell r="W11">
            <v>15</v>
          </cell>
          <cell r="X11">
            <v>15</v>
          </cell>
          <cell r="BT11">
            <v>11</v>
          </cell>
          <cell r="BU11">
            <v>4</v>
          </cell>
          <cell r="CL11">
            <v>0</v>
          </cell>
        </row>
        <row r="12">
          <cell r="D12" t="str">
            <v>300G4R0-B24-PCS</v>
          </cell>
          <cell r="E12" t="str">
            <v>300G4R0</v>
          </cell>
          <cell r="F12" t="str">
            <v>CADWAL</v>
          </cell>
          <cell r="G12" t="str">
            <v>B24</v>
          </cell>
          <cell r="H12" t="str">
            <v>TURKIS</v>
          </cell>
          <cell r="I12">
            <v>2.1549999999999998</v>
          </cell>
          <cell r="J12">
            <v>0</v>
          </cell>
          <cell r="K12">
            <v>13</v>
          </cell>
          <cell r="L12">
            <v>0</v>
          </cell>
          <cell r="M12">
            <v>6.5</v>
          </cell>
          <cell r="N12">
            <v>0</v>
          </cell>
          <cell r="O12">
            <v>11</v>
          </cell>
          <cell r="P12">
            <v>0</v>
          </cell>
          <cell r="Q12">
            <v>5.5</v>
          </cell>
          <cell r="R12" t="str">
            <v>ETE 2021</v>
          </cell>
          <cell r="S12" t="str">
            <v>APPAREL</v>
          </cell>
          <cell r="T12" t="str">
            <v>MAN</v>
          </cell>
          <cell r="U12" t="str">
            <v>(vide)</v>
          </cell>
          <cell r="V12" t="str">
            <v>PCS</v>
          </cell>
          <cell r="W12">
            <v>24</v>
          </cell>
          <cell r="X12">
            <v>24</v>
          </cell>
          <cell r="BH12">
            <v>3</v>
          </cell>
          <cell r="BM12">
            <v>7</v>
          </cell>
          <cell r="BO12">
            <v>7</v>
          </cell>
          <cell r="BQ12">
            <v>7</v>
          </cell>
          <cell r="CL12">
            <v>0</v>
          </cell>
        </row>
        <row r="13">
          <cell r="D13" t="str">
            <v>300G4R0-X1Z-PCS</v>
          </cell>
          <cell r="E13" t="str">
            <v>300G4R0</v>
          </cell>
          <cell r="F13" t="str">
            <v>CADWAL</v>
          </cell>
          <cell r="G13" t="str">
            <v>X1Z</v>
          </cell>
          <cell r="H13" t="str">
            <v>BLUE NAVY</v>
          </cell>
          <cell r="I13">
            <v>2.1549999999999998</v>
          </cell>
          <cell r="J13">
            <v>14</v>
          </cell>
          <cell r="K13">
            <v>0</v>
          </cell>
          <cell r="L13">
            <v>7</v>
          </cell>
          <cell r="M13">
            <v>0</v>
          </cell>
          <cell r="N13">
            <v>12</v>
          </cell>
          <cell r="O13">
            <v>0</v>
          </cell>
          <cell r="P13">
            <v>6</v>
          </cell>
          <cell r="Q13">
            <v>0</v>
          </cell>
          <cell r="R13" t="str">
            <v>ETE 2021</v>
          </cell>
          <cell r="S13" t="str">
            <v>APPAREL</v>
          </cell>
          <cell r="T13" t="str">
            <v>MAN</v>
          </cell>
          <cell r="U13" t="str">
            <v>(vide)</v>
          </cell>
          <cell r="V13" t="str">
            <v>PCS</v>
          </cell>
          <cell r="W13">
            <v>447</v>
          </cell>
          <cell r="X13">
            <v>447</v>
          </cell>
          <cell r="BT13">
            <v>49</v>
          </cell>
          <cell r="BU13">
            <v>92</v>
          </cell>
          <cell r="BV13">
            <v>103</v>
          </cell>
          <cell r="BW13">
            <v>108</v>
          </cell>
          <cell r="BX13">
            <v>68</v>
          </cell>
          <cell r="BY13">
            <v>27</v>
          </cell>
          <cell r="CL13">
            <v>0</v>
          </cell>
        </row>
        <row r="14">
          <cell r="D14" t="str">
            <v>3014QS0-C59-PCS</v>
          </cell>
          <cell r="E14" t="str">
            <v>3014QS0</v>
          </cell>
          <cell r="F14" t="str">
            <v>222 BANDA ASTORIA SNAPS MAN PANTS</v>
          </cell>
          <cell r="G14" t="str">
            <v>C59</v>
          </cell>
          <cell r="H14" t="str">
            <v>BLUE DK/PETROL</v>
          </cell>
          <cell r="I14">
            <v>7.819</v>
          </cell>
          <cell r="J14">
            <v>65</v>
          </cell>
          <cell r="K14">
            <v>0</v>
          </cell>
          <cell r="L14">
            <v>26</v>
          </cell>
          <cell r="M14">
            <v>0</v>
          </cell>
          <cell r="N14">
            <v>50</v>
          </cell>
          <cell r="O14">
            <v>0</v>
          </cell>
          <cell r="P14">
            <v>20</v>
          </cell>
          <cell r="Q14">
            <v>0</v>
          </cell>
          <cell r="R14" t="str">
            <v>HIVER 2019</v>
          </cell>
          <cell r="S14" t="str">
            <v>APPAREL</v>
          </cell>
          <cell r="T14" t="str">
            <v>MAN</v>
          </cell>
          <cell r="U14" t="str">
            <v>(vide)</v>
          </cell>
          <cell r="V14" t="str">
            <v>PCS</v>
          </cell>
          <cell r="W14">
            <v>6</v>
          </cell>
          <cell r="X14">
            <v>6</v>
          </cell>
          <cell r="BT14">
            <v>1</v>
          </cell>
          <cell r="BU14">
            <v>2</v>
          </cell>
          <cell r="BV14">
            <v>2</v>
          </cell>
          <cell r="BW14">
            <v>1</v>
          </cell>
          <cell r="CL14">
            <v>0</v>
          </cell>
        </row>
        <row r="15">
          <cell r="D15" t="str">
            <v>3014QS0-C92-PCS</v>
          </cell>
          <cell r="E15" t="str">
            <v>3014QS0</v>
          </cell>
          <cell r="F15" t="str">
            <v>222 BANDA ASTORIA SNAPS MAN PANTS</v>
          </cell>
          <cell r="G15" t="str">
            <v>C92</v>
          </cell>
          <cell r="H15" t="str">
            <v>BLACK/WHITE/BLACK</v>
          </cell>
          <cell r="I15">
            <v>7.819</v>
          </cell>
          <cell r="J15">
            <v>65</v>
          </cell>
          <cell r="K15">
            <v>0</v>
          </cell>
          <cell r="L15">
            <v>26</v>
          </cell>
          <cell r="M15">
            <v>0</v>
          </cell>
          <cell r="N15">
            <v>50</v>
          </cell>
          <cell r="O15">
            <v>0</v>
          </cell>
          <cell r="P15">
            <v>20</v>
          </cell>
          <cell r="Q15">
            <v>0</v>
          </cell>
          <cell r="R15" t="str">
            <v>HIVER 2019</v>
          </cell>
          <cell r="S15" t="str">
            <v>APPAREL</v>
          </cell>
          <cell r="T15" t="str">
            <v>MAN</v>
          </cell>
          <cell r="U15" t="str">
            <v>(vide)</v>
          </cell>
          <cell r="V15" t="str">
            <v>PCS</v>
          </cell>
          <cell r="W15">
            <v>17</v>
          </cell>
          <cell r="X15">
            <v>17</v>
          </cell>
          <cell r="BT15">
            <v>1</v>
          </cell>
          <cell r="BV15">
            <v>4</v>
          </cell>
          <cell r="BW15">
            <v>12</v>
          </cell>
          <cell r="CL15">
            <v>0</v>
          </cell>
        </row>
        <row r="16">
          <cell r="D16" t="str">
            <v>3019RA0-001-PCS</v>
          </cell>
          <cell r="E16" t="str">
            <v>3019RA0</v>
          </cell>
          <cell r="F16" t="str">
            <v>CARSENAC TANK</v>
          </cell>
          <cell r="G16" t="str">
            <v>001</v>
          </cell>
          <cell r="H16" t="str">
            <v>WHITE</v>
          </cell>
          <cell r="I16">
            <v>2.258</v>
          </cell>
          <cell r="J16">
            <v>14</v>
          </cell>
          <cell r="K16">
            <v>0</v>
          </cell>
          <cell r="L16">
            <v>7</v>
          </cell>
          <cell r="M16">
            <v>0</v>
          </cell>
          <cell r="N16">
            <v>12</v>
          </cell>
          <cell r="O16">
            <v>0</v>
          </cell>
          <cell r="P16">
            <v>4.8</v>
          </cell>
          <cell r="Q16">
            <v>0</v>
          </cell>
          <cell r="R16" t="str">
            <v>ETE 2021</v>
          </cell>
          <cell r="S16" t="str">
            <v>APPAREL</v>
          </cell>
          <cell r="T16" t="str">
            <v>MAN</v>
          </cell>
          <cell r="U16" t="str">
            <v>(vide)</v>
          </cell>
          <cell r="V16" t="str">
            <v>PCS</v>
          </cell>
          <cell r="W16">
            <v>654</v>
          </cell>
          <cell r="X16">
            <v>654</v>
          </cell>
          <cell r="BT16">
            <v>63</v>
          </cell>
          <cell r="BU16">
            <v>105</v>
          </cell>
          <cell r="BV16">
            <v>170</v>
          </cell>
          <cell r="BW16">
            <v>131</v>
          </cell>
          <cell r="BX16">
            <v>82</v>
          </cell>
          <cell r="BY16">
            <v>88</v>
          </cell>
          <cell r="BZ16">
            <v>15</v>
          </cell>
          <cell r="CL16">
            <v>0</v>
          </cell>
        </row>
        <row r="17">
          <cell r="D17" t="str">
            <v>3019RA0-005-PCS</v>
          </cell>
          <cell r="E17" t="str">
            <v>3019RA0</v>
          </cell>
          <cell r="F17" t="str">
            <v>CARSENAC TANK</v>
          </cell>
          <cell r="G17" t="str">
            <v>005</v>
          </cell>
          <cell r="H17" t="str">
            <v>BLACK</v>
          </cell>
          <cell r="I17">
            <v>2.258</v>
          </cell>
          <cell r="J17">
            <v>14</v>
          </cell>
          <cell r="K17">
            <v>0</v>
          </cell>
          <cell r="L17">
            <v>7</v>
          </cell>
          <cell r="M17">
            <v>0</v>
          </cell>
          <cell r="N17">
            <v>12</v>
          </cell>
          <cell r="O17">
            <v>0</v>
          </cell>
          <cell r="P17">
            <v>4.8</v>
          </cell>
          <cell r="Q17">
            <v>0</v>
          </cell>
          <cell r="R17" t="str">
            <v>ETE 2021</v>
          </cell>
          <cell r="S17" t="str">
            <v>APPAREL</v>
          </cell>
          <cell r="T17" t="str">
            <v>MAN</v>
          </cell>
          <cell r="U17" t="str">
            <v>(vide)</v>
          </cell>
          <cell r="V17" t="str">
            <v>PCS</v>
          </cell>
          <cell r="W17">
            <v>190</v>
          </cell>
          <cell r="X17">
            <v>190</v>
          </cell>
          <cell r="BT17">
            <v>3</v>
          </cell>
          <cell r="BU17">
            <v>7</v>
          </cell>
          <cell r="BV17">
            <v>39</v>
          </cell>
          <cell r="BW17">
            <v>49</v>
          </cell>
          <cell r="BX17">
            <v>34</v>
          </cell>
          <cell r="BY17">
            <v>58</v>
          </cell>
          <cell r="CL17">
            <v>0</v>
          </cell>
        </row>
        <row r="18">
          <cell r="D18" t="str">
            <v>3019RA0-193-PCS</v>
          </cell>
          <cell r="E18" t="str">
            <v>3019RA0</v>
          </cell>
          <cell r="F18" t="str">
            <v>CARSENAC TANK</v>
          </cell>
          <cell r="G18" t="str">
            <v>193</v>
          </cell>
          <cell r="H18" t="str">
            <v>BLUE MARINE</v>
          </cell>
          <cell r="I18">
            <v>2.258</v>
          </cell>
          <cell r="J18">
            <v>14</v>
          </cell>
          <cell r="K18">
            <v>0</v>
          </cell>
          <cell r="L18">
            <v>7</v>
          </cell>
          <cell r="M18">
            <v>0</v>
          </cell>
          <cell r="N18">
            <v>12</v>
          </cell>
          <cell r="O18">
            <v>0</v>
          </cell>
          <cell r="P18">
            <v>4.8</v>
          </cell>
          <cell r="Q18">
            <v>0</v>
          </cell>
          <cell r="R18" t="str">
            <v>ETE 2021</v>
          </cell>
          <cell r="S18" t="str">
            <v>APPAREL</v>
          </cell>
          <cell r="T18" t="str">
            <v>MAN</v>
          </cell>
          <cell r="U18" t="str">
            <v>(vide)</v>
          </cell>
          <cell r="V18" t="str">
            <v>PCS</v>
          </cell>
          <cell r="W18">
            <v>8</v>
          </cell>
          <cell r="X18">
            <v>8</v>
          </cell>
          <cell r="BT18">
            <v>8</v>
          </cell>
          <cell r="CL18">
            <v>0</v>
          </cell>
        </row>
        <row r="19">
          <cell r="D19" t="str">
            <v>3019RA0-77M-PCS</v>
          </cell>
          <cell r="E19" t="str">
            <v>3019RA0</v>
          </cell>
          <cell r="F19" t="str">
            <v>CARSENAC TANK</v>
          </cell>
          <cell r="G19" t="str">
            <v>77M</v>
          </cell>
          <cell r="H19" t="str">
            <v>GREY MID MEL</v>
          </cell>
          <cell r="I19">
            <v>2.258</v>
          </cell>
          <cell r="J19">
            <v>14</v>
          </cell>
          <cell r="K19">
            <v>0</v>
          </cell>
          <cell r="L19">
            <v>7</v>
          </cell>
          <cell r="M19">
            <v>0</v>
          </cell>
          <cell r="N19">
            <v>12</v>
          </cell>
          <cell r="O19">
            <v>0</v>
          </cell>
          <cell r="P19">
            <v>4.8</v>
          </cell>
          <cell r="Q19">
            <v>0</v>
          </cell>
          <cell r="R19" t="str">
            <v>ETE 2021</v>
          </cell>
          <cell r="S19" t="str">
            <v>APPAREL</v>
          </cell>
          <cell r="T19" t="str">
            <v>MAN</v>
          </cell>
          <cell r="U19" t="str">
            <v>(vide)</v>
          </cell>
          <cell r="V19" t="str">
            <v>PCS</v>
          </cell>
          <cell r="W19">
            <v>663</v>
          </cell>
          <cell r="X19">
            <v>663</v>
          </cell>
          <cell r="BT19">
            <v>57</v>
          </cell>
          <cell r="BU19">
            <v>110</v>
          </cell>
          <cell r="BV19">
            <v>184</v>
          </cell>
          <cell r="BW19">
            <v>170</v>
          </cell>
          <cell r="BX19">
            <v>108</v>
          </cell>
          <cell r="BY19">
            <v>27</v>
          </cell>
          <cell r="BZ19">
            <v>7</v>
          </cell>
          <cell r="CL19">
            <v>0</v>
          </cell>
        </row>
        <row r="20">
          <cell r="D20" t="str">
            <v>3019RA0-X1Z-PCS</v>
          </cell>
          <cell r="E20" t="str">
            <v>3019RA0</v>
          </cell>
          <cell r="F20" t="str">
            <v>CARSENAC TANK</v>
          </cell>
          <cell r="G20" t="str">
            <v>X1Z</v>
          </cell>
          <cell r="H20" t="str">
            <v>BLUE NAVY</v>
          </cell>
          <cell r="I20">
            <v>2.258</v>
          </cell>
          <cell r="J20">
            <v>14</v>
          </cell>
          <cell r="K20">
            <v>0</v>
          </cell>
          <cell r="L20">
            <v>7</v>
          </cell>
          <cell r="M20">
            <v>0</v>
          </cell>
          <cell r="N20">
            <v>12</v>
          </cell>
          <cell r="O20">
            <v>0</v>
          </cell>
          <cell r="P20">
            <v>4.8</v>
          </cell>
          <cell r="Q20">
            <v>0</v>
          </cell>
          <cell r="R20" t="str">
            <v>ETE 2021</v>
          </cell>
          <cell r="S20" t="str">
            <v>APPAREL</v>
          </cell>
          <cell r="T20" t="str">
            <v>MAN</v>
          </cell>
          <cell r="U20" t="str">
            <v>(vide)</v>
          </cell>
          <cell r="V20" t="str">
            <v>PCS</v>
          </cell>
          <cell r="W20">
            <v>56</v>
          </cell>
          <cell r="X20">
            <v>56</v>
          </cell>
          <cell r="BW20">
            <v>42</v>
          </cell>
          <cell r="BY20">
            <v>10</v>
          </cell>
          <cell r="BZ20">
            <v>4</v>
          </cell>
          <cell r="CL20">
            <v>0</v>
          </cell>
        </row>
        <row r="21">
          <cell r="D21" t="str">
            <v>301EFS0-974-PCS</v>
          </cell>
          <cell r="E21" t="str">
            <v>301EFS0</v>
          </cell>
          <cell r="F21" t="str">
            <v>ASTORIA PANTS SLIM FIT</v>
          </cell>
          <cell r="G21" t="str">
            <v>974</v>
          </cell>
          <cell r="H21" t="str">
            <v>RED ORANGE/BLACK</v>
          </cell>
          <cell r="I21">
            <v>6.02</v>
          </cell>
          <cell r="J21">
            <v>59</v>
          </cell>
          <cell r="K21">
            <v>0</v>
          </cell>
          <cell r="L21">
            <v>23.6</v>
          </cell>
          <cell r="M21">
            <v>0</v>
          </cell>
          <cell r="N21">
            <v>45</v>
          </cell>
          <cell r="O21">
            <v>0</v>
          </cell>
          <cell r="P21">
            <v>18</v>
          </cell>
          <cell r="Q21">
            <v>0</v>
          </cell>
          <cell r="R21" t="str">
            <v>HIVER 2020</v>
          </cell>
          <cell r="S21" t="str">
            <v>APPAREL</v>
          </cell>
          <cell r="T21" t="str">
            <v>UNISEX</v>
          </cell>
          <cell r="U21" t="str">
            <v>(vide)</v>
          </cell>
          <cell r="V21" t="str">
            <v>PCS</v>
          </cell>
          <cell r="W21">
            <v>1</v>
          </cell>
          <cell r="X21">
            <v>1</v>
          </cell>
          <cell r="BW21">
            <v>1</v>
          </cell>
          <cell r="CL21">
            <v>0</v>
          </cell>
        </row>
        <row r="22">
          <cell r="D22" t="str">
            <v>301EFS0-C68-PCS</v>
          </cell>
          <cell r="E22" t="str">
            <v>301EFS0</v>
          </cell>
          <cell r="F22" t="str">
            <v>ASTORIA PANTS SLIM FIT</v>
          </cell>
          <cell r="G22" t="str">
            <v>C68</v>
          </cell>
          <cell r="H22" t="str">
            <v>GREEN DK/BLACK</v>
          </cell>
          <cell r="I22">
            <v>6.02</v>
          </cell>
          <cell r="J22">
            <v>59</v>
          </cell>
          <cell r="K22">
            <v>0</v>
          </cell>
          <cell r="L22">
            <v>23.6</v>
          </cell>
          <cell r="M22">
            <v>0</v>
          </cell>
          <cell r="N22">
            <v>45</v>
          </cell>
          <cell r="O22">
            <v>0</v>
          </cell>
          <cell r="P22">
            <v>18</v>
          </cell>
          <cell r="Q22">
            <v>0</v>
          </cell>
          <cell r="R22" t="str">
            <v>HIVER 2020</v>
          </cell>
          <cell r="S22" t="str">
            <v>APPAREL</v>
          </cell>
          <cell r="T22" t="str">
            <v>UNISEX</v>
          </cell>
          <cell r="U22" t="str">
            <v>(vide)</v>
          </cell>
          <cell r="V22" t="str">
            <v>PCS</v>
          </cell>
          <cell r="W22">
            <v>13</v>
          </cell>
          <cell r="X22">
            <v>13</v>
          </cell>
          <cell r="BS22">
            <v>6</v>
          </cell>
          <cell r="BU22">
            <v>5</v>
          </cell>
          <cell r="BW22">
            <v>2</v>
          </cell>
          <cell r="CL22">
            <v>0</v>
          </cell>
        </row>
        <row r="23">
          <cell r="D23" t="str">
            <v>301EFS0-C92-PCS</v>
          </cell>
          <cell r="E23" t="str">
            <v>301EFS0</v>
          </cell>
          <cell r="F23" t="str">
            <v>ASTORIA PANTS SLIM FIT</v>
          </cell>
          <cell r="G23" t="str">
            <v>C92</v>
          </cell>
          <cell r="H23" t="str">
            <v>BLACK/WHITE/BLACK</v>
          </cell>
          <cell r="I23">
            <v>6.02</v>
          </cell>
          <cell r="J23">
            <v>59</v>
          </cell>
          <cell r="K23">
            <v>0</v>
          </cell>
          <cell r="L23">
            <v>23.6</v>
          </cell>
          <cell r="M23">
            <v>0</v>
          </cell>
          <cell r="N23">
            <v>45</v>
          </cell>
          <cell r="O23">
            <v>0</v>
          </cell>
          <cell r="P23">
            <v>18</v>
          </cell>
          <cell r="Q23">
            <v>0</v>
          </cell>
          <cell r="R23" t="str">
            <v>HIVER 2020</v>
          </cell>
          <cell r="S23" t="str">
            <v>APPAREL</v>
          </cell>
          <cell r="T23" t="str">
            <v>UNISEX</v>
          </cell>
          <cell r="U23" t="str">
            <v>(vide)</v>
          </cell>
          <cell r="V23" t="str">
            <v>PCS</v>
          </cell>
          <cell r="W23">
            <v>5</v>
          </cell>
          <cell r="X23">
            <v>5</v>
          </cell>
          <cell r="BV23">
            <v>5</v>
          </cell>
          <cell r="CL23">
            <v>0</v>
          </cell>
        </row>
        <row r="24">
          <cell r="D24" t="str">
            <v>301EFS0-C93-PCS</v>
          </cell>
          <cell r="E24" t="str">
            <v>301EFS0</v>
          </cell>
          <cell r="F24" t="str">
            <v>ASTORIA PANTS SLIM FIT</v>
          </cell>
          <cell r="G24" t="str">
            <v>C93</v>
          </cell>
          <cell r="H24" t="str">
            <v>RED/WHITE/BLACK</v>
          </cell>
          <cell r="I24">
            <v>6.02</v>
          </cell>
          <cell r="J24">
            <v>59</v>
          </cell>
          <cell r="K24">
            <v>0</v>
          </cell>
          <cell r="L24">
            <v>23.6</v>
          </cell>
          <cell r="M24">
            <v>0</v>
          </cell>
          <cell r="N24">
            <v>45</v>
          </cell>
          <cell r="O24">
            <v>0</v>
          </cell>
          <cell r="P24">
            <v>18</v>
          </cell>
          <cell r="Q24">
            <v>0</v>
          </cell>
          <cell r="R24" t="str">
            <v>HIVER 2020</v>
          </cell>
          <cell r="S24" t="str">
            <v>APPAREL</v>
          </cell>
          <cell r="T24" t="str">
            <v>UNISEX</v>
          </cell>
          <cell r="U24" t="str">
            <v>(vide)</v>
          </cell>
          <cell r="V24" t="str">
            <v>PCS</v>
          </cell>
          <cell r="W24">
            <v>1</v>
          </cell>
          <cell r="X24">
            <v>1</v>
          </cell>
          <cell r="BW24">
            <v>1</v>
          </cell>
          <cell r="CL24">
            <v>0</v>
          </cell>
        </row>
        <row r="25">
          <cell r="D25" t="str">
            <v>301EFS0-F16-PCS</v>
          </cell>
          <cell r="E25" t="str">
            <v>301EFS0</v>
          </cell>
          <cell r="F25" t="str">
            <v>ASTORIA PANTS SLIM FIT</v>
          </cell>
          <cell r="G25" t="str">
            <v>F16</v>
          </cell>
          <cell r="H25" t="str">
            <v>GREEN ORANGE</v>
          </cell>
          <cell r="I25">
            <v>6.02</v>
          </cell>
          <cell r="J25">
            <v>59</v>
          </cell>
          <cell r="K25">
            <v>0</v>
          </cell>
          <cell r="L25">
            <v>23.6</v>
          </cell>
          <cell r="M25">
            <v>0</v>
          </cell>
          <cell r="N25">
            <v>45</v>
          </cell>
          <cell r="O25">
            <v>0</v>
          </cell>
          <cell r="P25">
            <v>18</v>
          </cell>
          <cell r="Q25">
            <v>0</v>
          </cell>
          <cell r="R25" t="str">
            <v>HIVER 2020</v>
          </cell>
          <cell r="S25" t="str">
            <v>APPAREL</v>
          </cell>
          <cell r="T25" t="str">
            <v>UNISEX</v>
          </cell>
          <cell r="U25" t="str">
            <v>(vide)</v>
          </cell>
          <cell r="V25" t="str">
            <v>PCS</v>
          </cell>
          <cell r="W25">
            <v>4</v>
          </cell>
          <cell r="X25">
            <v>4</v>
          </cell>
          <cell r="BU25">
            <v>4</v>
          </cell>
          <cell r="CL25">
            <v>0</v>
          </cell>
        </row>
        <row r="26">
          <cell r="D26" t="str">
            <v>301EFS0-C94-PCS</v>
          </cell>
          <cell r="E26" t="str">
            <v>301EFS0</v>
          </cell>
          <cell r="F26" t="str">
            <v>ASTORIA PANTS SLIM FIT</v>
          </cell>
          <cell r="G26" t="str">
            <v>C94</v>
          </cell>
          <cell r="H26" t="str">
            <v>BLUEMARINE/WHITE/BLK</v>
          </cell>
          <cell r="I26">
            <v>6.02</v>
          </cell>
          <cell r="J26">
            <v>59</v>
          </cell>
          <cell r="K26">
            <v>0</v>
          </cell>
          <cell r="L26">
            <v>23.6</v>
          </cell>
          <cell r="M26">
            <v>0</v>
          </cell>
          <cell r="N26">
            <v>45</v>
          </cell>
          <cell r="O26">
            <v>0</v>
          </cell>
          <cell r="P26">
            <v>18</v>
          </cell>
          <cell r="Q26">
            <v>0</v>
          </cell>
          <cell r="R26" t="str">
            <v>HIVER 2020</v>
          </cell>
          <cell r="S26" t="str">
            <v>APPAREL</v>
          </cell>
          <cell r="T26" t="str">
            <v>UNISEX</v>
          </cell>
          <cell r="U26" t="str">
            <v>(vide)</v>
          </cell>
          <cell r="V26" t="str">
            <v>PCS</v>
          </cell>
          <cell r="W26">
            <v>8</v>
          </cell>
          <cell r="X26">
            <v>8</v>
          </cell>
          <cell r="BT26">
            <v>2</v>
          </cell>
          <cell r="BU26">
            <v>2</v>
          </cell>
          <cell r="BV26">
            <v>4</v>
          </cell>
          <cell r="CL26">
            <v>0</v>
          </cell>
        </row>
        <row r="27">
          <cell r="D27" t="str">
            <v>301EFU0-A1B-PCS</v>
          </cell>
          <cell r="E27" t="str">
            <v>301EFU0</v>
          </cell>
          <cell r="F27" t="str">
            <v>ANNISTON SLIM 222 BANDA JKT</v>
          </cell>
          <cell r="G27" t="str">
            <v>A1B</v>
          </cell>
          <cell r="H27" t="str">
            <v>RED BLAZE/WHITE ANTIQUE</v>
          </cell>
          <cell r="I27">
            <v>8.8520000000000003</v>
          </cell>
          <cell r="J27">
            <v>69</v>
          </cell>
          <cell r="K27">
            <v>0</v>
          </cell>
          <cell r="L27">
            <v>27.6</v>
          </cell>
          <cell r="M27">
            <v>0</v>
          </cell>
          <cell r="N27">
            <v>55</v>
          </cell>
          <cell r="O27">
            <v>0</v>
          </cell>
          <cell r="P27">
            <v>22</v>
          </cell>
          <cell r="Q27">
            <v>0</v>
          </cell>
          <cell r="R27" t="str">
            <v>HIVER 2020</v>
          </cell>
          <cell r="S27" t="str">
            <v>APPAREL</v>
          </cell>
          <cell r="T27" t="str">
            <v>UNISEX</v>
          </cell>
          <cell r="U27" t="str">
            <v>(vide)</v>
          </cell>
          <cell r="V27" t="str">
            <v>PCS</v>
          </cell>
          <cell r="W27">
            <v>38</v>
          </cell>
          <cell r="X27">
            <v>38</v>
          </cell>
          <cell r="BT27">
            <v>6</v>
          </cell>
          <cell r="BU27">
            <v>6</v>
          </cell>
          <cell r="BV27">
            <v>11</v>
          </cell>
          <cell r="BW27">
            <v>15</v>
          </cell>
          <cell r="CL27">
            <v>0</v>
          </cell>
        </row>
        <row r="28">
          <cell r="D28" t="str">
            <v>301EFU0-A1H-PCS</v>
          </cell>
          <cell r="E28" t="str">
            <v>301EFU0</v>
          </cell>
          <cell r="F28" t="str">
            <v>ANNISTON SLIM 222 BANDA JKT</v>
          </cell>
          <cell r="G28" t="str">
            <v>A1H</v>
          </cell>
          <cell r="H28" t="str">
            <v>BLACK/NEON ORANGE</v>
          </cell>
          <cell r="I28">
            <v>8.8520000000000003</v>
          </cell>
          <cell r="J28">
            <v>69</v>
          </cell>
          <cell r="K28">
            <v>0</v>
          </cell>
          <cell r="L28">
            <v>27.6</v>
          </cell>
          <cell r="M28">
            <v>0</v>
          </cell>
          <cell r="N28">
            <v>55</v>
          </cell>
          <cell r="O28">
            <v>0</v>
          </cell>
          <cell r="P28">
            <v>22</v>
          </cell>
          <cell r="Q28">
            <v>0</v>
          </cell>
          <cell r="R28" t="str">
            <v>HIVER 2020</v>
          </cell>
          <cell r="S28" t="str">
            <v>APPAREL</v>
          </cell>
          <cell r="T28" t="str">
            <v>UNISEX</v>
          </cell>
          <cell r="U28" t="str">
            <v>(vide)</v>
          </cell>
          <cell r="V28" t="str">
            <v>PCS</v>
          </cell>
          <cell r="W28">
            <v>173</v>
          </cell>
          <cell r="X28">
            <v>173</v>
          </cell>
          <cell r="BS28">
            <v>7</v>
          </cell>
          <cell r="BT28">
            <v>46</v>
          </cell>
          <cell r="BU28">
            <v>56</v>
          </cell>
          <cell r="BV28">
            <v>39</v>
          </cell>
          <cell r="BW28">
            <v>20</v>
          </cell>
          <cell r="BX28">
            <v>5</v>
          </cell>
          <cell r="CL28">
            <v>0</v>
          </cell>
        </row>
        <row r="29">
          <cell r="D29" t="str">
            <v>301EFU0-A1I-PCS</v>
          </cell>
          <cell r="E29" t="str">
            <v>301EFU0</v>
          </cell>
          <cell r="F29" t="str">
            <v>ANNISTON SLIM 222 BANDA JKT</v>
          </cell>
          <cell r="G29" t="str">
            <v>A1I</v>
          </cell>
          <cell r="H29" t="str">
            <v>BLACK/NEON GREEN</v>
          </cell>
          <cell r="I29">
            <v>8.8520000000000003</v>
          </cell>
          <cell r="J29">
            <v>69</v>
          </cell>
          <cell r="K29">
            <v>0</v>
          </cell>
          <cell r="L29">
            <v>27.6</v>
          </cell>
          <cell r="M29">
            <v>0</v>
          </cell>
          <cell r="N29">
            <v>55</v>
          </cell>
          <cell r="O29">
            <v>0</v>
          </cell>
          <cell r="P29">
            <v>22</v>
          </cell>
          <cell r="Q29">
            <v>0</v>
          </cell>
          <cell r="R29" t="str">
            <v>HIVER 2020</v>
          </cell>
          <cell r="S29" t="str">
            <v>APPAREL</v>
          </cell>
          <cell r="T29" t="str">
            <v>UNISEX</v>
          </cell>
          <cell r="U29" t="str">
            <v>(vide)</v>
          </cell>
          <cell r="V29" t="str">
            <v>PCS</v>
          </cell>
          <cell r="W29">
            <v>69</v>
          </cell>
          <cell r="X29">
            <v>69</v>
          </cell>
          <cell r="BS29">
            <v>1</v>
          </cell>
          <cell r="BT29">
            <v>14</v>
          </cell>
          <cell r="BU29">
            <v>24</v>
          </cell>
          <cell r="BV29">
            <v>18</v>
          </cell>
          <cell r="BW29">
            <v>12</v>
          </cell>
          <cell r="CL29">
            <v>0</v>
          </cell>
        </row>
        <row r="30">
          <cell r="D30" t="str">
            <v>301EFU0-A1J-PCS</v>
          </cell>
          <cell r="E30" t="str">
            <v>301EFU0</v>
          </cell>
          <cell r="F30" t="str">
            <v>ANNISTON SLIM 222 BANDA JKT</v>
          </cell>
          <cell r="G30" t="str">
            <v>A1J</v>
          </cell>
          <cell r="H30" t="str">
            <v>WHITE ANTIQUE/NEON YELLOW</v>
          </cell>
          <cell r="I30">
            <v>8.8520000000000003</v>
          </cell>
          <cell r="J30">
            <v>69</v>
          </cell>
          <cell r="K30">
            <v>0</v>
          </cell>
          <cell r="L30">
            <v>27.6</v>
          </cell>
          <cell r="M30">
            <v>0</v>
          </cell>
          <cell r="N30">
            <v>55</v>
          </cell>
          <cell r="O30">
            <v>0</v>
          </cell>
          <cell r="P30">
            <v>22</v>
          </cell>
          <cell r="Q30">
            <v>0</v>
          </cell>
          <cell r="R30" t="str">
            <v>HIVER 2020</v>
          </cell>
          <cell r="S30" t="str">
            <v>APPAREL</v>
          </cell>
          <cell r="T30" t="str">
            <v>UNISEX</v>
          </cell>
          <cell r="U30" t="str">
            <v>(vide)</v>
          </cell>
          <cell r="V30" t="str">
            <v>PCS</v>
          </cell>
          <cell r="W30">
            <v>31</v>
          </cell>
          <cell r="X30">
            <v>31</v>
          </cell>
          <cell r="BT30">
            <v>7</v>
          </cell>
          <cell r="BU30">
            <v>9</v>
          </cell>
          <cell r="BV30">
            <v>10</v>
          </cell>
          <cell r="BW30">
            <v>5</v>
          </cell>
          <cell r="CL30">
            <v>0</v>
          </cell>
        </row>
        <row r="31">
          <cell r="D31" t="str">
            <v>301EFU0-AE2-PCS</v>
          </cell>
          <cell r="E31" t="str">
            <v>301EFU0</v>
          </cell>
          <cell r="F31" t="str">
            <v>ANNISTON SLIM 222 BANDA JKT</v>
          </cell>
          <cell r="G31" t="str">
            <v>AE2</v>
          </cell>
          <cell r="H31" t="str">
            <v>BLACK/WHITE</v>
          </cell>
          <cell r="I31">
            <v>8.8520000000000003</v>
          </cell>
          <cell r="J31">
            <v>69</v>
          </cell>
          <cell r="K31">
            <v>0</v>
          </cell>
          <cell r="L31">
            <v>27.6</v>
          </cell>
          <cell r="M31">
            <v>0</v>
          </cell>
          <cell r="N31">
            <v>55</v>
          </cell>
          <cell r="O31">
            <v>0</v>
          </cell>
          <cell r="P31">
            <v>22</v>
          </cell>
          <cell r="Q31">
            <v>0</v>
          </cell>
          <cell r="R31" t="str">
            <v>HIVER 2020</v>
          </cell>
          <cell r="S31" t="str">
            <v>APPAREL</v>
          </cell>
          <cell r="T31" t="str">
            <v>UNISEX</v>
          </cell>
          <cell r="U31" t="str">
            <v>(vide)</v>
          </cell>
          <cell r="V31" t="str">
            <v>PCS</v>
          </cell>
          <cell r="W31">
            <v>60</v>
          </cell>
          <cell r="X31">
            <v>60</v>
          </cell>
          <cell r="BW31">
            <v>60</v>
          </cell>
          <cell r="CL31">
            <v>0</v>
          </cell>
        </row>
        <row r="32">
          <cell r="D32" t="str">
            <v>301EFU0-AE2-PCS</v>
          </cell>
          <cell r="E32" t="str">
            <v>301EFU0</v>
          </cell>
          <cell r="F32" t="str">
            <v>ANNISTON SLIM 222 BANDA JKT</v>
          </cell>
          <cell r="G32" t="str">
            <v>AE2</v>
          </cell>
          <cell r="H32" t="str">
            <v>BLACK/WHITE</v>
          </cell>
          <cell r="I32">
            <v>8.8520000000000003</v>
          </cell>
          <cell r="J32">
            <v>0</v>
          </cell>
          <cell r="K32">
            <v>65</v>
          </cell>
          <cell r="L32">
            <v>0</v>
          </cell>
          <cell r="M32">
            <v>26</v>
          </cell>
          <cell r="N32">
            <v>0</v>
          </cell>
          <cell r="O32">
            <v>50</v>
          </cell>
          <cell r="P32">
            <v>0</v>
          </cell>
          <cell r="Q32">
            <v>24</v>
          </cell>
          <cell r="R32" t="str">
            <v>HIVER 2020</v>
          </cell>
          <cell r="S32" t="str">
            <v>APPAREL</v>
          </cell>
          <cell r="T32" t="str">
            <v>UNISEX</v>
          </cell>
          <cell r="U32" t="str">
            <v>(vide)</v>
          </cell>
          <cell r="V32" t="str">
            <v>PCS</v>
          </cell>
          <cell r="W32">
            <v>1</v>
          </cell>
          <cell r="X32">
            <v>1</v>
          </cell>
          <cell r="BL32">
            <v>1</v>
          </cell>
          <cell r="CL32">
            <v>0</v>
          </cell>
        </row>
        <row r="33">
          <cell r="D33" t="str">
            <v>301EFU0-C35-PCS</v>
          </cell>
          <cell r="E33" t="str">
            <v>301EFU0</v>
          </cell>
          <cell r="F33" t="str">
            <v>ANNISTON SLIM 222 BANDA JKT</v>
          </cell>
          <cell r="G33" t="str">
            <v>C35</v>
          </cell>
          <cell r="H33" t="str">
            <v>BLACK/GREY</v>
          </cell>
          <cell r="I33">
            <v>8.8520000000000003</v>
          </cell>
          <cell r="J33">
            <v>69</v>
          </cell>
          <cell r="K33">
            <v>0</v>
          </cell>
          <cell r="L33">
            <v>27.6</v>
          </cell>
          <cell r="M33">
            <v>0</v>
          </cell>
          <cell r="N33">
            <v>55</v>
          </cell>
          <cell r="O33">
            <v>0</v>
          </cell>
          <cell r="P33">
            <v>22</v>
          </cell>
          <cell r="Q33">
            <v>0</v>
          </cell>
          <cell r="R33" t="str">
            <v>HIVER 2020</v>
          </cell>
          <cell r="S33" t="str">
            <v>APPAREL</v>
          </cell>
          <cell r="T33" t="str">
            <v>UNISEX</v>
          </cell>
          <cell r="U33" t="str">
            <v>(vide)</v>
          </cell>
          <cell r="V33" t="str">
            <v>PCS</v>
          </cell>
          <cell r="W33">
            <v>8</v>
          </cell>
          <cell r="X33">
            <v>8</v>
          </cell>
          <cell r="BS33">
            <v>2</v>
          </cell>
          <cell r="BT33">
            <v>3</v>
          </cell>
          <cell r="BU33">
            <v>2</v>
          </cell>
          <cell r="BV33">
            <v>1</v>
          </cell>
          <cell r="CL33">
            <v>0</v>
          </cell>
        </row>
        <row r="34">
          <cell r="D34" t="str">
            <v>301EFU0-F69-PCS</v>
          </cell>
          <cell r="E34" t="str">
            <v>301EFU0</v>
          </cell>
          <cell r="F34" t="str">
            <v>ANNISTON SLIM 222 BANDA JKT</v>
          </cell>
          <cell r="G34" t="str">
            <v>F69</v>
          </cell>
          <cell r="H34" t="str">
            <v>WHITE ANTIQUE/WHITE</v>
          </cell>
          <cell r="I34">
            <v>8.8520000000000003</v>
          </cell>
          <cell r="J34">
            <v>69</v>
          </cell>
          <cell r="K34">
            <v>0</v>
          </cell>
          <cell r="L34">
            <v>27.6</v>
          </cell>
          <cell r="M34">
            <v>0</v>
          </cell>
          <cell r="N34">
            <v>55</v>
          </cell>
          <cell r="O34">
            <v>0</v>
          </cell>
          <cell r="P34">
            <v>22</v>
          </cell>
          <cell r="Q34">
            <v>0</v>
          </cell>
          <cell r="R34" t="str">
            <v>HIVER 2020</v>
          </cell>
          <cell r="S34" t="str">
            <v>APPAREL</v>
          </cell>
          <cell r="T34" t="str">
            <v>UNISEX</v>
          </cell>
          <cell r="U34" t="str">
            <v>(vide)</v>
          </cell>
          <cell r="V34" t="str">
            <v>PCS</v>
          </cell>
          <cell r="W34">
            <v>32</v>
          </cell>
          <cell r="X34">
            <v>32</v>
          </cell>
          <cell r="BT34">
            <v>4</v>
          </cell>
          <cell r="BU34">
            <v>9</v>
          </cell>
          <cell r="BV34">
            <v>9</v>
          </cell>
          <cell r="BW34">
            <v>5</v>
          </cell>
          <cell r="BX34">
            <v>5</v>
          </cell>
          <cell r="CL34">
            <v>0</v>
          </cell>
        </row>
        <row r="35">
          <cell r="D35" t="str">
            <v>301EFU0-F72-PCS</v>
          </cell>
          <cell r="E35" t="str">
            <v>301EFU0</v>
          </cell>
          <cell r="F35" t="str">
            <v>ANNISTON SLIM 222 BANDA JKT</v>
          </cell>
          <cell r="G35" t="str">
            <v>F72</v>
          </cell>
          <cell r="H35" t="str">
            <v>YELLOW/WHITE ANTIQUE</v>
          </cell>
          <cell r="I35">
            <v>8.8520000000000003</v>
          </cell>
          <cell r="J35">
            <v>69</v>
          </cell>
          <cell r="K35">
            <v>0</v>
          </cell>
          <cell r="L35">
            <v>27.6</v>
          </cell>
          <cell r="M35">
            <v>0</v>
          </cell>
          <cell r="N35">
            <v>55</v>
          </cell>
          <cell r="O35">
            <v>0</v>
          </cell>
          <cell r="P35">
            <v>22</v>
          </cell>
          <cell r="Q35">
            <v>0</v>
          </cell>
          <cell r="R35" t="str">
            <v>HIVER 2020</v>
          </cell>
          <cell r="S35" t="str">
            <v>APPAREL</v>
          </cell>
          <cell r="T35" t="str">
            <v>UNISEX</v>
          </cell>
          <cell r="U35" t="str">
            <v>(vide)</v>
          </cell>
          <cell r="V35" t="str">
            <v>PCS</v>
          </cell>
          <cell r="W35">
            <v>82</v>
          </cell>
          <cell r="X35">
            <v>82</v>
          </cell>
          <cell r="BS35">
            <v>11</v>
          </cell>
          <cell r="BT35">
            <v>27</v>
          </cell>
          <cell r="BU35">
            <v>26</v>
          </cell>
          <cell r="BV35">
            <v>15</v>
          </cell>
          <cell r="BW35">
            <v>3</v>
          </cell>
          <cell r="CL35">
            <v>0</v>
          </cell>
        </row>
        <row r="36">
          <cell r="D36" t="str">
            <v>301EFU0-F81-PCS</v>
          </cell>
          <cell r="E36" t="str">
            <v>301EFU0</v>
          </cell>
          <cell r="F36" t="str">
            <v>ANNISTON SLIM 222 BANDA JKT</v>
          </cell>
          <cell r="G36" t="str">
            <v>F81</v>
          </cell>
          <cell r="H36" t="str">
            <v>BLACK/WHITE ANTIQUE</v>
          </cell>
          <cell r="I36">
            <v>8.8520000000000003</v>
          </cell>
          <cell r="J36">
            <v>69</v>
          </cell>
          <cell r="K36">
            <v>0</v>
          </cell>
          <cell r="L36">
            <v>27.6</v>
          </cell>
          <cell r="M36">
            <v>0</v>
          </cell>
          <cell r="N36">
            <v>55</v>
          </cell>
          <cell r="O36">
            <v>0</v>
          </cell>
          <cell r="P36">
            <v>22</v>
          </cell>
          <cell r="Q36">
            <v>0</v>
          </cell>
          <cell r="R36" t="str">
            <v>HIVER 2020</v>
          </cell>
          <cell r="S36" t="str">
            <v>APPAREL</v>
          </cell>
          <cell r="T36" t="str">
            <v>UNISEX</v>
          </cell>
          <cell r="U36" t="str">
            <v>(vide)</v>
          </cell>
          <cell r="V36" t="str">
            <v>PCS</v>
          </cell>
          <cell r="W36">
            <v>36</v>
          </cell>
          <cell r="X36">
            <v>36</v>
          </cell>
          <cell r="BS36">
            <v>1</v>
          </cell>
          <cell r="BT36">
            <v>3</v>
          </cell>
          <cell r="BU36">
            <v>15</v>
          </cell>
          <cell r="BV36">
            <v>7</v>
          </cell>
          <cell r="BW36">
            <v>9</v>
          </cell>
          <cell r="BX36">
            <v>1</v>
          </cell>
          <cell r="CL36">
            <v>0</v>
          </cell>
        </row>
        <row r="37">
          <cell r="D37" t="str">
            <v>301J290-193-PCS</v>
          </cell>
          <cell r="E37" t="str">
            <v>301J290</v>
          </cell>
          <cell r="F37" t="str">
            <v>DAIFT LOGO HOODIE</v>
          </cell>
          <cell r="G37" t="str">
            <v>193</v>
          </cell>
          <cell r="H37" t="str">
            <v xml:space="preserve">BLUE MARINE </v>
          </cell>
          <cell r="I37">
            <v>7.3220000000000001</v>
          </cell>
          <cell r="J37">
            <v>32</v>
          </cell>
          <cell r="K37">
            <v>0</v>
          </cell>
          <cell r="L37">
            <v>16</v>
          </cell>
          <cell r="M37">
            <v>0</v>
          </cell>
          <cell r="N37">
            <v>28</v>
          </cell>
          <cell r="O37">
            <v>0</v>
          </cell>
          <cell r="P37">
            <v>14</v>
          </cell>
          <cell r="Q37">
            <v>0</v>
          </cell>
          <cell r="R37" t="str">
            <v>ETE 2020</v>
          </cell>
          <cell r="S37" t="str">
            <v>APPAREL</v>
          </cell>
          <cell r="T37" t="str">
            <v>MAN</v>
          </cell>
          <cell r="U37" t="str">
            <v>(vide)</v>
          </cell>
          <cell r="V37" t="str">
            <v>PCS</v>
          </cell>
          <cell r="W37">
            <v>349</v>
          </cell>
          <cell r="X37">
            <v>349</v>
          </cell>
          <cell r="BT37">
            <v>66</v>
          </cell>
          <cell r="BU37">
            <v>120</v>
          </cell>
          <cell r="BV37">
            <v>102</v>
          </cell>
          <cell r="BW37">
            <v>61</v>
          </cell>
          <cell r="CL37">
            <v>0</v>
          </cell>
        </row>
        <row r="38">
          <cell r="D38" t="str">
            <v>301J290-77M-C8M</v>
          </cell>
          <cell r="E38" t="str">
            <v>301J290</v>
          </cell>
          <cell r="F38" t="str">
            <v>DAIFT LOGO HOODIE</v>
          </cell>
          <cell r="G38" t="str">
            <v>77M</v>
          </cell>
          <cell r="H38" t="str">
            <v>GREY MELANGE</v>
          </cell>
          <cell r="I38">
            <v>7.3220000000000001</v>
          </cell>
          <cell r="J38">
            <v>0</v>
          </cell>
          <cell r="K38">
            <v>0</v>
          </cell>
          <cell r="L38">
            <v>16</v>
          </cell>
          <cell r="M38">
            <v>0</v>
          </cell>
          <cell r="N38">
            <v>28</v>
          </cell>
          <cell r="O38">
            <v>0</v>
          </cell>
          <cell r="P38">
            <v>14</v>
          </cell>
          <cell r="Q38">
            <v>0</v>
          </cell>
          <cell r="R38" t="str">
            <v>ETE 2020</v>
          </cell>
          <cell r="S38" t="str">
            <v>APPAREL</v>
          </cell>
          <cell r="T38" t="str">
            <v>MAN</v>
          </cell>
          <cell r="U38" t="str">
            <v>2XL-1|L-2|M-2|S-1|XL-2</v>
          </cell>
          <cell r="V38" t="str">
            <v>C8M</v>
          </cell>
          <cell r="W38">
            <v>216</v>
          </cell>
          <cell r="X38">
            <v>27</v>
          </cell>
          <cell r="CG38">
            <v>27</v>
          </cell>
          <cell r="CL38">
            <v>0</v>
          </cell>
        </row>
        <row r="39">
          <cell r="D39" t="str">
            <v>301J290-A17-C8M</v>
          </cell>
          <cell r="E39" t="str">
            <v>301J290</v>
          </cell>
          <cell r="F39" t="str">
            <v>DAIFT LOGO HOODIE</v>
          </cell>
          <cell r="G39" t="str">
            <v>A17</v>
          </cell>
          <cell r="H39" t="str">
            <v xml:space="preserve">RED BORDEAUX BLACK </v>
          </cell>
          <cell r="I39">
            <v>7.3220000000000001</v>
          </cell>
          <cell r="J39">
            <v>0</v>
          </cell>
          <cell r="K39">
            <v>0</v>
          </cell>
          <cell r="L39">
            <v>16</v>
          </cell>
          <cell r="M39">
            <v>0</v>
          </cell>
          <cell r="N39">
            <v>28</v>
          </cell>
          <cell r="O39">
            <v>0</v>
          </cell>
          <cell r="P39">
            <v>14</v>
          </cell>
          <cell r="Q39">
            <v>0</v>
          </cell>
          <cell r="R39" t="str">
            <v>ETE 2020</v>
          </cell>
          <cell r="S39" t="str">
            <v>APPAREL</v>
          </cell>
          <cell r="T39" t="str">
            <v>MAN</v>
          </cell>
          <cell r="U39" t="str">
            <v>2XL-1|L-2|M-2|S-1|XL-2</v>
          </cell>
          <cell r="V39" t="str">
            <v>C8M</v>
          </cell>
          <cell r="W39">
            <v>88</v>
          </cell>
          <cell r="X39">
            <v>11</v>
          </cell>
          <cell r="CG39">
            <v>11</v>
          </cell>
          <cell r="CL39">
            <v>0</v>
          </cell>
        </row>
        <row r="40">
          <cell r="D40" t="str">
            <v>301PSC0-A32-PCS</v>
          </cell>
          <cell r="E40" t="str">
            <v>301PSC0</v>
          </cell>
          <cell r="F40" t="str">
            <v xml:space="preserve">WANNISTON SLIM 222 BANDA JKT </v>
          </cell>
          <cell r="G40" t="str">
            <v>A32</v>
          </cell>
          <cell r="H40" t="str">
            <v>YELLOW MUSTARD/BLACK</v>
          </cell>
          <cell r="I40">
            <v>8.75</v>
          </cell>
          <cell r="J40">
            <v>65</v>
          </cell>
          <cell r="K40">
            <v>0</v>
          </cell>
          <cell r="L40">
            <v>26</v>
          </cell>
          <cell r="M40">
            <v>0</v>
          </cell>
          <cell r="N40">
            <v>55</v>
          </cell>
          <cell r="O40">
            <v>0</v>
          </cell>
          <cell r="P40">
            <v>22</v>
          </cell>
          <cell r="Q40">
            <v>0</v>
          </cell>
          <cell r="R40" t="str">
            <v>HIVER 2019</v>
          </cell>
          <cell r="S40" t="str">
            <v>APPAREL</v>
          </cell>
          <cell r="T40" t="str">
            <v>WOMAN</v>
          </cell>
          <cell r="U40" t="str">
            <v>(vide)</v>
          </cell>
          <cell r="V40" t="str">
            <v>PCS</v>
          </cell>
          <cell r="W40">
            <v>4</v>
          </cell>
          <cell r="X40">
            <v>4</v>
          </cell>
          <cell r="BS40">
            <v>2</v>
          </cell>
          <cell r="BU40">
            <v>1</v>
          </cell>
          <cell r="BV40">
            <v>1</v>
          </cell>
          <cell r="CL40">
            <v>0</v>
          </cell>
        </row>
        <row r="41">
          <cell r="D41" t="str">
            <v>301PSC0-A38-PCS</v>
          </cell>
          <cell r="E41" t="str">
            <v>301PSC0</v>
          </cell>
          <cell r="F41" t="str">
            <v xml:space="preserve">WANNISTON SLIM 222 BANDA JKT </v>
          </cell>
          <cell r="G41" t="str">
            <v>A38</v>
          </cell>
          <cell r="H41" t="str">
            <v>BLACK/WHITE/TURQUOISE</v>
          </cell>
          <cell r="I41">
            <v>8.75</v>
          </cell>
          <cell r="J41">
            <v>65</v>
          </cell>
          <cell r="K41">
            <v>0</v>
          </cell>
          <cell r="L41">
            <v>26</v>
          </cell>
          <cell r="M41">
            <v>0</v>
          </cell>
          <cell r="N41">
            <v>55</v>
          </cell>
          <cell r="O41">
            <v>0</v>
          </cell>
          <cell r="P41">
            <v>22</v>
          </cell>
          <cell r="Q41">
            <v>0</v>
          </cell>
          <cell r="R41" t="str">
            <v>HIVER 2019</v>
          </cell>
          <cell r="S41" t="str">
            <v>APPAREL</v>
          </cell>
          <cell r="T41" t="str">
            <v>WOMAN</v>
          </cell>
          <cell r="U41" t="str">
            <v>(vide)</v>
          </cell>
          <cell r="V41" t="str">
            <v>PCS</v>
          </cell>
          <cell r="W41">
            <v>222</v>
          </cell>
          <cell r="X41">
            <v>222</v>
          </cell>
          <cell r="BS41">
            <v>44</v>
          </cell>
          <cell r="BT41">
            <v>37</v>
          </cell>
          <cell r="BU41">
            <v>49</v>
          </cell>
          <cell r="BV41">
            <v>70</v>
          </cell>
          <cell r="BW41">
            <v>22</v>
          </cell>
          <cell r="CL41">
            <v>0</v>
          </cell>
        </row>
        <row r="42">
          <cell r="D42" t="str">
            <v>301PSC0-A40-PCS</v>
          </cell>
          <cell r="E42" t="str">
            <v>301PSC0</v>
          </cell>
          <cell r="F42" t="str">
            <v xml:space="preserve">WANNISTON SLIM 222 BANDA JKT </v>
          </cell>
          <cell r="G42" t="str">
            <v>A40</v>
          </cell>
          <cell r="H42" t="str">
            <v>PINK DK PEACH/RED DK</v>
          </cell>
          <cell r="I42">
            <v>8.75</v>
          </cell>
          <cell r="J42">
            <v>65</v>
          </cell>
          <cell r="K42">
            <v>0</v>
          </cell>
          <cell r="L42">
            <v>26</v>
          </cell>
          <cell r="M42">
            <v>0</v>
          </cell>
          <cell r="N42">
            <v>55</v>
          </cell>
          <cell r="O42">
            <v>0</v>
          </cell>
          <cell r="P42">
            <v>22</v>
          </cell>
          <cell r="Q42">
            <v>0</v>
          </cell>
          <cell r="R42" t="str">
            <v>HIVER 2019</v>
          </cell>
          <cell r="S42" t="str">
            <v>APPAREL</v>
          </cell>
          <cell r="T42" t="str">
            <v>WOMAN</v>
          </cell>
          <cell r="U42" t="str">
            <v>(vide)</v>
          </cell>
          <cell r="V42" t="str">
            <v>PCS</v>
          </cell>
          <cell r="W42">
            <v>737</v>
          </cell>
          <cell r="X42">
            <v>737</v>
          </cell>
          <cell r="BS42">
            <v>171</v>
          </cell>
          <cell r="BT42">
            <v>274</v>
          </cell>
          <cell r="BU42">
            <v>176</v>
          </cell>
          <cell r="BV42">
            <v>116</v>
          </cell>
          <cell r="CL42">
            <v>0</v>
          </cell>
        </row>
        <row r="43">
          <cell r="D43" t="str">
            <v>301PSC0-A46-PCS</v>
          </cell>
          <cell r="E43" t="str">
            <v>301PSC0</v>
          </cell>
          <cell r="F43" t="str">
            <v xml:space="preserve">WANNISTON SLIM 222 BANDA JKT </v>
          </cell>
          <cell r="G43" t="str">
            <v>A46</v>
          </cell>
          <cell r="H43" t="str">
            <v>VIOLET/WHITE</v>
          </cell>
          <cell r="I43">
            <v>8.75</v>
          </cell>
          <cell r="J43">
            <v>65</v>
          </cell>
          <cell r="K43">
            <v>0</v>
          </cell>
          <cell r="L43">
            <v>26</v>
          </cell>
          <cell r="M43">
            <v>0</v>
          </cell>
          <cell r="N43">
            <v>55</v>
          </cell>
          <cell r="O43">
            <v>0</v>
          </cell>
          <cell r="P43">
            <v>22</v>
          </cell>
          <cell r="Q43">
            <v>0</v>
          </cell>
          <cell r="R43" t="str">
            <v>HIVER 2019</v>
          </cell>
          <cell r="S43" t="str">
            <v>APPAREL</v>
          </cell>
          <cell r="T43" t="str">
            <v>WOMAN</v>
          </cell>
          <cell r="U43" t="str">
            <v>(vide)</v>
          </cell>
          <cell r="V43" t="str">
            <v>PCS</v>
          </cell>
          <cell r="W43">
            <v>425</v>
          </cell>
          <cell r="X43">
            <v>425</v>
          </cell>
          <cell r="BS43">
            <v>58</v>
          </cell>
          <cell r="BT43">
            <v>142</v>
          </cell>
          <cell r="BU43">
            <v>109</v>
          </cell>
          <cell r="BV43">
            <v>82</v>
          </cell>
          <cell r="BW43">
            <v>33</v>
          </cell>
          <cell r="BX43">
            <v>1</v>
          </cell>
          <cell r="CL43">
            <v>0</v>
          </cell>
        </row>
        <row r="44">
          <cell r="D44" t="str">
            <v>301PSC0-A57-PCS</v>
          </cell>
          <cell r="E44" t="str">
            <v>301PSC0</v>
          </cell>
          <cell r="F44" t="str">
            <v xml:space="preserve">WANNISTON SLIM 222 BANDA JKT </v>
          </cell>
          <cell r="G44" t="str">
            <v>A57</v>
          </cell>
          <cell r="H44" t="str">
            <v>RED DK/BLACK</v>
          </cell>
          <cell r="I44">
            <v>8.75</v>
          </cell>
          <cell r="J44">
            <v>65</v>
          </cell>
          <cell r="K44">
            <v>0</v>
          </cell>
          <cell r="L44">
            <v>26</v>
          </cell>
          <cell r="M44">
            <v>0</v>
          </cell>
          <cell r="N44">
            <v>55</v>
          </cell>
          <cell r="O44">
            <v>0</v>
          </cell>
          <cell r="P44">
            <v>22</v>
          </cell>
          <cell r="Q44">
            <v>0</v>
          </cell>
          <cell r="R44" t="str">
            <v>HIVER 2019</v>
          </cell>
          <cell r="S44" t="str">
            <v>APPAREL</v>
          </cell>
          <cell r="T44" t="str">
            <v>WOMAN</v>
          </cell>
          <cell r="U44" t="str">
            <v>(vide)</v>
          </cell>
          <cell r="V44" t="str">
            <v>PCS</v>
          </cell>
          <cell r="W44">
            <v>272</v>
          </cell>
          <cell r="X44">
            <v>272</v>
          </cell>
          <cell r="BS44">
            <v>37</v>
          </cell>
          <cell r="BT44">
            <v>58</v>
          </cell>
          <cell r="BU44">
            <v>83</v>
          </cell>
          <cell r="BV44">
            <v>75</v>
          </cell>
          <cell r="BW44">
            <v>19</v>
          </cell>
          <cell r="CL44">
            <v>0</v>
          </cell>
        </row>
        <row r="45">
          <cell r="D45" t="str">
            <v>301PSC0-A72-PCS</v>
          </cell>
          <cell r="E45" t="str">
            <v>301PSC0</v>
          </cell>
          <cell r="F45" t="str">
            <v xml:space="preserve">WANNISTON SLIM 222 BANDA JKT </v>
          </cell>
          <cell r="G45" t="str">
            <v>A72</v>
          </cell>
          <cell r="H45" t="str">
            <v>RED DK/DAMSON</v>
          </cell>
          <cell r="I45">
            <v>8.75</v>
          </cell>
          <cell r="J45">
            <v>65</v>
          </cell>
          <cell r="K45">
            <v>0</v>
          </cell>
          <cell r="L45">
            <v>26</v>
          </cell>
          <cell r="M45">
            <v>0</v>
          </cell>
          <cell r="N45">
            <v>55</v>
          </cell>
          <cell r="O45">
            <v>0</v>
          </cell>
          <cell r="P45">
            <v>22</v>
          </cell>
          <cell r="Q45">
            <v>0</v>
          </cell>
          <cell r="R45" t="str">
            <v>HIVER 2019</v>
          </cell>
          <cell r="S45" t="str">
            <v>APPAREL</v>
          </cell>
          <cell r="T45" t="str">
            <v>WOMAN</v>
          </cell>
          <cell r="U45" t="str">
            <v>(vide)</v>
          </cell>
          <cell r="V45" t="str">
            <v>PCS</v>
          </cell>
          <cell r="W45">
            <v>325</v>
          </cell>
          <cell r="X45">
            <v>325</v>
          </cell>
          <cell r="BS45">
            <v>68</v>
          </cell>
          <cell r="BT45">
            <v>89</v>
          </cell>
          <cell r="BU45">
            <v>70</v>
          </cell>
          <cell r="BV45">
            <v>68</v>
          </cell>
          <cell r="BW45">
            <v>30</v>
          </cell>
          <cell r="CL45">
            <v>0</v>
          </cell>
        </row>
        <row r="46">
          <cell r="D46" t="str">
            <v>301PSC0-A80-PCS</v>
          </cell>
          <cell r="E46" t="str">
            <v>301PSC0</v>
          </cell>
          <cell r="F46" t="str">
            <v xml:space="preserve">WANNISTON SLIM 222 BANDA JKT </v>
          </cell>
          <cell r="G46" t="str">
            <v>A80</v>
          </cell>
          <cell r="H46" t="str">
            <v>RED/WHITE/BLACK</v>
          </cell>
          <cell r="I46">
            <v>8.75</v>
          </cell>
          <cell r="J46">
            <v>65</v>
          </cell>
          <cell r="K46">
            <v>0</v>
          </cell>
          <cell r="L46">
            <v>26</v>
          </cell>
          <cell r="M46">
            <v>0</v>
          </cell>
          <cell r="N46">
            <v>55</v>
          </cell>
          <cell r="O46">
            <v>0</v>
          </cell>
          <cell r="P46">
            <v>22</v>
          </cell>
          <cell r="Q46">
            <v>0</v>
          </cell>
          <cell r="R46" t="str">
            <v>HIVER 2019</v>
          </cell>
          <cell r="S46" t="str">
            <v>APPAREL</v>
          </cell>
          <cell r="T46" t="str">
            <v>WOMAN</v>
          </cell>
          <cell r="U46" t="str">
            <v>(vide)</v>
          </cell>
          <cell r="V46" t="str">
            <v>PCS</v>
          </cell>
          <cell r="W46">
            <v>53</v>
          </cell>
          <cell r="X46">
            <v>53</v>
          </cell>
          <cell r="BS46">
            <v>30</v>
          </cell>
          <cell r="BT46">
            <v>22</v>
          </cell>
          <cell r="BW46">
            <v>1</v>
          </cell>
          <cell r="CL46">
            <v>0</v>
          </cell>
        </row>
        <row r="47">
          <cell r="D47" t="str">
            <v>301PSC0-A92-PCS</v>
          </cell>
          <cell r="E47" t="str">
            <v>301PSC0</v>
          </cell>
          <cell r="F47" t="str">
            <v xml:space="preserve">WANNISTON SLIM 222 BANDA JKT </v>
          </cell>
          <cell r="G47" t="str">
            <v>A92</v>
          </cell>
          <cell r="H47" t="str">
            <v>FUCHSIA LT/WHITE/BLK</v>
          </cell>
          <cell r="I47">
            <v>8.75</v>
          </cell>
          <cell r="J47">
            <v>65</v>
          </cell>
          <cell r="K47">
            <v>0</v>
          </cell>
          <cell r="L47">
            <v>26</v>
          </cell>
          <cell r="M47">
            <v>0</v>
          </cell>
          <cell r="N47">
            <v>55</v>
          </cell>
          <cell r="O47">
            <v>0</v>
          </cell>
          <cell r="P47">
            <v>22</v>
          </cell>
          <cell r="Q47">
            <v>0</v>
          </cell>
          <cell r="R47" t="str">
            <v>HIVER 2019</v>
          </cell>
          <cell r="S47" t="str">
            <v>APPAREL</v>
          </cell>
          <cell r="T47" t="str">
            <v>WOMAN</v>
          </cell>
          <cell r="U47" t="str">
            <v>(vide)</v>
          </cell>
          <cell r="V47" t="str">
            <v>PCS</v>
          </cell>
          <cell r="W47">
            <v>845</v>
          </cell>
          <cell r="X47">
            <v>845</v>
          </cell>
          <cell r="BS47">
            <v>222</v>
          </cell>
          <cell r="BT47">
            <v>267</v>
          </cell>
          <cell r="BU47">
            <v>198</v>
          </cell>
          <cell r="BV47">
            <v>124</v>
          </cell>
          <cell r="BW47">
            <v>34</v>
          </cell>
          <cell r="CL47">
            <v>0</v>
          </cell>
        </row>
        <row r="48">
          <cell r="D48" t="str">
            <v>301PSC0-C18-PCS</v>
          </cell>
          <cell r="E48" t="str">
            <v>301PSC0</v>
          </cell>
          <cell r="F48" t="str">
            <v xml:space="preserve">WANNISTON SLIM 222 BANDA JKT </v>
          </cell>
          <cell r="G48" t="str">
            <v>C18</v>
          </cell>
          <cell r="H48" t="str">
            <v>NAVY/PINK</v>
          </cell>
          <cell r="I48">
            <v>8.75</v>
          </cell>
          <cell r="J48">
            <v>65</v>
          </cell>
          <cell r="K48">
            <v>0</v>
          </cell>
          <cell r="L48">
            <v>26</v>
          </cell>
          <cell r="M48">
            <v>0</v>
          </cell>
          <cell r="N48">
            <v>55</v>
          </cell>
          <cell r="O48">
            <v>0</v>
          </cell>
          <cell r="P48">
            <v>22</v>
          </cell>
          <cell r="Q48">
            <v>0</v>
          </cell>
          <cell r="R48" t="str">
            <v>HIVER 2019</v>
          </cell>
          <cell r="S48" t="str">
            <v>APPAREL</v>
          </cell>
          <cell r="T48" t="str">
            <v>WOMAN</v>
          </cell>
          <cell r="U48" t="str">
            <v>(vide)</v>
          </cell>
          <cell r="V48" t="str">
            <v>PCS</v>
          </cell>
          <cell r="W48">
            <v>793</v>
          </cell>
          <cell r="X48">
            <v>793</v>
          </cell>
          <cell r="BS48">
            <v>86</v>
          </cell>
          <cell r="BT48">
            <v>186</v>
          </cell>
          <cell r="BU48">
            <v>276</v>
          </cell>
          <cell r="BV48">
            <v>166</v>
          </cell>
          <cell r="BW48">
            <v>79</v>
          </cell>
          <cell r="CL48">
            <v>0</v>
          </cell>
        </row>
        <row r="49">
          <cell r="D49" t="str">
            <v>301PSC0-C22-PCS</v>
          </cell>
          <cell r="E49" t="str">
            <v>301PSC0</v>
          </cell>
          <cell r="F49" t="str">
            <v xml:space="preserve">WANNISTON SLIM 222 BANDA JKT </v>
          </cell>
          <cell r="G49" t="str">
            <v>C22</v>
          </cell>
          <cell r="H49" t="str">
            <v>BLACK</v>
          </cell>
          <cell r="I49">
            <v>8.75</v>
          </cell>
          <cell r="J49">
            <v>65</v>
          </cell>
          <cell r="K49">
            <v>0</v>
          </cell>
          <cell r="L49">
            <v>26</v>
          </cell>
          <cell r="M49">
            <v>0</v>
          </cell>
          <cell r="N49">
            <v>55</v>
          </cell>
          <cell r="O49">
            <v>0</v>
          </cell>
          <cell r="P49">
            <v>22</v>
          </cell>
          <cell r="Q49">
            <v>0</v>
          </cell>
          <cell r="R49" t="str">
            <v>HIVER 2019</v>
          </cell>
          <cell r="S49" t="str">
            <v>APPAREL</v>
          </cell>
          <cell r="T49" t="str">
            <v>WOMAN</v>
          </cell>
          <cell r="U49" t="str">
            <v>(vide)</v>
          </cell>
          <cell r="V49" t="str">
            <v>PCS</v>
          </cell>
          <cell r="W49">
            <v>1351</v>
          </cell>
          <cell r="X49">
            <v>1351</v>
          </cell>
          <cell r="BS49">
            <v>346</v>
          </cell>
          <cell r="BT49">
            <v>318</v>
          </cell>
          <cell r="BU49">
            <v>284</v>
          </cell>
          <cell r="BV49">
            <v>284</v>
          </cell>
          <cell r="BW49">
            <v>119</v>
          </cell>
          <cell r="CL49">
            <v>0</v>
          </cell>
        </row>
        <row r="50">
          <cell r="D50" t="str">
            <v>301PSC0-J02-PCS</v>
          </cell>
          <cell r="E50" t="str">
            <v>301PSC0</v>
          </cell>
          <cell r="F50" t="str">
            <v xml:space="preserve">WANNISTON SLIM 222 BANDA JKT </v>
          </cell>
          <cell r="G50" t="str">
            <v>J02</v>
          </cell>
          <cell r="H50" t="str">
            <v>WHITE/BLACK</v>
          </cell>
          <cell r="I50">
            <v>8.75</v>
          </cell>
          <cell r="J50">
            <v>65</v>
          </cell>
          <cell r="K50">
            <v>0</v>
          </cell>
          <cell r="L50">
            <v>26</v>
          </cell>
          <cell r="M50">
            <v>0</v>
          </cell>
          <cell r="N50">
            <v>55</v>
          </cell>
          <cell r="O50">
            <v>0</v>
          </cell>
          <cell r="P50">
            <v>22</v>
          </cell>
          <cell r="Q50">
            <v>0</v>
          </cell>
          <cell r="R50" t="str">
            <v>HIVER 2019</v>
          </cell>
          <cell r="S50" t="str">
            <v>APPAREL</v>
          </cell>
          <cell r="T50" t="str">
            <v>WOMAN</v>
          </cell>
          <cell r="U50" t="str">
            <v>(vide)</v>
          </cell>
          <cell r="V50" t="str">
            <v>PCS</v>
          </cell>
          <cell r="W50">
            <v>2</v>
          </cell>
          <cell r="X50">
            <v>2</v>
          </cell>
          <cell r="BS50">
            <v>2</v>
          </cell>
          <cell r="CL50">
            <v>0</v>
          </cell>
        </row>
        <row r="51">
          <cell r="D51" t="str">
            <v>301PSC0-J14-PCS</v>
          </cell>
          <cell r="E51" t="str">
            <v>301PSC0</v>
          </cell>
          <cell r="F51" t="str">
            <v xml:space="preserve">WANNISTON SLIM 222 BANDA JKT </v>
          </cell>
          <cell r="G51" t="str">
            <v>J14</v>
          </cell>
          <cell r="H51" t="str">
            <v>BLACK</v>
          </cell>
          <cell r="I51">
            <v>8.75</v>
          </cell>
          <cell r="J51">
            <v>65</v>
          </cell>
          <cell r="K51">
            <v>0</v>
          </cell>
          <cell r="L51">
            <v>26</v>
          </cell>
          <cell r="M51">
            <v>0</v>
          </cell>
          <cell r="N51">
            <v>55</v>
          </cell>
          <cell r="O51">
            <v>0</v>
          </cell>
          <cell r="P51">
            <v>22</v>
          </cell>
          <cell r="Q51">
            <v>0</v>
          </cell>
          <cell r="R51" t="str">
            <v>HIVER 2019</v>
          </cell>
          <cell r="S51" t="str">
            <v>APPAREL</v>
          </cell>
          <cell r="T51" t="str">
            <v>WOMAN</v>
          </cell>
          <cell r="U51" t="str">
            <v>(vide)</v>
          </cell>
          <cell r="V51" t="str">
            <v>PCS</v>
          </cell>
          <cell r="W51">
            <v>5</v>
          </cell>
          <cell r="X51">
            <v>5</v>
          </cell>
          <cell r="BS51">
            <v>3</v>
          </cell>
          <cell r="BV51">
            <v>2</v>
          </cell>
          <cell r="CL51">
            <v>0</v>
          </cell>
        </row>
        <row r="52">
          <cell r="D52" t="str">
            <v>302C6R0-X06-PCS</v>
          </cell>
          <cell r="E52" t="str">
            <v>302C6R0</v>
          </cell>
          <cell r="F52" t="str">
            <v>OLIVIA TEE</v>
          </cell>
          <cell r="G52" t="str">
            <v>X06</v>
          </cell>
          <cell r="H52" t="str">
            <v xml:space="preserve">BORDEAUX PORTUGAL </v>
          </cell>
          <cell r="I52">
            <v>3.1280000000000001</v>
          </cell>
          <cell r="J52">
            <v>22</v>
          </cell>
          <cell r="K52">
            <v>0</v>
          </cell>
          <cell r="L52">
            <v>11</v>
          </cell>
          <cell r="M52">
            <v>0</v>
          </cell>
          <cell r="N52">
            <v>17</v>
          </cell>
          <cell r="O52">
            <v>0</v>
          </cell>
          <cell r="P52">
            <v>7.5</v>
          </cell>
          <cell r="Q52">
            <v>0</v>
          </cell>
          <cell r="R52" t="str">
            <v>ETE 2016</v>
          </cell>
          <cell r="S52" t="str">
            <v>APPAREL</v>
          </cell>
          <cell r="T52" t="str">
            <v>MAN</v>
          </cell>
          <cell r="U52" t="str">
            <v>(vide)</v>
          </cell>
          <cell r="V52" t="str">
            <v>PCS</v>
          </cell>
          <cell r="W52">
            <v>1</v>
          </cell>
          <cell r="X52">
            <v>1</v>
          </cell>
          <cell r="BW52">
            <v>1</v>
          </cell>
          <cell r="CL52">
            <v>0</v>
          </cell>
        </row>
        <row r="53">
          <cell r="D53" t="str">
            <v>302EZG0-900-PCS</v>
          </cell>
          <cell r="E53" t="str">
            <v>302EZG0</v>
          </cell>
          <cell r="F53" t="str">
            <v>WOMBOC TEE</v>
          </cell>
          <cell r="G53" t="str">
            <v>900</v>
          </cell>
          <cell r="H53" t="str">
            <v>WHITE / NAVY</v>
          </cell>
          <cell r="I53">
            <v>4.8929999999999998</v>
          </cell>
          <cell r="J53">
            <v>35</v>
          </cell>
          <cell r="K53">
            <v>0</v>
          </cell>
          <cell r="L53">
            <v>17.5</v>
          </cell>
          <cell r="M53">
            <v>0</v>
          </cell>
          <cell r="N53">
            <v>25</v>
          </cell>
          <cell r="O53">
            <v>0</v>
          </cell>
          <cell r="P53">
            <v>10</v>
          </cell>
          <cell r="Q53">
            <v>0</v>
          </cell>
          <cell r="R53" t="str">
            <v>ETE 2016</v>
          </cell>
          <cell r="S53" t="str">
            <v>APPAREL</v>
          </cell>
          <cell r="T53" t="str">
            <v>MAN</v>
          </cell>
          <cell r="U53" t="str">
            <v>(vide)</v>
          </cell>
          <cell r="V53" t="str">
            <v>PCS</v>
          </cell>
          <cell r="W53">
            <v>2</v>
          </cell>
          <cell r="X53">
            <v>2</v>
          </cell>
          <cell r="BT53">
            <v>2</v>
          </cell>
          <cell r="CL53">
            <v>0</v>
          </cell>
        </row>
        <row r="54">
          <cell r="D54" t="str">
            <v>302EZP0-900-PAI</v>
          </cell>
          <cell r="E54" t="str">
            <v>302EZP0</v>
          </cell>
          <cell r="F54" t="str">
            <v>AUTH LA84 US ONE</v>
          </cell>
          <cell r="G54" t="str">
            <v>900</v>
          </cell>
          <cell r="H54" t="str">
            <v>WHITE BLUE ROYAL RED</v>
          </cell>
          <cell r="I54">
            <v>26.084</v>
          </cell>
          <cell r="J54">
            <v>120</v>
          </cell>
          <cell r="K54">
            <v>0</v>
          </cell>
          <cell r="L54">
            <v>60</v>
          </cell>
          <cell r="M54">
            <v>0</v>
          </cell>
          <cell r="N54">
            <v>100</v>
          </cell>
          <cell r="O54">
            <v>0</v>
          </cell>
          <cell r="P54">
            <v>50</v>
          </cell>
          <cell r="Q54">
            <v>0</v>
          </cell>
          <cell r="R54" t="str">
            <v>HIVER 2016</v>
          </cell>
          <cell r="S54" t="str">
            <v>SHOES</v>
          </cell>
          <cell r="T54" t="str">
            <v>MAN</v>
          </cell>
          <cell r="U54" t="str">
            <v>(vide)</v>
          </cell>
          <cell r="V54" t="str">
            <v>PAI</v>
          </cell>
          <cell r="W54">
            <v>1</v>
          </cell>
          <cell r="X54">
            <v>1</v>
          </cell>
          <cell r="AS54">
            <v>1</v>
          </cell>
          <cell r="CL54">
            <v>0</v>
          </cell>
        </row>
        <row r="55">
          <cell r="D55" t="str">
            <v>302EZQ0-900-PAI</v>
          </cell>
          <cell r="E55" t="str">
            <v>302EZQ0</v>
          </cell>
          <cell r="F55" t="str">
            <v xml:space="preserve">AUTH LA84 US MEDAL </v>
          </cell>
          <cell r="G55" t="str">
            <v>900</v>
          </cell>
          <cell r="H55" t="str">
            <v>WHITE BLUE ROYAL RED</v>
          </cell>
          <cell r="I55">
            <v>21.457000000000001</v>
          </cell>
          <cell r="J55">
            <v>120</v>
          </cell>
          <cell r="K55">
            <v>0</v>
          </cell>
          <cell r="L55">
            <v>60</v>
          </cell>
          <cell r="M55">
            <v>0</v>
          </cell>
          <cell r="N55">
            <v>100</v>
          </cell>
          <cell r="O55">
            <v>0</v>
          </cell>
          <cell r="P55">
            <v>50</v>
          </cell>
          <cell r="Q55">
            <v>0</v>
          </cell>
          <cell r="R55" t="str">
            <v>HIVER 2016</v>
          </cell>
          <cell r="S55" t="str">
            <v>SHOES</v>
          </cell>
          <cell r="T55" t="str">
            <v>MAN</v>
          </cell>
          <cell r="U55" t="str">
            <v>(vide)</v>
          </cell>
          <cell r="V55" t="str">
            <v>PAI</v>
          </cell>
          <cell r="W55">
            <v>18</v>
          </cell>
          <cell r="X55">
            <v>18</v>
          </cell>
          <cell r="AP55">
            <v>2</v>
          </cell>
          <cell r="AV55">
            <v>8</v>
          </cell>
          <cell r="AW55">
            <v>8</v>
          </cell>
          <cell r="CL55">
            <v>0</v>
          </cell>
        </row>
        <row r="56">
          <cell r="D56" t="str">
            <v>302F240-005-PCS</v>
          </cell>
          <cell r="E56" t="str">
            <v>302F240</v>
          </cell>
          <cell r="F56" t="str">
            <v>222 BANDA ANISTON MASK</v>
          </cell>
          <cell r="G56" t="str">
            <v>005</v>
          </cell>
          <cell r="H56" t="str">
            <v>BLACK</v>
          </cell>
          <cell r="I56">
            <v>16.899999999999999</v>
          </cell>
          <cell r="J56">
            <v>65</v>
          </cell>
          <cell r="K56">
            <v>0</v>
          </cell>
          <cell r="L56">
            <v>32.5</v>
          </cell>
          <cell r="M56">
            <v>0</v>
          </cell>
          <cell r="N56">
            <v>59</v>
          </cell>
          <cell r="O56">
            <v>0</v>
          </cell>
          <cell r="P56">
            <v>23.6</v>
          </cell>
          <cell r="Q56">
            <v>0</v>
          </cell>
          <cell r="R56" t="str">
            <v>ETE 2016</v>
          </cell>
          <cell r="S56" t="str">
            <v>APPAREL</v>
          </cell>
          <cell r="T56" t="str">
            <v>MAN</v>
          </cell>
          <cell r="U56" t="str">
            <v>(vide)</v>
          </cell>
          <cell r="V56" t="str">
            <v>PCS</v>
          </cell>
          <cell r="W56">
            <v>1</v>
          </cell>
          <cell r="X56">
            <v>1</v>
          </cell>
          <cell r="BT56">
            <v>1</v>
          </cell>
          <cell r="CL56">
            <v>0</v>
          </cell>
        </row>
        <row r="57">
          <cell r="D57" t="str">
            <v>302GIZ0-Y32-PCS</v>
          </cell>
          <cell r="E57" t="str">
            <v>302GIZ0</v>
          </cell>
          <cell r="F57" t="str">
            <v>AUTH LA84 DUFFLE</v>
          </cell>
          <cell r="G57" t="str">
            <v>Y32</v>
          </cell>
          <cell r="H57" t="str">
            <v xml:space="preserve">RED FLAME </v>
          </cell>
          <cell r="I57">
            <v>23.417999999999999</v>
          </cell>
          <cell r="J57">
            <v>100</v>
          </cell>
          <cell r="K57">
            <v>0</v>
          </cell>
          <cell r="L57">
            <v>40</v>
          </cell>
          <cell r="M57">
            <v>0</v>
          </cell>
          <cell r="N57">
            <v>60</v>
          </cell>
          <cell r="O57">
            <v>0</v>
          </cell>
          <cell r="P57">
            <v>24</v>
          </cell>
          <cell r="Q57">
            <v>0</v>
          </cell>
          <cell r="R57" t="str">
            <v>HIVER 2015</v>
          </cell>
          <cell r="S57" t="str">
            <v>BAG</v>
          </cell>
          <cell r="T57" t="str">
            <v>MAN</v>
          </cell>
          <cell r="U57" t="str">
            <v>(vide)</v>
          </cell>
          <cell r="V57" t="str">
            <v>PCS</v>
          </cell>
          <cell r="W57">
            <v>196</v>
          </cell>
          <cell r="X57">
            <v>196</v>
          </cell>
          <cell r="BW57">
            <v>196</v>
          </cell>
          <cell r="CL57">
            <v>0</v>
          </cell>
        </row>
        <row r="58">
          <cell r="D58" t="str">
            <v>302HC10-001-PCS</v>
          </cell>
          <cell r="E58" t="str">
            <v>302HC10</v>
          </cell>
          <cell r="F58" t="str">
            <v xml:space="preserve">BRAMALL TEE </v>
          </cell>
          <cell r="G58" t="str">
            <v>001</v>
          </cell>
          <cell r="H58" t="str">
            <v>WHITE</v>
          </cell>
          <cell r="I58">
            <v>4.2050000000000001</v>
          </cell>
          <cell r="J58">
            <v>30</v>
          </cell>
          <cell r="K58">
            <v>0</v>
          </cell>
          <cell r="L58">
            <v>15</v>
          </cell>
          <cell r="M58">
            <v>0</v>
          </cell>
          <cell r="N58">
            <v>20</v>
          </cell>
          <cell r="O58">
            <v>0</v>
          </cell>
          <cell r="P58">
            <v>8</v>
          </cell>
          <cell r="Q58">
            <v>0</v>
          </cell>
          <cell r="R58" t="str">
            <v>ETE 2017</v>
          </cell>
          <cell r="S58" t="str">
            <v>APPAREL</v>
          </cell>
          <cell r="T58" t="str">
            <v>MAN</v>
          </cell>
          <cell r="U58" t="str">
            <v>(vide)</v>
          </cell>
          <cell r="V58" t="str">
            <v>PCS</v>
          </cell>
          <cell r="W58">
            <v>7</v>
          </cell>
          <cell r="X58">
            <v>7</v>
          </cell>
          <cell r="BU58">
            <v>7</v>
          </cell>
          <cell r="CL58">
            <v>0</v>
          </cell>
        </row>
        <row r="59">
          <cell r="D59" t="str">
            <v>302HCB0-937-PCS</v>
          </cell>
          <cell r="E59" t="str">
            <v>302HCB0</v>
          </cell>
          <cell r="F59" t="str">
            <v>BRITANNIA JKT</v>
          </cell>
          <cell r="G59" t="str">
            <v>937</v>
          </cell>
          <cell r="H59" t="str">
            <v>BLACK/WHITE</v>
          </cell>
          <cell r="I59">
            <v>12.112</v>
          </cell>
          <cell r="J59">
            <v>65</v>
          </cell>
          <cell r="K59">
            <v>0</v>
          </cell>
          <cell r="L59">
            <v>32.5</v>
          </cell>
          <cell r="M59">
            <v>0</v>
          </cell>
          <cell r="N59">
            <v>55</v>
          </cell>
          <cell r="O59">
            <v>0</v>
          </cell>
          <cell r="P59">
            <v>22</v>
          </cell>
          <cell r="Q59">
            <v>0</v>
          </cell>
          <cell r="R59" t="str">
            <v>HIVER 2018</v>
          </cell>
          <cell r="S59" t="str">
            <v>APPAREL</v>
          </cell>
          <cell r="T59" t="str">
            <v>MAN</v>
          </cell>
          <cell r="U59" t="str">
            <v>(vide)</v>
          </cell>
          <cell r="V59" t="str">
            <v>PCS</v>
          </cell>
          <cell r="W59">
            <v>7</v>
          </cell>
          <cell r="X59">
            <v>7</v>
          </cell>
          <cell r="BS59">
            <v>7</v>
          </cell>
          <cell r="CL59">
            <v>0</v>
          </cell>
        </row>
        <row r="60">
          <cell r="D60" t="str">
            <v>302HCB0-948-PCS</v>
          </cell>
          <cell r="E60" t="str">
            <v>302HCB0</v>
          </cell>
          <cell r="F60" t="str">
            <v>BRITANNIA JKT</v>
          </cell>
          <cell r="G60" t="str">
            <v>948</v>
          </cell>
          <cell r="H60" t="str">
            <v>BLUE DK/RED DK/BEIGE LT</v>
          </cell>
          <cell r="I60">
            <v>12.112</v>
          </cell>
          <cell r="J60">
            <v>65</v>
          </cell>
          <cell r="K60">
            <v>0</v>
          </cell>
          <cell r="L60">
            <v>32.5</v>
          </cell>
          <cell r="M60">
            <v>0</v>
          </cell>
          <cell r="N60">
            <v>55</v>
          </cell>
          <cell r="O60">
            <v>0</v>
          </cell>
          <cell r="P60">
            <v>22</v>
          </cell>
          <cell r="Q60">
            <v>0</v>
          </cell>
          <cell r="R60" t="str">
            <v>HIVER 2018</v>
          </cell>
          <cell r="S60" t="str">
            <v>APPAREL</v>
          </cell>
          <cell r="T60" t="str">
            <v>MAN</v>
          </cell>
          <cell r="U60" t="str">
            <v>(vide)</v>
          </cell>
          <cell r="V60" t="str">
            <v>PCS</v>
          </cell>
          <cell r="W60">
            <v>242</v>
          </cell>
          <cell r="X60">
            <v>242</v>
          </cell>
          <cell r="BT60">
            <v>115</v>
          </cell>
          <cell r="BU60">
            <v>48</v>
          </cell>
          <cell r="BV60">
            <v>49</v>
          </cell>
          <cell r="BW60">
            <v>30</v>
          </cell>
          <cell r="CL60">
            <v>0</v>
          </cell>
        </row>
        <row r="61">
          <cell r="D61" t="str">
            <v>302HCB0-949-PCS</v>
          </cell>
          <cell r="E61" t="str">
            <v>302HCB0</v>
          </cell>
          <cell r="F61" t="str">
            <v>BRITANNIA JKT</v>
          </cell>
          <cell r="G61" t="str">
            <v>949</v>
          </cell>
          <cell r="H61" t="str">
            <v>RED DK/BLUE DK/BEIGE LT</v>
          </cell>
          <cell r="I61">
            <v>12.112</v>
          </cell>
          <cell r="J61">
            <v>65</v>
          </cell>
          <cell r="K61">
            <v>0</v>
          </cell>
          <cell r="L61">
            <v>32.5</v>
          </cell>
          <cell r="M61">
            <v>0</v>
          </cell>
          <cell r="N61">
            <v>55</v>
          </cell>
          <cell r="O61">
            <v>0</v>
          </cell>
          <cell r="P61">
            <v>22</v>
          </cell>
          <cell r="Q61">
            <v>0</v>
          </cell>
          <cell r="R61" t="str">
            <v>HIVER 2018</v>
          </cell>
          <cell r="S61" t="str">
            <v>APPAREL</v>
          </cell>
          <cell r="T61" t="str">
            <v>MAN</v>
          </cell>
          <cell r="U61" t="str">
            <v>(vide)</v>
          </cell>
          <cell r="V61" t="str">
            <v>PCS</v>
          </cell>
          <cell r="W61">
            <v>278</v>
          </cell>
          <cell r="X61">
            <v>278</v>
          </cell>
          <cell r="BT61">
            <v>47</v>
          </cell>
          <cell r="BU61">
            <v>100</v>
          </cell>
          <cell r="BV61">
            <v>84</v>
          </cell>
          <cell r="BW61">
            <v>47</v>
          </cell>
          <cell r="CL61">
            <v>0</v>
          </cell>
        </row>
        <row r="62">
          <cell r="D62" t="str">
            <v>302HCP0-912-PCS</v>
          </cell>
          <cell r="E62" t="str">
            <v>302HCP0</v>
          </cell>
          <cell r="F62" t="str">
            <v>ANFIELD JKT</v>
          </cell>
          <cell r="G62" t="str">
            <v>912</v>
          </cell>
          <cell r="H62" t="str">
            <v xml:space="preserve">BLUE DK RED </v>
          </cell>
          <cell r="I62">
            <v>22.472000000000001</v>
          </cell>
          <cell r="J62">
            <v>90</v>
          </cell>
          <cell r="K62">
            <v>0</v>
          </cell>
          <cell r="L62">
            <v>45</v>
          </cell>
          <cell r="M62">
            <v>0</v>
          </cell>
          <cell r="N62">
            <v>80</v>
          </cell>
          <cell r="O62">
            <v>0</v>
          </cell>
          <cell r="P62">
            <v>32</v>
          </cell>
          <cell r="Q62">
            <v>0</v>
          </cell>
          <cell r="R62" t="str">
            <v>ETE 2016</v>
          </cell>
          <cell r="S62" t="str">
            <v>APPAREL</v>
          </cell>
          <cell r="T62" t="str">
            <v>MAN</v>
          </cell>
          <cell r="U62" t="str">
            <v>(vide)</v>
          </cell>
          <cell r="V62" t="str">
            <v>PCS</v>
          </cell>
          <cell r="W62">
            <v>4</v>
          </cell>
          <cell r="X62">
            <v>4</v>
          </cell>
          <cell r="BW62">
            <v>2</v>
          </cell>
          <cell r="BX62">
            <v>2</v>
          </cell>
          <cell r="CL62">
            <v>0</v>
          </cell>
        </row>
        <row r="63">
          <cell r="D63" t="str">
            <v>302HCP0-913-PCS</v>
          </cell>
          <cell r="E63" t="str">
            <v>302HCP0</v>
          </cell>
          <cell r="F63" t="str">
            <v>ANFIELD JKT</v>
          </cell>
          <cell r="G63" t="str">
            <v>913</v>
          </cell>
          <cell r="H63" t="str">
            <v xml:space="preserve">NAVY BLUE /AZZURO </v>
          </cell>
          <cell r="I63">
            <v>22.472000000000001</v>
          </cell>
          <cell r="J63">
            <v>90</v>
          </cell>
          <cell r="K63">
            <v>0</v>
          </cell>
          <cell r="L63">
            <v>45</v>
          </cell>
          <cell r="M63">
            <v>0</v>
          </cell>
          <cell r="N63">
            <v>80</v>
          </cell>
          <cell r="O63">
            <v>0</v>
          </cell>
          <cell r="P63">
            <v>32</v>
          </cell>
          <cell r="Q63">
            <v>0</v>
          </cell>
          <cell r="R63" t="str">
            <v>ETE 2016</v>
          </cell>
          <cell r="S63" t="str">
            <v>APPAREL</v>
          </cell>
          <cell r="T63" t="str">
            <v>MAN</v>
          </cell>
          <cell r="U63" t="str">
            <v>(vide)</v>
          </cell>
          <cell r="V63" t="str">
            <v>PCS</v>
          </cell>
          <cell r="W63">
            <v>2</v>
          </cell>
          <cell r="X63">
            <v>2</v>
          </cell>
          <cell r="BW63">
            <v>2</v>
          </cell>
          <cell r="CL63">
            <v>0</v>
          </cell>
        </row>
        <row r="64">
          <cell r="D64" t="str">
            <v>302HCS0-001-PCS</v>
          </cell>
          <cell r="E64" t="str">
            <v>302HCS0</v>
          </cell>
          <cell r="F64" t="str">
            <v>BRUNTON TEE</v>
          </cell>
          <cell r="G64" t="str">
            <v>001</v>
          </cell>
          <cell r="H64" t="str">
            <v>WHITE</v>
          </cell>
          <cell r="I64">
            <v>5.6849999999999996</v>
          </cell>
          <cell r="J64">
            <v>35</v>
          </cell>
          <cell r="K64">
            <v>0</v>
          </cell>
          <cell r="L64">
            <v>17.5</v>
          </cell>
          <cell r="M64">
            <v>0</v>
          </cell>
          <cell r="N64">
            <v>25</v>
          </cell>
          <cell r="O64">
            <v>0</v>
          </cell>
          <cell r="P64">
            <v>10</v>
          </cell>
          <cell r="Q64">
            <v>0</v>
          </cell>
          <cell r="R64" t="str">
            <v>ETE 2016</v>
          </cell>
          <cell r="S64" t="str">
            <v>APPAREL</v>
          </cell>
          <cell r="T64" t="str">
            <v>MAN</v>
          </cell>
          <cell r="U64" t="str">
            <v>(vide)</v>
          </cell>
          <cell r="V64" t="str">
            <v>PCS</v>
          </cell>
          <cell r="W64">
            <v>11</v>
          </cell>
          <cell r="X64">
            <v>11</v>
          </cell>
          <cell r="BT64">
            <v>3</v>
          </cell>
          <cell r="BW64">
            <v>4</v>
          </cell>
          <cell r="BX64">
            <v>4</v>
          </cell>
          <cell r="CL64">
            <v>0</v>
          </cell>
        </row>
        <row r="65">
          <cell r="D65" t="str">
            <v>302HCS0-X1Z-PCS</v>
          </cell>
          <cell r="E65" t="str">
            <v>302HCS0</v>
          </cell>
          <cell r="F65" t="str">
            <v>BRUNTON TEE</v>
          </cell>
          <cell r="G65" t="str">
            <v>X1Z</v>
          </cell>
          <cell r="H65" t="str">
            <v>NAVY BLUE</v>
          </cell>
          <cell r="I65">
            <v>5.6849999999999996</v>
          </cell>
          <cell r="J65">
            <v>35</v>
          </cell>
          <cell r="K65">
            <v>0</v>
          </cell>
          <cell r="L65">
            <v>17.5</v>
          </cell>
          <cell r="M65">
            <v>0</v>
          </cell>
          <cell r="N65">
            <v>25</v>
          </cell>
          <cell r="O65">
            <v>0</v>
          </cell>
          <cell r="P65">
            <v>10</v>
          </cell>
          <cell r="Q65">
            <v>0</v>
          </cell>
          <cell r="R65" t="str">
            <v>ETE 2016</v>
          </cell>
          <cell r="S65" t="str">
            <v>APPAREL</v>
          </cell>
          <cell r="T65" t="str">
            <v>MAN</v>
          </cell>
          <cell r="U65" t="str">
            <v>(vide)</v>
          </cell>
          <cell r="V65" t="str">
            <v>PCS</v>
          </cell>
          <cell r="W65">
            <v>4</v>
          </cell>
          <cell r="X65">
            <v>4</v>
          </cell>
          <cell r="BT65">
            <v>4</v>
          </cell>
          <cell r="CL65">
            <v>0</v>
          </cell>
        </row>
        <row r="66">
          <cell r="D66" t="str">
            <v>302HCT0-001-PCS</v>
          </cell>
          <cell r="E66" t="str">
            <v>302HCT0</v>
          </cell>
          <cell r="F66" t="str">
            <v>EDGAR TANK</v>
          </cell>
          <cell r="G66" t="str">
            <v>001</v>
          </cell>
          <cell r="H66" t="str">
            <v>WHITE</v>
          </cell>
          <cell r="I66">
            <v>6.5549999999999997</v>
          </cell>
          <cell r="J66">
            <v>35</v>
          </cell>
          <cell r="K66">
            <v>0</v>
          </cell>
          <cell r="L66">
            <v>17.5</v>
          </cell>
          <cell r="M66">
            <v>0</v>
          </cell>
          <cell r="N66">
            <v>25</v>
          </cell>
          <cell r="O66">
            <v>0</v>
          </cell>
          <cell r="P66">
            <v>10</v>
          </cell>
          <cell r="Q66">
            <v>0</v>
          </cell>
          <cell r="R66" t="str">
            <v>ETE 2016</v>
          </cell>
          <cell r="S66" t="str">
            <v>APPAREL</v>
          </cell>
          <cell r="T66" t="str">
            <v>MAN</v>
          </cell>
          <cell r="U66" t="str">
            <v>(vide)</v>
          </cell>
          <cell r="V66" t="str">
            <v>PCS</v>
          </cell>
          <cell r="W66">
            <v>1</v>
          </cell>
          <cell r="X66">
            <v>1</v>
          </cell>
          <cell r="BW66">
            <v>1</v>
          </cell>
          <cell r="CL66">
            <v>0</v>
          </cell>
        </row>
        <row r="67">
          <cell r="D67" t="str">
            <v>302HCT0-X1Z-PCS</v>
          </cell>
          <cell r="E67" t="str">
            <v>302HCT0</v>
          </cell>
          <cell r="F67" t="str">
            <v>EDGAR TANK</v>
          </cell>
          <cell r="G67" t="str">
            <v>X1Z</v>
          </cell>
          <cell r="H67" t="str">
            <v>NAVY BLUE</v>
          </cell>
          <cell r="I67">
            <v>6.5549999999999997</v>
          </cell>
          <cell r="J67">
            <v>35</v>
          </cell>
          <cell r="K67">
            <v>0</v>
          </cell>
          <cell r="L67">
            <v>17.5</v>
          </cell>
          <cell r="M67">
            <v>0</v>
          </cell>
          <cell r="N67">
            <v>25</v>
          </cell>
          <cell r="O67">
            <v>0</v>
          </cell>
          <cell r="P67">
            <v>10</v>
          </cell>
          <cell r="Q67">
            <v>0</v>
          </cell>
          <cell r="R67" t="str">
            <v>ETE 2016</v>
          </cell>
          <cell r="S67" t="str">
            <v>APPAREL</v>
          </cell>
          <cell r="T67" t="str">
            <v>MAN</v>
          </cell>
          <cell r="U67" t="str">
            <v>(vide)</v>
          </cell>
          <cell r="V67" t="str">
            <v>PCS</v>
          </cell>
          <cell r="W67">
            <v>1</v>
          </cell>
          <cell r="X67">
            <v>1</v>
          </cell>
          <cell r="BX67">
            <v>1</v>
          </cell>
          <cell r="CL67">
            <v>0</v>
          </cell>
        </row>
        <row r="68">
          <cell r="D68" t="str">
            <v>302HDK0-77M-PCS</v>
          </cell>
          <cell r="E68" t="str">
            <v>302HDK0</v>
          </cell>
          <cell r="F68" t="str">
            <v>FRATTON PANTS</v>
          </cell>
          <cell r="G68" t="str">
            <v>77M</v>
          </cell>
          <cell r="H68" t="str">
            <v>GREY MEL</v>
          </cell>
          <cell r="I68">
            <v>9.125</v>
          </cell>
          <cell r="J68">
            <v>50</v>
          </cell>
          <cell r="K68">
            <v>0</v>
          </cell>
          <cell r="L68">
            <v>25</v>
          </cell>
          <cell r="M68">
            <v>0</v>
          </cell>
          <cell r="N68">
            <v>40</v>
          </cell>
          <cell r="O68">
            <v>0</v>
          </cell>
          <cell r="P68">
            <v>16</v>
          </cell>
          <cell r="Q68">
            <v>0</v>
          </cell>
          <cell r="R68" t="str">
            <v>ETE 2016</v>
          </cell>
          <cell r="S68" t="str">
            <v>APPAREL</v>
          </cell>
          <cell r="T68" t="str">
            <v>MAN</v>
          </cell>
          <cell r="U68" t="str">
            <v>(vide)</v>
          </cell>
          <cell r="V68" t="str">
            <v>PCS</v>
          </cell>
          <cell r="W68">
            <v>3</v>
          </cell>
          <cell r="X68">
            <v>3</v>
          </cell>
          <cell r="BT68">
            <v>3</v>
          </cell>
          <cell r="CL68">
            <v>0</v>
          </cell>
        </row>
        <row r="69">
          <cell r="D69" t="str">
            <v>302HPW0-77M-PCS</v>
          </cell>
          <cell r="E69" t="str">
            <v>302HPW0</v>
          </cell>
          <cell r="F69" t="str">
            <v xml:space="preserve">BLOODY TEE </v>
          </cell>
          <cell r="G69" t="str">
            <v>77M</v>
          </cell>
          <cell r="H69" t="str">
            <v xml:space="preserve">GREY MEL </v>
          </cell>
          <cell r="I69">
            <v>2.5750000000000002</v>
          </cell>
          <cell r="J69">
            <v>18</v>
          </cell>
          <cell r="K69">
            <v>0</v>
          </cell>
          <cell r="L69">
            <v>9</v>
          </cell>
          <cell r="M69">
            <v>0</v>
          </cell>
          <cell r="N69">
            <v>12</v>
          </cell>
          <cell r="O69">
            <v>0</v>
          </cell>
          <cell r="P69">
            <v>6</v>
          </cell>
          <cell r="Q69">
            <v>0</v>
          </cell>
          <cell r="R69" t="str">
            <v>ETE 2016</v>
          </cell>
          <cell r="S69" t="str">
            <v>APPAREL</v>
          </cell>
          <cell r="T69" t="str">
            <v>MAN</v>
          </cell>
          <cell r="U69" t="str">
            <v>(vide)</v>
          </cell>
          <cell r="V69" t="str">
            <v>PCS</v>
          </cell>
          <cell r="W69">
            <v>2</v>
          </cell>
          <cell r="X69">
            <v>2</v>
          </cell>
          <cell r="BT69">
            <v>2</v>
          </cell>
          <cell r="CL69">
            <v>0</v>
          </cell>
        </row>
        <row r="70">
          <cell r="D70" t="str">
            <v>302PZ50-001-PCS</v>
          </cell>
          <cell r="E70" t="str">
            <v>302PZ50</v>
          </cell>
          <cell r="F70" t="str">
            <v>CHIMIDO LOT DE 3 PACKS DE 3</v>
          </cell>
          <cell r="G70" t="str">
            <v>001</v>
          </cell>
          <cell r="H70" t="str">
            <v>WHITE* 3 LOGO BLACK</v>
          </cell>
          <cell r="I70">
            <v>4.0199999999999996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 t="str">
            <v>HIVER 2018</v>
          </cell>
          <cell r="S70" t="str">
            <v>ACC</v>
          </cell>
          <cell r="T70" t="str">
            <v>MAN</v>
          </cell>
          <cell r="U70" t="str">
            <v>(vide)</v>
          </cell>
          <cell r="V70" t="str">
            <v>PCS</v>
          </cell>
          <cell r="W70">
            <v>140</v>
          </cell>
          <cell r="X70">
            <v>140</v>
          </cell>
          <cell r="BC70">
            <v>1</v>
          </cell>
          <cell r="BE70">
            <v>28</v>
          </cell>
          <cell r="BF70">
            <v>111</v>
          </cell>
          <cell r="CL70">
            <v>0</v>
          </cell>
        </row>
        <row r="71">
          <cell r="D71" t="str">
            <v>302PZ50-005-PCS</v>
          </cell>
          <cell r="E71" t="str">
            <v>302PZ50</v>
          </cell>
          <cell r="F71" t="str">
            <v>CHIMIDO LOT DE 3 PACKS DE 3</v>
          </cell>
          <cell r="G71" t="str">
            <v>005</v>
          </cell>
          <cell r="H71" t="str">
            <v>BLACK *3 LOGO WHITE</v>
          </cell>
          <cell r="I71">
            <v>4.0199999999999996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 t="str">
            <v>HIVER 2018</v>
          </cell>
          <cell r="S71" t="str">
            <v>ACC</v>
          </cell>
          <cell r="T71" t="str">
            <v>MAN</v>
          </cell>
          <cell r="U71" t="str">
            <v>(vide)</v>
          </cell>
          <cell r="V71" t="str">
            <v>PCS</v>
          </cell>
          <cell r="W71">
            <v>963</v>
          </cell>
          <cell r="X71">
            <v>963</v>
          </cell>
          <cell r="BB71">
            <v>66</v>
          </cell>
          <cell r="BE71">
            <v>809</v>
          </cell>
          <cell r="BF71">
            <v>88</v>
          </cell>
          <cell r="CL71">
            <v>0</v>
          </cell>
        </row>
        <row r="72">
          <cell r="D72" t="str">
            <v>302PZ50-901-PCS</v>
          </cell>
          <cell r="E72" t="str">
            <v>302PZ50</v>
          </cell>
          <cell r="F72" t="str">
            <v>CHIMIDO LOT DE 3 PACKS DE 3</v>
          </cell>
          <cell r="G72" t="str">
            <v>901</v>
          </cell>
          <cell r="H72" t="str">
            <v>BLACK / GREY / WHITE</v>
          </cell>
          <cell r="I72">
            <v>4.0199999999999996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 t="str">
            <v>HIVER 2018</v>
          </cell>
          <cell r="S72" t="str">
            <v>ACC</v>
          </cell>
          <cell r="T72" t="str">
            <v>MAN</v>
          </cell>
          <cell r="U72" t="str">
            <v>(vide)</v>
          </cell>
          <cell r="V72" t="str">
            <v>PCS</v>
          </cell>
          <cell r="W72">
            <v>300</v>
          </cell>
          <cell r="X72">
            <v>300</v>
          </cell>
          <cell r="BA72">
            <v>1</v>
          </cell>
          <cell r="BB72">
            <v>91</v>
          </cell>
          <cell r="BC72">
            <v>14</v>
          </cell>
          <cell r="BE72">
            <v>171</v>
          </cell>
          <cell r="BF72">
            <v>23</v>
          </cell>
          <cell r="CL72">
            <v>0</v>
          </cell>
        </row>
        <row r="73">
          <cell r="D73" t="str">
            <v>302PZ60-001-PAI</v>
          </cell>
          <cell r="E73" t="str">
            <v>302PZ60</v>
          </cell>
          <cell r="F73" t="str">
            <v>CHOOSSIO LOT DE 3 PACK  3</v>
          </cell>
          <cell r="G73" t="str">
            <v>001</v>
          </cell>
          <cell r="H73" t="str">
            <v>WHITE</v>
          </cell>
          <cell r="I73">
            <v>4.3789999999999996</v>
          </cell>
          <cell r="J73">
            <v>24</v>
          </cell>
          <cell r="K73">
            <v>0</v>
          </cell>
          <cell r="L73">
            <v>12</v>
          </cell>
          <cell r="M73">
            <v>0</v>
          </cell>
          <cell r="N73">
            <v>18</v>
          </cell>
          <cell r="O73">
            <v>0</v>
          </cell>
          <cell r="P73">
            <v>9</v>
          </cell>
          <cell r="Q73">
            <v>0</v>
          </cell>
          <cell r="R73" t="str">
            <v>HIVER 2018</v>
          </cell>
          <cell r="S73" t="str">
            <v>ACC</v>
          </cell>
          <cell r="T73" t="str">
            <v>MAN</v>
          </cell>
          <cell r="U73" t="str">
            <v>(vide)</v>
          </cell>
          <cell r="V73" t="str">
            <v>PAI</v>
          </cell>
          <cell r="W73">
            <v>30</v>
          </cell>
          <cell r="X73">
            <v>30</v>
          </cell>
          <cell r="BA73">
            <v>7</v>
          </cell>
          <cell r="BB73">
            <v>23</v>
          </cell>
          <cell r="CL73">
            <v>0</v>
          </cell>
        </row>
        <row r="74">
          <cell r="D74" t="str">
            <v>302PZ60-005-PAI</v>
          </cell>
          <cell r="E74" t="str">
            <v>302PZ60</v>
          </cell>
          <cell r="F74" t="str">
            <v>CHOOSSIO LOT DE 3 PACK  3</v>
          </cell>
          <cell r="G74" t="str">
            <v>005</v>
          </cell>
          <cell r="H74" t="str">
            <v>BLACK</v>
          </cell>
          <cell r="I74">
            <v>4.3789999999999996</v>
          </cell>
          <cell r="J74">
            <v>24</v>
          </cell>
          <cell r="K74">
            <v>0</v>
          </cell>
          <cell r="L74">
            <v>12</v>
          </cell>
          <cell r="M74">
            <v>0</v>
          </cell>
          <cell r="N74">
            <v>18</v>
          </cell>
          <cell r="O74">
            <v>0</v>
          </cell>
          <cell r="P74">
            <v>9</v>
          </cell>
          <cell r="Q74">
            <v>0</v>
          </cell>
          <cell r="R74" t="str">
            <v>HIVER 2018</v>
          </cell>
          <cell r="S74" t="str">
            <v>ACC</v>
          </cell>
          <cell r="T74" t="str">
            <v>MAN</v>
          </cell>
          <cell r="U74" t="str">
            <v>(vide)</v>
          </cell>
          <cell r="V74" t="str">
            <v>PAI</v>
          </cell>
          <cell r="W74">
            <v>8</v>
          </cell>
          <cell r="X74">
            <v>8</v>
          </cell>
          <cell r="BA74">
            <v>7</v>
          </cell>
          <cell r="BB74">
            <v>1</v>
          </cell>
          <cell r="CL74">
            <v>0</v>
          </cell>
        </row>
        <row r="75">
          <cell r="D75" t="str">
            <v>302PZ60-900-PAI</v>
          </cell>
          <cell r="E75" t="str">
            <v>302PZ60</v>
          </cell>
          <cell r="F75" t="str">
            <v>CHOOSSIO LOT DE 3 PACK  3</v>
          </cell>
          <cell r="G75" t="str">
            <v>900</v>
          </cell>
          <cell r="H75" t="str">
            <v>PINK/WHITE/GREY MEL</v>
          </cell>
          <cell r="I75">
            <v>4.3789999999999996</v>
          </cell>
          <cell r="J75">
            <v>24</v>
          </cell>
          <cell r="K75">
            <v>0</v>
          </cell>
          <cell r="L75">
            <v>12</v>
          </cell>
          <cell r="M75">
            <v>0</v>
          </cell>
          <cell r="N75">
            <v>18</v>
          </cell>
          <cell r="O75">
            <v>0</v>
          </cell>
          <cell r="P75">
            <v>9</v>
          </cell>
          <cell r="Q75">
            <v>0</v>
          </cell>
          <cell r="R75" t="str">
            <v>HIVER 2018</v>
          </cell>
          <cell r="S75" t="str">
            <v>ACC</v>
          </cell>
          <cell r="T75" t="str">
            <v>MAN</v>
          </cell>
          <cell r="U75" t="str">
            <v>(vide)</v>
          </cell>
          <cell r="V75" t="str">
            <v>PAI</v>
          </cell>
          <cell r="W75">
            <v>36</v>
          </cell>
          <cell r="X75">
            <v>36</v>
          </cell>
          <cell r="BA75">
            <v>18</v>
          </cell>
          <cell r="BB75">
            <v>18</v>
          </cell>
          <cell r="CL75">
            <v>0</v>
          </cell>
        </row>
        <row r="76">
          <cell r="D76" t="str">
            <v>302PZ70-005-PAI</v>
          </cell>
          <cell r="E76" t="str">
            <v>302PZ70</v>
          </cell>
          <cell r="F76" t="str">
            <v>CHOSSIVA LOT 3 PACK DE 3</v>
          </cell>
          <cell r="G76" t="str">
            <v>005</v>
          </cell>
          <cell r="H76" t="str">
            <v>BLACK</v>
          </cell>
          <cell r="I76">
            <v>4.47</v>
          </cell>
          <cell r="J76">
            <v>24</v>
          </cell>
          <cell r="K76">
            <v>0</v>
          </cell>
          <cell r="L76">
            <v>12</v>
          </cell>
          <cell r="M76">
            <v>0</v>
          </cell>
          <cell r="N76">
            <v>22</v>
          </cell>
          <cell r="O76">
            <v>0</v>
          </cell>
          <cell r="P76">
            <v>11</v>
          </cell>
          <cell r="Q76">
            <v>0</v>
          </cell>
          <cell r="R76" t="str">
            <v>HIVER 2018</v>
          </cell>
          <cell r="S76" t="str">
            <v>ACC</v>
          </cell>
          <cell r="T76" t="str">
            <v>WOMAN</v>
          </cell>
          <cell r="U76" t="str">
            <v>(vide)</v>
          </cell>
          <cell r="V76" t="str">
            <v>PAI</v>
          </cell>
          <cell r="W76">
            <v>35</v>
          </cell>
          <cell r="X76">
            <v>35</v>
          </cell>
          <cell r="BB76">
            <v>23</v>
          </cell>
          <cell r="BE76">
            <v>12</v>
          </cell>
          <cell r="CL76">
            <v>0</v>
          </cell>
        </row>
        <row r="77">
          <cell r="D77" t="str">
            <v>302PZ70-902-PAI</v>
          </cell>
          <cell r="E77" t="str">
            <v>302PZ70</v>
          </cell>
          <cell r="F77" t="str">
            <v>CHOSSIVA LOT 3 PACK DE 3</v>
          </cell>
          <cell r="G77" t="str">
            <v>902</v>
          </cell>
          <cell r="H77" t="str">
            <v>WHITE</v>
          </cell>
          <cell r="I77">
            <v>4.47</v>
          </cell>
          <cell r="J77">
            <v>24</v>
          </cell>
          <cell r="K77">
            <v>0</v>
          </cell>
          <cell r="L77">
            <v>12</v>
          </cell>
          <cell r="M77">
            <v>0</v>
          </cell>
          <cell r="N77">
            <v>22</v>
          </cell>
          <cell r="O77">
            <v>0</v>
          </cell>
          <cell r="P77">
            <v>11</v>
          </cell>
          <cell r="Q77">
            <v>0</v>
          </cell>
          <cell r="R77" t="str">
            <v>HIVER 2018</v>
          </cell>
          <cell r="S77" t="str">
            <v>ACC</v>
          </cell>
          <cell r="T77" t="str">
            <v>WOMAN</v>
          </cell>
          <cell r="U77" t="str">
            <v>(vide)</v>
          </cell>
          <cell r="V77" t="str">
            <v>PAI</v>
          </cell>
          <cell r="W77">
            <v>364</v>
          </cell>
          <cell r="X77">
            <v>364</v>
          </cell>
          <cell r="BB77">
            <v>20</v>
          </cell>
          <cell r="BE77">
            <v>344</v>
          </cell>
          <cell r="CL77">
            <v>0</v>
          </cell>
        </row>
        <row r="78">
          <cell r="D78" t="str">
            <v>302PZ80-001-PAI</v>
          </cell>
          <cell r="E78" t="str">
            <v>302PZ80</v>
          </cell>
          <cell r="F78" t="str">
            <v>CHOVILIA LOT 3 PACK DE 3</v>
          </cell>
          <cell r="G78" t="str">
            <v>001</v>
          </cell>
          <cell r="H78" t="str">
            <v>WHITE</v>
          </cell>
          <cell r="I78">
            <v>4.47</v>
          </cell>
          <cell r="J78">
            <v>24</v>
          </cell>
          <cell r="K78">
            <v>0</v>
          </cell>
          <cell r="L78">
            <v>12</v>
          </cell>
          <cell r="M78">
            <v>0</v>
          </cell>
          <cell r="N78">
            <v>22</v>
          </cell>
          <cell r="O78">
            <v>0</v>
          </cell>
          <cell r="P78">
            <v>11</v>
          </cell>
          <cell r="Q78">
            <v>0</v>
          </cell>
          <cell r="R78" t="str">
            <v>HIVER 2018</v>
          </cell>
          <cell r="S78" t="str">
            <v>ACC</v>
          </cell>
          <cell r="T78" t="str">
            <v>MAN</v>
          </cell>
          <cell r="U78" t="str">
            <v>(vide)</v>
          </cell>
          <cell r="V78" t="str">
            <v>PAI</v>
          </cell>
          <cell r="W78">
            <v>1041</v>
          </cell>
          <cell r="X78">
            <v>1041</v>
          </cell>
          <cell r="BB78">
            <v>32</v>
          </cell>
          <cell r="BC78">
            <v>19</v>
          </cell>
          <cell r="BD78">
            <v>77</v>
          </cell>
          <cell r="BE78">
            <v>899</v>
          </cell>
          <cell r="BF78">
            <v>14</v>
          </cell>
          <cell r="CL78">
            <v>0</v>
          </cell>
        </row>
        <row r="79">
          <cell r="D79" t="str">
            <v>302PZ80-005-PAI</v>
          </cell>
          <cell r="E79" t="str">
            <v>302PZ80</v>
          </cell>
          <cell r="F79" t="str">
            <v>CHOVILIA LOT 3 PACK DE 3</v>
          </cell>
          <cell r="G79" t="str">
            <v>005</v>
          </cell>
          <cell r="H79" t="str">
            <v>BLACK</v>
          </cell>
          <cell r="I79">
            <v>4.47</v>
          </cell>
          <cell r="J79">
            <v>24</v>
          </cell>
          <cell r="K79">
            <v>0</v>
          </cell>
          <cell r="L79">
            <v>12</v>
          </cell>
          <cell r="M79">
            <v>0</v>
          </cell>
          <cell r="N79">
            <v>22</v>
          </cell>
          <cell r="O79">
            <v>0</v>
          </cell>
          <cell r="P79">
            <v>11</v>
          </cell>
          <cell r="Q79">
            <v>0</v>
          </cell>
          <cell r="R79" t="str">
            <v>HIVER 2018</v>
          </cell>
          <cell r="S79" t="str">
            <v>ACC</v>
          </cell>
          <cell r="T79" t="str">
            <v>MAN</v>
          </cell>
          <cell r="U79" t="str">
            <v>(vide)</v>
          </cell>
          <cell r="V79" t="str">
            <v>PAI</v>
          </cell>
          <cell r="W79">
            <v>369</v>
          </cell>
          <cell r="X79">
            <v>369</v>
          </cell>
          <cell r="BD79">
            <v>20</v>
          </cell>
          <cell r="BE79">
            <v>339</v>
          </cell>
          <cell r="BF79">
            <v>10</v>
          </cell>
          <cell r="CL79">
            <v>0</v>
          </cell>
        </row>
        <row r="80">
          <cell r="D80" t="str">
            <v>302PZ80-900-PAI</v>
          </cell>
          <cell r="E80" t="str">
            <v>302PZ80</v>
          </cell>
          <cell r="F80" t="str">
            <v>CHOVILIA LOT 3 PACK DE 3</v>
          </cell>
          <cell r="G80" t="str">
            <v>900</v>
          </cell>
          <cell r="H80" t="str">
            <v>PINK/WHITE/GREY MEL</v>
          </cell>
          <cell r="I80">
            <v>4.47</v>
          </cell>
          <cell r="J80">
            <v>24</v>
          </cell>
          <cell r="K80">
            <v>0</v>
          </cell>
          <cell r="L80">
            <v>12</v>
          </cell>
          <cell r="M80">
            <v>0</v>
          </cell>
          <cell r="N80">
            <v>22</v>
          </cell>
          <cell r="O80">
            <v>0</v>
          </cell>
          <cell r="P80">
            <v>11</v>
          </cell>
          <cell r="Q80">
            <v>0</v>
          </cell>
          <cell r="R80" t="str">
            <v>HIVER 2018</v>
          </cell>
          <cell r="S80" t="str">
            <v>ACC</v>
          </cell>
          <cell r="T80" t="str">
            <v>MAN</v>
          </cell>
          <cell r="U80" t="str">
            <v>(vide)</v>
          </cell>
          <cell r="V80" t="str">
            <v>PAI</v>
          </cell>
          <cell r="W80">
            <v>54</v>
          </cell>
          <cell r="X80">
            <v>54</v>
          </cell>
          <cell r="BA80">
            <v>4</v>
          </cell>
          <cell r="BB80">
            <v>23</v>
          </cell>
          <cell r="BE80">
            <v>27</v>
          </cell>
          <cell r="CL80">
            <v>0</v>
          </cell>
        </row>
        <row r="81">
          <cell r="D81" t="str">
            <v>302R6R0-001-C10M</v>
          </cell>
          <cell r="E81" t="str">
            <v>302R6R0</v>
          </cell>
          <cell r="F81" t="str">
            <v>MOVIMENTO</v>
          </cell>
          <cell r="G81" t="str">
            <v>001</v>
          </cell>
          <cell r="H81" t="str">
            <v>WHITE</v>
          </cell>
          <cell r="I81">
            <v>3.173</v>
          </cell>
          <cell r="J81">
            <v>20</v>
          </cell>
          <cell r="K81">
            <v>0</v>
          </cell>
          <cell r="L81">
            <v>10</v>
          </cell>
          <cell r="M81">
            <v>0</v>
          </cell>
          <cell r="N81">
            <v>18</v>
          </cell>
          <cell r="O81">
            <v>0</v>
          </cell>
          <cell r="P81">
            <v>9</v>
          </cell>
          <cell r="Q81">
            <v>0</v>
          </cell>
          <cell r="R81" t="str">
            <v>ETE 2020</v>
          </cell>
          <cell r="S81" t="str">
            <v>APPAREL</v>
          </cell>
          <cell r="T81" t="str">
            <v>MAN</v>
          </cell>
          <cell r="U81" t="str">
            <v>S-1/M-2/L-3/XL-3/2XL-1</v>
          </cell>
          <cell r="V81" t="str">
            <v>C10M</v>
          </cell>
          <cell r="W81">
            <v>100</v>
          </cell>
          <cell r="X81">
            <v>10</v>
          </cell>
          <cell r="CG81">
            <v>10</v>
          </cell>
          <cell r="CL81">
            <v>0</v>
          </cell>
        </row>
        <row r="82">
          <cell r="D82" t="str">
            <v>302R6R0-001-PCS</v>
          </cell>
          <cell r="E82" t="str">
            <v>302R6R0</v>
          </cell>
          <cell r="F82" t="str">
            <v>MOVIMENTO</v>
          </cell>
          <cell r="G82" t="str">
            <v>001</v>
          </cell>
          <cell r="H82" t="str">
            <v>WHITE</v>
          </cell>
          <cell r="I82">
            <v>3.173</v>
          </cell>
          <cell r="J82">
            <v>20</v>
          </cell>
          <cell r="K82">
            <v>0</v>
          </cell>
          <cell r="L82">
            <v>10</v>
          </cell>
          <cell r="M82">
            <v>0</v>
          </cell>
          <cell r="N82">
            <v>18</v>
          </cell>
          <cell r="O82">
            <v>0</v>
          </cell>
          <cell r="P82">
            <v>9</v>
          </cell>
          <cell r="Q82">
            <v>0</v>
          </cell>
          <cell r="R82" t="str">
            <v>ETE 2020</v>
          </cell>
          <cell r="S82" t="str">
            <v>APPAREL</v>
          </cell>
          <cell r="T82" t="str">
            <v>MAN</v>
          </cell>
          <cell r="U82" t="str">
            <v>(vide)</v>
          </cell>
          <cell r="V82" t="str">
            <v>PCS</v>
          </cell>
          <cell r="W82">
            <v>18</v>
          </cell>
          <cell r="X82">
            <v>18</v>
          </cell>
          <cell r="BT82">
            <v>2</v>
          </cell>
          <cell r="BU82">
            <v>3</v>
          </cell>
          <cell r="BV82">
            <v>5</v>
          </cell>
          <cell r="BW82">
            <v>6</v>
          </cell>
          <cell r="BX82">
            <v>2</v>
          </cell>
          <cell r="CL82">
            <v>0</v>
          </cell>
        </row>
        <row r="83">
          <cell r="D83" t="str">
            <v>302R6R0-250-C10M</v>
          </cell>
          <cell r="E83" t="str">
            <v>302R6R0</v>
          </cell>
          <cell r="F83" t="str">
            <v>MOVIMENTO</v>
          </cell>
          <cell r="G83" t="str">
            <v>250</v>
          </cell>
          <cell r="H83" t="str">
            <v>RED</v>
          </cell>
          <cell r="I83">
            <v>3.173</v>
          </cell>
          <cell r="J83">
            <v>20</v>
          </cell>
          <cell r="K83">
            <v>0</v>
          </cell>
          <cell r="L83">
            <v>10</v>
          </cell>
          <cell r="M83">
            <v>0</v>
          </cell>
          <cell r="N83">
            <v>18</v>
          </cell>
          <cell r="O83">
            <v>0</v>
          </cell>
          <cell r="P83">
            <v>9</v>
          </cell>
          <cell r="Q83">
            <v>0</v>
          </cell>
          <cell r="R83" t="str">
            <v>ETE 2020</v>
          </cell>
          <cell r="S83" t="str">
            <v>APPAREL</v>
          </cell>
          <cell r="T83" t="str">
            <v>MAN</v>
          </cell>
          <cell r="U83" t="str">
            <v>S-1/M-2/L-3/XL-3/2XL-1</v>
          </cell>
          <cell r="V83" t="str">
            <v>C10M</v>
          </cell>
          <cell r="W83">
            <v>340</v>
          </cell>
          <cell r="X83">
            <v>34</v>
          </cell>
          <cell r="CG83">
            <v>34</v>
          </cell>
          <cell r="CL83">
            <v>0</v>
          </cell>
        </row>
        <row r="84">
          <cell r="D84" t="str">
            <v>302R6R0-250-PCS</v>
          </cell>
          <cell r="E84" t="str">
            <v>302R6R0</v>
          </cell>
          <cell r="F84" t="str">
            <v>MOVIMENTO</v>
          </cell>
          <cell r="G84" t="str">
            <v>250</v>
          </cell>
          <cell r="H84" t="str">
            <v>RED</v>
          </cell>
          <cell r="I84">
            <v>3.173</v>
          </cell>
          <cell r="J84">
            <v>20</v>
          </cell>
          <cell r="K84">
            <v>0</v>
          </cell>
          <cell r="L84">
            <v>10</v>
          </cell>
          <cell r="M84">
            <v>0</v>
          </cell>
          <cell r="N84">
            <v>18</v>
          </cell>
          <cell r="O84">
            <v>0</v>
          </cell>
          <cell r="P84">
            <v>9</v>
          </cell>
          <cell r="Q84">
            <v>0</v>
          </cell>
          <cell r="R84" t="str">
            <v>ETE 2020</v>
          </cell>
          <cell r="S84" t="str">
            <v>APPAREL</v>
          </cell>
          <cell r="T84" t="str">
            <v>MAN</v>
          </cell>
          <cell r="U84" t="str">
            <v>(vide)</v>
          </cell>
          <cell r="V84" t="str">
            <v>PCS</v>
          </cell>
          <cell r="W84">
            <v>19</v>
          </cell>
          <cell r="X84">
            <v>19</v>
          </cell>
          <cell r="BT84">
            <v>2</v>
          </cell>
          <cell r="BU84">
            <v>4</v>
          </cell>
          <cell r="BV84">
            <v>5</v>
          </cell>
          <cell r="BW84">
            <v>6</v>
          </cell>
          <cell r="BX84">
            <v>2</v>
          </cell>
          <cell r="CL84">
            <v>0</v>
          </cell>
        </row>
        <row r="85">
          <cell r="D85" t="str">
            <v>302R6R0-A77-C10M</v>
          </cell>
          <cell r="E85" t="str">
            <v>302R6R0</v>
          </cell>
          <cell r="F85" t="str">
            <v>MOVIMENTO</v>
          </cell>
          <cell r="G85" t="str">
            <v>A77</v>
          </cell>
          <cell r="H85" t="str">
            <v>GREY MD MEL</v>
          </cell>
          <cell r="I85">
            <v>3.173</v>
          </cell>
          <cell r="J85">
            <v>20</v>
          </cell>
          <cell r="K85">
            <v>0</v>
          </cell>
          <cell r="L85">
            <v>10</v>
          </cell>
          <cell r="M85">
            <v>0</v>
          </cell>
          <cell r="N85">
            <v>18</v>
          </cell>
          <cell r="O85">
            <v>0</v>
          </cell>
          <cell r="P85">
            <v>9</v>
          </cell>
          <cell r="Q85">
            <v>0</v>
          </cell>
          <cell r="R85" t="str">
            <v>ETE 2020</v>
          </cell>
          <cell r="S85" t="str">
            <v>APPAREL</v>
          </cell>
          <cell r="T85" t="str">
            <v>MAN</v>
          </cell>
          <cell r="U85" t="str">
            <v>S-1/M-2/L-3/XL-3/2XL-1</v>
          </cell>
          <cell r="V85" t="str">
            <v>C10M</v>
          </cell>
          <cell r="W85">
            <v>520</v>
          </cell>
          <cell r="X85">
            <v>52</v>
          </cell>
          <cell r="CG85">
            <v>52</v>
          </cell>
          <cell r="CL85">
            <v>0</v>
          </cell>
        </row>
        <row r="86">
          <cell r="D86" t="str">
            <v>302R6R0-A77-PCS</v>
          </cell>
          <cell r="E86" t="str">
            <v>302R6R0</v>
          </cell>
          <cell r="F86" t="str">
            <v>MOVIMENTO</v>
          </cell>
          <cell r="G86" t="str">
            <v>A77</v>
          </cell>
          <cell r="H86" t="str">
            <v>GREY MD MEL</v>
          </cell>
          <cell r="I86">
            <v>3.173</v>
          </cell>
          <cell r="J86">
            <v>20</v>
          </cell>
          <cell r="K86">
            <v>0</v>
          </cell>
          <cell r="L86">
            <v>10</v>
          </cell>
          <cell r="M86">
            <v>0</v>
          </cell>
          <cell r="N86">
            <v>18</v>
          </cell>
          <cell r="O86">
            <v>0</v>
          </cell>
          <cell r="P86">
            <v>9</v>
          </cell>
          <cell r="Q86">
            <v>0</v>
          </cell>
          <cell r="R86" t="str">
            <v>ETE 2020</v>
          </cell>
          <cell r="S86" t="str">
            <v>APPAREL</v>
          </cell>
          <cell r="T86" t="str">
            <v>MAN</v>
          </cell>
          <cell r="U86" t="str">
            <v>(vide)</v>
          </cell>
          <cell r="V86" t="str">
            <v>PCS</v>
          </cell>
          <cell r="W86">
            <v>19</v>
          </cell>
          <cell r="X86">
            <v>19</v>
          </cell>
          <cell r="BT86">
            <v>2</v>
          </cell>
          <cell r="BU86">
            <v>4</v>
          </cell>
          <cell r="BV86">
            <v>5</v>
          </cell>
          <cell r="BW86">
            <v>6</v>
          </cell>
          <cell r="BX86">
            <v>2</v>
          </cell>
          <cell r="CL86">
            <v>0</v>
          </cell>
        </row>
        <row r="87">
          <cell r="D87" t="str">
            <v>3030000_IOT-949-PAI</v>
          </cell>
          <cell r="E87" t="str">
            <v>3030000_IOT</v>
          </cell>
          <cell r="F87" t="str">
            <v xml:space="preserve">ZIONE 2  OTEROS </v>
          </cell>
          <cell r="G87" t="str">
            <v>949</v>
          </cell>
          <cell r="H87" t="str">
            <v xml:space="preserve">WHITE/ NAVY </v>
          </cell>
          <cell r="I87">
            <v>8.4749999999999996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40</v>
          </cell>
          <cell r="O87">
            <v>0</v>
          </cell>
          <cell r="P87">
            <v>20</v>
          </cell>
          <cell r="Q87">
            <v>0</v>
          </cell>
          <cell r="R87" t="str">
            <v>HIVER 2018</v>
          </cell>
          <cell r="S87" t="str">
            <v>SHOES</v>
          </cell>
          <cell r="T87" t="str">
            <v>UNISEX</v>
          </cell>
          <cell r="U87" t="str">
            <v>(vide)</v>
          </cell>
          <cell r="V87" t="str">
            <v>PAI</v>
          </cell>
          <cell r="W87">
            <v>2</v>
          </cell>
          <cell r="X87">
            <v>2</v>
          </cell>
          <cell r="AR87">
            <v>1</v>
          </cell>
          <cell r="AW87">
            <v>1</v>
          </cell>
          <cell r="CL87">
            <v>0</v>
          </cell>
        </row>
        <row r="88">
          <cell r="D88" t="str">
            <v>30300V0-C84-PCS</v>
          </cell>
          <cell r="E88" t="str">
            <v>30300V0</v>
          </cell>
          <cell r="F88" t="str">
            <v>SNAPSWELL 222 BANDA SHORT</v>
          </cell>
          <cell r="G88" t="str">
            <v>C84</v>
          </cell>
          <cell r="H88" t="str">
            <v>WHITE/BLACK</v>
          </cell>
          <cell r="I88">
            <v>5.2069999999999999</v>
          </cell>
          <cell r="J88">
            <v>40</v>
          </cell>
          <cell r="K88">
            <v>0</v>
          </cell>
          <cell r="L88">
            <v>16</v>
          </cell>
          <cell r="M88">
            <v>0</v>
          </cell>
          <cell r="N88">
            <v>35</v>
          </cell>
          <cell r="O88">
            <v>0</v>
          </cell>
          <cell r="P88">
            <v>14</v>
          </cell>
          <cell r="Q88">
            <v>0</v>
          </cell>
          <cell r="R88" t="str">
            <v>ETE 2019</v>
          </cell>
          <cell r="S88" t="str">
            <v>APPAREL</v>
          </cell>
          <cell r="T88" t="str">
            <v>MAN</v>
          </cell>
          <cell r="U88" t="str">
            <v>(vide)</v>
          </cell>
          <cell r="V88" t="str">
            <v>PCS</v>
          </cell>
          <cell r="W88">
            <v>429</v>
          </cell>
          <cell r="X88">
            <v>429</v>
          </cell>
          <cell r="BS88">
            <v>10</v>
          </cell>
          <cell r="BT88">
            <v>72</v>
          </cell>
          <cell r="BU88">
            <v>141</v>
          </cell>
          <cell r="BV88">
            <v>133</v>
          </cell>
          <cell r="BW88">
            <v>73</v>
          </cell>
          <cell r="CL88">
            <v>0</v>
          </cell>
        </row>
        <row r="89">
          <cell r="D89" t="str">
            <v>30300V0-C89-PCS</v>
          </cell>
          <cell r="E89" t="str">
            <v>30300V0</v>
          </cell>
          <cell r="F89" t="str">
            <v>SNAPSWELL 222 BANDA SHORT</v>
          </cell>
          <cell r="G89" t="str">
            <v>C89</v>
          </cell>
          <cell r="H89" t="str">
            <v>GREEN/WHITE/BLACK</v>
          </cell>
          <cell r="I89">
            <v>5.2069999999999999</v>
          </cell>
          <cell r="J89">
            <v>40</v>
          </cell>
          <cell r="K89">
            <v>0</v>
          </cell>
          <cell r="L89">
            <v>16</v>
          </cell>
          <cell r="M89">
            <v>0</v>
          </cell>
          <cell r="N89">
            <v>35</v>
          </cell>
          <cell r="O89">
            <v>0</v>
          </cell>
          <cell r="P89">
            <v>14</v>
          </cell>
          <cell r="Q89">
            <v>0</v>
          </cell>
          <cell r="R89" t="str">
            <v>ETE 2019</v>
          </cell>
          <cell r="S89" t="str">
            <v>APPAREL</v>
          </cell>
          <cell r="T89" t="str">
            <v>MAN</v>
          </cell>
          <cell r="U89" t="str">
            <v>(vide)</v>
          </cell>
          <cell r="V89" t="str">
            <v>PCS</v>
          </cell>
          <cell r="W89">
            <v>10</v>
          </cell>
          <cell r="X89">
            <v>10</v>
          </cell>
          <cell r="BX89">
            <v>10</v>
          </cell>
          <cell r="CL89">
            <v>0</v>
          </cell>
        </row>
        <row r="90">
          <cell r="D90" t="str">
            <v>30300V0-C90-PCS</v>
          </cell>
          <cell r="E90" t="str">
            <v>30300V0</v>
          </cell>
          <cell r="F90" t="str">
            <v>SNAPSWELL 222 BANDA SHORT</v>
          </cell>
          <cell r="G90" t="str">
            <v>C90</v>
          </cell>
          <cell r="H90" t="str">
            <v>YELLOW/WHITE/BLACK</v>
          </cell>
          <cell r="I90">
            <v>5.2069999999999999</v>
          </cell>
          <cell r="J90">
            <v>40</v>
          </cell>
          <cell r="K90">
            <v>0</v>
          </cell>
          <cell r="L90">
            <v>16</v>
          </cell>
          <cell r="M90">
            <v>0</v>
          </cell>
          <cell r="N90">
            <v>35</v>
          </cell>
          <cell r="O90">
            <v>0</v>
          </cell>
          <cell r="P90">
            <v>14</v>
          </cell>
          <cell r="Q90">
            <v>0</v>
          </cell>
          <cell r="R90" t="str">
            <v>ETE 2019</v>
          </cell>
          <cell r="S90" t="str">
            <v>APPAREL</v>
          </cell>
          <cell r="T90" t="str">
            <v>MAN</v>
          </cell>
          <cell r="U90" t="str">
            <v>(vide)</v>
          </cell>
          <cell r="V90" t="str">
            <v>PCS</v>
          </cell>
          <cell r="W90">
            <v>219</v>
          </cell>
          <cell r="X90">
            <v>219</v>
          </cell>
          <cell r="BT90">
            <v>57</v>
          </cell>
          <cell r="BU90">
            <v>55</v>
          </cell>
          <cell r="BV90">
            <v>61</v>
          </cell>
          <cell r="BW90">
            <v>33</v>
          </cell>
          <cell r="BX90">
            <v>13</v>
          </cell>
          <cell r="CL90">
            <v>0</v>
          </cell>
        </row>
        <row r="91">
          <cell r="D91" t="str">
            <v>3030BE0-909-PCS</v>
          </cell>
          <cell r="E91" t="str">
            <v>3030BE0</v>
          </cell>
          <cell r="F91" t="str">
            <v>ALKHE AUTH SWEAT</v>
          </cell>
          <cell r="G91" t="str">
            <v>909</v>
          </cell>
          <cell r="H91" t="str">
            <v>BLUE GREYSTONE/BLACK</v>
          </cell>
          <cell r="I91">
            <v>14.175000000000001</v>
          </cell>
          <cell r="J91">
            <v>80</v>
          </cell>
          <cell r="K91">
            <v>0</v>
          </cell>
          <cell r="L91">
            <v>32</v>
          </cell>
          <cell r="M91">
            <v>0</v>
          </cell>
          <cell r="N91">
            <v>70</v>
          </cell>
          <cell r="O91">
            <v>0</v>
          </cell>
          <cell r="P91">
            <v>28</v>
          </cell>
          <cell r="Q91">
            <v>0</v>
          </cell>
          <cell r="R91" t="str">
            <v>HIVER 2018</v>
          </cell>
          <cell r="S91" t="str">
            <v>APPAREL</v>
          </cell>
          <cell r="T91" t="str">
            <v>WOMAN</v>
          </cell>
          <cell r="U91" t="str">
            <v>(vide)</v>
          </cell>
          <cell r="V91" t="str">
            <v>PCS</v>
          </cell>
          <cell r="W91">
            <v>10</v>
          </cell>
          <cell r="X91">
            <v>10</v>
          </cell>
          <cell r="BS91">
            <v>10</v>
          </cell>
          <cell r="CL91">
            <v>0</v>
          </cell>
        </row>
        <row r="92">
          <cell r="D92" t="str">
            <v>3030BF0-907-PCS</v>
          </cell>
          <cell r="E92" t="str">
            <v>3030BF0</v>
          </cell>
          <cell r="F92" t="str">
            <v>ALKUN AUTH SWEAT</v>
          </cell>
          <cell r="G92" t="str">
            <v>907</v>
          </cell>
          <cell r="H92" t="str">
            <v>BLACK/WHITE</v>
          </cell>
          <cell r="I92">
            <v>14.978</v>
          </cell>
          <cell r="J92">
            <v>90</v>
          </cell>
          <cell r="K92">
            <v>0</v>
          </cell>
          <cell r="L92">
            <v>36</v>
          </cell>
          <cell r="M92">
            <v>0</v>
          </cell>
          <cell r="N92">
            <v>80</v>
          </cell>
          <cell r="O92">
            <v>0</v>
          </cell>
          <cell r="P92">
            <v>32</v>
          </cell>
          <cell r="Q92">
            <v>0</v>
          </cell>
          <cell r="R92" t="str">
            <v>HIVER 2018</v>
          </cell>
          <cell r="S92" t="str">
            <v>APPAREL</v>
          </cell>
          <cell r="T92" t="str">
            <v>WOMAN</v>
          </cell>
          <cell r="U92" t="str">
            <v>(vide)</v>
          </cell>
          <cell r="V92" t="str">
            <v>PCS</v>
          </cell>
          <cell r="W92">
            <v>12</v>
          </cell>
          <cell r="X92">
            <v>12</v>
          </cell>
          <cell r="BS92">
            <v>4</v>
          </cell>
          <cell r="BT92">
            <v>7</v>
          </cell>
          <cell r="BU92">
            <v>1</v>
          </cell>
          <cell r="CL92">
            <v>0</v>
          </cell>
        </row>
        <row r="93">
          <cell r="D93" t="str">
            <v>3030C00-005-PCS</v>
          </cell>
          <cell r="E93" t="str">
            <v>3030C00</v>
          </cell>
          <cell r="F93" t="str">
            <v>AMPA AUTH PANTS</v>
          </cell>
          <cell r="G93" t="str">
            <v>005</v>
          </cell>
          <cell r="H93" t="str">
            <v>BLACK</v>
          </cell>
          <cell r="I93">
            <v>12.417999999999999</v>
          </cell>
          <cell r="J93">
            <v>70</v>
          </cell>
          <cell r="K93">
            <v>0</v>
          </cell>
          <cell r="L93">
            <v>28</v>
          </cell>
          <cell r="M93">
            <v>0</v>
          </cell>
          <cell r="N93">
            <v>65</v>
          </cell>
          <cell r="O93">
            <v>0</v>
          </cell>
          <cell r="P93">
            <v>26</v>
          </cell>
          <cell r="Q93">
            <v>0</v>
          </cell>
          <cell r="R93" t="str">
            <v>HIVER 2018</v>
          </cell>
          <cell r="S93" t="str">
            <v>APPAREL</v>
          </cell>
          <cell r="T93" t="str">
            <v>WOMAN</v>
          </cell>
          <cell r="U93" t="str">
            <v>(vide)</v>
          </cell>
          <cell r="V93" t="str">
            <v>PCS</v>
          </cell>
          <cell r="W93">
            <v>8</v>
          </cell>
          <cell r="X93">
            <v>8</v>
          </cell>
          <cell r="BS93">
            <v>4</v>
          </cell>
          <cell r="BT93">
            <v>4</v>
          </cell>
          <cell r="CL93">
            <v>0</v>
          </cell>
        </row>
        <row r="94">
          <cell r="D94" t="str">
            <v>3030C30-907-PCS</v>
          </cell>
          <cell r="E94" t="str">
            <v>3030C30</v>
          </cell>
          <cell r="F94" t="str">
            <v>ANAC AUTH PANTS</v>
          </cell>
          <cell r="G94" t="str">
            <v>907</v>
          </cell>
          <cell r="H94" t="str">
            <v>BLACK/WHITE</v>
          </cell>
          <cell r="I94">
            <v>11.948</v>
          </cell>
          <cell r="J94">
            <v>75</v>
          </cell>
          <cell r="K94">
            <v>0</v>
          </cell>
          <cell r="L94">
            <v>30</v>
          </cell>
          <cell r="M94">
            <v>0</v>
          </cell>
          <cell r="N94">
            <v>65</v>
          </cell>
          <cell r="O94">
            <v>0</v>
          </cell>
          <cell r="P94">
            <v>26</v>
          </cell>
          <cell r="Q94">
            <v>0</v>
          </cell>
          <cell r="R94" t="str">
            <v>HIVER 2018</v>
          </cell>
          <cell r="S94" t="str">
            <v>APPAREL</v>
          </cell>
          <cell r="T94" t="str">
            <v>MAN</v>
          </cell>
          <cell r="U94" t="str">
            <v>(vide)</v>
          </cell>
          <cell r="V94" t="str">
            <v>PCS</v>
          </cell>
          <cell r="W94">
            <v>359</v>
          </cell>
          <cell r="X94">
            <v>359</v>
          </cell>
          <cell r="BT94">
            <v>24</v>
          </cell>
          <cell r="BU94">
            <v>108</v>
          </cell>
          <cell r="BV94">
            <v>169</v>
          </cell>
          <cell r="BW94">
            <v>58</v>
          </cell>
          <cell r="CL94">
            <v>0</v>
          </cell>
        </row>
        <row r="95">
          <cell r="D95" t="str">
            <v>3030C30-908-PCS</v>
          </cell>
          <cell r="E95" t="str">
            <v>3030C30</v>
          </cell>
          <cell r="F95" t="str">
            <v>ANAC AUTH PANTS</v>
          </cell>
          <cell r="G95" t="str">
            <v>908</v>
          </cell>
          <cell r="H95" t="str">
            <v>RED DK/BLACK/WHITE</v>
          </cell>
          <cell r="I95">
            <v>11.948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65</v>
          </cell>
          <cell r="O95">
            <v>0</v>
          </cell>
          <cell r="P95">
            <v>26</v>
          </cell>
          <cell r="Q95">
            <v>0</v>
          </cell>
          <cell r="R95" t="str">
            <v>HIVER 2018</v>
          </cell>
          <cell r="S95" t="str">
            <v>APPAREL</v>
          </cell>
          <cell r="T95" t="str">
            <v>MAN</v>
          </cell>
          <cell r="U95" t="str">
            <v>(vide)</v>
          </cell>
          <cell r="V95" t="str">
            <v>PCS</v>
          </cell>
          <cell r="W95">
            <v>18</v>
          </cell>
          <cell r="X95">
            <v>18</v>
          </cell>
          <cell r="BS95">
            <v>2</v>
          </cell>
          <cell r="BT95">
            <v>2</v>
          </cell>
          <cell r="BV95">
            <v>2</v>
          </cell>
          <cell r="BW95">
            <v>12</v>
          </cell>
          <cell r="CL95">
            <v>0</v>
          </cell>
        </row>
        <row r="96">
          <cell r="D96" t="str">
            <v>3030C40-905-PCS</v>
          </cell>
          <cell r="E96" t="str">
            <v>3030C40</v>
          </cell>
          <cell r="F96" t="str">
            <v>CABRINI AUTH SWEAT</v>
          </cell>
          <cell r="G96" t="str">
            <v>905</v>
          </cell>
          <cell r="H96" t="str">
            <v>BLACK WHITE</v>
          </cell>
          <cell r="I96">
            <v>21.204999999999998</v>
          </cell>
          <cell r="J96">
            <v>150</v>
          </cell>
          <cell r="K96">
            <v>0</v>
          </cell>
          <cell r="L96">
            <v>50</v>
          </cell>
          <cell r="M96">
            <v>0</v>
          </cell>
          <cell r="N96">
            <v>135</v>
          </cell>
          <cell r="O96">
            <v>0</v>
          </cell>
          <cell r="P96">
            <v>54</v>
          </cell>
          <cell r="Q96">
            <v>0</v>
          </cell>
          <cell r="R96" t="str">
            <v>HIVER 2018</v>
          </cell>
          <cell r="S96" t="str">
            <v>APPAREL</v>
          </cell>
          <cell r="T96" t="str">
            <v>MAN</v>
          </cell>
          <cell r="U96" t="str">
            <v>(vide)</v>
          </cell>
          <cell r="V96" t="str">
            <v>PCS</v>
          </cell>
          <cell r="W96">
            <v>208</v>
          </cell>
          <cell r="X96">
            <v>208</v>
          </cell>
          <cell r="BS96">
            <v>29</v>
          </cell>
          <cell r="BT96">
            <v>60</v>
          </cell>
          <cell r="BU96">
            <v>64</v>
          </cell>
          <cell r="BV96">
            <v>24</v>
          </cell>
          <cell r="BW96">
            <v>26</v>
          </cell>
          <cell r="BX96">
            <v>5</v>
          </cell>
          <cell r="CL96">
            <v>0</v>
          </cell>
        </row>
        <row r="97">
          <cell r="D97" t="str">
            <v>3030C40-924-PCS</v>
          </cell>
          <cell r="E97" t="str">
            <v>3030C40</v>
          </cell>
          <cell r="F97" t="str">
            <v>CABRINI AUTH SWEAT</v>
          </cell>
          <cell r="G97" t="str">
            <v>924</v>
          </cell>
          <cell r="H97" t="str">
            <v>GREEN/GREY MIST/BLACK</v>
          </cell>
          <cell r="I97">
            <v>21.204999999999998</v>
          </cell>
          <cell r="J97">
            <v>150</v>
          </cell>
          <cell r="K97">
            <v>0</v>
          </cell>
          <cell r="L97">
            <v>50</v>
          </cell>
          <cell r="M97">
            <v>0</v>
          </cell>
          <cell r="N97">
            <v>135</v>
          </cell>
          <cell r="O97">
            <v>0</v>
          </cell>
          <cell r="P97">
            <v>54</v>
          </cell>
          <cell r="Q97">
            <v>0</v>
          </cell>
          <cell r="R97" t="str">
            <v>HIVER 2018</v>
          </cell>
          <cell r="S97" t="str">
            <v>APPAREL</v>
          </cell>
          <cell r="T97" t="str">
            <v>MAN</v>
          </cell>
          <cell r="U97" t="str">
            <v>(vide)</v>
          </cell>
          <cell r="V97" t="str">
            <v>PCS</v>
          </cell>
          <cell r="W97">
            <v>167</v>
          </cell>
          <cell r="X97">
            <v>167</v>
          </cell>
          <cell r="BS97">
            <v>30</v>
          </cell>
          <cell r="BT97">
            <v>25</v>
          </cell>
          <cell r="BU97">
            <v>62</v>
          </cell>
          <cell r="BV97">
            <v>38</v>
          </cell>
          <cell r="BW97">
            <v>12</v>
          </cell>
          <cell r="CL97">
            <v>0</v>
          </cell>
        </row>
        <row r="98">
          <cell r="D98" t="str">
            <v>3030C40-928-PCS</v>
          </cell>
          <cell r="E98" t="str">
            <v>3030C40</v>
          </cell>
          <cell r="F98" t="str">
            <v>CABRINI AUTH SWEAT</v>
          </cell>
          <cell r="G98" t="str">
            <v>928</v>
          </cell>
          <cell r="H98" t="str">
            <v>BLACK/GREEN DK/TURQ</v>
          </cell>
          <cell r="I98">
            <v>21.204999999999998</v>
          </cell>
          <cell r="J98">
            <v>150</v>
          </cell>
          <cell r="K98">
            <v>0</v>
          </cell>
          <cell r="L98">
            <v>50</v>
          </cell>
          <cell r="M98">
            <v>0</v>
          </cell>
          <cell r="N98">
            <v>135</v>
          </cell>
          <cell r="O98">
            <v>0</v>
          </cell>
          <cell r="P98">
            <v>54</v>
          </cell>
          <cell r="Q98">
            <v>0</v>
          </cell>
          <cell r="R98" t="str">
            <v>HIVER 2018</v>
          </cell>
          <cell r="S98" t="str">
            <v>APPAREL</v>
          </cell>
          <cell r="T98" t="str">
            <v>MAN</v>
          </cell>
          <cell r="U98" t="str">
            <v>(vide)</v>
          </cell>
          <cell r="V98" t="str">
            <v>PCS</v>
          </cell>
          <cell r="W98">
            <v>85</v>
          </cell>
          <cell r="X98">
            <v>85</v>
          </cell>
          <cell r="BS98">
            <v>13</v>
          </cell>
          <cell r="BT98">
            <v>21</v>
          </cell>
          <cell r="BU98">
            <v>39</v>
          </cell>
          <cell r="BV98">
            <v>2</v>
          </cell>
          <cell r="BW98">
            <v>10</v>
          </cell>
          <cell r="CL98">
            <v>0</v>
          </cell>
        </row>
        <row r="99">
          <cell r="D99" t="str">
            <v>3030C70-005-PCS</v>
          </cell>
          <cell r="E99" t="str">
            <v>3030C70</v>
          </cell>
          <cell r="F99" t="str">
            <v>ANAK AUTH TEE</v>
          </cell>
          <cell r="G99" t="str">
            <v>005</v>
          </cell>
          <cell r="H99" t="str">
            <v>BLACK</v>
          </cell>
          <cell r="I99">
            <v>8.4649999999999999</v>
          </cell>
          <cell r="J99">
            <v>45</v>
          </cell>
          <cell r="K99">
            <v>0</v>
          </cell>
          <cell r="L99">
            <v>18</v>
          </cell>
          <cell r="M99">
            <v>0</v>
          </cell>
          <cell r="N99">
            <v>40</v>
          </cell>
          <cell r="O99">
            <v>0</v>
          </cell>
          <cell r="P99">
            <v>16</v>
          </cell>
          <cell r="Q99">
            <v>0</v>
          </cell>
          <cell r="R99" t="str">
            <v>HIVER 2018</v>
          </cell>
          <cell r="S99" t="str">
            <v>APPAREL</v>
          </cell>
          <cell r="T99" t="str">
            <v>WOMAN</v>
          </cell>
          <cell r="U99" t="str">
            <v>(vide)</v>
          </cell>
          <cell r="V99" t="str">
            <v>PCS</v>
          </cell>
          <cell r="W99">
            <v>29</v>
          </cell>
          <cell r="X99">
            <v>29</v>
          </cell>
          <cell r="BS99">
            <v>10</v>
          </cell>
          <cell r="BT99">
            <v>7</v>
          </cell>
          <cell r="BU99">
            <v>2</v>
          </cell>
          <cell r="BV99">
            <v>5</v>
          </cell>
          <cell r="BW99">
            <v>5</v>
          </cell>
          <cell r="CL99">
            <v>0</v>
          </cell>
        </row>
        <row r="100">
          <cell r="D100" t="str">
            <v>3030CA0-908-PCS</v>
          </cell>
          <cell r="E100" t="str">
            <v>3030CA0</v>
          </cell>
          <cell r="F100" t="str">
            <v>ANCHEN AUTH TEE</v>
          </cell>
          <cell r="G100" t="str">
            <v>908</v>
          </cell>
          <cell r="H100" t="str">
            <v>RED DK/BLACK/WHITE</v>
          </cell>
          <cell r="I100">
            <v>6.7249999999999996</v>
          </cell>
          <cell r="J100">
            <v>50</v>
          </cell>
          <cell r="K100">
            <v>0</v>
          </cell>
          <cell r="L100">
            <v>20</v>
          </cell>
          <cell r="M100">
            <v>0</v>
          </cell>
          <cell r="N100">
            <v>45</v>
          </cell>
          <cell r="O100">
            <v>0</v>
          </cell>
          <cell r="P100">
            <v>18</v>
          </cell>
          <cell r="Q100">
            <v>0</v>
          </cell>
          <cell r="R100" t="str">
            <v>HIVER 2018</v>
          </cell>
          <cell r="S100" t="str">
            <v>APPAREL</v>
          </cell>
          <cell r="T100" t="str">
            <v>MAN</v>
          </cell>
          <cell r="U100" t="str">
            <v>(vide)</v>
          </cell>
          <cell r="V100" t="str">
            <v>PCS</v>
          </cell>
          <cell r="W100">
            <v>1</v>
          </cell>
          <cell r="X100">
            <v>1</v>
          </cell>
          <cell r="BT100">
            <v>1</v>
          </cell>
          <cell r="CL100">
            <v>0</v>
          </cell>
        </row>
        <row r="101">
          <cell r="D101" t="str">
            <v>3030CC0-900-PCS</v>
          </cell>
          <cell r="E101" t="str">
            <v>3030CC0</v>
          </cell>
          <cell r="F101" t="str">
            <v>ANDJAR AUTH TEE</v>
          </cell>
          <cell r="G101" t="str">
            <v>900</v>
          </cell>
          <cell r="H101" t="str">
            <v>BLACK/RED DK</v>
          </cell>
          <cell r="I101">
            <v>10.744999999999999</v>
          </cell>
          <cell r="J101">
            <v>55</v>
          </cell>
          <cell r="K101">
            <v>0</v>
          </cell>
          <cell r="L101">
            <v>22</v>
          </cell>
          <cell r="M101">
            <v>0</v>
          </cell>
          <cell r="N101">
            <v>50</v>
          </cell>
          <cell r="O101">
            <v>0</v>
          </cell>
          <cell r="P101">
            <v>20</v>
          </cell>
          <cell r="Q101">
            <v>0</v>
          </cell>
          <cell r="R101" t="str">
            <v>HIVER 2018</v>
          </cell>
          <cell r="S101" t="str">
            <v>APPAREL</v>
          </cell>
          <cell r="T101" t="str">
            <v>MAN</v>
          </cell>
          <cell r="U101" t="str">
            <v>(vide)</v>
          </cell>
          <cell r="V101" t="str">
            <v>PCS</v>
          </cell>
          <cell r="W101">
            <v>16</v>
          </cell>
          <cell r="X101">
            <v>16</v>
          </cell>
          <cell r="BT101">
            <v>1</v>
          </cell>
          <cell r="BU101">
            <v>8</v>
          </cell>
          <cell r="BV101">
            <v>5</v>
          </cell>
          <cell r="BW101">
            <v>2</v>
          </cell>
          <cell r="CL101">
            <v>0</v>
          </cell>
        </row>
        <row r="102">
          <cell r="D102" t="str">
            <v>3030CD0-908-PCS</v>
          </cell>
          <cell r="E102" t="str">
            <v>3030CD0</v>
          </cell>
          <cell r="F102" t="str">
            <v>ANEAT AUTH TEE</v>
          </cell>
          <cell r="G102" t="str">
            <v>908</v>
          </cell>
          <cell r="H102" t="str">
            <v>RED DK/BLACK/WHITE</v>
          </cell>
          <cell r="I102">
            <v>9.4239999999999995</v>
          </cell>
          <cell r="J102">
            <v>55</v>
          </cell>
          <cell r="K102">
            <v>0</v>
          </cell>
          <cell r="L102">
            <v>22</v>
          </cell>
          <cell r="M102">
            <v>0</v>
          </cell>
          <cell r="N102">
            <v>50</v>
          </cell>
          <cell r="O102">
            <v>0</v>
          </cell>
          <cell r="P102">
            <v>20</v>
          </cell>
          <cell r="Q102">
            <v>0</v>
          </cell>
          <cell r="R102" t="str">
            <v>HIVER 2018</v>
          </cell>
          <cell r="S102" t="str">
            <v>APPAREL</v>
          </cell>
          <cell r="T102" t="str">
            <v>MAN</v>
          </cell>
          <cell r="U102" t="str">
            <v>(vide)</v>
          </cell>
          <cell r="V102" t="str">
            <v>PCS</v>
          </cell>
          <cell r="W102">
            <v>145</v>
          </cell>
          <cell r="X102">
            <v>145</v>
          </cell>
          <cell r="BT102">
            <v>35</v>
          </cell>
          <cell r="BU102">
            <v>68</v>
          </cell>
          <cell r="BV102">
            <v>37</v>
          </cell>
          <cell r="BW102">
            <v>4</v>
          </cell>
          <cell r="BX102">
            <v>1</v>
          </cell>
          <cell r="CL102">
            <v>0</v>
          </cell>
        </row>
        <row r="103">
          <cell r="D103" t="str">
            <v>3030CG0-902-PCS</v>
          </cell>
          <cell r="E103" t="str">
            <v>3030CG0</v>
          </cell>
          <cell r="F103" t="str">
            <v>ANGY AUTH DUFFLE BAG</v>
          </cell>
          <cell r="G103" t="str">
            <v>902</v>
          </cell>
          <cell r="H103" t="str">
            <v>BLACK/WHITE</v>
          </cell>
          <cell r="I103">
            <v>5.577</v>
          </cell>
          <cell r="J103">
            <v>40</v>
          </cell>
          <cell r="K103">
            <v>0</v>
          </cell>
          <cell r="L103">
            <v>16</v>
          </cell>
          <cell r="M103">
            <v>0</v>
          </cell>
          <cell r="N103">
            <v>32</v>
          </cell>
          <cell r="O103">
            <v>0</v>
          </cell>
          <cell r="P103">
            <v>12.8</v>
          </cell>
          <cell r="Q103">
            <v>0</v>
          </cell>
          <cell r="R103" t="str">
            <v>HIVER 2018</v>
          </cell>
          <cell r="S103" t="str">
            <v>BAG</v>
          </cell>
          <cell r="T103" t="str">
            <v>UNISEX</v>
          </cell>
          <cell r="U103" t="str">
            <v>(vide)</v>
          </cell>
          <cell r="V103" t="str">
            <v>PCS</v>
          </cell>
          <cell r="W103">
            <v>2</v>
          </cell>
          <cell r="X103">
            <v>2</v>
          </cell>
          <cell r="CF103">
            <v>2</v>
          </cell>
          <cell r="CL103">
            <v>0</v>
          </cell>
        </row>
        <row r="104">
          <cell r="D104" t="str">
            <v>3030CH0-902-PCS</v>
          </cell>
          <cell r="E104" t="str">
            <v>3030CH0</v>
          </cell>
          <cell r="F104" t="str">
            <v>ANIM AUTH SHOPPING BAG</v>
          </cell>
          <cell r="G104" t="str">
            <v>902</v>
          </cell>
          <cell r="H104" t="str">
            <v>BLACK/WHITE</v>
          </cell>
          <cell r="I104">
            <v>5.3460000000000001</v>
          </cell>
          <cell r="J104">
            <v>35</v>
          </cell>
          <cell r="K104">
            <v>0</v>
          </cell>
          <cell r="L104">
            <v>14</v>
          </cell>
          <cell r="M104">
            <v>0</v>
          </cell>
          <cell r="N104">
            <v>30</v>
          </cell>
          <cell r="O104">
            <v>0</v>
          </cell>
          <cell r="P104">
            <v>12</v>
          </cell>
          <cell r="Q104">
            <v>0</v>
          </cell>
          <cell r="R104" t="str">
            <v>ETE 2020</v>
          </cell>
          <cell r="S104" t="str">
            <v>BAG</v>
          </cell>
          <cell r="T104" t="str">
            <v>UNISEX</v>
          </cell>
          <cell r="U104" t="str">
            <v>(vide)</v>
          </cell>
          <cell r="V104" t="str">
            <v>PCS</v>
          </cell>
          <cell r="W104">
            <v>107</v>
          </cell>
          <cell r="X104">
            <v>107</v>
          </cell>
          <cell r="CF104">
            <v>107</v>
          </cell>
          <cell r="CL104">
            <v>0</v>
          </cell>
        </row>
        <row r="105">
          <cell r="D105" t="str">
            <v>3030CH0-906-PCS</v>
          </cell>
          <cell r="E105" t="str">
            <v>3030CH0</v>
          </cell>
          <cell r="F105" t="str">
            <v>ANIM AUTH SHOPPING BAG</v>
          </cell>
          <cell r="G105" t="str">
            <v>906</v>
          </cell>
          <cell r="H105" t="str">
            <v>RED DK DAMSON/BEIGE LT</v>
          </cell>
          <cell r="I105">
            <v>5.3460000000000001</v>
          </cell>
          <cell r="J105">
            <v>35</v>
          </cell>
          <cell r="K105">
            <v>0</v>
          </cell>
          <cell r="L105">
            <v>14</v>
          </cell>
          <cell r="M105">
            <v>0</v>
          </cell>
          <cell r="N105">
            <v>30</v>
          </cell>
          <cell r="O105">
            <v>0</v>
          </cell>
          <cell r="P105">
            <v>12</v>
          </cell>
          <cell r="Q105">
            <v>0</v>
          </cell>
          <cell r="R105" t="str">
            <v>ETE 2020</v>
          </cell>
          <cell r="S105" t="str">
            <v>BAG</v>
          </cell>
          <cell r="T105" t="str">
            <v>UNISEX</v>
          </cell>
          <cell r="U105" t="str">
            <v>(vide)</v>
          </cell>
          <cell r="V105" t="str">
            <v>PCS</v>
          </cell>
          <cell r="W105">
            <v>281</v>
          </cell>
          <cell r="X105">
            <v>281</v>
          </cell>
          <cell r="CF105">
            <v>281</v>
          </cell>
          <cell r="CL105">
            <v>0</v>
          </cell>
        </row>
        <row r="106">
          <cell r="D106" t="str">
            <v>3030CH0-907-PCS</v>
          </cell>
          <cell r="E106" t="str">
            <v>3030CH0</v>
          </cell>
          <cell r="F106" t="str">
            <v>ANIM AUTH SHOPPING BAG</v>
          </cell>
          <cell r="G106" t="str">
            <v>907</v>
          </cell>
          <cell r="H106" t="str">
            <v>BLUE DK PETROL/BEIGE LT</v>
          </cell>
          <cell r="I106">
            <v>5.3460000000000001</v>
          </cell>
          <cell r="J106">
            <v>35</v>
          </cell>
          <cell r="K106">
            <v>0</v>
          </cell>
          <cell r="L106">
            <v>14</v>
          </cell>
          <cell r="M106">
            <v>0</v>
          </cell>
          <cell r="N106">
            <v>30</v>
          </cell>
          <cell r="O106">
            <v>0</v>
          </cell>
          <cell r="P106">
            <v>12</v>
          </cell>
          <cell r="Q106">
            <v>0</v>
          </cell>
          <cell r="R106" t="str">
            <v>ETE 2020</v>
          </cell>
          <cell r="S106" t="str">
            <v>BAG</v>
          </cell>
          <cell r="T106" t="str">
            <v>UNISEX</v>
          </cell>
          <cell r="U106" t="str">
            <v>(vide)</v>
          </cell>
          <cell r="V106" t="str">
            <v>PCS</v>
          </cell>
          <cell r="W106">
            <v>104</v>
          </cell>
          <cell r="X106">
            <v>104</v>
          </cell>
          <cell r="CF106">
            <v>104</v>
          </cell>
          <cell r="CL106">
            <v>0</v>
          </cell>
        </row>
        <row r="107">
          <cell r="D107" t="str">
            <v>3030CI0-005-PCS</v>
          </cell>
          <cell r="E107" t="str">
            <v>3030CI0</v>
          </cell>
          <cell r="F107" t="str">
            <v>ALLAS AUTH HOODIE</v>
          </cell>
          <cell r="G107" t="str">
            <v>005</v>
          </cell>
          <cell r="H107" t="str">
            <v>BLACK</v>
          </cell>
          <cell r="I107">
            <v>15.680999999999999</v>
          </cell>
          <cell r="J107">
            <v>80</v>
          </cell>
          <cell r="K107">
            <v>0</v>
          </cell>
          <cell r="L107">
            <v>32</v>
          </cell>
          <cell r="M107">
            <v>0</v>
          </cell>
          <cell r="N107">
            <v>70</v>
          </cell>
          <cell r="O107">
            <v>0</v>
          </cell>
          <cell r="P107">
            <v>28</v>
          </cell>
          <cell r="Q107">
            <v>0</v>
          </cell>
          <cell r="R107" t="str">
            <v>HIVER 2018</v>
          </cell>
          <cell r="S107" t="str">
            <v>APPAREL</v>
          </cell>
          <cell r="T107" t="str">
            <v>WOMAN</v>
          </cell>
          <cell r="U107" t="str">
            <v>(vide)</v>
          </cell>
          <cell r="V107" t="str">
            <v>PCS</v>
          </cell>
          <cell r="W107">
            <v>160</v>
          </cell>
          <cell r="X107">
            <v>160</v>
          </cell>
          <cell r="BS107">
            <v>53</v>
          </cell>
          <cell r="BT107">
            <v>65</v>
          </cell>
          <cell r="BU107">
            <v>35</v>
          </cell>
          <cell r="BV107">
            <v>7</v>
          </cell>
          <cell r="CL107">
            <v>0</v>
          </cell>
        </row>
        <row r="108">
          <cell r="D108" t="str">
            <v>3030CK0-907-PCS</v>
          </cell>
          <cell r="E108" t="str">
            <v>3030CK0</v>
          </cell>
          <cell r="F108" t="str">
            <v>EGISTO AUTH JKT</v>
          </cell>
          <cell r="G108" t="str">
            <v>907</v>
          </cell>
          <cell r="H108" t="str">
            <v>BLACK/WHITE</v>
          </cell>
          <cell r="I108">
            <v>13.442</v>
          </cell>
          <cell r="J108">
            <v>80</v>
          </cell>
          <cell r="K108">
            <v>0</v>
          </cell>
          <cell r="L108">
            <v>32</v>
          </cell>
          <cell r="M108">
            <v>0</v>
          </cell>
          <cell r="N108">
            <v>75</v>
          </cell>
          <cell r="O108">
            <v>0</v>
          </cell>
          <cell r="P108">
            <v>30</v>
          </cell>
          <cell r="Q108">
            <v>0</v>
          </cell>
          <cell r="R108" t="str">
            <v>HIVER 2018</v>
          </cell>
          <cell r="S108" t="str">
            <v>APPAREL</v>
          </cell>
          <cell r="T108" t="str">
            <v>MAN</v>
          </cell>
          <cell r="U108" t="str">
            <v>(vide)</v>
          </cell>
          <cell r="V108" t="str">
            <v>PCS</v>
          </cell>
          <cell r="W108">
            <v>737</v>
          </cell>
          <cell r="X108">
            <v>737</v>
          </cell>
          <cell r="BT108">
            <v>229</v>
          </cell>
          <cell r="BU108">
            <v>339</v>
          </cell>
          <cell r="BV108">
            <v>152</v>
          </cell>
          <cell r="BW108">
            <v>17</v>
          </cell>
          <cell r="CL108">
            <v>0</v>
          </cell>
        </row>
        <row r="109">
          <cell r="D109" t="str">
            <v>3030CL0-902-PCS</v>
          </cell>
          <cell r="E109" t="str">
            <v>3030CL0</v>
          </cell>
          <cell r="F109" t="str">
            <v>SANCHEZ AUTH SWEAT</v>
          </cell>
          <cell r="G109" t="str">
            <v>902</v>
          </cell>
          <cell r="H109" t="str">
            <v>BLACK/GREY/WHITE</v>
          </cell>
          <cell r="I109">
            <v>14.015000000000001</v>
          </cell>
          <cell r="J109">
            <v>90</v>
          </cell>
          <cell r="K109">
            <v>0</v>
          </cell>
          <cell r="L109">
            <v>36</v>
          </cell>
          <cell r="M109">
            <v>0</v>
          </cell>
          <cell r="N109">
            <v>90</v>
          </cell>
          <cell r="O109">
            <v>0</v>
          </cell>
          <cell r="P109">
            <v>36</v>
          </cell>
          <cell r="Q109">
            <v>0</v>
          </cell>
          <cell r="R109" t="str">
            <v>HIVER 2018</v>
          </cell>
          <cell r="S109" t="str">
            <v>APPAREL</v>
          </cell>
          <cell r="T109" t="str">
            <v>MAN</v>
          </cell>
          <cell r="U109" t="str">
            <v>(vide)</v>
          </cell>
          <cell r="V109" t="str">
            <v>PCS</v>
          </cell>
          <cell r="W109">
            <v>298</v>
          </cell>
          <cell r="X109">
            <v>298</v>
          </cell>
          <cell r="BS109">
            <v>69</v>
          </cell>
          <cell r="BT109">
            <v>54</v>
          </cell>
          <cell r="BU109">
            <v>78</v>
          </cell>
          <cell r="BV109">
            <v>80</v>
          </cell>
          <cell r="BW109">
            <v>17</v>
          </cell>
          <cell r="CL109">
            <v>0</v>
          </cell>
        </row>
        <row r="110">
          <cell r="D110" t="str">
            <v>3030CM0-907-PCS</v>
          </cell>
          <cell r="E110" t="str">
            <v>3030CM0</v>
          </cell>
          <cell r="F110" t="str">
            <v>PORTA AUTH HOODIE</v>
          </cell>
          <cell r="G110" t="str">
            <v>907</v>
          </cell>
          <cell r="H110" t="str">
            <v>BLACK/WHITE</v>
          </cell>
          <cell r="I110">
            <v>16.341000000000001</v>
          </cell>
          <cell r="J110">
            <v>95</v>
          </cell>
          <cell r="K110">
            <v>0</v>
          </cell>
          <cell r="L110">
            <v>38</v>
          </cell>
          <cell r="M110">
            <v>0</v>
          </cell>
          <cell r="N110">
            <v>70</v>
          </cell>
          <cell r="O110">
            <v>0</v>
          </cell>
          <cell r="P110">
            <v>28</v>
          </cell>
          <cell r="Q110">
            <v>0</v>
          </cell>
          <cell r="R110" t="str">
            <v>HIVER 2018</v>
          </cell>
          <cell r="S110" t="str">
            <v>APPAREL</v>
          </cell>
          <cell r="T110" t="str">
            <v>MAN</v>
          </cell>
          <cell r="U110" t="str">
            <v>(vide)</v>
          </cell>
          <cell r="V110" t="str">
            <v>PCS</v>
          </cell>
          <cell r="W110">
            <v>1</v>
          </cell>
          <cell r="X110">
            <v>1</v>
          </cell>
          <cell r="BS110">
            <v>1</v>
          </cell>
          <cell r="CL110">
            <v>0</v>
          </cell>
        </row>
        <row r="111">
          <cell r="D111" t="str">
            <v>3030CM0-909-PCS</v>
          </cell>
          <cell r="E111" t="str">
            <v>3030CM0</v>
          </cell>
          <cell r="F111" t="str">
            <v>PORTA AUTH HOODIE</v>
          </cell>
          <cell r="G111" t="str">
            <v>909</v>
          </cell>
          <cell r="H111" t="str">
            <v>BLUE GREYSTONE/BLACK</v>
          </cell>
          <cell r="I111">
            <v>16.341000000000001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70</v>
          </cell>
          <cell r="O111">
            <v>0</v>
          </cell>
          <cell r="P111">
            <v>28</v>
          </cell>
          <cell r="Q111">
            <v>0</v>
          </cell>
          <cell r="R111" t="str">
            <v>HIVER 2018</v>
          </cell>
          <cell r="S111" t="str">
            <v>APPAREL</v>
          </cell>
          <cell r="T111" t="str">
            <v>MAN</v>
          </cell>
          <cell r="U111" t="str">
            <v>(vide)</v>
          </cell>
          <cell r="V111" t="str">
            <v>PCS</v>
          </cell>
          <cell r="W111">
            <v>5</v>
          </cell>
          <cell r="X111">
            <v>5</v>
          </cell>
          <cell r="BS111">
            <v>2</v>
          </cell>
          <cell r="BT111">
            <v>3</v>
          </cell>
          <cell r="CL111">
            <v>0</v>
          </cell>
        </row>
        <row r="112">
          <cell r="D112" t="str">
            <v>3030CQ0-907-PCS</v>
          </cell>
          <cell r="E112" t="str">
            <v>3030CQ0</v>
          </cell>
          <cell r="F112" t="str">
            <v>AMARIT AUTH JKT</v>
          </cell>
          <cell r="G112" t="str">
            <v>907</v>
          </cell>
          <cell r="H112" t="str">
            <v>BLACK/WHITE</v>
          </cell>
          <cell r="I112">
            <v>21.56</v>
          </cell>
          <cell r="J112">
            <v>140</v>
          </cell>
          <cell r="K112">
            <v>0</v>
          </cell>
          <cell r="L112">
            <v>56</v>
          </cell>
          <cell r="M112">
            <v>0</v>
          </cell>
          <cell r="N112">
            <v>120</v>
          </cell>
          <cell r="O112">
            <v>0</v>
          </cell>
          <cell r="P112">
            <v>48</v>
          </cell>
          <cell r="Q112">
            <v>0</v>
          </cell>
          <cell r="R112" t="str">
            <v>HIVER 2019</v>
          </cell>
          <cell r="S112" t="str">
            <v>APPAREL</v>
          </cell>
          <cell r="T112" t="str">
            <v>MAN</v>
          </cell>
          <cell r="U112" t="str">
            <v>(vide)</v>
          </cell>
          <cell r="V112" t="str">
            <v>PCS</v>
          </cell>
          <cell r="W112">
            <v>2</v>
          </cell>
          <cell r="X112">
            <v>2</v>
          </cell>
          <cell r="BS112">
            <v>2</v>
          </cell>
          <cell r="CL112">
            <v>0</v>
          </cell>
        </row>
        <row r="113">
          <cell r="D113" t="str">
            <v>3030CQ0-908-PCS</v>
          </cell>
          <cell r="E113" t="str">
            <v>3030CQ0</v>
          </cell>
          <cell r="F113" t="str">
            <v>AMARIT AUTH JKT</v>
          </cell>
          <cell r="G113" t="str">
            <v>908</v>
          </cell>
          <cell r="H113" t="str">
            <v>RED DK/BLACK/WHITE</v>
          </cell>
          <cell r="I113">
            <v>21.56</v>
          </cell>
          <cell r="J113">
            <v>140</v>
          </cell>
          <cell r="K113">
            <v>0</v>
          </cell>
          <cell r="L113">
            <v>56</v>
          </cell>
          <cell r="M113">
            <v>0</v>
          </cell>
          <cell r="N113">
            <v>120</v>
          </cell>
          <cell r="O113">
            <v>0</v>
          </cell>
          <cell r="P113">
            <v>48</v>
          </cell>
          <cell r="Q113">
            <v>0</v>
          </cell>
          <cell r="R113" t="str">
            <v>HIVER 2019</v>
          </cell>
          <cell r="S113" t="str">
            <v>APPAREL</v>
          </cell>
          <cell r="T113" t="str">
            <v>MAN</v>
          </cell>
          <cell r="U113" t="str">
            <v>(vide)</v>
          </cell>
          <cell r="V113" t="str">
            <v>PCS</v>
          </cell>
          <cell r="W113">
            <v>393</v>
          </cell>
          <cell r="X113">
            <v>393</v>
          </cell>
          <cell r="BS113">
            <v>110</v>
          </cell>
          <cell r="BT113">
            <v>103</v>
          </cell>
          <cell r="BU113">
            <v>79</v>
          </cell>
          <cell r="BV113">
            <v>44</v>
          </cell>
          <cell r="BW113">
            <v>57</v>
          </cell>
          <cell r="CL113">
            <v>0</v>
          </cell>
        </row>
        <row r="114">
          <cell r="D114" t="str">
            <v>3030CQ0-929-PCS</v>
          </cell>
          <cell r="E114" t="str">
            <v>3030CQ0</v>
          </cell>
          <cell r="F114" t="str">
            <v>AMARIT AUTH JKT</v>
          </cell>
          <cell r="G114" t="str">
            <v>929</v>
          </cell>
          <cell r="H114" t="str">
            <v>BLACK/WHITE</v>
          </cell>
          <cell r="I114">
            <v>21.56</v>
          </cell>
          <cell r="J114">
            <v>140</v>
          </cell>
          <cell r="K114">
            <v>0</v>
          </cell>
          <cell r="L114">
            <v>56</v>
          </cell>
          <cell r="M114">
            <v>0</v>
          </cell>
          <cell r="N114">
            <v>120</v>
          </cell>
          <cell r="O114">
            <v>0</v>
          </cell>
          <cell r="P114">
            <v>48</v>
          </cell>
          <cell r="Q114">
            <v>0</v>
          </cell>
          <cell r="R114" t="str">
            <v>HIVER 2019</v>
          </cell>
          <cell r="S114" t="str">
            <v>APPAREL</v>
          </cell>
          <cell r="T114" t="str">
            <v>MAN</v>
          </cell>
          <cell r="U114" t="str">
            <v>(vide)</v>
          </cell>
          <cell r="V114" t="str">
            <v>PCS</v>
          </cell>
          <cell r="W114">
            <v>5</v>
          </cell>
          <cell r="X114">
            <v>5</v>
          </cell>
          <cell r="BS114">
            <v>5</v>
          </cell>
          <cell r="CL114">
            <v>0</v>
          </cell>
        </row>
        <row r="115">
          <cell r="D115" t="str">
            <v>3030CQ0_CO-929-PCS</v>
          </cell>
          <cell r="E115" t="str">
            <v>3030CQ0_CO</v>
          </cell>
          <cell r="F115" t="str">
            <v>AMARIT AUTH JKT COURIR</v>
          </cell>
          <cell r="G115" t="str">
            <v>929</v>
          </cell>
          <cell r="H115" t="str">
            <v>BLACK/WHITE</v>
          </cell>
          <cell r="I115">
            <v>24.824000000000002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120</v>
          </cell>
          <cell r="O115">
            <v>0</v>
          </cell>
          <cell r="P115">
            <v>48</v>
          </cell>
          <cell r="Q115">
            <v>0</v>
          </cell>
          <cell r="R115" t="str">
            <v>HIVER 2019</v>
          </cell>
          <cell r="S115" t="str">
            <v>APPAREL</v>
          </cell>
          <cell r="T115" t="str">
            <v>MAN</v>
          </cell>
          <cell r="U115" t="str">
            <v>(vide)</v>
          </cell>
          <cell r="V115" t="str">
            <v>PCS</v>
          </cell>
          <cell r="W115">
            <v>297</v>
          </cell>
          <cell r="X115">
            <v>297</v>
          </cell>
          <cell r="BT115">
            <v>123</v>
          </cell>
          <cell r="BU115">
            <v>126</v>
          </cell>
          <cell r="BV115">
            <v>48</v>
          </cell>
          <cell r="CL115">
            <v>0</v>
          </cell>
        </row>
        <row r="116">
          <cell r="D116" t="str">
            <v>3030CR0-907-PCS</v>
          </cell>
          <cell r="E116" t="str">
            <v>3030CR0</v>
          </cell>
          <cell r="F116" t="str">
            <v>AMAUL AUTH JKT</v>
          </cell>
          <cell r="G116" t="str">
            <v>907</v>
          </cell>
          <cell r="H116" t="str">
            <v>BLACK/WHITE</v>
          </cell>
          <cell r="I116">
            <v>27.010999999999999</v>
          </cell>
          <cell r="J116">
            <v>130</v>
          </cell>
          <cell r="K116">
            <v>0</v>
          </cell>
          <cell r="L116">
            <v>52</v>
          </cell>
          <cell r="M116">
            <v>0</v>
          </cell>
          <cell r="N116">
            <v>120</v>
          </cell>
          <cell r="O116">
            <v>0</v>
          </cell>
          <cell r="P116">
            <v>48</v>
          </cell>
          <cell r="Q116">
            <v>0</v>
          </cell>
          <cell r="R116" t="str">
            <v>HIVER 2019</v>
          </cell>
          <cell r="S116" t="str">
            <v>APPAREL</v>
          </cell>
          <cell r="T116" t="str">
            <v>MAN</v>
          </cell>
          <cell r="U116" t="str">
            <v>(vide)</v>
          </cell>
          <cell r="V116" t="str">
            <v>PCS</v>
          </cell>
          <cell r="W116">
            <v>236</v>
          </cell>
          <cell r="X116">
            <v>236</v>
          </cell>
          <cell r="BT116">
            <v>19</v>
          </cell>
          <cell r="BU116">
            <v>38</v>
          </cell>
          <cell r="BV116">
            <v>101</v>
          </cell>
          <cell r="BW116">
            <v>68</v>
          </cell>
          <cell r="BX116">
            <v>10</v>
          </cell>
          <cell r="CL116">
            <v>0</v>
          </cell>
        </row>
        <row r="117">
          <cell r="D117" t="str">
            <v>3030CR0-908-PCS</v>
          </cell>
          <cell r="E117" t="str">
            <v>3030CR0</v>
          </cell>
          <cell r="F117" t="str">
            <v>AMAUL AUTH JKT</v>
          </cell>
          <cell r="G117" t="str">
            <v>908</v>
          </cell>
          <cell r="H117" t="str">
            <v>RED DK/BLACK/WHITE</v>
          </cell>
          <cell r="I117">
            <v>27.010999999999999</v>
          </cell>
          <cell r="J117">
            <v>130</v>
          </cell>
          <cell r="K117">
            <v>0</v>
          </cell>
          <cell r="L117">
            <v>52</v>
          </cell>
          <cell r="M117">
            <v>0</v>
          </cell>
          <cell r="N117">
            <v>120</v>
          </cell>
          <cell r="O117">
            <v>0</v>
          </cell>
          <cell r="P117">
            <v>48</v>
          </cell>
          <cell r="Q117">
            <v>0</v>
          </cell>
          <cell r="R117" t="str">
            <v>HIVER 2019</v>
          </cell>
          <cell r="S117" t="str">
            <v>APPAREL</v>
          </cell>
          <cell r="T117" t="str">
            <v>MAN</v>
          </cell>
          <cell r="U117" t="str">
            <v>(vide)</v>
          </cell>
          <cell r="V117" t="str">
            <v>PCS</v>
          </cell>
          <cell r="W117">
            <v>40</v>
          </cell>
          <cell r="X117">
            <v>40</v>
          </cell>
          <cell r="BW117">
            <v>32</v>
          </cell>
          <cell r="BX117">
            <v>8</v>
          </cell>
          <cell r="CL117">
            <v>0</v>
          </cell>
        </row>
        <row r="118">
          <cell r="D118" t="str">
            <v>3030CY0-907-PCS</v>
          </cell>
          <cell r="E118" t="str">
            <v>3030CY0</v>
          </cell>
          <cell r="F118" t="str">
            <v>AMMIS AUTH PANTS</v>
          </cell>
          <cell r="G118" t="str">
            <v>907</v>
          </cell>
          <cell r="H118" t="str">
            <v>BLACK/WHITE</v>
          </cell>
          <cell r="I118">
            <v>13.935</v>
          </cell>
          <cell r="J118">
            <v>75</v>
          </cell>
          <cell r="K118">
            <v>0</v>
          </cell>
          <cell r="L118">
            <v>30</v>
          </cell>
          <cell r="M118">
            <v>0</v>
          </cell>
          <cell r="N118">
            <v>65</v>
          </cell>
          <cell r="O118">
            <v>0</v>
          </cell>
          <cell r="P118">
            <v>26</v>
          </cell>
          <cell r="Q118">
            <v>0</v>
          </cell>
          <cell r="R118" t="str">
            <v>HIVER 2018</v>
          </cell>
          <cell r="S118" t="str">
            <v>APPAREL</v>
          </cell>
          <cell r="T118" t="str">
            <v>WOMAN</v>
          </cell>
          <cell r="U118" t="str">
            <v>(vide)</v>
          </cell>
          <cell r="V118" t="str">
            <v>PCS</v>
          </cell>
          <cell r="W118">
            <v>73</v>
          </cell>
          <cell r="X118">
            <v>73</v>
          </cell>
          <cell r="BS118">
            <v>19</v>
          </cell>
          <cell r="BT118">
            <v>21</v>
          </cell>
          <cell r="BU118">
            <v>21</v>
          </cell>
          <cell r="BV118">
            <v>12</v>
          </cell>
          <cell r="CL118">
            <v>0</v>
          </cell>
        </row>
        <row r="119">
          <cell r="D119" t="str">
            <v>3030DI0-902-PCS</v>
          </cell>
          <cell r="E119" t="str">
            <v>3030DI0</v>
          </cell>
          <cell r="F119" t="str">
            <v>ANINGES AUTH BACKPACK</v>
          </cell>
          <cell r="G119" t="str">
            <v>902</v>
          </cell>
          <cell r="H119" t="str">
            <v>BLACK/WHITE</v>
          </cell>
          <cell r="I119">
            <v>6.8780000000000001</v>
          </cell>
          <cell r="J119">
            <v>45</v>
          </cell>
          <cell r="K119">
            <v>0</v>
          </cell>
          <cell r="L119">
            <v>18</v>
          </cell>
          <cell r="M119">
            <v>0</v>
          </cell>
          <cell r="N119">
            <v>40</v>
          </cell>
          <cell r="O119">
            <v>0</v>
          </cell>
          <cell r="P119">
            <v>16</v>
          </cell>
          <cell r="Q119">
            <v>0</v>
          </cell>
          <cell r="R119" t="str">
            <v>ETE 2020</v>
          </cell>
          <cell r="S119" t="str">
            <v>BAG</v>
          </cell>
          <cell r="T119" t="str">
            <v>UNISEX</v>
          </cell>
          <cell r="U119" t="str">
            <v>(vide)</v>
          </cell>
          <cell r="V119" t="str">
            <v>PCS</v>
          </cell>
          <cell r="W119">
            <v>1127</v>
          </cell>
          <cell r="X119">
            <v>1127</v>
          </cell>
          <cell r="CF119">
            <v>1127</v>
          </cell>
          <cell r="CL119">
            <v>0</v>
          </cell>
        </row>
        <row r="120">
          <cell r="D120" t="str">
            <v>3030DI0-905-PCS</v>
          </cell>
          <cell r="E120" t="str">
            <v>3030DI0</v>
          </cell>
          <cell r="F120" t="str">
            <v>ANINGES AUTH BACKPACK</v>
          </cell>
          <cell r="G120" t="str">
            <v>905</v>
          </cell>
          <cell r="H120" t="str">
            <v>GREY BLACK/BEIGE LT</v>
          </cell>
          <cell r="I120">
            <v>6.8780000000000001</v>
          </cell>
          <cell r="J120">
            <v>45</v>
          </cell>
          <cell r="K120">
            <v>0</v>
          </cell>
          <cell r="L120">
            <v>18</v>
          </cell>
          <cell r="M120">
            <v>0</v>
          </cell>
          <cell r="N120">
            <v>40</v>
          </cell>
          <cell r="O120">
            <v>0</v>
          </cell>
          <cell r="P120">
            <v>16</v>
          </cell>
          <cell r="Q120">
            <v>0</v>
          </cell>
          <cell r="R120" t="str">
            <v>ETE 2020</v>
          </cell>
          <cell r="S120" t="str">
            <v>BAG</v>
          </cell>
          <cell r="T120" t="str">
            <v>UNISEX</v>
          </cell>
          <cell r="U120" t="str">
            <v>(vide)</v>
          </cell>
          <cell r="V120" t="str">
            <v>PCS</v>
          </cell>
          <cell r="W120">
            <v>32</v>
          </cell>
          <cell r="X120">
            <v>32</v>
          </cell>
          <cell r="CF120">
            <v>32</v>
          </cell>
          <cell r="CL120">
            <v>0</v>
          </cell>
        </row>
        <row r="121">
          <cell r="D121" t="str">
            <v>3030DI0-907-PCS</v>
          </cell>
          <cell r="E121" t="str">
            <v>3030DI0</v>
          </cell>
          <cell r="F121" t="str">
            <v>ANINGES AUTH BACKPACK</v>
          </cell>
          <cell r="G121" t="str">
            <v>907</v>
          </cell>
          <cell r="H121" t="str">
            <v>BLUE DK PETROL/BEIGE LT</v>
          </cell>
          <cell r="I121">
            <v>6.8780000000000001</v>
          </cell>
          <cell r="J121">
            <v>45</v>
          </cell>
          <cell r="K121">
            <v>0</v>
          </cell>
          <cell r="L121">
            <v>18</v>
          </cell>
          <cell r="M121">
            <v>0</v>
          </cell>
          <cell r="N121">
            <v>40</v>
          </cell>
          <cell r="O121">
            <v>0</v>
          </cell>
          <cell r="P121">
            <v>16</v>
          </cell>
          <cell r="Q121">
            <v>0</v>
          </cell>
          <cell r="R121" t="str">
            <v>ETE 2020</v>
          </cell>
          <cell r="S121" t="str">
            <v>BAG</v>
          </cell>
          <cell r="T121" t="str">
            <v>UNISEX</v>
          </cell>
          <cell r="U121" t="str">
            <v>(vide)</v>
          </cell>
          <cell r="V121" t="str">
            <v>PCS</v>
          </cell>
          <cell r="W121">
            <v>227</v>
          </cell>
          <cell r="X121">
            <v>227</v>
          </cell>
          <cell r="CF121">
            <v>227</v>
          </cell>
          <cell r="CL121">
            <v>0</v>
          </cell>
        </row>
        <row r="122">
          <cell r="D122" t="str">
            <v>3030EK0-932-PCS</v>
          </cell>
          <cell r="E122" t="str">
            <v>3030EK0</v>
          </cell>
          <cell r="F122" t="str">
            <v>RODRIGUEZ AUTH HOODIE</v>
          </cell>
          <cell r="G122" t="str">
            <v>932</v>
          </cell>
          <cell r="H122" t="str">
            <v>RED BORDEAUX/GREY</v>
          </cell>
          <cell r="I122">
            <v>16.023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85</v>
          </cell>
          <cell r="O122">
            <v>0</v>
          </cell>
          <cell r="P122">
            <v>34</v>
          </cell>
          <cell r="Q122">
            <v>0</v>
          </cell>
          <cell r="R122" t="str">
            <v>HIVER 2018</v>
          </cell>
          <cell r="S122" t="str">
            <v>APPAREL</v>
          </cell>
          <cell r="T122" t="str">
            <v>MAN</v>
          </cell>
          <cell r="U122" t="str">
            <v>(vide)</v>
          </cell>
          <cell r="V122" t="str">
            <v>PCS</v>
          </cell>
          <cell r="W122">
            <v>15</v>
          </cell>
          <cell r="X122">
            <v>15</v>
          </cell>
          <cell r="BS122">
            <v>1</v>
          </cell>
          <cell r="BU122">
            <v>14</v>
          </cell>
          <cell r="CL122">
            <v>0</v>
          </cell>
        </row>
        <row r="123">
          <cell r="D123" t="str">
            <v>3030G00-005-C8J</v>
          </cell>
          <cell r="E123" t="str">
            <v>3030G00</v>
          </cell>
          <cell r="F123" t="str">
            <v>AOWAN TKS</v>
          </cell>
          <cell r="G123" t="str">
            <v>005</v>
          </cell>
          <cell r="H123" t="str">
            <v>BLACK</v>
          </cell>
          <cell r="I123">
            <v>8.4149999999999991</v>
          </cell>
          <cell r="J123">
            <v>55</v>
          </cell>
          <cell r="K123">
            <v>0</v>
          </cell>
          <cell r="L123">
            <v>27.5</v>
          </cell>
          <cell r="M123">
            <v>0</v>
          </cell>
          <cell r="N123">
            <v>52</v>
          </cell>
          <cell r="O123">
            <v>0</v>
          </cell>
          <cell r="P123">
            <v>26</v>
          </cell>
          <cell r="Q123">
            <v>0</v>
          </cell>
          <cell r="R123" t="str">
            <v>HIVER 2018</v>
          </cell>
          <cell r="S123" t="str">
            <v>APPAREL</v>
          </cell>
          <cell r="T123" t="str">
            <v>KID</v>
          </cell>
          <cell r="U123" t="str">
            <v>10Y-2|12Y-2|14Y-1|6Y-1|8Y-2</v>
          </cell>
          <cell r="V123" t="str">
            <v>C8J</v>
          </cell>
          <cell r="W123">
            <v>16</v>
          </cell>
          <cell r="X123">
            <v>2</v>
          </cell>
          <cell r="CG123">
            <v>2</v>
          </cell>
          <cell r="CL123">
            <v>0</v>
          </cell>
        </row>
        <row r="124">
          <cell r="D124" t="str">
            <v>3030G00-005-C12K</v>
          </cell>
          <cell r="E124" t="str">
            <v>3030G00</v>
          </cell>
          <cell r="F124" t="str">
            <v>AOWAN TKS</v>
          </cell>
          <cell r="G124" t="str">
            <v>005</v>
          </cell>
          <cell r="H124" t="str">
            <v>BLACK</v>
          </cell>
          <cell r="I124">
            <v>8.4149999999999991</v>
          </cell>
          <cell r="J124">
            <v>55</v>
          </cell>
          <cell r="K124">
            <v>0</v>
          </cell>
          <cell r="L124">
            <v>27.5</v>
          </cell>
          <cell r="M124">
            <v>0</v>
          </cell>
          <cell r="N124">
            <v>55</v>
          </cell>
          <cell r="O124">
            <v>0</v>
          </cell>
          <cell r="P124">
            <v>28</v>
          </cell>
          <cell r="Q124">
            <v>0</v>
          </cell>
          <cell r="R124" t="str">
            <v>HIVER 2018</v>
          </cell>
          <cell r="S124" t="str">
            <v>APPAREL</v>
          </cell>
          <cell r="T124" t="str">
            <v>KID</v>
          </cell>
          <cell r="U124" t="str">
            <v>10Y-3|12Y-3|14Y-1|4Y-1|6Y-2|8Y-2</v>
          </cell>
          <cell r="V124" t="str">
            <v>C12K</v>
          </cell>
          <cell r="W124">
            <v>408</v>
          </cell>
          <cell r="X124">
            <v>34</v>
          </cell>
          <cell r="CG124">
            <v>34</v>
          </cell>
          <cell r="CL124">
            <v>0</v>
          </cell>
        </row>
        <row r="125">
          <cell r="D125" t="str">
            <v>3030G00-005-PCS</v>
          </cell>
          <cell r="E125" t="str">
            <v>3030G00</v>
          </cell>
          <cell r="F125" t="str">
            <v>AOWAN TKS</v>
          </cell>
          <cell r="G125" t="str">
            <v>005</v>
          </cell>
          <cell r="H125" t="str">
            <v>BLACK</v>
          </cell>
          <cell r="I125">
            <v>8.4149999999999991</v>
          </cell>
          <cell r="J125">
            <v>0</v>
          </cell>
          <cell r="K125">
            <v>55</v>
          </cell>
          <cell r="L125">
            <v>0</v>
          </cell>
          <cell r="M125">
            <v>27.5</v>
          </cell>
          <cell r="N125">
            <v>0</v>
          </cell>
          <cell r="O125">
            <v>52</v>
          </cell>
          <cell r="P125">
            <v>0</v>
          </cell>
          <cell r="Q125">
            <v>26</v>
          </cell>
          <cell r="R125" t="str">
            <v>HIVER 2018</v>
          </cell>
          <cell r="S125" t="str">
            <v>APPAREL</v>
          </cell>
          <cell r="T125" t="str">
            <v>KID</v>
          </cell>
          <cell r="U125" t="str">
            <v>(vide)</v>
          </cell>
          <cell r="V125" t="str">
            <v>PCS</v>
          </cell>
          <cell r="W125">
            <v>3</v>
          </cell>
          <cell r="X125">
            <v>3</v>
          </cell>
          <cell r="BG125">
            <v>1</v>
          </cell>
          <cell r="BL125">
            <v>2</v>
          </cell>
          <cell r="CL125">
            <v>0</v>
          </cell>
        </row>
        <row r="126">
          <cell r="D126" t="str">
            <v>3030G00-910-C8J</v>
          </cell>
          <cell r="E126" t="str">
            <v>3030G00</v>
          </cell>
          <cell r="F126" t="str">
            <v>AOWAN TKS</v>
          </cell>
          <cell r="G126" t="str">
            <v>910</v>
          </cell>
          <cell r="H126" t="str">
            <v>FUCHSIA/BLUE NAVY</v>
          </cell>
          <cell r="I126">
            <v>8.4149999999999991</v>
          </cell>
          <cell r="J126">
            <v>55</v>
          </cell>
          <cell r="K126">
            <v>0</v>
          </cell>
          <cell r="L126">
            <v>27.5</v>
          </cell>
          <cell r="M126">
            <v>0</v>
          </cell>
          <cell r="N126">
            <v>52</v>
          </cell>
          <cell r="O126">
            <v>0</v>
          </cell>
          <cell r="P126">
            <v>26</v>
          </cell>
          <cell r="Q126">
            <v>0</v>
          </cell>
          <cell r="R126" t="str">
            <v>HIVER 2018</v>
          </cell>
          <cell r="S126" t="str">
            <v>APPAREL</v>
          </cell>
          <cell r="T126" t="str">
            <v>KID</v>
          </cell>
          <cell r="U126" t="str">
            <v>10Y-2|12Y-2|14Y-1|6Y-1|8Y-2</v>
          </cell>
          <cell r="V126" t="str">
            <v>C8J</v>
          </cell>
          <cell r="W126">
            <v>296</v>
          </cell>
          <cell r="X126">
            <v>37</v>
          </cell>
          <cell r="CG126">
            <v>37</v>
          </cell>
          <cell r="CL126">
            <v>0</v>
          </cell>
        </row>
        <row r="127">
          <cell r="D127" t="str">
            <v>3030G10_SL-909-C12J</v>
          </cell>
          <cell r="E127" t="str">
            <v>3030G10_SL</v>
          </cell>
          <cell r="F127" t="str">
            <v>AOYAK TKS SPORT ET LOISIRS</v>
          </cell>
          <cell r="G127" t="str">
            <v>909</v>
          </cell>
          <cell r="H127" t="str">
            <v>BLUE NAVY/FUCHSIA</v>
          </cell>
          <cell r="I127">
            <v>5.8259999999999996</v>
          </cell>
          <cell r="J127">
            <v>40</v>
          </cell>
          <cell r="K127">
            <v>0</v>
          </cell>
          <cell r="L127">
            <v>20</v>
          </cell>
          <cell r="M127">
            <v>0</v>
          </cell>
          <cell r="N127">
            <v>39</v>
          </cell>
          <cell r="O127">
            <v>0</v>
          </cell>
          <cell r="P127">
            <v>19.5</v>
          </cell>
          <cell r="Q127">
            <v>0</v>
          </cell>
          <cell r="R127" t="str">
            <v>HIVER 2018</v>
          </cell>
          <cell r="S127" t="str">
            <v>APPAREL</v>
          </cell>
          <cell r="T127" t="str">
            <v>KID</v>
          </cell>
          <cell r="U127" t="str">
            <v>10Y-3|12Y-3|14Y-2|4Y-1|6Y-1|8Y-2</v>
          </cell>
          <cell r="V127" t="str">
            <v>C12J</v>
          </cell>
          <cell r="W127">
            <v>228</v>
          </cell>
          <cell r="X127">
            <v>19</v>
          </cell>
          <cell r="CG127">
            <v>19</v>
          </cell>
          <cell r="CL127">
            <v>0</v>
          </cell>
        </row>
        <row r="128">
          <cell r="D128" t="str">
            <v>3030G30-901-C12J</v>
          </cell>
          <cell r="E128" t="str">
            <v>3030G30</v>
          </cell>
          <cell r="F128" t="str">
            <v>ANCAS TEE</v>
          </cell>
          <cell r="G128" t="str">
            <v>901</v>
          </cell>
          <cell r="H128" t="str">
            <v>BLACK/ORANGE BRIGHT</v>
          </cell>
          <cell r="I128">
            <v>1.9350000000000001</v>
          </cell>
          <cell r="J128">
            <v>12</v>
          </cell>
          <cell r="K128">
            <v>0</v>
          </cell>
          <cell r="L128">
            <v>6</v>
          </cell>
          <cell r="M128">
            <v>0</v>
          </cell>
          <cell r="N128">
            <v>11.5</v>
          </cell>
          <cell r="O128">
            <v>0</v>
          </cell>
          <cell r="P128">
            <v>5.75</v>
          </cell>
          <cell r="Q128">
            <v>0</v>
          </cell>
          <cell r="R128" t="str">
            <v>HIVER 2018</v>
          </cell>
          <cell r="S128" t="str">
            <v>APPAREL</v>
          </cell>
          <cell r="T128" t="str">
            <v>KID</v>
          </cell>
          <cell r="U128" t="str">
            <v>10Y-3|12Y-3|14Y-2|4Y-1|6Y-1|8Y-2</v>
          </cell>
          <cell r="V128" t="str">
            <v>C12J</v>
          </cell>
          <cell r="W128">
            <v>168</v>
          </cell>
          <cell r="X128">
            <v>14</v>
          </cell>
          <cell r="CG128">
            <v>14</v>
          </cell>
          <cell r="CL128">
            <v>0</v>
          </cell>
        </row>
        <row r="129">
          <cell r="D129" t="str">
            <v>3030G30_SL-X1Z-C12J</v>
          </cell>
          <cell r="E129" t="str">
            <v>3030G30_SL</v>
          </cell>
          <cell r="F129" t="str">
            <v>ANCAS TEE SPORT ET LOISIRS</v>
          </cell>
          <cell r="G129" t="str">
            <v>X1Z</v>
          </cell>
          <cell r="H129" t="str">
            <v>BLUE NAVY</v>
          </cell>
          <cell r="I129">
            <v>1.9330000000000001</v>
          </cell>
          <cell r="J129">
            <v>12</v>
          </cell>
          <cell r="K129">
            <v>0</v>
          </cell>
          <cell r="L129">
            <v>6</v>
          </cell>
          <cell r="M129">
            <v>0</v>
          </cell>
          <cell r="N129">
            <v>11.5</v>
          </cell>
          <cell r="O129">
            <v>0</v>
          </cell>
          <cell r="P129">
            <v>5.75</v>
          </cell>
          <cell r="Q129">
            <v>0</v>
          </cell>
          <cell r="R129" t="str">
            <v>HIVER 2018</v>
          </cell>
          <cell r="S129" t="str">
            <v>APPAREL</v>
          </cell>
          <cell r="T129" t="str">
            <v>KID</v>
          </cell>
          <cell r="U129" t="str">
            <v>10Y-3|12Y-3|14Y-2|4Y-1|6Y-1|8Y-2</v>
          </cell>
          <cell r="V129" t="str">
            <v>C12J</v>
          </cell>
          <cell r="W129">
            <v>60</v>
          </cell>
          <cell r="X129">
            <v>5</v>
          </cell>
          <cell r="CG129">
            <v>5</v>
          </cell>
          <cell r="CL129">
            <v>0</v>
          </cell>
        </row>
        <row r="130">
          <cell r="D130" t="str">
            <v>3030G40-908-C8J</v>
          </cell>
          <cell r="E130" t="str">
            <v>3030G40</v>
          </cell>
          <cell r="F130" t="str">
            <v>AEBIN TEE</v>
          </cell>
          <cell r="G130" t="str">
            <v>908</v>
          </cell>
          <cell r="H130" t="str">
            <v>GREY MD MEL/BLUE NAVY</v>
          </cell>
          <cell r="I130">
            <v>2.2970000000000002</v>
          </cell>
          <cell r="J130">
            <v>15</v>
          </cell>
          <cell r="K130">
            <v>0</v>
          </cell>
          <cell r="L130">
            <v>7.5</v>
          </cell>
          <cell r="M130">
            <v>0</v>
          </cell>
          <cell r="N130">
            <v>14.5</v>
          </cell>
          <cell r="O130">
            <v>0</v>
          </cell>
          <cell r="P130">
            <v>7.25</v>
          </cell>
          <cell r="Q130">
            <v>0</v>
          </cell>
          <cell r="R130" t="str">
            <v>HIVER 2018</v>
          </cell>
          <cell r="S130" t="str">
            <v>APPAREL</v>
          </cell>
          <cell r="T130" t="str">
            <v>KID</v>
          </cell>
          <cell r="U130" t="str">
            <v>10Y-2|12Y-2|14Y-1|6Y-1|8Y-2</v>
          </cell>
          <cell r="V130" t="str">
            <v>C8J</v>
          </cell>
          <cell r="W130">
            <v>32</v>
          </cell>
          <cell r="X130">
            <v>4</v>
          </cell>
          <cell r="CG130">
            <v>4</v>
          </cell>
          <cell r="CL130">
            <v>0</v>
          </cell>
        </row>
        <row r="131">
          <cell r="D131" t="str">
            <v>3030G50_SL-005-C12J</v>
          </cell>
          <cell r="E131" t="str">
            <v>3030G50_SL</v>
          </cell>
          <cell r="F131" t="str">
            <v>AEBIS TEE SPORT ET LOISIRS</v>
          </cell>
          <cell r="G131" t="str">
            <v>005</v>
          </cell>
          <cell r="H131" t="str">
            <v>BLACK</v>
          </cell>
          <cell r="I131">
            <v>1.9330000000000001</v>
          </cell>
          <cell r="J131">
            <v>12</v>
          </cell>
          <cell r="K131">
            <v>0</v>
          </cell>
          <cell r="L131">
            <v>6</v>
          </cell>
          <cell r="M131">
            <v>0</v>
          </cell>
          <cell r="N131">
            <v>11.5</v>
          </cell>
          <cell r="O131">
            <v>0</v>
          </cell>
          <cell r="P131">
            <v>5.75</v>
          </cell>
          <cell r="Q131">
            <v>0</v>
          </cell>
          <cell r="R131" t="str">
            <v>HIVER 2018</v>
          </cell>
          <cell r="S131" t="str">
            <v>APPAREL</v>
          </cell>
          <cell r="T131" t="str">
            <v>KID</v>
          </cell>
          <cell r="U131" t="str">
            <v>10Y-3|12Y-3|14Y-2|4Y-1|6Y-1|8Y-2</v>
          </cell>
          <cell r="V131" t="str">
            <v>C12J</v>
          </cell>
          <cell r="W131">
            <v>72</v>
          </cell>
          <cell r="X131">
            <v>6</v>
          </cell>
          <cell r="CG131">
            <v>6</v>
          </cell>
          <cell r="CL131">
            <v>0</v>
          </cell>
        </row>
        <row r="132">
          <cell r="D132" t="str">
            <v>3030G50_SL-477-C12J</v>
          </cell>
          <cell r="E132" t="str">
            <v>3030G50_SL</v>
          </cell>
          <cell r="F132" t="str">
            <v>AEBIS TEE SPORT ET LOISIRS</v>
          </cell>
          <cell r="G132" t="str">
            <v>477</v>
          </cell>
          <cell r="H132" t="str">
            <v>FUCHSIA</v>
          </cell>
          <cell r="I132">
            <v>1.9330000000000001</v>
          </cell>
          <cell r="J132">
            <v>12</v>
          </cell>
          <cell r="K132">
            <v>0</v>
          </cell>
          <cell r="L132">
            <v>6</v>
          </cell>
          <cell r="M132">
            <v>0</v>
          </cell>
          <cell r="N132">
            <v>11.5</v>
          </cell>
          <cell r="O132">
            <v>0</v>
          </cell>
          <cell r="P132">
            <v>5.75</v>
          </cell>
          <cell r="Q132">
            <v>0</v>
          </cell>
          <cell r="R132" t="str">
            <v>HIVER 2018</v>
          </cell>
          <cell r="S132" t="str">
            <v>APPAREL</v>
          </cell>
          <cell r="T132" t="str">
            <v>KID</v>
          </cell>
          <cell r="U132" t="str">
            <v>10Y-3|12Y-3|14Y-2|4Y-1|6Y-1|8Y-2</v>
          </cell>
          <cell r="V132" t="str">
            <v>C12J</v>
          </cell>
          <cell r="W132">
            <v>108</v>
          </cell>
          <cell r="X132">
            <v>9</v>
          </cell>
          <cell r="CG132">
            <v>9</v>
          </cell>
          <cell r="CL132">
            <v>0</v>
          </cell>
        </row>
        <row r="133">
          <cell r="D133" t="str">
            <v>3030G50_SL-X1Z-C12J</v>
          </cell>
          <cell r="E133" t="str">
            <v>3030G50_SL</v>
          </cell>
          <cell r="F133" t="str">
            <v>AEBIS TEE SPORT ET LOISIRS</v>
          </cell>
          <cell r="G133" t="str">
            <v>X1Z</v>
          </cell>
          <cell r="H133" t="str">
            <v>NAVY</v>
          </cell>
          <cell r="I133">
            <v>1.9330000000000001</v>
          </cell>
          <cell r="J133">
            <v>12</v>
          </cell>
          <cell r="K133">
            <v>0</v>
          </cell>
          <cell r="L133">
            <v>6</v>
          </cell>
          <cell r="M133">
            <v>0</v>
          </cell>
          <cell r="N133">
            <v>11.5</v>
          </cell>
          <cell r="O133">
            <v>0</v>
          </cell>
          <cell r="P133">
            <v>5.75</v>
          </cell>
          <cell r="Q133">
            <v>0</v>
          </cell>
          <cell r="R133" t="str">
            <v>HIVER 2018</v>
          </cell>
          <cell r="S133" t="str">
            <v>APPAREL</v>
          </cell>
          <cell r="T133" t="str">
            <v>KID</v>
          </cell>
          <cell r="U133" t="str">
            <v>10Y-3|12Y-3|14Y-2|4Y-1|6Y-1|8Y-2</v>
          </cell>
          <cell r="V133" t="str">
            <v>C12J</v>
          </cell>
          <cell r="W133">
            <v>72</v>
          </cell>
          <cell r="X133">
            <v>6</v>
          </cell>
          <cell r="CG133">
            <v>6</v>
          </cell>
          <cell r="CL133">
            <v>0</v>
          </cell>
        </row>
        <row r="134">
          <cell r="D134" t="str">
            <v>3030GS0-X1Z-C8K</v>
          </cell>
          <cell r="E134" t="str">
            <v>3030GS0</v>
          </cell>
          <cell r="F134" t="str">
            <v>AOUF PADDED JKT</v>
          </cell>
          <cell r="G134" t="str">
            <v>X1Z</v>
          </cell>
          <cell r="H134" t="str">
            <v>BLUE NAVY</v>
          </cell>
          <cell r="I134">
            <v>11.417999999999999</v>
          </cell>
          <cell r="J134">
            <v>50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 t="str">
            <v>HIVER 2018</v>
          </cell>
          <cell r="S134" t="str">
            <v>APPAREL</v>
          </cell>
          <cell r="T134" t="str">
            <v>KID</v>
          </cell>
          <cell r="U134" t="str">
            <v>10Y-2|12Y-2|14Y-2|6Y-1|8Y-1</v>
          </cell>
          <cell r="V134" t="str">
            <v>C8K</v>
          </cell>
          <cell r="W134">
            <v>16</v>
          </cell>
          <cell r="X134">
            <v>2</v>
          </cell>
          <cell r="CG134">
            <v>2</v>
          </cell>
          <cell r="CL134">
            <v>0</v>
          </cell>
        </row>
        <row r="135">
          <cell r="D135" t="str">
            <v>3030GZ0-908-C8J</v>
          </cell>
          <cell r="E135" t="str">
            <v>3030GZ0</v>
          </cell>
          <cell r="F135" t="str">
            <v>AOVAD TKS</v>
          </cell>
          <cell r="G135" t="str">
            <v>908</v>
          </cell>
          <cell r="H135" t="str">
            <v>GREY MD MEL/BLUE NAVY</v>
          </cell>
          <cell r="I135">
            <v>7.2160000000000002</v>
          </cell>
          <cell r="J135">
            <v>50</v>
          </cell>
          <cell r="K135">
            <v>0</v>
          </cell>
          <cell r="L135">
            <v>25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 t="str">
            <v>HIVER 2018</v>
          </cell>
          <cell r="S135" t="str">
            <v>APPAREL</v>
          </cell>
          <cell r="T135" t="str">
            <v>KID</v>
          </cell>
          <cell r="U135" t="str">
            <v>10Y-2|12Y-2|14Y-1|6Y-1|8Y-2</v>
          </cell>
          <cell r="V135" t="str">
            <v>C8J</v>
          </cell>
          <cell r="W135">
            <v>344</v>
          </cell>
          <cell r="X135">
            <v>43</v>
          </cell>
          <cell r="CG135">
            <v>43</v>
          </cell>
          <cell r="CL135">
            <v>0</v>
          </cell>
        </row>
        <row r="136">
          <cell r="D136" t="str">
            <v>3030GZ0-908-PCS</v>
          </cell>
          <cell r="E136" t="str">
            <v>3030GZ0</v>
          </cell>
          <cell r="F136" t="str">
            <v>AOVAD TKS</v>
          </cell>
          <cell r="G136" t="str">
            <v>908</v>
          </cell>
          <cell r="H136" t="str">
            <v>GREY MD MEL/BLUE NAVY</v>
          </cell>
          <cell r="I136">
            <v>7.2160000000000002</v>
          </cell>
          <cell r="J136">
            <v>0</v>
          </cell>
          <cell r="K136">
            <v>50</v>
          </cell>
          <cell r="L136">
            <v>0</v>
          </cell>
          <cell r="M136">
            <v>25</v>
          </cell>
          <cell r="N136">
            <v>0</v>
          </cell>
          <cell r="O136">
            <v>48</v>
          </cell>
          <cell r="P136">
            <v>0</v>
          </cell>
          <cell r="Q136">
            <v>24</v>
          </cell>
          <cell r="R136" t="str">
            <v>HIVER 2018</v>
          </cell>
          <cell r="S136" t="str">
            <v>APPAREL</v>
          </cell>
          <cell r="T136" t="str">
            <v>KID</v>
          </cell>
          <cell r="U136" t="str">
            <v>(vide)</v>
          </cell>
          <cell r="V136" t="str">
            <v>PCS</v>
          </cell>
          <cell r="W136">
            <v>4</v>
          </cell>
          <cell r="X136">
            <v>4</v>
          </cell>
          <cell r="BG136">
            <v>1</v>
          </cell>
          <cell r="BJ136">
            <v>1</v>
          </cell>
          <cell r="BN136">
            <v>2</v>
          </cell>
          <cell r="CL136">
            <v>0</v>
          </cell>
        </row>
        <row r="137">
          <cell r="D137" t="str">
            <v>3030Q00-900-PCS</v>
          </cell>
          <cell r="E137" t="str">
            <v>3030Q00</v>
          </cell>
          <cell r="F137" t="str">
            <v>GIOX HOODIE</v>
          </cell>
          <cell r="G137" t="str">
            <v>900</v>
          </cell>
          <cell r="H137" t="str">
            <v>GREY MD MEL/YELLOW</v>
          </cell>
          <cell r="I137">
            <v>7.1219999999999999</v>
          </cell>
          <cell r="J137">
            <v>40</v>
          </cell>
          <cell r="K137">
            <v>0</v>
          </cell>
          <cell r="L137">
            <v>20</v>
          </cell>
          <cell r="M137">
            <v>0</v>
          </cell>
          <cell r="N137">
            <v>38</v>
          </cell>
          <cell r="O137">
            <v>0</v>
          </cell>
          <cell r="P137">
            <v>19</v>
          </cell>
          <cell r="Q137">
            <v>0</v>
          </cell>
          <cell r="R137" t="str">
            <v>HIVER 2018</v>
          </cell>
          <cell r="S137" t="str">
            <v>APPAREL</v>
          </cell>
          <cell r="T137" t="str">
            <v>MAN</v>
          </cell>
          <cell r="U137" t="str">
            <v>(vide)</v>
          </cell>
          <cell r="V137" t="str">
            <v>PCS</v>
          </cell>
          <cell r="W137">
            <v>3</v>
          </cell>
          <cell r="X137">
            <v>3</v>
          </cell>
          <cell r="BT137">
            <v>1</v>
          </cell>
          <cell r="BV137">
            <v>2</v>
          </cell>
          <cell r="CL137">
            <v>0</v>
          </cell>
        </row>
        <row r="138">
          <cell r="D138" t="str">
            <v>3030Q10-908-PCS</v>
          </cell>
          <cell r="E138" t="str">
            <v>3030Q10</v>
          </cell>
          <cell r="F138" t="str">
            <v>ALEF AUTH SWEAT</v>
          </cell>
          <cell r="G138" t="str">
            <v>908</v>
          </cell>
          <cell r="H138" t="str">
            <v>RED DK/BLACK/WHITE</v>
          </cell>
          <cell r="I138">
            <v>15.115</v>
          </cell>
          <cell r="J138">
            <v>85</v>
          </cell>
          <cell r="K138">
            <v>0</v>
          </cell>
          <cell r="L138">
            <v>34</v>
          </cell>
          <cell r="M138">
            <v>0</v>
          </cell>
          <cell r="N138">
            <v>75</v>
          </cell>
          <cell r="O138">
            <v>0</v>
          </cell>
          <cell r="P138">
            <v>30</v>
          </cell>
          <cell r="Q138">
            <v>0</v>
          </cell>
          <cell r="R138" t="str">
            <v>HIVER 2018</v>
          </cell>
          <cell r="S138" t="str">
            <v>APPAREL</v>
          </cell>
          <cell r="T138" t="str">
            <v>MAN</v>
          </cell>
          <cell r="U138" t="str">
            <v>(vide)</v>
          </cell>
          <cell r="V138" t="str">
            <v>PCS</v>
          </cell>
          <cell r="W138">
            <v>6</v>
          </cell>
          <cell r="X138">
            <v>6</v>
          </cell>
          <cell r="BS138">
            <v>2</v>
          </cell>
          <cell r="BT138">
            <v>4</v>
          </cell>
          <cell r="CL138">
            <v>0</v>
          </cell>
        </row>
        <row r="139">
          <cell r="D139" t="str">
            <v>3030Q10-909-PCS</v>
          </cell>
          <cell r="E139" t="str">
            <v>3030Q10</v>
          </cell>
          <cell r="F139" t="str">
            <v>ALEF AUTH SWEAT</v>
          </cell>
          <cell r="G139" t="str">
            <v>909</v>
          </cell>
          <cell r="H139" t="str">
            <v>BLUE GREYSTONE/BLACK</v>
          </cell>
          <cell r="I139">
            <v>15.115</v>
          </cell>
          <cell r="J139">
            <v>85</v>
          </cell>
          <cell r="K139">
            <v>0</v>
          </cell>
          <cell r="L139">
            <v>34</v>
          </cell>
          <cell r="M139">
            <v>0</v>
          </cell>
          <cell r="N139">
            <v>75</v>
          </cell>
          <cell r="O139">
            <v>0</v>
          </cell>
          <cell r="P139">
            <v>30</v>
          </cell>
          <cell r="Q139">
            <v>0</v>
          </cell>
          <cell r="R139" t="str">
            <v>HIVER 2018</v>
          </cell>
          <cell r="S139" t="str">
            <v>APPAREL</v>
          </cell>
          <cell r="T139" t="str">
            <v>MAN</v>
          </cell>
          <cell r="U139" t="str">
            <v>(vide)</v>
          </cell>
          <cell r="V139" t="str">
            <v>PCS</v>
          </cell>
          <cell r="W139">
            <v>377</v>
          </cell>
          <cell r="X139">
            <v>377</v>
          </cell>
          <cell r="BS139">
            <v>72</v>
          </cell>
          <cell r="BT139">
            <v>163</v>
          </cell>
          <cell r="BU139">
            <v>95</v>
          </cell>
          <cell r="BV139">
            <v>33</v>
          </cell>
          <cell r="BW139">
            <v>14</v>
          </cell>
          <cell r="CL139">
            <v>0</v>
          </cell>
        </row>
        <row r="140">
          <cell r="D140" t="str">
            <v>3030QL0-923-PCS</v>
          </cell>
          <cell r="E140" t="str">
            <v>3030QL0</v>
          </cell>
          <cell r="F140" t="str">
            <v>SOCCER 3PACK AUTH SOCKS</v>
          </cell>
          <cell r="G140" t="str">
            <v>923</v>
          </cell>
          <cell r="H140" t="str">
            <v xml:space="preserve">WHITE PACKMULTICOLOR </v>
          </cell>
          <cell r="I140">
            <v>3.5219999999999998</v>
          </cell>
          <cell r="J140">
            <v>19</v>
          </cell>
          <cell r="K140">
            <v>0</v>
          </cell>
          <cell r="L140">
            <v>7.6</v>
          </cell>
          <cell r="M140">
            <v>0</v>
          </cell>
          <cell r="N140">
            <v>17</v>
          </cell>
          <cell r="O140">
            <v>0</v>
          </cell>
          <cell r="P140">
            <v>6.8</v>
          </cell>
          <cell r="Q140">
            <v>0</v>
          </cell>
          <cell r="R140" t="str">
            <v>ETE 2020</v>
          </cell>
          <cell r="S140" t="str">
            <v>ACC</v>
          </cell>
          <cell r="T140" t="str">
            <v>UNISEX</v>
          </cell>
          <cell r="U140" t="str">
            <v>(vide)</v>
          </cell>
          <cell r="V140" t="str">
            <v>PCS</v>
          </cell>
          <cell r="W140">
            <v>4</v>
          </cell>
          <cell r="X140">
            <v>4</v>
          </cell>
          <cell r="CD140">
            <v>4</v>
          </cell>
          <cell r="CL140">
            <v>0</v>
          </cell>
        </row>
        <row r="141">
          <cell r="D141" t="str">
            <v>3030QL0-940-PCS</v>
          </cell>
          <cell r="E141" t="str">
            <v>3030QL0</v>
          </cell>
          <cell r="F141" t="str">
            <v>SOCCER 3PACK AUTH SOCKS</v>
          </cell>
          <cell r="G141" t="str">
            <v>940</v>
          </cell>
          <cell r="H141" t="str">
            <v>YELLOW/WHITE/BLUE DK</v>
          </cell>
          <cell r="I141">
            <v>3.5219999999999998</v>
          </cell>
          <cell r="J141">
            <v>19</v>
          </cell>
          <cell r="K141">
            <v>0</v>
          </cell>
          <cell r="L141">
            <v>7.6</v>
          </cell>
          <cell r="M141">
            <v>0</v>
          </cell>
          <cell r="N141">
            <v>17</v>
          </cell>
          <cell r="O141">
            <v>0</v>
          </cell>
          <cell r="P141">
            <v>6.8</v>
          </cell>
          <cell r="Q141">
            <v>0</v>
          </cell>
          <cell r="R141" t="str">
            <v>ETE 2020</v>
          </cell>
          <cell r="S141" t="str">
            <v>ACC</v>
          </cell>
          <cell r="T141" t="str">
            <v>UNISEX</v>
          </cell>
          <cell r="U141" t="str">
            <v>(vide)</v>
          </cell>
          <cell r="V141" t="str">
            <v>PCS</v>
          </cell>
          <cell r="W141">
            <v>203</v>
          </cell>
          <cell r="X141">
            <v>203</v>
          </cell>
          <cell r="CB141">
            <v>14</v>
          </cell>
          <cell r="CC141">
            <v>178</v>
          </cell>
          <cell r="CD141">
            <v>11</v>
          </cell>
          <cell r="CL141">
            <v>0</v>
          </cell>
        </row>
        <row r="142">
          <cell r="D142" t="str">
            <v>3030QL0-A01-PCS</v>
          </cell>
          <cell r="E142" t="str">
            <v>3030QL0</v>
          </cell>
          <cell r="F142" t="str">
            <v>SOCCER 3PACK AUTH SOCKS</v>
          </cell>
          <cell r="G142" t="str">
            <v>A01</v>
          </cell>
          <cell r="H142" t="str">
            <v>RED BLAZE/WHITE/BLUE</v>
          </cell>
          <cell r="I142">
            <v>3.5219999999999998</v>
          </cell>
          <cell r="J142">
            <v>19</v>
          </cell>
          <cell r="K142">
            <v>0</v>
          </cell>
          <cell r="L142">
            <v>7.6</v>
          </cell>
          <cell r="M142">
            <v>0</v>
          </cell>
          <cell r="N142">
            <v>17</v>
          </cell>
          <cell r="O142">
            <v>0</v>
          </cell>
          <cell r="P142">
            <v>6.8</v>
          </cell>
          <cell r="Q142">
            <v>0</v>
          </cell>
          <cell r="R142" t="str">
            <v>ETE 2020</v>
          </cell>
          <cell r="S142" t="str">
            <v>ACC</v>
          </cell>
          <cell r="T142" t="str">
            <v>UNISEX</v>
          </cell>
          <cell r="U142" t="str">
            <v>(vide)</v>
          </cell>
          <cell r="V142" t="str">
            <v>PCS</v>
          </cell>
          <cell r="W142">
            <v>38</v>
          </cell>
          <cell r="X142">
            <v>38</v>
          </cell>
          <cell r="CB142">
            <v>9</v>
          </cell>
          <cell r="CC142">
            <v>21</v>
          </cell>
          <cell r="CD142">
            <v>8</v>
          </cell>
          <cell r="CL142">
            <v>0</v>
          </cell>
        </row>
        <row r="143">
          <cell r="D143" t="str">
            <v>3030QL0-A02-PCS</v>
          </cell>
          <cell r="E143" t="str">
            <v>3030QL0</v>
          </cell>
          <cell r="F143" t="str">
            <v>SOCCER 3PACK AUTH SOCKS</v>
          </cell>
          <cell r="G143" t="str">
            <v>A02</v>
          </cell>
          <cell r="H143" t="str">
            <v>BLACK/WHITE ANTIQUE</v>
          </cell>
          <cell r="I143">
            <v>3.5219999999999998</v>
          </cell>
          <cell r="J143">
            <v>19</v>
          </cell>
          <cell r="K143">
            <v>0</v>
          </cell>
          <cell r="L143">
            <v>7.6</v>
          </cell>
          <cell r="M143">
            <v>0</v>
          </cell>
          <cell r="N143">
            <v>17</v>
          </cell>
          <cell r="O143">
            <v>0</v>
          </cell>
          <cell r="P143">
            <v>6.8</v>
          </cell>
          <cell r="Q143">
            <v>0</v>
          </cell>
          <cell r="R143" t="str">
            <v>ETE 2020</v>
          </cell>
          <cell r="S143" t="str">
            <v>ACC</v>
          </cell>
          <cell r="T143" t="str">
            <v>UNISEX</v>
          </cell>
          <cell r="U143" t="str">
            <v>(vide)</v>
          </cell>
          <cell r="V143" t="str">
            <v>PCS</v>
          </cell>
          <cell r="W143">
            <v>73</v>
          </cell>
          <cell r="X143">
            <v>73</v>
          </cell>
          <cell r="CB143">
            <v>15</v>
          </cell>
          <cell r="CC143">
            <v>41</v>
          </cell>
          <cell r="CD143">
            <v>17</v>
          </cell>
          <cell r="CL143">
            <v>0</v>
          </cell>
        </row>
        <row r="144">
          <cell r="D144" t="str">
            <v>3030YE0-907-PCS</v>
          </cell>
          <cell r="E144" t="str">
            <v>3030YE0</v>
          </cell>
          <cell r="F144" t="str">
            <v>WELT 3PACK AUTH SOCKS</v>
          </cell>
          <cell r="G144" t="str">
            <v>907</v>
          </cell>
          <cell r="H144" t="str">
            <v>BLACK/WHITE</v>
          </cell>
          <cell r="I144">
            <v>1.9810000000000001</v>
          </cell>
          <cell r="J144">
            <v>15</v>
          </cell>
          <cell r="K144">
            <v>0</v>
          </cell>
          <cell r="L144">
            <v>6</v>
          </cell>
          <cell r="M144">
            <v>0</v>
          </cell>
          <cell r="N144">
            <v>10</v>
          </cell>
          <cell r="O144">
            <v>0</v>
          </cell>
          <cell r="P144">
            <v>4</v>
          </cell>
          <cell r="Q144">
            <v>0</v>
          </cell>
          <cell r="R144" t="str">
            <v>HIVER 2019</v>
          </cell>
          <cell r="S144" t="str">
            <v>ACC</v>
          </cell>
          <cell r="T144" t="str">
            <v>UNISEX</v>
          </cell>
          <cell r="U144" t="str">
            <v>(vide)</v>
          </cell>
          <cell r="V144" t="str">
            <v>PCS</v>
          </cell>
          <cell r="W144">
            <v>46</v>
          </cell>
          <cell r="X144">
            <v>46</v>
          </cell>
          <cell r="BC144">
            <v>40</v>
          </cell>
          <cell r="BE144">
            <v>6</v>
          </cell>
          <cell r="CL144">
            <v>0</v>
          </cell>
        </row>
        <row r="145">
          <cell r="D145" t="str">
            <v>3030YE0-918-PCS</v>
          </cell>
          <cell r="E145" t="str">
            <v>3030YE0</v>
          </cell>
          <cell r="F145" t="str">
            <v>WELT 3PACK AUTH SOCKS</v>
          </cell>
          <cell r="G145" t="str">
            <v>918</v>
          </cell>
          <cell r="H145" t="str">
            <v>WHITE/PACKMULTICOLOR</v>
          </cell>
          <cell r="I145">
            <v>1.9810000000000001</v>
          </cell>
          <cell r="J145">
            <v>15</v>
          </cell>
          <cell r="K145">
            <v>0</v>
          </cell>
          <cell r="L145">
            <v>6</v>
          </cell>
          <cell r="M145">
            <v>0</v>
          </cell>
          <cell r="N145">
            <v>10</v>
          </cell>
          <cell r="O145">
            <v>0</v>
          </cell>
          <cell r="P145">
            <v>4</v>
          </cell>
          <cell r="Q145">
            <v>0</v>
          </cell>
          <cell r="R145" t="str">
            <v>HIVER 2019</v>
          </cell>
          <cell r="S145" t="str">
            <v>ACC</v>
          </cell>
          <cell r="T145" t="str">
            <v>UNISEX</v>
          </cell>
          <cell r="U145" t="str">
            <v>(vide)</v>
          </cell>
          <cell r="V145" t="str">
            <v>PCS</v>
          </cell>
          <cell r="W145">
            <v>111</v>
          </cell>
          <cell r="X145">
            <v>111</v>
          </cell>
          <cell r="BC145">
            <v>99</v>
          </cell>
          <cell r="BD145">
            <v>12</v>
          </cell>
          <cell r="CL145">
            <v>0</v>
          </cell>
        </row>
        <row r="146">
          <cell r="D146" t="str">
            <v>3030YE0-919-PCS</v>
          </cell>
          <cell r="E146" t="str">
            <v>3030YE0</v>
          </cell>
          <cell r="F146" t="str">
            <v>WELT 3PACK AUTH SOCKS</v>
          </cell>
          <cell r="G146" t="str">
            <v>919</v>
          </cell>
          <cell r="H146" t="str">
            <v>FUCHSIA/LT/WHITE</v>
          </cell>
          <cell r="I146">
            <v>1.9810000000000001</v>
          </cell>
          <cell r="J146">
            <v>15</v>
          </cell>
          <cell r="K146">
            <v>0</v>
          </cell>
          <cell r="L146">
            <v>6</v>
          </cell>
          <cell r="M146">
            <v>0</v>
          </cell>
          <cell r="N146">
            <v>10</v>
          </cell>
          <cell r="O146">
            <v>0</v>
          </cell>
          <cell r="P146">
            <v>4</v>
          </cell>
          <cell r="Q146">
            <v>0</v>
          </cell>
          <cell r="R146" t="str">
            <v>HIVER 2019</v>
          </cell>
          <cell r="S146" t="str">
            <v>ACC</v>
          </cell>
          <cell r="T146" t="str">
            <v>UNISEX</v>
          </cell>
          <cell r="U146" t="str">
            <v>(vide)</v>
          </cell>
          <cell r="V146" t="str">
            <v>PCS</v>
          </cell>
          <cell r="W146">
            <v>7</v>
          </cell>
          <cell r="X146">
            <v>7</v>
          </cell>
          <cell r="BD146">
            <v>1</v>
          </cell>
          <cell r="BE146">
            <v>6</v>
          </cell>
          <cell r="CL146">
            <v>0</v>
          </cell>
        </row>
        <row r="147">
          <cell r="D147" t="str">
            <v>3030YE0-921-PCS</v>
          </cell>
          <cell r="E147" t="str">
            <v>3030YE0</v>
          </cell>
          <cell r="F147" t="str">
            <v>WELT 3PACK AUTH SOCKS</v>
          </cell>
          <cell r="G147" t="str">
            <v>921</v>
          </cell>
          <cell r="H147" t="str">
            <v>BLACK/WHITE/PINK</v>
          </cell>
          <cell r="I147">
            <v>1.9810000000000001</v>
          </cell>
          <cell r="J147">
            <v>15</v>
          </cell>
          <cell r="K147">
            <v>0</v>
          </cell>
          <cell r="L147">
            <v>6</v>
          </cell>
          <cell r="M147">
            <v>0</v>
          </cell>
          <cell r="N147">
            <v>10</v>
          </cell>
          <cell r="O147">
            <v>0</v>
          </cell>
          <cell r="P147">
            <v>4</v>
          </cell>
          <cell r="Q147">
            <v>0</v>
          </cell>
          <cell r="R147" t="str">
            <v>HIVER 2019</v>
          </cell>
          <cell r="S147" t="str">
            <v>ACC</v>
          </cell>
          <cell r="T147" t="str">
            <v>UNISEX</v>
          </cell>
          <cell r="U147" t="str">
            <v>(vide)</v>
          </cell>
          <cell r="V147" t="str">
            <v>PCS</v>
          </cell>
          <cell r="W147">
            <v>56</v>
          </cell>
          <cell r="X147">
            <v>56</v>
          </cell>
          <cell r="BD147">
            <v>56</v>
          </cell>
          <cell r="CL147">
            <v>0</v>
          </cell>
        </row>
        <row r="148">
          <cell r="D148" t="str">
            <v>30311A0-900-PCS</v>
          </cell>
          <cell r="E148" t="str">
            <v>30311A0</v>
          </cell>
          <cell r="F148" t="str">
            <v>ADINY 222 BANDA SWEAT</v>
          </cell>
          <cell r="G148" t="str">
            <v>900</v>
          </cell>
          <cell r="H148" t="str">
            <v>BLACK</v>
          </cell>
          <cell r="I148">
            <v>8.7279999999999998</v>
          </cell>
          <cell r="J148">
            <v>65</v>
          </cell>
          <cell r="K148">
            <v>0</v>
          </cell>
          <cell r="L148">
            <v>26</v>
          </cell>
          <cell r="M148">
            <v>0</v>
          </cell>
          <cell r="N148">
            <v>55</v>
          </cell>
          <cell r="O148">
            <v>0</v>
          </cell>
          <cell r="P148">
            <v>22</v>
          </cell>
          <cell r="Q148">
            <v>0</v>
          </cell>
          <cell r="R148" t="str">
            <v>HIVER 2018</v>
          </cell>
          <cell r="S148" t="str">
            <v>APPAREL</v>
          </cell>
          <cell r="T148" t="str">
            <v>MAN</v>
          </cell>
          <cell r="U148" t="str">
            <v>(vide)</v>
          </cell>
          <cell r="V148" t="str">
            <v>PCS</v>
          </cell>
          <cell r="W148">
            <v>41</v>
          </cell>
          <cell r="X148">
            <v>41</v>
          </cell>
          <cell r="BT148">
            <v>2</v>
          </cell>
          <cell r="BU148">
            <v>7</v>
          </cell>
          <cell r="BV148">
            <v>20</v>
          </cell>
          <cell r="BW148">
            <v>10</v>
          </cell>
          <cell r="BX148">
            <v>2</v>
          </cell>
          <cell r="CL148">
            <v>0</v>
          </cell>
        </row>
        <row r="149">
          <cell r="D149" t="str">
            <v>30311C0-900-PCS</v>
          </cell>
          <cell r="E149" t="str">
            <v>30311C0</v>
          </cell>
          <cell r="F149" t="str">
            <v>ADOLI 222 BANDA HOODIE</v>
          </cell>
          <cell r="G149" t="str">
            <v>900</v>
          </cell>
          <cell r="H149" t="str">
            <v>BLACK</v>
          </cell>
          <cell r="I149">
            <v>9.4450000000000003</v>
          </cell>
          <cell r="J149">
            <v>75</v>
          </cell>
          <cell r="K149">
            <v>0</v>
          </cell>
          <cell r="L149">
            <v>30</v>
          </cell>
          <cell r="M149">
            <v>0</v>
          </cell>
          <cell r="N149">
            <v>65</v>
          </cell>
          <cell r="O149">
            <v>0</v>
          </cell>
          <cell r="P149">
            <v>26</v>
          </cell>
          <cell r="Q149">
            <v>0</v>
          </cell>
          <cell r="R149" t="str">
            <v>HIVER 2018</v>
          </cell>
          <cell r="S149" t="str">
            <v>APPAREL</v>
          </cell>
          <cell r="T149" t="str">
            <v>MAN</v>
          </cell>
          <cell r="U149" t="str">
            <v>(vide)</v>
          </cell>
          <cell r="V149" t="str">
            <v>PCS</v>
          </cell>
          <cell r="W149">
            <v>12</v>
          </cell>
          <cell r="X149">
            <v>12</v>
          </cell>
          <cell r="BS149">
            <v>6</v>
          </cell>
          <cell r="BT149">
            <v>1</v>
          </cell>
          <cell r="BU149">
            <v>2</v>
          </cell>
          <cell r="BW149">
            <v>3</v>
          </cell>
          <cell r="CL149">
            <v>0</v>
          </cell>
        </row>
        <row r="150">
          <cell r="D150" t="str">
            <v>30311Y0-908-PCS</v>
          </cell>
          <cell r="E150" t="str">
            <v>30311Y0</v>
          </cell>
          <cell r="F150" t="str">
            <v>ALKHA 222 BANDA DRESS</v>
          </cell>
          <cell r="G150" t="str">
            <v>908</v>
          </cell>
          <cell r="H150" t="str">
            <v>BLACK/WHITE</v>
          </cell>
          <cell r="I150">
            <v>7.4359999999999999</v>
          </cell>
          <cell r="J150">
            <v>60</v>
          </cell>
          <cell r="K150">
            <v>0</v>
          </cell>
          <cell r="L150">
            <v>24</v>
          </cell>
          <cell r="M150">
            <v>0</v>
          </cell>
          <cell r="N150">
            <v>55</v>
          </cell>
          <cell r="O150">
            <v>0</v>
          </cell>
          <cell r="P150">
            <v>22</v>
          </cell>
          <cell r="Q150">
            <v>0</v>
          </cell>
          <cell r="R150" t="str">
            <v>HIVER 2018</v>
          </cell>
          <cell r="S150" t="str">
            <v>APPAREL</v>
          </cell>
          <cell r="T150" t="str">
            <v>WOMAN</v>
          </cell>
          <cell r="U150" t="str">
            <v>(vide)</v>
          </cell>
          <cell r="V150" t="str">
            <v>PCS</v>
          </cell>
          <cell r="W150">
            <v>10</v>
          </cell>
          <cell r="X150">
            <v>10</v>
          </cell>
          <cell r="BS150">
            <v>7</v>
          </cell>
          <cell r="BT150">
            <v>3</v>
          </cell>
          <cell r="CL150">
            <v>0</v>
          </cell>
        </row>
        <row r="151">
          <cell r="D151" t="str">
            <v>30312L0-950-PCS</v>
          </cell>
          <cell r="E151" t="str">
            <v>30312L0</v>
          </cell>
          <cell r="F151" t="str">
            <v>ARBIR 222 BANDA SWEAT</v>
          </cell>
          <cell r="G151" t="str">
            <v>950</v>
          </cell>
          <cell r="H151" t="str">
            <v>GREEN/WHITE</v>
          </cell>
          <cell r="I151">
            <v>13.228</v>
          </cell>
          <cell r="J151">
            <v>89</v>
          </cell>
          <cell r="K151">
            <v>0</v>
          </cell>
          <cell r="L151">
            <v>35.6</v>
          </cell>
          <cell r="M151">
            <v>0</v>
          </cell>
          <cell r="N151">
            <v>65</v>
          </cell>
          <cell r="O151">
            <v>0</v>
          </cell>
          <cell r="P151">
            <v>26</v>
          </cell>
          <cell r="Q151">
            <v>0</v>
          </cell>
          <cell r="R151" t="str">
            <v>ETE 2019</v>
          </cell>
          <cell r="S151" t="str">
            <v>APPAREL</v>
          </cell>
          <cell r="T151" t="str">
            <v>MAN</v>
          </cell>
          <cell r="U151" t="str">
            <v>(vide)</v>
          </cell>
          <cell r="V151" t="str">
            <v>PCS</v>
          </cell>
          <cell r="W151">
            <v>467</v>
          </cell>
          <cell r="X151">
            <v>467</v>
          </cell>
          <cell r="BS151">
            <v>115</v>
          </cell>
          <cell r="BT151">
            <v>180</v>
          </cell>
          <cell r="BU151">
            <v>81</v>
          </cell>
          <cell r="BV151">
            <v>50</v>
          </cell>
          <cell r="BW151">
            <v>32</v>
          </cell>
          <cell r="BX151">
            <v>9</v>
          </cell>
          <cell r="CL151">
            <v>0</v>
          </cell>
        </row>
        <row r="152">
          <cell r="D152" t="str">
            <v>30312L0-955-PCS</v>
          </cell>
          <cell r="E152" t="str">
            <v>30312L0</v>
          </cell>
          <cell r="F152" t="str">
            <v>ARBIR 222 BANDA SWEAT</v>
          </cell>
          <cell r="G152" t="str">
            <v>955</v>
          </cell>
          <cell r="H152" t="str">
            <v>BLACK/WHITE/BLACK</v>
          </cell>
          <cell r="I152">
            <v>13.228</v>
          </cell>
          <cell r="J152">
            <v>89</v>
          </cell>
          <cell r="K152">
            <v>0</v>
          </cell>
          <cell r="L152">
            <v>35.6</v>
          </cell>
          <cell r="M152">
            <v>0</v>
          </cell>
          <cell r="N152">
            <v>65</v>
          </cell>
          <cell r="O152">
            <v>0</v>
          </cell>
          <cell r="P152">
            <v>26</v>
          </cell>
          <cell r="Q152">
            <v>0</v>
          </cell>
          <cell r="R152" t="str">
            <v>ETE 2019</v>
          </cell>
          <cell r="S152" t="str">
            <v>APPAREL</v>
          </cell>
          <cell r="T152" t="str">
            <v>MAN</v>
          </cell>
          <cell r="U152" t="str">
            <v>(vide)</v>
          </cell>
          <cell r="V152" t="str">
            <v>PCS</v>
          </cell>
          <cell r="W152">
            <v>4</v>
          </cell>
          <cell r="X152">
            <v>4</v>
          </cell>
          <cell r="BS152">
            <v>1</v>
          </cell>
          <cell r="BT152">
            <v>2</v>
          </cell>
          <cell r="BX152">
            <v>1</v>
          </cell>
          <cell r="CL152">
            <v>0</v>
          </cell>
        </row>
        <row r="153">
          <cell r="D153" t="str">
            <v>30312L0-955-PCS</v>
          </cell>
          <cell r="E153" t="str">
            <v>30312L0</v>
          </cell>
          <cell r="F153" t="str">
            <v>ARBIR 222 BANDA SWEAT</v>
          </cell>
          <cell r="G153" t="str">
            <v>955</v>
          </cell>
          <cell r="H153" t="str">
            <v>BLACK/WHITE/BLACK</v>
          </cell>
          <cell r="I153">
            <v>13.228</v>
          </cell>
          <cell r="J153">
            <v>0</v>
          </cell>
          <cell r="K153">
            <v>63</v>
          </cell>
          <cell r="L153">
            <v>0</v>
          </cell>
          <cell r="M153">
            <v>25.2</v>
          </cell>
          <cell r="N153">
            <v>0</v>
          </cell>
          <cell r="O153">
            <v>65</v>
          </cell>
          <cell r="P153">
            <v>0</v>
          </cell>
          <cell r="Q153">
            <v>26</v>
          </cell>
          <cell r="R153" t="str">
            <v>ETE 2019</v>
          </cell>
          <cell r="S153" t="str">
            <v>APPAREL</v>
          </cell>
          <cell r="T153" t="str">
            <v>MAN</v>
          </cell>
          <cell r="U153" t="str">
            <v>(vide)</v>
          </cell>
          <cell r="V153" t="str">
            <v>PCS</v>
          </cell>
          <cell r="W153">
            <v>2</v>
          </cell>
          <cell r="X153">
            <v>2</v>
          </cell>
          <cell r="BJ153">
            <v>2</v>
          </cell>
          <cell r="CL153">
            <v>0</v>
          </cell>
        </row>
        <row r="154">
          <cell r="D154" t="str">
            <v>30312L0-956-PCS</v>
          </cell>
          <cell r="E154" t="str">
            <v>30312L0</v>
          </cell>
          <cell r="F154" t="str">
            <v>ARBIR 222 BANDA SWEAT</v>
          </cell>
          <cell r="G154" t="str">
            <v>956</v>
          </cell>
          <cell r="H154" t="str">
            <v>RED/WHITE/BLACK</v>
          </cell>
          <cell r="I154">
            <v>13.228</v>
          </cell>
          <cell r="J154">
            <v>89</v>
          </cell>
          <cell r="K154">
            <v>0</v>
          </cell>
          <cell r="L154">
            <v>35.6</v>
          </cell>
          <cell r="M154">
            <v>0</v>
          </cell>
          <cell r="N154">
            <v>65</v>
          </cell>
          <cell r="O154">
            <v>0</v>
          </cell>
          <cell r="P154">
            <v>26</v>
          </cell>
          <cell r="Q154">
            <v>0</v>
          </cell>
          <cell r="R154" t="str">
            <v>ETE 2019</v>
          </cell>
          <cell r="S154" t="str">
            <v>APPAREL</v>
          </cell>
          <cell r="T154" t="str">
            <v>MAN</v>
          </cell>
          <cell r="U154" t="str">
            <v>(vide)</v>
          </cell>
          <cell r="V154" t="str">
            <v>PCS</v>
          </cell>
          <cell r="W154">
            <v>64</v>
          </cell>
          <cell r="X154">
            <v>64</v>
          </cell>
          <cell r="BS154">
            <v>10</v>
          </cell>
          <cell r="BT154">
            <v>4</v>
          </cell>
          <cell r="BU154">
            <v>2</v>
          </cell>
          <cell r="BV154">
            <v>20</v>
          </cell>
          <cell r="BW154">
            <v>25</v>
          </cell>
          <cell r="BX154">
            <v>3</v>
          </cell>
          <cell r="CL154">
            <v>0</v>
          </cell>
        </row>
        <row r="155">
          <cell r="D155" t="str">
            <v>30313Z0-900-PAI</v>
          </cell>
          <cell r="E155" t="str">
            <v>30313Z0</v>
          </cell>
          <cell r="F155" t="str">
            <v>AUTHENTIC 222 GARKO 1</v>
          </cell>
          <cell r="G155" t="str">
            <v>900</v>
          </cell>
          <cell r="H155" t="str">
            <v>WHITE /RED</v>
          </cell>
          <cell r="I155">
            <v>17.899999999999999</v>
          </cell>
          <cell r="J155">
            <v>109</v>
          </cell>
          <cell r="K155">
            <v>0</v>
          </cell>
          <cell r="L155">
            <v>43.6</v>
          </cell>
          <cell r="M155">
            <v>0</v>
          </cell>
          <cell r="N155">
            <v>115</v>
          </cell>
          <cell r="O155">
            <v>0</v>
          </cell>
          <cell r="P155">
            <v>57.5</v>
          </cell>
          <cell r="Q155">
            <v>0</v>
          </cell>
          <cell r="R155" t="str">
            <v>HIVER 2020</v>
          </cell>
          <cell r="S155" t="str">
            <v>SHOES</v>
          </cell>
          <cell r="T155" t="str">
            <v>MAN</v>
          </cell>
          <cell r="U155" t="str">
            <v>(vide)</v>
          </cell>
          <cell r="V155" t="str">
            <v>PAI</v>
          </cell>
          <cell r="W155">
            <v>449</v>
          </cell>
          <cell r="X155">
            <v>449</v>
          </cell>
          <cell r="AQ155">
            <v>25</v>
          </cell>
          <cell r="AR155">
            <v>78</v>
          </cell>
          <cell r="AS155">
            <v>98</v>
          </cell>
          <cell r="AT155">
            <v>90</v>
          </cell>
          <cell r="AU155">
            <v>89</v>
          </cell>
          <cell r="AV155">
            <v>64</v>
          </cell>
          <cell r="AW155">
            <v>5</v>
          </cell>
          <cell r="CL155">
            <v>0</v>
          </cell>
        </row>
        <row r="156">
          <cell r="D156" t="str">
            <v>30313Z0-934-PAI</v>
          </cell>
          <cell r="E156" t="str">
            <v>30313Z0</v>
          </cell>
          <cell r="F156" t="str">
            <v>AUTHENTIC 222 GARKO 1</v>
          </cell>
          <cell r="G156" t="str">
            <v>934</v>
          </cell>
          <cell r="H156" t="str">
            <v xml:space="preserve">WHITE /BLACK </v>
          </cell>
          <cell r="I156">
            <v>17.899999999999999</v>
          </cell>
          <cell r="J156">
            <v>109</v>
          </cell>
          <cell r="K156">
            <v>0</v>
          </cell>
          <cell r="L156">
            <v>43.6</v>
          </cell>
          <cell r="M156">
            <v>0</v>
          </cell>
          <cell r="N156">
            <v>115</v>
          </cell>
          <cell r="O156">
            <v>0</v>
          </cell>
          <cell r="P156">
            <v>57.5</v>
          </cell>
          <cell r="Q156">
            <v>0</v>
          </cell>
          <cell r="R156" t="str">
            <v>HIVER 2020</v>
          </cell>
          <cell r="S156" t="str">
            <v>SHOES</v>
          </cell>
          <cell r="T156" t="str">
            <v>MAN</v>
          </cell>
          <cell r="U156" t="str">
            <v>(vide)</v>
          </cell>
          <cell r="V156" t="str">
            <v>PAI</v>
          </cell>
          <cell r="W156">
            <v>471</v>
          </cell>
          <cell r="X156">
            <v>471</v>
          </cell>
          <cell r="AQ156">
            <v>40</v>
          </cell>
          <cell r="AR156">
            <v>83</v>
          </cell>
          <cell r="AS156">
            <v>106</v>
          </cell>
          <cell r="AT156">
            <v>99</v>
          </cell>
          <cell r="AU156">
            <v>80</v>
          </cell>
          <cell r="AV156">
            <v>54</v>
          </cell>
          <cell r="AW156">
            <v>9</v>
          </cell>
          <cell r="CL156">
            <v>0</v>
          </cell>
        </row>
        <row r="157">
          <cell r="D157" t="str">
            <v>30316J0-907-PCS</v>
          </cell>
          <cell r="E157" t="str">
            <v>30316J0</v>
          </cell>
          <cell r="F157" t="str">
            <v>ASPER AUTH HOODIE</v>
          </cell>
          <cell r="G157" t="str">
            <v>907</v>
          </cell>
          <cell r="H157" t="str">
            <v>BLACK/WHITE</v>
          </cell>
          <cell r="I157">
            <v>13.712999999999999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70</v>
          </cell>
          <cell r="O157">
            <v>0</v>
          </cell>
          <cell r="P157">
            <v>28</v>
          </cell>
          <cell r="Q157">
            <v>0</v>
          </cell>
          <cell r="R157" t="str">
            <v>HIVER 2018</v>
          </cell>
          <cell r="S157" t="str">
            <v>APPAREL</v>
          </cell>
          <cell r="T157" t="str">
            <v>WOMAN</v>
          </cell>
          <cell r="U157" t="str">
            <v>(vide)</v>
          </cell>
          <cell r="V157" t="str">
            <v>PCS</v>
          </cell>
          <cell r="W157">
            <v>102</v>
          </cell>
          <cell r="X157">
            <v>102</v>
          </cell>
          <cell r="BS157">
            <v>58</v>
          </cell>
          <cell r="BT157">
            <v>37</v>
          </cell>
          <cell r="BU157">
            <v>3</v>
          </cell>
          <cell r="BV157">
            <v>4</v>
          </cell>
          <cell r="CL157">
            <v>0</v>
          </cell>
        </row>
        <row r="158">
          <cell r="D158" t="str">
            <v>30316S0-908-PCS</v>
          </cell>
          <cell r="E158" t="str">
            <v>30316S0</v>
          </cell>
          <cell r="F158" t="str">
            <v>ANOY 222 BANDA JKT</v>
          </cell>
          <cell r="G158" t="str">
            <v>908</v>
          </cell>
          <cell r="H158" t="str">
            <v>BLACK/WHITE</v>
          </cell>
          <cell r="I158">
            <v>33.389000000000003</v>
          </cell>
          <cell r="J158">
            <v>200</v>
          </cell>
          <cell r="K158">
            <v>0</v>
          </cell>
          <cell r="L158">
            <v>80</v>
          </cell>
          <cell r="M158">
            <v>0</v>
          </cell>
          <cell r="N158">
            <v>225</v>
          </cell>
          <cell r="O158">
            <v>0</v>
          </cell>
          <cell r="P158">
            <v>90</v>
          </cell>
          <cell r="Q158">
            <v>0</v>
          </cell>
          <cell r="R158" t="str">
            <v>HIVER 2018</v>
          </cell>
          <cell r="S158" t="str">
            <v>APPAREL</v>
          </cell>
          <cell r="T158" t="str">
            <v>MAN</v>
          </cell>
          <cell r="U158" t="str">
            <v>(vide)</v>
          </cell>
          <cell r="V158" t="str">
            <v>PCS</v>
          </cell>
          <cell r="W158">
            <v>82</v>
          </cell>
          <cell r="X158">
            <v>82</v>
          </cell>
          <cell r="BT158">
            <v>23</v>
          </cell>
          <cell r="BU158">
            <v>38</v>
          </cell>
          <cell r="BV158">
            <v>21</v>
          </cell>
          <cell r="CL158">
            <v>0</v>
          </cell>
        </row>
        <row r="159">
          <cell r="D159" t="str">
            <v>30319H0-943-PAI</v>
          </cell>
          <cell r="E159" t="str">
            <v>30319H0</v>
          </cell>
          <cell r="F159" t="str">
            <v>DECERTO KID</v>
          </cell>
          <cell r="G159" t="str">
            <v>943</v>
          </cell>
          <cell r="H159" t="str">
            <v>BLUE TURQUOISE GREEN</v>
          </cell>
          <cell r="I159">
            <v>7.9160000000000004</v>
          </cell>
          <cell r="J159">
            <v>40</v>
          </cell>
          <cell r="K159">
            <v>0</v>
          </cell>
          <cell r="L159">
            <v>20</v>
          </cell>
          <cell r="M159">
            <v>0</v>
          </cell>
          <cell r="N159">
            <v>32</v>
          </cell>
          <cell r="O159">
            <v>0</v>
          </cell>
          <cell r="P159">
            <v>12.8</v>
          </cell>
          <cell r="Q159">
            <v>0</v>
          </cell>
          <cell r="R159" t="str">
            <v>ETE 2018</v>
          </cell>
          <cell r="S159" t="str">
            <v>SHOES</v>
          </cell>
          <cell r="T159" t="str">
            <v>KID</v>
          </cell>
          <cell r="U159" t="str">
            <v>(vide)</v>
          </cell>
          <cell r="V159" t="str">
            <v>PAI</v>
          </cell>
          <cell r="W159">
            <v>49</v>
          </cell>
          <cell r="X159">
            <v>49</v>
          </cell>
          <cell r="AL159">
            <v>15</v>
          </cell>
          <cell r="AM159">
            <v>17</v>
          </cell>
          <cell r="AN159">
            <v>17</v>
          </cell>
          <cell r="CL159">
            <v>0</v>
          </cell>
        </row>
        <row r="160">
          <cell r="D160" t="str">
            <v>30319H0-947-PAI</v>
          </cell>
          <cell r="E160" t="str">
            <v>30319H0</v>
          </cell>
          <cell r="F160" t="str">
            <v>DECERTO KID</v>
          </cell>
          <cell r="G160" t="str">
            <v>947</v>
          </cell>
          <cell r="H160" t="str">
            <v xml:space="preserve">NAVY GREEN AQUA PINK </v>
          </cell>
          <cell r="I160">
            <v>7.9160000000000004</v>
          </cell>
          <cell r="J160">
            <v>40</v>
          </cell>
          <cell r="K160">
            <v>0</v>
          </cell>
          <cell r="L160">
            <v>20</v>
          </cell>
          <cell r="M160">
            <v>0</v>
          </cell>
          <cell r="N160">
            <v>32</v>
          </cell>
          <cell r="O160">
            <v>0</v>
          </cell>
          <cell r="P160">
            <v>12.8</v>
          </cell>
          <cell r="Q160">
            <v>0</v>
          </cell>
          <cell r="R160" t="str">
            <v>ETE 2018</v>
          </cell>
          <cell r="S160" t="str">
            <v>SHOES</v>
          </cell>
          <cell r="T160" t="str">
            <v>KID</v>
          </cell>
          <cell r="U160" t="str">
            <v>(vide)</v>
          </cell>
          <cell r="V160" t="str">
            <v>PAI</v>
          </cell>
          <cell r="W160">
            <v>130</v>
          </cell>
          <cell r="X160">
            <v>130</v>
          </cell>
          <cell r="AL160">
            <v>40</v>
          </cell>
          <cell r="AM160">
            <v>39</v>
          </cell>
          <cell r="AN160">
            <v>35</v>
          </cell>
          <cell r="AO160">
            <v>16</v>
          </cell>
          <cell r="CL160">
            <v>0</v>
          </cell>
        </row>
        <row r="161">
          <cell r="D161" t="str">
            <v>30319R0-903-C12MN</v>
          </cell>
          <cell r="E161" t="str">
            <v>30319R0</v>
          </cell>
          <cell r="F161" t="str">
            <v xml:space="preserve">TINOI NYLON </v>
          </cell>
          <cell r="G161" t="str">
            <v>903</v>
          </cell>
          <cell r="H161" t="str">
            <v xml:space="preserve">BLACK /DK GREY </v>
          </cell>
          <cell r="I161">
            <v>8.8889999999999993</v>
          </cell>
          <cell r="J161">
            <v>55</v>
          </cell>
          <cell r="K161">
            <v>0</v>
          </cell>
          <cell r="L161">
            <v>27.5</v>
          </cell>
          <cell r="M161">
            <v>0</v>
          </cell>
          <cell r="N161">
            <v>50</v>
          </cell>
          <cell r="O161">
            <v>0</v>
          </cell>
          <cell r="P161">
            <v>25</v>
          </cell>
          <cell r="Q161">
            <v>0</v>
          </cell>
          <cell r="R161" t="str">
            <v>ETE 2019</v>
          </cell>
          <cell r="S161" t="str">
            <v>SHOES</v>
          </cell>
          <cell r="T161" t="str">
            <v>MAN</v>
          </cell>
          <cell r="U161" t="str">
            <v>40-1|41-2|42-2|43-3|44-2|45-1|46-1</v>
          </cell>
          <cell r="V161" t="str">
            <v>C12MN</v>
          </cell>
          <cell r="W161">
            <v>720</v>
          </cell>
          <cell r="X161">
            <v>60</v>
          </cell>
          <cell r="CG161">
            <v>60</v>
          </cell>
          <cell r="CL161">
            <v>0</v>
          </cell>
        </row>
        <row r="162">
          <cell r="D162" t="str">
            <v>30319R0-903-PAI</v>
          </cell>
          <cell r="E162" t="str">
            <v>30319R0</v>
          </cell>
          <cell r="F162" t="str">
            <v xml:space="preserve">TINOI NYLON </v>
          </cell>
          <cell r="G162" t="str">
            <v>903</v>
          </cell>
          <cell r="H162" t="str">
            <v xml:space="preserve">BLACK /DK GREY </v>
          </cell>
          <cell r="I162">
            <v>8.8889999999999993</v>
          </cell>
          <cell r="J162">
            <v>55</v>
          </cell>
          <cell r="K162">
            <v>0</v>
          </cell>
          <cell r="L162">
            <v>27.5</v>
          </cell>
          <cell r="M162">
            <v>0</v>
          </cell>
          <cell r="N162">
            <v>50</v>
          </cell>
          <cell r="O162">
            <v>0</v>
          </cell>
          <cell r="P162">
            <v>25</v>
          </cell>
          <cell r="Q162">
            <v>0</v>
          </cell>
          <cell r="R162" t="str">
            <v>ETE 2019</v>
          </cell>
          <cell r="S162" t="str">
            <v>SHOES</v>
          </cell>
          <cell r="T162" t="str">
            <v>MAN</v>
          </cell>
          <cell r="U162" t="str">
            <v>(vide)</v>
          </cell>
          <cell r="V162" t="str">
            <v>PAI</v>
          </cell>
          <cell r="W162">
            <v>7</v>
          </cell>
          <cell r="X162">
            <v>7</v>
          </cell>
          <cell r="AR162">
            <v>2</v>
          </cell>
          <cell r="AT162">
            <v>3</v>
          </cell>
          <cell r="AU162">
            <v>2</v>
          </cell>
          <cell r="CL162">
            <v>0</v>
          </cell>
        </row>
        <row r="163">
          <cell r="D163" t="str">
            <v>3031C70-908-PAI</v>
          </cell>
          <cell r="E163" t="str">
            <v>3031C70</v>
          </cell>
          <cell r="F163" t="str">
            <v>CALEXI</v>
          </cell>
          <cell r="G163" t="str">
            <v>908</v>
          </cell>
          <cell r="H163" t="str">
            <v xml:space="preserve">RED DK GREY SILVER </v>
          </cell>
          <cell r="I163">
            <v>6.6479999999999997</v>
          </cell>
          <cell r="J163">
            <v>45</v>
          </cell>
          <cell r="K163">
            <v>0</v>
          </cell>
          <cell r="L163">
            <v>22.5</v>
          </cell>
          <cell r="M163">
            <v>0</v>
          </cell>
          <cell r="N163">
            <v>35</v>
          </cell>
          <cell r="O163">
            <v>0</v>
          </cell>
          <cell r="P163">
            <v>14.89</v>
          </cell>
          <cell r="Q163">
            <v>0</v>
          </cell>
          <cell r="R163" t="str">
            <v>ETE 2018</v>
          </cell>
          <cell r="S163" t="str">
            <v>SHOES</v>
          </cell>
          <cell r="T163" t="str">
            <v>MAN</v>
          </cell>
          <cell r="U163" t="str">
            <v>(vide)</v>
          </cell>
          <cell r="V163" t="str">
            <v>PAI</v>
          </cell>
          <cell r="W163">
            <v>2</v>
          </cell>
          <cell r="X163">
            <v>2</v>
          </cell>
          <cell r="AQ163">
            <v>2</v>
          </cell>
          <cell r="CL163">
            <v>0</v>
          </cell>
        </row>
        <row r="164">
          <cell r="D164" t="str">
            <v>3031CA0-904-PAI</v>
          </cell>
          <cell r="E164" t="str">
            <v>3031CA0</v>
          </cell>
          <cell r="F164" t="str">
            <v>TRINITY HI</v>
          </cell>
          <cell r="G164" t="str">
            <v>904</v>
          </cell>
          <cell r="H164" t="str">
            <v xml:space="preserve">BLACK /DK GREY </v>
          </cell>
          <cell r="I164">
            <v>15.856999999999999</v>
          </cell>
          <cell r="J164">
            <v>80</v>
          </cell>
          <cell r="K164">
            <v>0</v>
          </cell>
          <cell r="L164">
            <v>40</v>
          </cell>
          <cell r="M164">
            <v>0</v>
          </cell>
          <cell r="N164">
            <v>70</v>
          </cell>
          <cell r="O164">
            <v>0</v>
          </cell>
          <cell r="P164">
            <v>29.79</v>
          </cell>
          <cell r="Q164">
            <v>0</v>
          </cell>
          <cell r="R164" t="str">
            <v>ETE 2018</v>
          </cell>
          <cell r="S164" t="str">
            <v>SHOES</v>
          </cell>
          <cell r="T164" t="str">
            <v>MAN</v>
          </cell>
          <cell r="U164" t="str">
            <v>(vide)</v>
          </cell>
          <cell r="V164" t="str">
            <v>PAI</v>
          </cell>
          <cell r="W164">
            <v>2</v>
          </cell>
          <cell r="X164">
            <v>2</v>
          </cell>
          <cell r="AV164">
            <v>2</v>
          </cell>
          <cell r="CL164">
            <v>0</v>
          </cell>
        </row>
        <row r="165">
          <cell r="D165" t="str">
            <v>3031D20-900-PCS</v>
          </cell>
          <cell r="E165" t="str">
            <v>3031D20</v>
          </cell>
          <cell r="F165" t="str">
            <v>HUNT 222 BANDA JKT</v>
          </cell>
          <cell r="G165" t="str">
            <v>900</v>
          </cell>
          <cell r="H165" t="str">
            <v>BLACK WHITE RED</v>
          </cell>
          <cell r="I165">
            <v>18.555</v>
          </cell>
          <cell r="J165">
            <v>100</v>
          </cell>
          <cell r="K165">
            <v>0</v>
          </cell>
          <cell r="L165">
            <v>40</v>
          </cell>
          <cell r="M165">
            <v>0</v>
          </cell>
          <cell r="N165">
            <v>135</v>
          </cell>
          <cell r="O165">
            <v>0</v>
          </cell>
          <cell r="P165">
            <v>54</v>
          </cell>
          <cell r="Q165">
            <v>0</v>
          </cell>
          <cell r="R165" t="str">
            <v>HIVER 2019</v>
          </cell>
          <cell r="S165" t="str">
            <v>APPAREL</v>
          </cell>
          <cell r="T165" t="str">
            <v>MAN</v>
          </cell>
          <cell r="U165" t="str">
            <v>(vide)</v>
          </cell>
          <cell r="V165" t="str">
            <v>PCS</v>
          </cell>
          <cell r="W165">
            <v>44</v>
          </cell>
          <cell r="X165">
            <v>44</v>
          </cell>
          <cell r="BS165">
            <v>32</v>
          </cell>
          <cell r="BT165">
            <v>10</v>
          </cell>
          <cell r="BW165">
            <v>2</v>
          </cell>
          <cell r="CL165">
            <v>0</v>
          </cell>
        </row>
        <row r="166">
          <cell r="D166" t="str">
            <v>3031D20-901-PCS</v>
          </cell>
          <cell r="E166" t="str">
            <v>3031D20</v>
          </cell>
          <cell r="F166" t="str">
            <v>HUNT 222 BANDA JKT</v>
          </cell>
          <cell r="G166" t="str">
            <v>901</v>
          </cell>
          <cell r="H166" t="str">
            <v>WHITE/BLACK/RED</v>
          </cell>
          <cell r="I166">
            <v>18.555</v>
          </cell>
          <cell r="J166">
            <v>100</v>
          </cell>
          <cell r="K166">
            <v>0</v>
          </cell>
          <cell r="L166">
            <v>40</v>
          </cell>
          <cell r="M166">
            <v>0</v>
          </cell>
          <cell r="N166">
            <v>135</v>
          </cell>
          <cell r="O166">
            <v>0</v>
          </cell>
          <cell r="P166">
            <v>54</v>
          </cell>
          <cell r="Q166">
            <v>0</v>
          </cell>
          <cell r="R166" t="str">
            <v>HIVER 2019</v>
          </cell>
          <cell r="S166" t="str">
            <v>APPAREL</v>
          </cell>
          <cell r="T166" t="str">
            <v>MAN</v>
          </cell>
          <cell r="U166" t="str">
            <v>(vide)</v>
          </cell>
          <cell r="V166" t="str">
            <v>PCS</v>
          </cell>
          <cell r="W166">
            <v>181</v>
          </cell>
          <cell r="X166">
            <v>181</v>
          </cell>
          <cell r="BT166">
            <v>58</v>
          </cell>
          <cell r="BU166">
            <v>76</v>
          </cell>
          <cell r="BV166">
            <v>45</v>
          </cell>
          <cell r="BW166">
            <v>2</v>
          </cell>
          <cell r="CL166">
            <v>0</v>
          </cell>
        </row>
        <row r="167">
          <cell r="D167" t="str">
            <v>3031D20-906-PCS</v>
          </cell>
          <cell r="E167" t="str">
            <v>3031D20</v>
          </cell>
          <cell r="F167" t="str">
            <v>HUNT 222 BANDA JKT</v>
          </cell>
          <cell r="G167" t="str">
            <v>906</v>
          </cell>
          <cell r="H167" t="str">
            <v>BLUE/WHITE/WHITE</v>
          </cell>
          <cell r="I167">
            <v>18.555</v>
          </cell>
          <cell r="J167">
            <v>100</v>
          </cell>
          <cell r="K167">
            <v>0</v>
          </cell>
          <cell r="L167">
            <v>40</v>
          </cell>
          <cell r="M167">
            <v>0</v>
          </cell>
          <cell r="N167">
            <v>135</v>
          </cell>
          <cell r="O167">
            <v>0</v>
          </cell>
          <cell r="P167">
            <v>54</v>
          </cell>
          <cell r="Q167">
            <v>0</v>
          </cell>
          <cell r="R167" t="str">
            <v>HIVER 2019</v>
          </cell>
          <cell r="S167" t="str">
            <v>APPAREL</v>
          </cell>
          <cell r="T167" t="str">
            <v>MAN</v>
          </cell>
          <cell r="U167" t="str">
            <v>(vide)</v>
          </cell>
          <cell r="V167" t="str">
            <v>PCS</v>
          </cell>
          <cell r="W167">
            <v>31</v>
          </cell>
          <cell r="X167">
            <v>31</v>
          </cell>
          <cell r="BT167">
            <v>7</v>
          </cell>
          <cell r="BU167">
            <v>11</v>
          </cell>
          <cell r="BV167">
            <v>5</v>
          </cell>
          <cell r="BW167">
            <v>5</v>
          </cell>
          <cell r="BX167">
            <v>3</v>
          </cell>
          <cell r="CL167">
            <v>0</v>
          </cell>
        </row>
        <row r="168">
          <cell r="D168" t="str">
            <v>3031L40-929-PAI</v>
          </cell>
          <cell r="E168" t="str">
            <v>3031L40</v>
          </cell>
          <cell r="F168" t="str">
            <v>AUTHENTIC 222 KOMPO 1</v>
          </cell>
          <cell r="G168" t="str">
            <v>929</v>
          </cell>
          <cell r="H168" t="str">
            <v xml:space="preserve">WHITE BLUE MARINE </v>
          </cell>
          <cell r="I168">
            <v>23.088999999999999</v>
          </cell>
          <cell r="J168">
            <v>119</v>
          </cell>
          <cell r="K168">
            <v>0</v>
          </cell>
          <cell r="L168">
            <v>47.6</v>
          </cell>
          <cell r="M168">
            <v>0</v>
          </cell>
          <cell r="N168">
            <v>115</v>
          </cell>
          <cell r="O168">
            <v>0</v>
          </cell>
          <cell r="P168">
            <v>41.4</v>
          </cell>
          <cell r="Q168">
            <v>0</v>
          </cell>
          <cell r="R168" t="str">
            <v>ETE 2020</v>
          </cell>
          <cell r="S168" t="str">
            <v>SHOES</v>
          </cell>
          <cell r="T168" t="str">
            <v>MAN</v>
          </cell>
          <cell r="U168" t="str">
            <v>(vide)</v>
          </cell>
          <cell r="V168" t="str">
            <v>PAI</v>
          </cell>
          <cell r="W168">
            <v>480</v>
          </cell>
          <cell r="X168">
            <v>480</v>
          </cell>
          <cell r="AQ168">
            <v>30</v>
          </cell>
          <cell r="AR168">
            <v>58</v>
          </cell>
          <cell r="AS168">
            <v>122</v>
          </cell>
          <cell r="AT168">
            <v>127</v>
          </cell>
          <cell r="AU168">
            <v>64</v>
          </cell>
          <cell r="AV168">
            <v>61</v>
          </cell>
          <cell r="AW168">
            <v>18</v>
          </cell>
          <cell r="CL168">
            <v>0</v>
          </cell>
        </row>
        <row r="169">
          <cell r="D169" t="str">
            <v>3031L40-943-PAI</v>
          </cell>
          <cell r="E169" t="str">
            <v>3031L40</v>
          </cell>
          <cell r="F169" t="str">
            <v>AUTHENTIC 222 KOMPO 1</v>
          </cell>
          <cell r="G169" t="str">
            <v>943</v>
          </cell>
          <cell r="H169" t="str">
            <v>WHITE VIOLET</v>
          </cell>
          <cell r="I169">
            <v>23.088999999999999</v>
          </cell>
          <cell r="J169">
            <v>119</v>
          </cell>
          <cell r="K169">
            <v>0</v>
          </cell>
          <cell r="L169">
            <v>47.6</v>
          </cell>
          <cell r="M169">
            <v>0</v>
          </cell>
          <cell r="N169">
            <v>115</v>
          </cell>
          <cell r="O169">
            <v>0</v>
          </cell>
          <cell r="P169">
            <v>41.4</v>
          </cell>
          <cell r="Q169">
            <v>0</v>
          </cell>
          <cell r="R169" t="str">
            <v>ETE 2020</v>
          </cell>
          <cell r="S169" t="str">
            <v>SHOES</v>
          </cell>
          <cell r="T169" t="str">
            <v>MAN</v>
          </cell>
          <cell r="U169" t="str">
            <v>(vide)</v>
          </cell>
          <cell r="V169" t="str">
            <v>PAI</v>
          </cell>
          <cell r="W169">
            <v>564</v>
          </cell>
          <cell r="X169">
            <v>564</v>
          </cell>
          <cell r="AQ169">
            <v>49</v>
          </cell>
          <cell r="AR169">
            <v>83</v>
          </cell>
          <cell r="AS169">
            <v>120</v>
          </cell>
          <cell r="AT169">
            <v>118</v>
          </cell>
          <cell r="AU169">
            <v>98</v>
          </cell>
          <cell r="AV169">
            <v>76</v>
          </cell>
          <cell r="AW169">
            <v>20</v>
          </cell>
          <cell r="CL169">
            <v>0</v>
          </cell>
        </row>
        <row r="170">
          <cell r="D170" t="str">
            <v>3031ND0-900-PCS</v>
          </cell>
          <cell r="E170" t="str">
            <v>3031ND0</v>
          </cell>
          <cell r="F170" t="str">
            <v>AFT AUTH PANTS</v>
          </cell>
          <cell r="G170" t="str">
            <v>900</v>
          </cell>
          <cell r="H170" t="str">
            <v>BLACK/WHITE</v>
          </cell>
          <cell r="I170">
            <v>12.16</v>
          </cell>
          <cell r="J170">
            <v>75</v>
          </cell>
          <cell r="K170">
            <v>0</v>
          </cell>
          <cell r="L170">
            <v>30</v>
          </cell>
          <cell r="M170">
            <v>0</v>
          </cell>
          <cell r="N170">
            <v>60</v>
          </cell>
          <cell r="O170">
            <v>0</v>
          </cell>
          <cell r="P170">
            <v>24</v>
          </cell>
          <cell r="Q170">
            <v>0</v>
          </cell>
          <cell r="R170" t="str">
            <v>ETE 2018</v>
          </cell>
          <cell r="S170" t="str">
            <v>APPAREL</v>
          </cell>
          <cell r="T170" t="str">
            <v>WOMAN</v>
          </cell>
          <cell r="U170" t="str">
            <v>(vide)</v>
          </cell>
          <cell r="V170" t="str">
            <v>PCS</v>
          </cell>
          <cell r="W170">
            <v>1</v>
          </cell>
          <cell r="X170">
            <v>1</v>
          </cell>
          <cell r="BS170">
            <v>1</v>
          </cell>
          <cell r="CL170">
            <v>0</v>
          </cell>
        </row>
        <row r="171">
          <cell r="D171" t="str">
            <v>3031Q40-005-PCS</v>
          </cell>
          <cell r="E171" t="str">
            <v>3031Q40</v>
          </cell>
          <cell r="F171" t="str">
            <v>AONROE AUTH CAP</v>
          </cell>
          <cell r="G171" t="str">
            <v>005</v>
          </cell>
          <cell r="H171" t="str">
            <v>BLACK</v>
          </cell>
          <cell r="I171">
            <v>4.5510000000000002</v>
          </cell>
          <cell r="J171">
            <v>35</v>
          </cell>
          <cell r="K171">
            <v>0</v>
          </cell>
          <cell r="L171">
            <v>14</v>
          </cell>
          <cell r="M171">
            <v>0</v>
          </cell>
          <cell r="N171">
            <v>28</v>
          </cell>
          <cell r="O171">
            <v>0</v>
          </cell>
          <cell r="P171">
            <v>11.2</v>
          </cell>
          <cell r="Q171">
            <v>0</v>
          </cell>
          <cell r="R171" t="str">
            <v>ETE 2019</v>
          </cell>
          <cell r="S171" t="str">
            <v>ACC</v>
          </cell>
          <cell r="T171" t="str">
            <v>UNISEX</v>
          </cell>
          <cell r="U171" t="str">
            <v>(vide)</v>
          </cell>
          <cell r="V171" t="str">
            <v>PCS</v>
          </cell>
          <cell r="W171">
            <v>23</v>
          </cell>
          <cell r="X171">
            <v>23</v>
          </cell>
          <cell r="CH171">
            <v>21</v>
          </cell>
          <cell r="CI171">
            <v>2</v>
          </cell>
          <cell r="CL171">
            <v>0</v>
          </cell>
        </row>
        <row r="172">
          <cell r="D172" t="str">
            <v>3031Q40-215-PCS</v>
          </cell>
          <cell r="E172" t="str">
            <v>3031Q40</v>
          </cell>
          <cell r="F172" t="str">
            <v>AONROE AUTH CAP</v>
          </cell>
          <cell r="G172" t="str">
            <v>215</v>
          </cell>
          <cell r="H172" t="str">
            <v>BLUE GREYSTONE</v>
          </cell>
          <cell r="I172">
            <v>4.5510000000000002</v>
          </cell>
          <cell r="J172">
            <v>35</v>
          </cell>
          <cell r="K172">
            <v>0</v>
          </cell>
          <cell r="L172">
            <v>14</v>
          </cell>
          <cell r="M172">
            <v>0</v>
          </cell>
          <cell r="N172">
            <v>28</v>
          </cell>
          <cell r="O172">
            <v>0</v>
          </cell>
          <cell r="P172">
            <v>11.2</v>
          </cell>
          <cell r="Q172">
            <v>0</v>
          </cell>
          <cell r="R172" t="str">
            <v>ETE 2019</v>
          </cell>
          <cell r="S172" t="str">
            <v>ACC</v>
          </cell>
          <cell r="T172" t="str">
            <v>UNISEX</v>
          </cell>
          <cell r="U172" t="str">
            <v>(vide)</v>
          </cell>
          <cell r="V172" t="str">
            <v>PCS</v>
          </cell>
          <cell r="W172">
            <v>13</v>
          </cell>
          <cell r="X172">
            <v>13</v>
          </cell>
          <cell r="CH172">
            <v>9</v>
          </cell>
          <cell r="CI172">
            <v>4</v>
          </cell>
          <cell r="CL172">
            <v>0</v>
          </cell>
        </row>
        <row r="173">
          <cell r="D173" t="str">
            <v>3031Q50-908-PCS</v>
          </cell>
          <cell r="E173" t="str">
            <v>3031Q50</v>
          </cell>
          <cell r="F173" t="str">
            <v>AYUMEN AUTH HAT</v>
          </cell>
          <cell r="G173" t="str">
            <v>908</v>
          </cell>
          <cell r="H173" t="str">
            <v>RED DK/BLACK/WHITE</v>
          </cell>
          <cell r="I173">
            <v>5.319</v>
          </cell>
          <cell r="J173">
            <v>35</v>
          </cell>
          <cell r="K173">
            <v>0</v>
          </cell>
          <cell r="L173">
            <v>14</v>
          </cell>
          <cell r="M173">
            <v>0</v>
          </cell>
          <cell r="N173">
            <v>32</v>
          </cell>
          <cell r="O173">
            <v>0</v>
          </cell>
          <cell r="P173">
            <v>12.8</v>
          </cell>
          <cell r="Q173">
            <v>0</v>
          </cell>
          <cell r="R173" t="str">
            <v>HIVER 2018</v>
          </cell>
          <cell r="S173" t="str">
            <v>ACC</v>
          </cell>
          <cell r="T173" t="str">
            <v>UNISEX</v>
          </cell>
          <cell r="U173" t="str">
            <v>(vide)</v>
          </cell>
          <cell r="V173" t="str">
            <v>PCS</v>
          </cell>
          <cell r="W173">
            <v>49</v>
          </cell>
          <cell r="X173">
            <v>49</v>
          </cell>
          <cell r="CH173">
            <v>49</v>
          </cell>
          <cell r="CL173">
            <v>0</v>
          </cell>
        </row>
        <row r="174">
          <cell r="D174" t="str">
            <v>3031Q60-422-PCS</v>
          </cell>
          <cell r="E174" t="str">
            <v>3031Q60</v>
          </cell>
          <cell r="F174" t="str">
            <v>AYSNES AUTH BEANIE</v>
          </cell>
          <cell r="G174" t="str">
            <v>422</v>
          </cell>
          <cell r="H174" t="str">
            <v>RED DK</v>
          </cell>
          <cell r="I174">
            <v>4.0999999999999996</v>
          </cell>
          <cell r="J174">
            <v>30</v>
          </cell>
          <cell r="K174">
            <v>0</v>
          </cell>
          <cell r="L174">
            <v>12</v>
          </cell>
          <cell r="M174">
            <v>0</v>
          </cell>
          <cell r="N174">
            <v>25</v>
          </cell>
          <cell r="O174">
            <v>0</v>
          </cell>
          <cell r="P174">
            <v>10</v>
          </cell>
          <cell r="Q174">
            <v>0</v>
          </cell>
          <cell r="R174" t="str">
            <v>HIVER 2018</v>
          </cell>
          <cell r="S174" t="str">
            <v>ACC</v>
          </cell>
          <cell r="T174" t="str">
            <v>UNISEX</v>
          </cell>
          <cell r="U174" t="str">
            <v>(vide)</v>
          </cell>
          <cell r="V174" t="str">
            <v>PCS</v>
          </cell>
          <cell r="W174">
            <v>1</v>
          </cell>
          <cell r="X174">
            <v>1</v>
          </cell>
          <cell r="CK174">
            <v>1</v>
          </cell>
          <cell r="CL174">
            <v>0</v>
          </cell>
        </row>
        <row r="175">
          <cell r="D175" t="str">
            <v>3031Q70-903-PCS</v>
          </cell>
          <cell r="E175" t="str">
            <v>3031Q70</v>
          </cell>
          <cell r="F175" t="str">
            <v>AYRONE AUTH JUMPER</v>
          </cell>
          <cell r="G175" t="str">
            <v>903</v>
          </cell>
          <cell r="H175" t="str">
            <v>RED DK/BLACK</v>
          </cell>
          <cell r="I175">
            <v>14.837</v>
          </cell>
          <cell r="J175">
            <v>80</v>
          </cell>
          <cell r="K175">
            <v>0</v>
          </cell>
          <cell r="L175">
            <v>32</v>
          </cell>
          <cell r="M175">
            <v>0</v>
          </cell>
          <cell r="N175">
            <v>70</v>
          </cell>
          <cell r="O175">
            <v>0</v>
          </cell>
          <cell r="P175">
            <v>28</v>
          </cell>
          <cell r="Q175">
            <v>0</v>
          </cell>
          <cell r="R175" t="str">
            <v>HIVER 2018</v>
          </cell>
          <cell r="S175" t="str">
            <v>APPAREL</v>
          </cell>
          <cell r="T175" t="str">
            <v>MAN</v>
          </cell>
          <cell r="U175" t="str">
            <v>(vide)</v>
          </cell>
          <cell r="V175" t="str">
            <v>PCS</v>
          </cell>
          <cell r="W175">
            <v>750</v>
          </cell>
          <cell r="X175">
            <v>750</v>
          </cell>
          <cell r="BS175">
            <v>25</v>
          </cell>
          <cell r="BT175">
            <v>201</v>
          </cell>
          <cell r="BU175">
            <v>289</v>
          </cell>
          <cell r="BV175">
            <v>203</v>
          </cell>
          <cell r="BW175">
            <v>32</v>
          </cell>
          <cell r="CL175">
            <v>0</v>
          </cell>
        </row>
        <row r="176">
          <cell r="D176" t="str">
            <v>3031Q70-912-PCS</v>
          </cell>
          <cell r="E176" t="str">
            <v>3031Q70</v>
          </cell>
          <cell r="F176" t="str">
            <v>AYRONE AUTH JUMPER</v>
          </cell>
          <cell r="G176" t="str">
            <v>912</v>
          </cell>
          <cell r="H176" t="str">
            <v>BLUE GREYSTONE/BLACK</v>
          </cell>
          <cell r="I176">
            <v>14.837</v>
          </cell>
          <cell r="J176">
            <v>80</v>
          </cell>
          <cell r="K176">
            <v>0</v>
          </cell>
          <cell r="L176">
            <v>32</v>
          </cell>
          <cell r="M176">
            <v>0</v>
          </cell>
          <cell r="N176">
            <v>70</v>
          </cell>
          <cell r="O176">
            <v>0</v>
          </cell>
          <cell r="P176">
            <v>28</v>
          </cell>
          <cell r="Q176">
            <v>0</v>
          </cell>
          <cell r="R176" t="str">
            <v>HIVER 2018</v>
          </cell>
          <cell r="S176" t="str">
            <v>APPAREL</v>
          </cell>
          <cell r="T176" t="str">
            <v>MAN</v>
          </cell>
          <cell r="U176" t="str">
            <v>(vide)</v>
          </cell>
          <cell r="V176" t="str">
            <v>PCS</v>
          </cell>
          <cell r="W176">
            <v>391</v>
          </cell>
          <cell r="X176">
            <v>391</v>
          </cell>
          <cell r="BS176">
            <v>8</v>
          </cell>
          <cell r="BT176">
            <v>103</v>
          </cell>
          <cell r="BU176">
            <v>129</v>
          </cell>
          <cell r="BV176">
            <v>127</v>
          </cell>
          <cell r="BW176">
            <v>24</v>
          </cell>
          <cell r="CL176">
            <v>0</v>
          </cell>
        </row>
        <row r="177">
          <cell r="D177" t="str">
            <v>3031Q80-907-PCS</v>
          </cell>
          <cell r="E177" t="str">
            <v>3031Q80</v>
          </cell>
          <cell r="F177" t="str">
            <v>BENETTI AUTH SWEAT</v>
          </cell>
          <cell r="G177" t="str">
            <v>907</v>
          </cell>
          <cell r="H177" t="str">
            <v>BLACK/WHITE</v>
          </cell>
          <cell r="I177">
            <v>14.323</v>
          </cell>
          <cell r="J177">
            <v>95</v>
          </cell>
          <cell r="K177">
            <v>0</v>
          </cell>
          <cell r="L177">
            <v>38</v>
          </cell>
          <cell r="M177">
            <v>0</v>
          </cell>
          <cell r="N177">
            <v>95</v>
          </cell>
          <cell r="O177">
            <v>0</v>
          </cell>
          <cell r="P177">
            <v>38</v>
          </cell>
          <cell r="Q177">
            <v>0</v>
          </cell>
          <cell r="R177" t="str">
            <v>HIVER 2019</v>
          </cell>
          <cell r="S177" t="str">
            <v>APPAREL</v>
          </cell>
          <cell r="T177" t="str">
            <v>MAN</v>
          </cell>
          <cell r="U177" t="str">
            <v>(vide)</v>
          </cell>
          <cell r="V177" t="str">
            <v>PCS</v>
          </cell>
          <cell r="W177">
            <v>223</v>
          </cell>
          <cell r="X177">
            <v>223</v>
          </cell>
          <cell r="BT177">
            <v>63</v>
          </cell>
          <cell r="BU177">
            <v>77</v>
          </cell>
          <cell r="BV177">
            <v>59</v>
          </cell>
          <cell r="BW177">
            <v>24</v>
          </cell>
          <cell r="CL177">
            <v>0</v>
          </cell>
        </row>
        <row r="178">
          <cell r="D178" t="str">
            <v>3031Q80-909-PCS</v>
          </cell>
          <cell r="E178" t="str">
            <v>3031Q80</v>
          </cell>
          <cell r="F178" t="str">
            <v>BENETTI AUTH SWEAT</v>
          </cell>
          <cell r="G178" t="str">
            <v>909</v>
          </cell>
          <cell r="H178" t="str">
            <v>BLUE GREYSTONE/BLACK</v>
          </cell>
          <cell r="I178">
            <v>14.323</v>
          </cell>
          <cell r="J178">
            <v>95</v>
          </cell>
          <cell r="K178">
            <v>0</v>
          </cell>
          <cell r="L178">
            <v>38</v>
          </cell>
          <cell r="M178">
            <v>0</v>
          </cell>
          <cell r="N178">
            <v>95</v>
          </cell>
          <cell r="O178">
            <v>0</v>
          </cell>
          <cell r="P178">
            <v>38</v>
          </cell>
          <cell r="Q178">
            <v>0</v>
          </cell>
          <cell r="R178" t="str">
            <v>HIVER 2019</v>
          </cell>
          <cell r="S178" t="str">
            <v>APPAREL</v>
          </cell>
          <cell r="T178" t="str">
            <v>MAN</v>
          </cell>
          <cell r="U178" t="str">
            <v>(vide)</v>
          </cell>
          <cell r="V178" t="str">
            <v>PCS</v>
          </cell>
          <cell r="W178">
            <v>89</v>
          </cell>
          <cell r="X178">
            <v>89</v>
          </cell>
          <cell r="BT178">
            <v>21</v>
          </cell>
          <cell r="BU178">
            <v>28</v>
          </cell>
          <cell r="BV178">
            <v>28</v>
          </cell>
          <cell r="BW178">
            <v>12</v>
          </cell>
          <cell r="CL178">
            <v>0</v>
          </cell>
        </row>
        <row r="179">
          <cell r="D179" t="str">
            <v>3031QA0-944-PCS</v>
          </cell>
          <cell r="E179" t="str">
            <v>3031QA0</v>
          </cell>
          <cell r="F179" t="str">
            <v>AYNE AUTH PANTS</v>
          </cell>
          <cell r="G179" t="str">
            <v>944</v>
          </cell>
          <cell r="H179" t="str">
            <v>VIOLET/WHITE</v>
          </cell>
          <cell r="I179">
            <v>14.441000000000001</v>
          </cell>
          <cell r="J179">
            <v>80</v>
          </cell>
          <cell r="K179">
            <v>0</v>
          </cell>
          <cell r="L179">
            <v>32</v>
          </cell>
          <cell r="M179">
            <v>0</v>
          </cell>
          <cell r="N179">
            <v>75</v>
          </cell>
          <cell r="O179">
            <v>0</v>
          </cell>
          <cell r="P179">
            <v>30</v>
          </cell>
          <cell r="Q179">
            <v>0</v>
          </cell>
          <cell r="R179" t="str">
            <v>HIVER 2019</v>
          </cell>
          <cell r="S179" t="str">
            <v>APPAREL</v>
          </cell>
          <cell r="T179" t="str">
            <v>MAN</v>
          </cell>
          <cell r="U179" t="str">
            <v>(vide)</v>
          </cell>
          <cell r="V179" t="str">
            <v>PCS</v>
          </cell>
          <cell r="W179">
            <v>43</v>
          </cell>
          <cell r="X179">
            <v>43</v>
          </cell>
          <cell r="BS179">
            <v>5</v>
          </cell>
          <cell r="BT179">
            <v>14</v>
          </cell>
          <cell r="BU179">
            <v>14</v>
          </cell>
          <cell r="BV179">
            <v>8</v>
          </cell>
          <cell r="BW179">
            <v>2</v>
          </cell>
          <cell r="CL179">
            <v>0</v>
          </cell>
        </row>
        <row r="180">
          <cell r="D180" t="str">
            <v>3031QA0-946-PCS</v>
          </cell>
          <cell r="E180" t="str">
            <v>3031QA0</v>
          </cell>
          <cell r="F180" t="str">
            <v>AYNE AUTH PANTS</v>
          </cell>
          <cell r="G180" t="str">
            <v>946</v>
          </cell>
          <cell r="H180" t="str">
            <v>BLACK/WHT/VIOLE/BLUE</v>
          </cell>
          <cell r="I180">
            <v>14.441000000000001</v>
          </cell>
          <cell r="J180">
            <v>80</v>
          </cell>
          <cell r="K180">
            <v>0</v>
          </cell>
          <cell r="L180">
            <v>32</v>
          </cell>
          <cell r="M180">
            <v>0</v>
          </cell>
          <cell r="N180">
            <v>75</v>
          </cell>
          <cell r="O180">
            <v>0</v>
          </cell>
          <cell r="P180">
            <v>30</v>
          </cell>
          <cell r="Q180">
            <v>0</v>
          </cell>
          <cell r="R180" t="str">
            <v>HIVER 2019</v>
          </cell>
          <cell r="S180" t="str">
            <v>APPAREL</v>
          </cell>
          <cell r="T180" t="str">
            <v>MAN</v>
          </cell>
          <cell r="U180" t="str">
            <v>(vide)</v>
          </cell>
          <cell r="V180" t="str">
            <v>PCS</v>
          </cell>
          <cell r="W180">
            <v>48</v>
          </cell>
          <cell r="X180">
            <v>48</v>
          </cell>
          <cell r="BS180">
            <v>1</v>
          </cell>
          <cell r="BT180">
            <v>12</v>
          </cell>
          <cell r="BU180">
            <v>16</v>
          </cell>
          <cell r="BV180">
            <v>14</v>
          </cell>
          <cell r="BW180">
            <v>5</v>
          </cell>
          <cell r="CL180">
            <v>0</v>
          </cell>
        </row>
        <row r="181">
          <cell r="D181" t="str">
            <v>3031QC0-900-PCS</v>
          </cell>
          <cell r="E181" t="str">
            <v>3031QC0</v>
          </cell>
          <cell r="F181" t="str">
            <v>AHRAN 222 BANDA 10 SWEAT</v>
          </cell>
          <cell r="G181" t="str">
            <v>900</v>
          </cell>
          <cell r="H181" t="str">
            <v>REDF FLAME/WHITE</v>
          </cell>
          <cell r="I181">
            <v>9.4930000000000003</v>
          </cell>
          <cell r="J181">
            <v>70</v>
          </cell>
          <cell r="K181">
            <v>0</v>
          </cell>
          <cell r="L181">
            <v>28</v>
          </cell>
          <cell r="M181">
            <v>0</v>
          </cell>
          <cell r="N181">
            <v>65</v>
          </cell>
          <cell r="O181">
            <v>0</v>
          </cell>
          <cell r="P181">
            <v>26</v>
          </cell>
          <cell r="Q181">
            <v>0</v>
          </cell>
          <cell r="R181" t="str">
            <v>HIVER 2019</v>
          </cell>
          <cell r="S181" t="str">
            <v>APPAREL</v>
          </cell>
          <cell r="T181" t="str">
            <v>MAN</v>
          </cell>
          <cell r="U181" t="str">
            <v>(vide)</v>
          </cell>
          <cell r="V181" t="str">
            <v>PCS</v>
          </cell>
          <cell r="W181">
            <v>192</v>
          </cell>
          <cell r="X181">
            <v>192</v>
          </cell>
          <cell r="BS181">
            <v>16</v>
          </cell>
          <cell r="BT181">
            <v>66</v>
          </cell>
          <cell r="BU181">
            <v>71</v>
          </cell>
          <cell r="BV181">
            <v>31</v>
          </cell>
          <cell r="BW181">
            <v>4</v>
          </cell>
          <cell r="BX181">
            <v>4</v>
          </cell>
          <cell r="CL181">
            <v>0</v>
          </cell>
        </row>
        <row r="182">
          <cell r="D182" t="str">
            <v>3031QC0-901-PCS</v>
          </cell>
          <cell r="E182" t="str">
            <v>3031QC0</v>
          </cell>
          <cell r="F182" t="str">
            <v>AHRAN 222 BANDA 10 SWEAT</v>
          </cell>
          <cell r="G182" t="str">
            <v>901</v>
          </cell>
          <cell r="H182" t="str">
            <v>BLUE ROYAL/WHITE</v>
          </cell>
          <cell r="I182">
            <v>9.4930000000000003</v>
          </cell>
          <cell r="J182">
            <v>70</v>
          </cell>
          <cell r="K182">
            <v>0</v>
          </cell>
          <cell r="L182">
            <v>28</v>
          </cell>
          <cell r="M182">
            <v>0</v>
          </cell>
          <cell r="N182">
            <v>65</v>
          </cell>
          <cell r="O182">
            <v>0</v>
          </cell>
          <cell r="P182">
            <v>26</v>
          </cell>
          <cell r="Q182">
            <v>0</v>
          </cell>
          <cell r="R182" t="str">
            <v>HIVER 2019</v>
          </cell>
          <cell r="S182" t="str">
            <v>APPAREL</v>
          </cell>
          <cell r="T182" t="str">
            <v>MAN</v>
          </cell>
          <cell r="U182" t="str">
            <v>(vide)</v>
          </cell>
          <cell r="V182" t="str">
            <v>PCS</v>
          </cell>
          <cell r="W182">
            <v>386</v>
          </cell>
          <cell r="X182">
            <v>386</v>
          </cell>
          <cell r="BS182">
            <v>11</v>
          </cell>
          <cell r="BT182">
            <v>81</v>
          </cell>
          <cell r="BU182">
            <v>158</v>
          </cell>
          <cell r="BV182">
            <v>116</v>
          </cell>
          <cell r="BW182">
            <v>20</v>
          </cell>
          <cell r="CL182">
            <v>0</v>
          </cell>
        </row>
        <row r="183">
          <cell r="D183" t="str">
            <v>3031QC0-903-PCS</v>
          </cell>
          <cell r="E183" t="str">
            <v>3031QC0</v>
          </cell>
          <cell r="F183" t="str">
            <v>AHRAN 222 BANDA 10 SWEAT</v>
          </cell>
          <cell r="G183" t="str">
            <v>903</v>
          </cell>
          <cell r="H183" t="str">
            <v>BLACK/WHITE</v>
          </cell>
          <cell r="I183">
            <v>9.4930000000000003</v>
          </cell>
          <cell r="J183">
            <v>70</v>
          </cell>
          <cell r="K183">
            <v>0</v>
          </cell>
          <cell r="L183">
            <v>28</v>
          </cell>
          <cell r="M183">
            <v>0</v>
          </cell>
          <cell r="N183">
            <v>65</v>
          </cell>
          <cell r="O183">
            <v>0</v>
          </cell>
          <cell r="P183">
            <v>26</v>
          </cell>
          <cell r="Q183">
            <v>0</v>
          </cell>
          <cell r="R183" t="str">
            <v>HIVER 2019</v>
          </cell>
          <cell r="S183" t="str">
            <v>APPAREL</v>
          </cell>
          <cell r="T183" t="str">
            <v>MAN</v>
          </cell>
          <cell r="U183" t="str">
            <v>(vide)</v>
          </cell>
          <cell r="V183" t="str">
            <v>PCS</v>
          </cell>
          <cell r="W183">
            <v>569</v>
          </cell>
          <cell r="X183">
            <v>569</v>
          </cell>
          <cell r="BS183">
            <v>35</v>
          </cell>
          <cell r="BT183">
            <v>192</v>
          </cell>
          <cell r="BU183">
            <v>134</v>
          </cell>
          <cell r="BV183">
            <v>109</v>
          </cell>
          <cell r="BW183">
            <v>99</v>
          </cell>
          <cell r="CL183">
            <v>0</v>
          </cell>
        </row>
        <row r="184">
          <cell r="D184" t="str">
            <v>3031QC0-907-PCS</v>
          </cell>
          <cell r="E184" t="str">
            <v>3031QC0</v>
          </cell>
          <cell r="F184" t="str">
            <v>AHRAN 222 BANDA 10 SWEAT</v>
          </cell>
          <cell r="G184" t="str">
            <v>907</v>
          </cell>
          <cell r="H184" t="str">
            <v>GREEN/BLACK/WHITE</v>
          </cell>
          <cell r="I184">
            <v>9.4930000000000003</v>
          </cell>
          <cell r="J184">
            <v>70</v>
          </cell>
          <cell r="K184">
            <v>0</v>
          </cell>
          <cell r="L184">
            <v>28</v>
          </cell>
          <cell r="M184">
            <v>0</v>
          </cell>
          <cell r="N184">
            <v>65</v>
          </cell>
          <cell r="O184">
            <v>0</v>
          </cell>
          <cell r="P184">
            <v>26</v>
          </cell>
          <cell r="Q184">
            <v>0</v>
          </cell>
          <cell r="R184" t="str">
            <v>HIVER 2019</v>
          </cell>
          <cell r="S184" t="str">
            <v>APPAREL</v>
          </cell>
          <cell r="T184" t="str">
            <v>MAN</v>
          </cell>
          <cell r="U184" t="str">
            <v>(vide)</v>
          </cell>
          <cell r="V184" t="str">
            <v>PCS</v>
          </cell>
          <cell r="W184">
            <v>519</v>
          </cell>
          <cell r="X184">
            <v>519</v>
          </cell>
          <cell r="BT184">
            <v>117</v>
          </cell>
          <cell r="BU184">
            <v>223</v>
          </cell>
          <cell r="BV184">
            <v>143</v>
          </cell>
          <cell r="BW184">
            <v>36</v>
          </cell>
          <cell r="CL184">
            <v>0</v>
          </cell>
        </row>
        <row r="185">
          <cell r="D185" t="str">
            <v>3031QC0-925-PCS</v>
          </cell>
          <cell r="E185" t="str">
            <v>3031QC0</v>
          </cell>
          <cell r="F185" t="str">
            <v>AHRAN 222 BANDA 10 SWEAT</v>
          </cell>
          <cell r="G185" t="str">
            <v>925</v>
          </cell>
          <cell r="H185" t="str">
            <v>VIOLET/BLUE/WHITE</v>
          </cell>
          <cell r="I185">
            <v>9.4930000000000003</v>
          </cell>
          <cell r="J185">
            <v>70</v>
          </cell>
          <cell r="K185">
            <v>0</v>
          </cell>
          <cell r="L185">
            <v>28</v>
          </cell>
          <cell r="M185">
            <v>0</v>
          </cell>
          <cell r="N185">
            <v>65</v>
          </cell>
          <cell r="O185">
            <v>0</v>
          </cell>
          <cell r="P185">
            <v>26</v>
          </cell>
          <cell r="Q185">
            <v>0</v>
          </cell>
          <cell r="R185" t="str">
            <v>HIVER 2019</v>
          </cell>
          <cell r="S185" t="str">
            <v>APPAREL</v>
          </cell>
          <cell r="T185" t="str">
            <v>MAN</v>
          </cell>
          <cell r="U185" t="str">
            <v>(vide)</v>
          </cell>
          <cell r="V185" t="str">
            <v>PCS</v>
          </cell>
          <cell r="W185">
            <v>11</v>
          </cell>
          <cell r="X185">
            <v>11</v>
          </cell>
          <cell r="BT185">
            <v>6</v>
          </cell>
          <cell r="BU185">
            <v>3</v>
          </cell>
          <cell r="BW185">
            <v>2</v>
          </cell>
          <cell r="CL185">
            <v>0</v>
          </cell>
        </row>
        <row r="186">
          <cell r="D186" t="str">
            <v>3031QD0-900-PCS</v>
          </cell>
          <cell r="E186" t="str">
            <v>3031QD0</v>
          </cell>
          <cell r="F186" t="str">
            <v>ANAY 222 BANDA 10 SWEAT</v>
          </cell>
          <cell r="G186" t="str">
            <v>900</v>
          </cell>
          <cell r="H186" t="str">
            <v>RED FLAME/WHITE</v>
          </cell>
          <cell r="I186">
            <v>8.3170000000000002</v>
          </cell>
          <cell r="J186">
            <v>75</v>
          </cell>
          <cell r="K186">
            <v>0</v>
          </cell>
          <cell r="L186">
            <v>30</v>
          </cell>
          <cell r="M186">
            <v>0</v>
          </cell>
          <cell r="N186">
            <v>65</v>
          </cell>
          <cell r="O186">
            <v>0</v>
          </cell>
          <cell r="P186">
            <v>26</v>
          </cell>
          <cell r="Q186">
            <v>0</v>
          </cell>
          <cell r="R186" t="str">
            <v>HIVER 2019</v>
          </cell>
          <cell r="S186" t="str">
            <v>APPAREL</v>
          </cell>
          <cell r="T186" t="str">
            <v>WOMAN</v>
          </cell>
          <cell r="U186" t="str">
            <v>(vide)</v>
          </cell>
          <cell r="V186" t="str">
            <v>PCS</v>
          </cell>
          <cell r="W186">
            <v>342</v>
          </cell>
          <cell r="X186">
            <v>342</v>
          </cell>
          <cell r="BS186">
            <v>44</v>
          </cell>
          <cell r="BT186">
            <v>102</v>
          </cell>
          <cell r="BU186">
            <v>132</v>
          </cell>
          <cell r="BV186">
            <v>37</v>
          </cell>
          <cell r="BW186">
            <v>27</v>
          </cell>
          <cell r="CL186">
            <v>0</v>
          </cell>
        </row>
        <row r="187">
          <cell r="D187" t="str">
            <v>3031QD0-901-PCS</v>
          </cell>
          <cell r="E187" t="str">
            <v>3031QD0</v>
          </cell>
          <cell r="F187" t="str">
            <v>ANAY 222 BANDA 10 SWEAT</v>
          </cell>
          <cell r="G187" t="str">
            <v>901</v>
          </cell>
          <cell r="H187" t="str">
            <v>BLUE ROYAL/WHITE</v>
          </cell>
          <cell r="I187">
            <v>8.3170000000000002</v>
          </cell>
          <cell r="J187">
            <v>75</v>
          </cell>
          <cell r="K187">
            <v>0</v>
          </cell>
          <cell r="L187">
            <v>30</v>
          </cell>
          <cell r="M187">
            <v>0</v>
          </cell>
          <cell r="N187">
            <v>65</v>
          </cell>
          <cell r="O187">
            <v>0</v>
          </cell>
          <cell r="P187">
            <v>26</v>
          </cell>
          <cell r="Q187">
            <v>0</v>
          </cell>
          <cell r="R187" t="str">
            <v>HIVER 2019</v>
          </cell>
          <cell r="S187" t="str">
            <v>APPAREL</v>
          </cell>
          <cell r="T187" t="str">
            <v>WOMAN</v>
          </cell>
          <cell r="U187" t="str">
            <v>(vide)</v>
          </cell>
          <cell r="V187" t="str">
            <v>PCS</v>
          </cell>
          <cell r="W187">
            <v>476</v>
          </cell>
          <cell r="X187">
            <v>476</v>
          </cell>
          <cell r="BS187">
            <v>77</v>
          </cell>
          <cell r="BT187">
            <v>144</v>
          </cell>
          <cell r="BU187">
            <v>163</v>
          </cell>
          <cell r="BV187">
            <v>64</v>
          </cell>
          <cell r="BW187">
            <v>28</v>
          </cell>
          <cell r="CL187">
            <v>0</v>
          </cell>
        </row>
        <row r="188">
          <cell r="D188" t="str">
            <v>3031QD0-903-PCS</v>
          </cell>
          <cell r="E188" t="str">
            <v>3031QD0</v>
          </cell>
          <cell r="F188" t="str">
            <v>ANAY 222 BANDA 10 SWEAT</v>
          </cell>
          <cell r="G188" t="str">
            <v>903</v>
          </cell>
          <cell r="H188" t="str">
            <v>BLACK/WHITE</v>
          </cell>
          <cell r="I188">
            <v>8.3170000000000002</v>
          </cell>
          <cell r="J188">
            <v>75</v>
          </cell>
          <cell r="K188">
            <v>0</v>
          </cell>
          <cell r="L188">
            <v>30</v>
          </cell>
          <cell r="M188">
            <v>0</v>
          </cell>
          <cell r="N188">
            <v>65</v>
          </cell>
          <cell r="O188">
            <v>0</v>
          </cell>
          <cell r="P188">
            <v>26</v>
          </cell>
          <cell r="Q188">
            <v>0</v>
          </cell>
          <cell r="R188" t="str">
            <v>HIVER 2019</v>
          </cell>
          <cell r="S188" t="str">
            <v>APPAREL</v>
          </cell>
          <cell r="T188" t="str">
            <v>WOMAN</v>
          </cell>
          <cell r="U188" t="str">
            <v>(vide)</v>
          </cell>
          <cell r="V188" t="str">
            <v>PCS</v>
          </cell>
          <cell r="W188">
            <v>372</v>
          </cell>
          <cell r="X188">
            <v>372</v>
          </cell>
          <cell r="BS188">
            <v>60</v>
          </cell>
          <cell r="BT188">
            <v>113</v>
          </cell>
          <cell r="BU188">
            <v>141</v>
          </cell>
          <cell r="BV188">
            <v>40</v>
          </cell>
          <cell r="BW188">
            <v>18</v>
          </cell>
          <cell r="CL188">
            <v>0</v>
          </cell>
        </row>
        <row r="189">
          <cell r="D189" t="str">
            <v>3031QE0-900-PCS</v>
          </cell>
          <cell r="E189" t="str">
            <v>3031QE0</v>
          </cell>
          <cell r="F189" t="str">
            <v>ARSIS 222 BANDA 10 PANTS</v>
          </cell>
          <cell r="G189" t="str">
            <v>900</v>
          </cell>
          <cell r="H189" t="str">
            <v>RED FLAME/WHITE</v>
          </cell>
          <cell r="I189">
            <v>8.3490000000000002</v>
          </cell>
          <cell r="J189">
            <v>65</v>
          </cell>
          <cell r="K189">
            <v>0</v>
          </cell>
          <cell r="L189">
            <v>26</v>
          </cell>
          <cell r="M189">
            <v>0</v>
          </cell>
          <cell r="N189">
            <v>60</v>
          </cell>
          <cell r="O189">
            <v>0</v>
          </cell>
          <cell r="P189">
            <v>24</v>
          </cell>
          <cell r="Q189">
            <v>0</v>
          </cell>
          <cell r="R189" t="str">
            <v>HIVER 2019</v>
          </cell>
          <cell r="S189" t="str">
            <v>APPAREL</v>
          </cell>
          <cell r="T189" t="str">
            <v>WOMAN</v>
          </cell>
          <cell r="U189" t="str">
            <v>(vide)</v>
          </cell>
          <cell r="V189" t="str">
            <v>PCS</v>
          </cell>
          <cell r="W189">
            <v>239</v>
          </cell>
          <cell r="X189">
            <v>239</v>
          </cell>
          <cell r="BS189">
            <v>4</v>
          </cell>
          <cell r="BT189">
            <v>53</v>
          </cell>
          <cell r="BU189">
            <v>87</v>
          </cell>
          <cell r="BV189">
            <v>53</v>
          </cell>
          <cell r="BW189">
            <v>42</v>
          </cell>
          <cell r="CL189">
            <v>0</v>
          </cell>
        </row>
        <row r="190">
          <cell r="D190" t="str">
            <v>3031QE0-901-PCS</v>
          </cell>
          <cell r="E190" t="str">
            <v>3031QE0</v>
          </cell>
          <cell r="F190" t="str">
            <v>ARSIS 222 BANDA 10 PANTS</v>
          </cell>
          <cell r="G190" t="str">
            <v>901</v>
          </cell>
          <cell r="H190" t="str">
            <v>BLUE ROYAL/WHITE</v>
          </cell>
          <cell r="I190">
            <v>8.3490000000000002</v>
          </cell>
          <cell r="J190">
            <v>65</v>
          </cell>
          <cell r="K190">
            <v>0</v>
          </cell>
          <cell r="L190">
            <v>26</v>
          </cell>
          <cell r="M190">
            <v>0</v>
          </cell>
          <cell r="N190">
            <v>60</v>
          </cell>
          <cell r="O190">
            <v>0</v>
          </cell>
          <cell r="P190">
            <v>24</v>
          </cell>
          <cell r="Q190">
            <v>0</v>
          </cell>
          <cell r="R190" t="str">
            <v>HIVER 2019</v>
          </cell>
          <cell r="S190" t="str">
            <v>APPAREL</v>
          </cell>
          <cell r="T190" t="str">
            <v>WOMAN</v>
          </cell>
          <cell r="U190" t="str">
            <v>(vide)</v>
          </cell>
          <cell r="V190" t="str">
            <v>PCS</v>
          </cell>
          <cell r="W190">
            <v>505</v>
          </cell>
          <cell r="X190">
            <v>505</v>
          </cell>
          <cell r="BS190">
            <v>81</v>
          </cell>
          <cell r="BT190">
            <v>147</v>
          </cell>
          <cell r="BU190">
            <v>147</v>
          </cell>
          <cell r="BV190">
            <v>78</v>
          </cell>
          <cell r="BW190">
            <v>52</v>
          </cell>
          <cell r="CL190">
            <v>0</v>
          </cell>
        </row>
        <row r="191">
          <cell r="D191" t="str">
            <v>3031QE0-903-PCS</v>
          </cell>
          <cell r="E191" t="str">
            <v>3031QE0</v>
          </cell>
          <cell r="F191" t="str">
            <v>ARSIS 222 BANDA 10 PANTS</v>
          </cell>
          <cell r="G191" t="str">
            <v>903</v>
          </cell>
          <cell r="H191" t="str">
            <v>BLACK/WHITE</v>
          </cell>
          <cell r="I191">
            <v>8.3490000000000002</v>
          </cell>
          <cell r="J191">
            <v>65</v>
          </cell>
          <cell r="K191">
            <v>0</v>
          </cell>
          <cell r="L191">
            <v>26</v>
          </cell>
          <cell r="M191">
            <v>0</v>
          </cell>
          <cell r="N191">
            <v>60</v>
          </cell>
          <cell r="O191">
            <v>0</v>
          </cell>
          <cell r="P191">
            <v>24</v>
          </cell>
          <cell r="Q191">
            <v>0</v>
          </cell>
          <cell r="R191" t="str">
            <v>HIVER 2019</v>
          </cell>
          <cell r="S191" t="str">
            <v>APPAREL</v>
          </cell>
          <cell r="T191" t="str">
            <v>WOMAN</v>
          </cell>
          <cell r="U191" t="str">
            <v>(vide)</v>
          </cell>
          <cell r="V191" t="str">
            <v>PCS</v>
          </cell>
          <cell r="W191">
            <v>194</v>
          </cell>
          <cell r="X191">
            <v>194</v>
          </cell>
          <cell r="BS191">
            <v>49</v>
          </cell>
          <cell r="BU191">
            <v>1</v>
          </cell>
          <cell r="BV191">
            <v>74</v>
          </cell>
          <cell r="BW191">
            <v>70</v>
          </cell>
          <cell r="CL191">
            <v>0</v>
          </cell>
        </row>
        <row r="192">
          <cell r="D192" t="str">
            <v>3031QE0-906-PCS</v>
          </cell>
          <cell r="E192" t="str">
            <v>3031QE0</v>
          </cell>
          <cell r="F192" t="str">
            <v>ARSIS 222 BANDA 10 PANTS</v>
          </cell>
          <cell r="G192" t="str">
            <v>906</v>
          </cell>
          <cell r="H192" t="str">
            <v>RED CERISE/WHITE/GOLD</v>
          </cell>
          <cell r="I192">
            <v>8.3490000000000002</v>
          </cell>
          <cell r="J192">
            <v>65</v>
          </cell>
          <cell r="K192">
            <v>0</v>
          </cell>
          <cell r="L192">
            <v>26</v>
          </cell>
          <cell r="M192">
            <v>0</v>
          </cell>
          <cell r="N192">
            <v>60</v>
          </cell>
          <cell r="O192">
            <v>0</v>
          </cell>
          <cell r="P192">
            <v>24</v>
          </cell>
          <cell r="Q192">
            <v>0</v>
          </cell>
          <cell r="R192" t="str">
            <v>HIVER 2019</v>
          </cell>
          <cell r="S192" t="str">
            <v>APPAREL</v>
          </cell>
          <cell r="T192" t="str">
            <v>WOMAN</v>
          </cell>
          <cell r="U192" t="str">
            <v>(vide)</v>
          </cell>
          <cell r="V192" t="str">
            <v>PCS</v>
          </cell>
          <cell r="W192">
            <v>2</v>
          </cell>
          <cell r="X192">
            <v>2</v>
          </cell>
          <cell r="BU192">
            <v>1</v>
          </cell>
          <cell r="BV192">
            <v>1</v>
          </cell>
          <cell r="CL192">
            <v>0</v>
          </cell>
        </row>
        <row r="193">
          <cell r="D193" t="str">
            <v>3031QE0-907-PCS</v>
          </cell>
          <cell r="E193" t="str">
            <v>3031QE0</v>
          </cell>
          <cell r="F193" t="str">
            <v>ARSIS 222 BANDA 10 PANTS</v>
          </cell>
          <cell r="G193" t="str">
            <v>907</v>
          </cell>
          <cell r="H193" t="str">
            <v>GREEN/BLACK/WHITE</v>
          </cell>
          <cell r="I193">
            <v>8.3490000000000002</v>
          </cell>
          <cell r="J193">
            <v>65</v>
          </cell>
          <cell r="K193">
            <v>0</v>
          </cell>
          <cell r="L193">
            <v>26</v>
          </cell>
          <cell r="M193">
            <v>0</v>
          </cell>
          <cell r="N193">
            <v>60</v>
          </cell>
          <cell r="O193">
            <v>0</v>
          </cell>
          <cell r="P193">
            <v>24</v>
          </cell>
          <cell r="Q193">
            <v>0</v>
          </cell>
          <cell r="R193" t="str">
            <v>HIVER 2019</v>
          </cell>
          <cell r="S193" t="str">
            <v>APPAREL</v>
          </cell>
          <cell r="T193" t="str">
            <v>WOMAN</v>
          </cell>
          <cell r="U193" t="str">
            <v>(vide)</v>
          </cell>
          <cell r="V193" t="str">
            <v>PCS</v>
          </cell>
          <cell r="W193">
            <v>589</v>
          </cell>
          <cell r="X193">
            <v>589</v>
          </cell>
          <cell r="BS193">
            <v>152</v>
          </cell>
          <cell r="BT193">
            <v>226</v>
          </cell>
          <cell r="BU193">
            <v>146</v>
          </cell>
          <cell r="BV193">
            <v>65</v>
          </cell>
          <cell r="CL193">
            <v>0</v>
          </cell>
        </row>
        <row r="194">
          <cell r="D194" t="str">
            <v>3031QE0-927-PCS</v>
          </cell>
          <cell r="E194" t="str">
            <v>3031QE0</v>
          </cell>
          <cell r="F194" t="str">
            <v>ARSIS 222 BANDA 10 PANTS</v>
          </cell>
          <cell r="G194" t="str">
            <v>927</v>
          </cell>
          <cell r="H194" t="str">
            <v>VIOLET/PINK/WHITE</v>
          </cell>
          <cell r="I194">
            <v>8.3490000000000002</v>
          </cell>
          <cell r="J194">
            <v>65</v>
          </cell>
          <cell r="K194">
            <v>0</v>
          </cell>
          <cell r="L194">
            <v>26</v>
          </cell>
          <cell r="M194">
            <v>0</v>
          </cell>
          <cell r="N194">
            <v>60</v>
          </cell>
          <cell r="O194">
            <v>0</v>
          </cell>
          <cell r="P194">
            <v>24</v>
          </cell>
          <cell r="Q194">
            <v>0</v>
          </cell>
          <cell r="R194" t="str">
            <v>HIVER 2019</v>
          </cell>
          <cell r="S194" t="str">
            <v>APPAREL</v>
          </cell>
          <cell r="T194" t="str">
            <v>WOMAN</v>
          </cell>
          <cell r="U194" t="str">
            <v>(vide)</v>
          </cell>
          <cell r="V194" t="str">
            <v>PCS</v>
          </cell>
          <cell r="W194">
            <v>71</v>
          </cell>
          <cell r="X194">
            <v>71</v>
          </cell>
          <cell r="BS194">
            <v>16</v>
          </cell>
          <cell r="BT194">
            <v>32</v>
          </cell>
          <cell r="BU194">
            <v>19</v>
          </cell>
          <cell r="BV194">
            <v>2</v>
          </cell>
          <cell r="BW194">
            <v>2</v>
          </cell>
          <cell r="CL194">
            <v>0</v>
          </cell>
        </row>
        <row r="195">
          <cell r="D195" t="str">
            <v>3031QF0_UJD-938-PCS</v>
          </cell>
          <cell r="E195" t="str">
            <v>3031QF0_UJD</v>
          </cell>
          <cell r="F195" t="str">
            <v>AUTIN 222 BANDA TEE</v>
          </cell>
          <cell r="G195" t="str">
            <v>938</v>
          </cell>
          <cell r="H195" t="str">
            <v>WHITE/GREEN</v>
          </cell>
          <cell r="I195">
            <v>8.0980000000000008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40</v>
          </cell>
          <cell r="O195">
            <v>0</v>
          </cell>
          <cell r="P195">
            <v>16</v>
          </cell>
          <cell r="Q195">
            <v>0</v>
          </cell>
          <cell r="R195" t="str">
            <v>HIVER 2018</v>
          </cell>
          <cell r="S195" t="str">
            <v>APPAREL</v>
          </cell>
          <cell r="T195" t="str">
            <v>MAN</v>
          </cell>
          <cell r="U195" t="str">
            <v>(vide)</v>
          </cell>
          <cell r="V195" t="str">
            <v>PCS</v>
          </cell>
          <cell r="W195">
            <v>14</v>
          </cell>
          <cell r="X195">
            <v>14</v>
          </cell>
          <cell r="BV195">
            <v>14</v>
          </cell>
          <cell r="CL195">
            <v>0</v>
          </cell>
        </row>
        <row r="196">
          <cell r="D196" t="str">
            <v>3031QG0-907-PCS</v>
          </cell>
          <cell r="E196" t="str">
            <v>3031QG0</v>
          </cell>
          <cell r="F196" t="str">
            <v>AUYEN 222 BANDA TEE</v>
          </cell>
          <cell r="G196" t="str">
            <v>907</v>
          </cell>
          <cell r="H196" t="str">
            <v>BLACK/WHITE</v>
          </cell>
          <cell r="I196">
            <v>6.2480000000000002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35</v>
          </cell>
          <cell r="O196">
            <v>0</v>
          </cell>
          <cell r="P196">
            <v>14</v>
          </cell>
          <cell r="Q196">
            <v>0</v>
          </cell>
          <cell r="R196" t="str">
            <v>HIVER 2019</v>
          </cell>
          <cell r="S196" t="str">
            <v>APPAREL</v>
          </cell>
          <cell r="T196" t="str">
            <v>MAN</v>
          </cell>
          <cell r="U196" t="str">
            <v>(vide)</v>
          </cell>
          <cell r="V196" t="str">
            <v>PCS</v>
          </cell>
          <cell r="W196">
            <v>14</v>
          </cell>
          <cell r="X196">
            <v>14</v>
          </cell>
          <cell r="BS196">
            <v>3</v>
          </cell>
          <cell r="BT196">
            <v>7</v>
          </cell>
          <cell r="BU196">
            <v>4</v>
          </cell>
          <cell r="CL196">
            <v>0</v>
          </cell>
        </row>
        <row r="197">
          <cell r="D197" t="str">
            <v>3031QI0-918-PCS</v>
          </cell>
          <cell r="E197" t="str">
            <v>3031QI0</v>
          </cell>
          <cell r="F197" t="str">
            <v>MARLETA AUTH JACKET UO</v>
          </cell>
          <cell r="G197" t="str">
            <v>918</v>
          </cell>
          <cell r="H197" t="str">
            <v>BLACK/WHITE</v>
          </cell>
          <cell r="I197">
            <v>29.643000000000001</v>
          </cell>
          <cell r="J197">
            <v>160</v>
          </cell>
          <cell r="K197">
            <v>0</v>
          </cell>
          <cell r="L197">
            <v>64</v>
          </cell>
          <cell r="M197">
            <v>0</v>
          </cell>
          <cell r="N197">
            <v>0</v>
          </cell>
          <cell r="O197">
            <v>0</v>
          </cell>
          <cell r="P197">
            <v>33</v>
          </cell>
          <cell r="Q197">
            <v>0</v>
          </cell>
          <cell r="R197" t="str">
            <v>HIVER 2019</v>
          </cell>
          <cell r="S197" t="str">
            <v>APPAREL</v>
          </cell>
          <cell r="T197" t="str">
            <v>MAN</v>
          </cell>
          <cell r="U197" t="str">
            <v>(vide)</v>
          </cell>
          <cell r="V197" t="str">
            <v>PCS</v>
          </cell>
          <cell r="W197">
            <v>3</v>
          </cell>
          <cell r="X197">
            <v>3</v>
          </cell>
          <cell r="BT197">
            <v>1</v>
          </cell>
          <cell r="BV197">
            <v>1</v>
          </cell>
          <cell r="BW197">
            <v>1</v>
          </cell>
          <cell r="CL197">
            <v>0</v>
          </cell>
        </row>
        <row r="198">
          <cell r="D198" t="str">
            <v>3031QZ0-903-PCS</v>
          </cell>
          <cell r="E198" t="str">
            <v>3031QZ0</v>
          </cell>
          <cell r="F198" t="str">
            <v>ARPAN 222 BANDA 10 PANTS</v>
          </cell>
          <cell r="G198" t="str">
            <v>903</v>
          </cell>
          <cell r="H198" t="str">
            <v>BLACK/WHITE</v>
          </cell>
          <cell r="I198">
            <v>8.3879999999999999</v>
          </cell>
          <cell r="J198">
            <v>70</v>
          </cell>
          <cell r="K198">
            <v>0</v>
          </cell>
          <cell r="L198">
            <v>28</v>
          </cell>
          <cell r="M198">
            <v>0</v>
          </cell>
          <cell r="N198">
            <v>65</v>
          </cell>
          <cell r="O198">
            <v>0</v>
          </cell>
          <cell r="P198">
            <v>26</v>
          </cell>
          <cell r="Q198">
            <v>0</v>
          </cell>
          <cell r="R198" t="str">
            <v>HIVER 2019</v>
          </cell>
          <cell r="S198" t="str">
            <v>APPAREL</v>
          </cell>
          <cell r="T198" t="str">
            <v>MAN</v>
          </cell>
          <cell r="U198" t="str">
            <v>(vide)</v>
          </cell>
          <cell r="V198" t="str">
            <v>PCS</v>
          </cell>
          <cell r="W198">
            <v>1328</v>
          </cell>
          <cell r="X198">
            <v>1328</v>
          </cell>
          <cell r="BS198">
            <v>224</v>
          </cell>
          <cell r="BT198">
            <v>391</v>
          </cell>
          <cell r="BU198">
            <v>381</v>
          </cell>
          <cell r="BV198">
            <v>292</v>
          </cell>
          <cell r="BW198">
            <v>40</v>
          </cell>
          <cell r="CL198">
            <v>0</v>
          </cell>
        </row>
        <row r="199">
          <cell r="D199" t="str">
            <v>3031QZ0-905-PCS</v>
          </cell>
          <cell r="E199" t="str">
            <v>3031QZ0</v>
          </cell>
          <cell r="F199" t="str">
            <v>ARPAN 222 BANDA 10 PANTS</v>
          </cell>
          <cell r="G199" t="str">
            <v>905</v>
          </cell>
          <cell r="H199" t="str">
            <v>BLACK/WHITE/GOLD</v>
          </cell>
          <cell r="I199">
            <v>8.3879999999999999</v>
          </cell>
          <cell r="J199">
            <v>70</v>
          </cell>
          <cell r="K199">
            <v>0</v>
          </cell>
          <cell r="L199">
            <v>28</v>
          </cell>
          <cell r="M199">
            <v>0</v>
          </cell>
          <cell r="N199">
            <v>65</v>
          </cell>
          <cell r="O199">
            <v>0</v>
          </cell>
          <cell r="P199">
            <v>26</v>
          </cell>
          <cell r="Q199">
            <v>0</v>
          </cell>
          <cell r="R199" t="str">
            <v>HIVER 2019</v>
          </cell>
          <cell r="S199" t="str">
            <v>APPAREL</v>
          </cell>
          <cell r="T199" t="str">
            <v>MAN</v>
          </cell>
          <cell r="U199" t="str">
            <v>(vide)</v>
          </cell>
          <cell r="V199" t="str">
            <v>PCS</v>
          </cell>
          <cell r="W199">
            <v>515</v>
          </cell>
          <cell r="X199">
            <v>515</v>
          </cell>
          <cell r="BS199">
            <v>243</v>
          </cell>
          <cell r="BT199">
            <v>112</v>
          </cell>
          <cell r="BU199">
            <v>132</v>
          </cell>
          <cell r="BV199">
            <v>28</v>
          </cell>
          <cell r="CL199">
            <v>0</v>
          </cell>
        </row>
        <row r="200">
          <cell r="D200" t="str">
            <v>3031QZ0-907-PCS</v>
          </cell>
          <cell r="E200" t="str">
            <v>3031QZ0</v>
          </cell>
          <cell r="F200" t="str">
            <v>ARPAN 222 BANDA 10 PANTS</v>
          </cell>
          <cell r="G200" t="str">
            <v>907</v>
          </cell>
          <cell r="H200" t="str">
            <v>GREEN/BLACK/WHITE</v>
          </cell>
          <cell r="I200">
            <v>8.3879999999999999</v>
          </cell>
          <cell r="J200">
            <v>70</v>
          </cell>
          <cell r="K200">
            <v>0</v>
          </cell>
          <cell r="L200">
            <v>28</v>
          </cell>
          <cell r="M200">
            <v>0</v>
          </cell>
          <cell r="N200">
            <v>65</v>
          </cell>
          <cell r="O200">
            <v>0</v>
          </cell>
          <cell r="P200">
            <v>26</v>
          </cell>
          <cell r="Q200">
            <v>0</v>
          </cell>
          <cell r="R200" t="str">
            <v>HIVER 2019</v>
          </cell>
          <cell r="S200" t="str">
            <v>APPAREL</v>
          </cell>
          <cell r="T200" t="str">
            <v>MAN</v>
          </cell>
          <cell r="U200" t="str">
            <v>(vide)</v>
          </cell>
          <cell r="V200" t="str">
            <v>PCS</v>
          </cell>
          <cell r="W200">
            <v>26</v>
          </cell>
          <cell r="X200">
            <v>26</v>
          </cell>
          <cell r="BT200">
            <v>10</v>
          </cell>
          <cell r="BU200">
            <v>8</v>
          </cell>
          <cell r="BV200">
            <v>8</v>
          </cell>
          <cell r="CL200">
            <v>0</v>
          </cell>
        </row>
        <row r="201">
          <cell r="D201" t="str">
            <v>3031R00-908-PCS</v>
          </cell>
          <cell r="E201" t="str">
            <v>3031R00</v>
          </cell>
          <cell r="F201" t="str">
            <v>ASTRI SLIM 222 BANDA HOODIE</v>
          </cell>
          <cell r="G201" t="str">
            <v>908</v>
          </cell>
          <cell r="H201" t="str">
            <v>BLACK/WHITE</v>
          </cell>
          <cell r="I201">
            <v>14.012</v>
          </cell>
          <cell r="J201">
            <v>65</v>
          </cell>
          <cell r="K201">
            <v>0</v>
          </cell>
          <cell r="L201">
            <v>26</v>
          </cell>
          <cell r="M201">
            <v>0</v>
          </cell>
          <cell r="N201">
            <v>60</v>
          </cell>
          <cell r="O201">
            <v>0</v>
          </cell>
          <cell r="P201">
            <v>24</v>
          </cell>
          <cell r="Q201">
            <v>0</v>
          </cell>
          <cell r="R201" t="str">
            <v>HIVER 2018</v>
          </cell>
          <cell r="S201" t="str">
            <v>APPAREL</v>
          </cell>
          <cell r="T201" t="str">
            <v>WOMAN</v>
          </cell>
          <cell r="U201" t="str">
            <v>(vide)</v>
          </cell>
          <cell r="V201" t="str">
            <v>PCS</v>
          </cell>
          <cell r="W201">
            <v>10</v>
          </cell>
          <cell r="X201">
            <v>10</v>
          </cell>
          <cell r="BV201">
            <v>10</v>
          </cell>
          <cell r="CL201">
            <v>0</v>
          </cell>
        </row>
        <row r="202">
          <cell r="D202" t="str">
            <v>3031RQ0-914-C12MN</v>
          </cell>
          <cell r="E202" t="str">
            <v>3031RQ0</v>
          </cell>
          <cell r="F202" t="str">
            <v xml:space="preserve">TENHAM </v>
          </cell>
          <cell r="G202" t="str">
            <v>914</v>
          </cell>
          <cell r="H202" t="str">
            <v xml:space="preserve">BLUE GREY RED </v>
          </cell>
          <cell r="I202">
            <v>9.2729999999999997</v>
          </cell>
          <cell r="J202">
            <v>55</v>
          </cell>
          <cell r="K202">
            <v>0</v>
          </cell>
          <cell r="L202">
            <v>27.5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 t="str">
            <v>ETE 2018</v>
          </cell>
          <cell r="S202" t="str">
            <v>SHOES</v>
          </cell>
          <cell r="T202" t="str">
            <v>MAN</v>
          </cell>
          <cell r="U202" t="str">
            <v>40-1|41-2|42-2|43-3|44-2|45-1|46-1</v>
          </cell>
          <cell r="V202" t="str">
            <v>C12MN</v>
          </cell>
          <cell r="W202">
            <v>12</v>
          </cell>
          <cell r="X202">
            <v>1</v>
          </cell>
          <cell r="CG202">
            <v>1</v>
          </cell>
          <cell r="CL202">
            <v>0</v>
          </cell>
        </row>
        <row r="203">
          <cell r="D203" t="str">
            <v>3031RX0-910-PCS</v>
          </cell>
          <cell r="E203" t="str">
            <v>3031RX0</v>
          </cell>
          <cell r="F203" t="str">
            <v>ARIT SLIM 222 BANDA HOODIE</v>
          </cell>
          <cell r="G203" t="str">
            <v>910</v>
          </cell>
          <cell r="H203" t="str">
            <v>RED BORDEAUX/GREY</v>
          </cell>
          <cell r="I203">
            <v>12.103999999999999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70</v>
          </cell>
          <cell r="O203">
            <v>0</v>
          </cell>
          <cell r="P203">
            <v>28</v>
          </cell>
          <cell r="Q203">
            <v>0</v>
          </cell>
          <cell r="R203" t="str">
            <v>HIVER 2018</v>
          </cell>
          <cell r="S203" t="str">
            <v>APPAREL</v>
          </cell>
          <cell r="T203" t="str">
            <v>MAN</v>
          </cell>
          <cell r="U203" t="str">
            <v>(vide)</v>
          </cell>
          <cell r="V203" t="str">
            <v>PCS</v>
          </cell>
          <cell r="W203">
            <v>2</v>
          </cell>
          <cell r="X203">
            <v>2</v>
          </cell>
          <cell r="BT203">
            <v>2</v>
          </cell>
          <cell r="CL203">
            <v>0</v>
          </cell>
        </row>
        <row r="204">
          <cell r="D204" t="str">
            <v>3031RZ0-909-PCS</v>
          </cell>
          <cell r="E204" t="str">
            <v>3031RZ0</v>
          </cell>
          <cell r="F204" t="str">
            <v>ALVIN SLIM 222 BANDA SWEAT</v>
          </cell>
          <cell r="G204" t="str">
            <v>909</v>
          </cell>
          <cell r="H204" t="str">
            <v>BLACK/GREY</v>
          </cell>
          <cell r="I204">
            <v>10.62</v>
          </cell>
          <cell r="J204">
            <v>69.989999999999995</v>
          </cell>
          <cell r="K204">
            <v>0</v>
          </cell>
          <cell r="L204">
            <v>24.64</v>
          </cell>
          <cell r="M204">
            <v>0</v>
          </cell>
          <cell r="N204">
            <v>60</v>
          </cell>
          <cell r="O204">
            <v>0</v>
          </cell>
          <cell r="P204">
            <v>24</v>
          </cell>
          <cell r="Q204">
            <v>0</v>
          </cell>
          <cell r="R204" t="str">
            <v>HIVER 2018</v>
          </cell>
          <cell r="S204" t="str">
            <v>APPAREL</v>
          </cell>
          <cell r="T204" t="str">
            <v>MAN</v>
          </cell>
          <cell r="U204" t="str">
            <v>(vide)</v>
          </cell>
          <cell r="V204" t="str">
            <v>PCS</v>
          </cell>
          <cell r="W204">
            <v>1</v>
          </cell>
          <cell r="X204">
            <v>1</v>
          </cell>
          <cell r="BT204">
            <v>1</v>
          </cell>
          <cell r="CL204">
            <v>0</v>
          </cell>
        </row>
        <row r="205">
          <cell r="D205" t="str">
            <v>3031S40-A12-PAI</v>
          </cell>
          <cell r="E205" t="str">
            <v>3031S40</v>
          </cell>
          <cell r="F205" t="str">
            <v>LAMAZE  WO</v>
          </cell>
          <cell r="G205" t="str">
            <v>A12</v>
          </cell>
          <cell r="H205" t="str">
            <v xml:space="preserve">BLACK SILVER  WHITE </v>
          </cell>
          <cell r="I205">
            <v>10.085000000000001</v>
          </cell>
          <cell r="J205">
            <v>50</v>
          </cell>
          <cell r="K205">
            <v>0</v>
          </cell>
          <cell r="L205">
            <v>25</v>
          </cell>
          <cell r="M205">
            <v>0</v>
          </cell>
          <cell r="N205">
            <v>45</v>
          </cell>
          <cell r="O205">
            <v>0</v>
          </cell>
          <cell r="P205">
            <v>18</v>
          </cell>
          <cell r="Q205">
            <v>0</v>
          </cell>
          <cell r="R205" t="str">
            <v>HIVER 2018</v>
          </cell>
          <cell r="S205" t="str">
            <v>SHOES</v>
          </cell>
          <cell r="T205" t="str">
            <v>WOMAN</v>
          </cell>
          <cell r="U205" t="str">
            <v>(vide)</v>
          </cell>
          <cell r="V205" t="str">
            <v>PAI</v>
          </cell>
          <cell r="W205">
            <v>1076</v>
          </cell>
          <cell r="X205">
            <v>1076</v>
          </cell>
          <cell r="AM205">
            <v>216</v>
          </cell>
          <cell r="AN205">
            <v>38</v>
          </cell>
          <cell r="AO205">
            <v>210</v>
          </cell>
          <cell r="AP205">
            <v>213</v>
          </cell>
          <cell r="AQ205">
            <v>126</v>
          </cell>
          <cell r="AR205">
            <v>273</v>
          </cell>
          <cell r="CL205">
            <v>0</v>
          </cell>
        </row>
        <row r="206">
          <cell r="D206" t="str">
            <v>3031S70-905-PAI</v>
          </cell>
          <cell r="E206" t="str">
            <v>3031S70</v>
          </cell>
          <cell r="F206" t="str">
            <v>KINSLEY WO</v>
          </cell>
          <cell r="G206" t="str">
            <v>905</v>
          </cell>
          <cell r="H206" t="str">
            <v xml:space="preserve">GREY LT </v>
          </cell>
          <cell r="I206">
            <v>9.9930000000000003</v>
          </cell>
          <cell r="J206">
            <v>55</v>
          </cell>
          <cell r="K206">
            <v>0</v>
          </cell>
          <cell r="L206">
            <v>27.5</v>
          </cell>
          <cell r="M206">
            <v>0</v>
          </cell>
          <cell r="N206">
            <v>50</v>
          </cell>
          <cell r="O206">
            <v>0</v>
          </cell>
          <cell r="P206">
            <v>21.25</v>
          </cell>
          <cell r="Q206">
            <v>0</v>
          </cell>
          <cell r="R206" t="str">
            <v>HIVER 2018</v>
          </cell>
          <cell r="S206" t="str">
            <v>SHOES</v>
          </cell>
          <cell r="T206" t="str">
            <v>WOMAN</v>
          </cell>
          <cell r="U206" t="str">
            <v>(vide)</v>
          </cell>
          <cell r="V206" t="str">
            <v>PAI</v>
          </cell>
          <cell r="W206">
            <v>14</v>
          </cell>
          <cell r="X206">
            <v>14</v>
          </cell>
          <cell r="AM206">
            <v>2</v>
          </cell>
          <cell r="AN206">
            <v>3</v>
          </cell>
          <cell r="AO206">
            <v>1</v>
          </cell>
          <cell r="AP206">
            <v>4</v>
          </cell>
          <cell r="AQ206">
            <v>3</v>
          </cell>
          <cell r="AR206">
            <v>1</v>
          </cell>
          <cell r="CL206">
            <v>0</v>
          </cell>
        </row>
        <row r="207">
          <cell r="D207" t="str">
            <v>3031S70-905-C12W</v>
          </cell>
          <cell r="E207" t="str">
            <v>3031S70</v>
          </cell>
          <cell r="F207" t="str">
            <v>KINSLEY WO</v>
          </cell>
          <cell r="G207" t="str">
            <v>905</v>
          </cell>
          <cell r="H207" t="str">
            <v xml:space="preserve">GREY LT </v>
          </cell>
          <cell r="I207">
            <v>9.9930000000000003</v>
          </cell>
          <cell r="J207">
            <v>55</v>
          </cell>
          <cell r="K207">
            <v>0</v>
          </cell>
          <cell r="L207">
            <v>27.5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 t="str">
            <v>HIVER 2018</v>
          </cell>
          <cell r="S207" t="str">
            <v>SHOES</v>
          </cell>
          <cell r="T207" t="str">
            <v>WOMAN</v>
          </cell>
          <cell r="U207" t="str">
            <v>36-1|37-2|38-3|39-3|40-2|41-1</v>
          </cell>
          <cell r="V207" t="str">
            <v>C12W</v>
          </cell>
          <cell r="W207">
            <v>444</v>
          </cell>
          <cell r="X207">
            <v>37</v>
          </cell>
          <cell r="CG207">
            <v>37</v>
          </cell>
          <cell r="CL207">
            <v>0</v>
          </cell>
        </row>
        <row r="208">
          <cell r="D208" t="str">
            <v>3031S70-906-PAI</v>
          </cell>
          <cell r="E208" t="str">
            <v>3031S70</v>
          </cell>
          <cell r="F208" t="str">
            <v>KINSLEY WO</v>
          </cell>
          <cell r="G208" t="str">
            <v>906</v>
          </cell>
          <cell r="H208" t="str">
            <v>BEIGE LT</v>
          </cell>
          <cell r="I208">
            <v>9.9930000000000003</v>
          </cell>
          <cell r="J208">
            <v>55</v>
          </cell>
          <cell r="K208">
            <v>0</v>
          </cell>
          <cell r="L208">
            <v>27.5</v>
          </cell>
          <cell r="M208">
            <v>0</v>
          </cell>
          <cell r="N208">
            <v>50</v>
          </cell>
          <cell r="O208">
            <v>0</v>
          </cell>
          <cell r="P208">
            <v>21.25</v>
          </cell>
          <cell r="Q208">
            <v>0</v>
          </cell>
          <cell r="R208" t="str">
            <v>HIVER 2018</v>
          </cell>
          <cell r="S208" t="str">
            <v>SHOES</v>
          </cell>
          <cell r="T208" t="str">
            <v>WOMAN</v>
          </cell>
          <cell r="U208" t="str">
            <v>(vide)</v>
          </cell>
          <cell r="V208" t="str">
            <v>PAI</v>
          </cell>
          <cell r="W208">
            <v>20</v>
          </cell>
          <cell r="X208">
            <v>20</v>
          </cell>
          <cell r="AM208">
            <v>6</v>
          </cell>
          <cell r="AN208">
            <v>4</v>
          </cell>
          <cell r="AO208">
            <v>2</v>
          </cell>
          <cell r="AP208">
            <v>2</v>
          </cell>
          <cell r="AQ208">
            <v>2</v>
          </cell>
          <cell r="AR208">
            <v>4</v>
          </cell>
          <cell r="CL208">
            <v>0</v>
          </cell>
        </row>
        <row r="209">
          <cell r="D209" t="str">
            <v>3031S70-907-PAI</v>
          </cell>
          <cell r="E209" t="str">
            <v>3031S70</v>
          </cell>
          <cell r="F209" t="str">
            <v>KINSLEY WO</v>
          </cell>
          <cell r="G209" t="str">
            <v>907</v>
          </cell>
          <cell r="H209" t="str">
            <v>PINK SKIN</v>
          </cell>
          <cell r="I209">
            <v>9.9930000000000003</v>
          </cell>
          <cell r="J209">
            <v>55</v>
          </cell>
          <cell r="K209">
            <v>0</v>
          </cell>
          <cell r="L209">
            <v>27.5</v>
          </cell>
          <cell r="M209">
            <v>0</v>
          </cell>
          <cell r="N209">
            <v>50</v>
          </cell>
          <cell r="O209">
            <v>0</v>
          </cell>
          <cell r="P209">
            <v>21.25</v>
          </cell>
          <cell r="Q209">
            <v>0</v>
          </cell>
          <cell r="R209" t="str">
            <v>HIVER 2018</v>
          </cell>
          <cell r="S209" t="str">
            <v>SHOES</v>
          </cell>
          <cell r="T209" t="str">
            <v>WOMAN</v>
          </cell>
          <cell r="U209" t="str">
            <v>(vide)</v>
          </cell>
          <cell r="V209" t="str">
            <v>PAI</v>
          </cell>
          <cell r="W209">
            <v>17</v>
          </cell>
          <cell r="X209">
            <v>17</v>
          </cell>
          <cell r="AM209">
            <v>3</v>
          </cell>
          <cell r="AN209">
            <v>2</v>
          </cell>
          <cell r="AO209">
            <v>4</v>
          </cell>
          <cell r="AP209">
            <v>3</v>
          </cell>
          <cell r="AQ209">
            <v>4</v>
          </cell>
          <cell r="AR209">
            <v>1</v>
          </cell>
          <cell r="CL209">
            <v>0</v>
          </cell>
        </row>
        <row r="210">
          <cell r="D210" t="str">
            <v>3031S70-907-C12W</v>
          </cell>
          <cell r="E210" t="str">
            <v>3031S70</v>
          </cell>
          <cell r="F210" t="str">
            <v>KINSLEY WO</v>
          </cell>
          <cell r="G210" t="str">
            <v>907</v>
          </cell>
          <cell r="H210" t="str">
            <v>PINK SKIN</v>
          </cell>
          <cell r="I210">
            <v>9.9930000000000003</v>
          </cell>
          <cell r="J210">
            <v>55</v>
          </cell>
          <cell r="K210">
            <v>0</v>
          </cell>
          <cell r="L210">
            <v>27.5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 t="str">
            <v>HIVER 2018</v>
          </cell>
          <cell r="S210" t="str">
            <v>SHOES</v>
          </cell>
          <cell r="T210" t="str">
            <v>WOMAN</v>
          </cell>
          <cell r="U210" t="str">
            <v>36-1|37-2|38-3|39-3|40-2|41-1</v>
          </cell>
          <cell r="V210" t="str">
            <v>C12W</v>
          </cell>
          <cell r="W210">
            <v>168</v>
          </cell>
          <cell r="X210">
            <v>14</v>
          </cell>
          <cell r="CG210">
            <v>14</v>
          </cell>
          <cell r="CL210">
            <v>0</v>
          </cell>
        </row>
        <row r="211">
          <cell r="D211" t="str">
            <v>3031S70-924-PAI</v>
          </cell>
          <cell r="E211" t="str">
            <v>3031S70</v>
          </cell>
          <cell r="F211" t="str">
            <v>KINSLEY WO</v>
          </cell>
          <cell r="G211" t="str">
            <v>924</v>
          </cell>
          <cell r="H211" t="str">
            <v xml:space="preserve">BLACK  SILVER WHITE </v>
          </cell>
          <cell r="I211">
            <v>9.9930000000000003</v>
          </cell>
          <cell r="J211">
            <v>55</v>
          </cell>
          <cell r="K211">
            <v>0</v>
          </cell>
          <cell r="L211">
            <v>27.5</v>
          </cell>
          <cell r="M211">
            <v>0</v>
          </cell>
          <cell r="N211">
            <v>50</v>
          </cell>
          <cell r="O211">
            <v>0</v>
          </cell>
          <cell r="P211">
            <v>21.25</v>
          </cell>
          <cell r="Q211">
            <v>0</v>
          </cell>
          <cell r="R211" t="str">
            <v>HIVER 2018</v>
          </cell>
          <cell r="S211" t="str">
            <v>SHOES</v>
          </cell>
          <cell r="T211" t="str">
            <v>WOMAN</v>
          </cell>
          <cell r="U211" t="str">
            <v>(vide)</v>
          </cell>
          <cell r="V211" t="str">
            <v>PAI</v>
          </cell>
          <cell r="W211">
            <v>29</v>
          </cell>
          <cell r="X211">
            <v>29</v>
          </cell>
          <cell r="AM211">
            <v>2</v>
          </cell>
          <cell r="AN211">
            <v>6</v>
          </cell>
          <cell r="AO211">
            <v>6</v>
          </cell>
          <cell r="AP211">
            <v>7</v>
          </cell>
          <cell r="AQ211">
            <v>5</v>
          </cell>
          <cell r="AR211">
            <v>3</v>
          </cell>
          <cell r="CL211">
            <v>0</v>
          </cell>
        </row>
        <row r="212">
          <cell r="D212" t="str">
            <v>3031S70-926-PAI</v>
          </cell>
          <cell r="E212" t="str">
            <v>3031S70</v>
          </cell>
          <cell r="F212" t="str">
            <v>KINSLEY WO</v>
          </cell>
          <cell r="G212" t="str">
            <v>926</v>
          </cell>
          <cell r="H212" t="str">
            <v xml:space="preserve">BLUE MARINE BRONZE WHITE </v>
          </cell>
          <cell r="I212">
            <v>9.9930000000000003</v>
          </cell>
          <cell r="J212">
            <v>55</v>
          </cell>
          <cell r="K212">
            <v>0</v>
          </cell>
          <cell r="L212">
            <v>27.5</v>
          </cell>
          <cell r="M212">
            <v>0</v>
          </cell>
          <cell r="N212">
            <v>50</v>
          </cell>
          <cell r="O212">
            <v>0</v>
          </cell>
          <cell r="P212">
            <v>21.25</v>
          </cell>
          <cell r="Q212">
            <v>0</v>
          </cell>
          <cell r="R212" t="str">
            <v>HIVER 2018</v>
          </cell>
          <cell r="S212" t="str">
            <v>SHOES</v>
          </cell>
          <cell r="T212" t="str">
            <v>WOMAN</v>
          </cell>
          <cell r="U212" t="str">
            <v>(vide)</v>
          </cell>
          <cell r="V212" t="str">
            <v>PAI</v>
          </cell>
          <cell r="W212">
            <v>4</v>
          </cell>
          <cell r="X212">
            <v>4</v>
          </cell>
          <cell r="AN212">
            <v>2</v>
          </cell>
          <cell r="AO212">
            <v>2</v>
          </cell>
          <cell r="CL212">
            <v>0</v>
          </cell>
        </row>
        <row r="213">
          <cell r="D213" t="str">
            <v>3031S70-927-PAI</v>
          </cell>
          <cell r="E213" t="str">
            <v>3031S70</v>
          </cell>
          <cell r="F213" t="str">
            <v>KINSLEY WO</v>
          </cell>
          <cell r="G213" t="str">
            <v>927</v>
          </cell>
          <cell r="H213" t="str">
            <v xml:space="preserve">WHITE BROWN LT </v>
          </cell>
          <cell r="I213">
            <v>9.9930000000000003</v>
          </cell>
          <cell r="J213">
            <v>55</v>
          </cell>
          <cell r="K213">
            <v>0</v>
          </cell>
          <cell r="L213">
            <v>27.5</v>
          </cell>
          <cell r="M213">
            <v>0</v>
          </cell>
          <cell r="N213">
            <v>50</v>
          </cell>
          <cell r="O213">
            <v>0</v>
          </cell>
          <cell r="P213">
            <v>21.25</v>
          </cell>
          <cell r="Q213">
            <v>0</v>
          </cell>
          <cell r="R213" t="str">
            <v>HIVER 2018</v>
          </cell>
          <cell r="S213" t="str">
            <v>SHOES</v>
          </cell>
          <cell r="T213" t="str">
            <v>WOMAN</v>
          </cell>
          <cell r="U213" t="str">
            <v>(vide)</v>
          </cell>
          <cell r="V213" t="str">
            <v>PAI</v>
          </cell>
          <cell r="W213">
            <v>17</v>
          </cell>
          <cell r="X213">
            <v>17</v>
          </cell>
          <cell r="AM213">
            <v>6</v>
          </cell>
          <cell r="AN213">
            <v>3</v>
          </cell>
          <cell r="AO213">
            <v>4</v>
          </cell>
          <cell r="AP213">
            <v>3</v>
          </cell>
          <cell r="AQ213">
            <v>1</v>
          </cell>
          <cell r="CL213">
            <v>0</v>
          </cell>
        </row>
        <row r="214">
          <cell r="D214" t="str">
            <v>3031T90-903-PCS</v>
          </cell>
          <cell r="E214" t="str">
            <v>3031T90</v>
          </cell>
          <cell r="F214" t="str">
            <v>ARANY 222 BANDA 10 SWEAT</v>
          </cell>
          <cell r="G214" t="str">
            <v>903</v>
          </cell>
          <cell r="H214" t="str">
            <v>BLACK/WHITE</v>
          </cell>
          <cell r="I214">
            <v>11.765000000000001</v>
          </cell>
          <cell r="J214">
            <v>75</v>
          </cell>
          <cell r="K214">
            <v>0</v>
          </cell>
          <cell r="L214">
            <v>30</v>
          </cell>
          <cell r="M214">
            <v>0</v>
          </cell>
          <cell r="N214">
            <v>70</v>
          </cell>
          <cell r="O214">
            <v>0</v>
          </cell>
          <cell r="P214">
            <v>28</v>
          </cell>
          <cell r="Q214">
            <v>0</v>
          </cell>
          <cell r="R214" t="str">
            <v>HIVER 2019</v>
          </cell>
          <cell r="S214" t="str">
            <v>APPAREL</v>
          </cell>
          <cell r="T214" t="str">
            <v>MAN</v>
          </cell>
          <cell r="U214" t="str">
            <v>(vide)</v>
          </cell>
          <cell r="V214" t="str">
            <v>PCS</v>
          </cell>
          <cell r="W214">
            <v>104</v>
          </cell>
          <cell r="X214">
            <v>104</v>
          </cell>
          <cell r="BS214">
            <v>11</v>
          </cell>
          <cell r="BT214">
            <v>5</v>
          </cell>
          <cell r="BU214">
            <v>29</v>
          </cell>
          <cell r="BV214">
            <v>39</v>
          </cell>
          <cell r="BW214">
            <v>20</v>
          </cell>
          <cell r="CL214">
            <v>0</v>
          </cell>
        </row>
        <row r="215">
          <cell r="D215" t="str">
            <v>3031T90-905-PCS</v>
          </cell>
          <cell r="E215" t="str">
            <v>3031T90</v>
          </cell>
          <cell r="F215" t="str">
            <v>ARANY 222 BANDA 10 SWEAT</v>
          </cell>
          <cell r="G215" t="str">
            <v>905</v>
          </cell>
          <cell r="H215" t="str">
            <v>BLACK/WHITE/GOLD</v>
          </cell>
          <cell r="I215">
            <v>11.765000000000001</v>
          </cell>
          <cell r="J215">
            <v>75</v>
          </cell>
          <cell r="K215">
            <v>0</v>
          </cell>
          <cell r="L215">
            <v>30</v>
          </cell>
          <cell r="M215">
            <v>0</v>
          </cell>
          <cell r="N215">
            <v>70</v>
          </cell>
          <cell r="O215">
            <v>0</v>
          </cell>
          <cell r="P215">
            <v>28</v>
          </cell>
          <cell r="Q215">
            <v>0</v>
          </cell>
          <cell r="R215" t="str">
            <v>HIVER 2019</v>
          </cell>
          <cell r="S215" t="str">
            <v>APPAREL</v>
          </cell>
          <cell r="T215" t="str">
            <v>MAN</v>
          </cell>
          <cell r="U215" t="str">
            <v>(vide)</v>
          </cell>
          <cell r="V215" t="str">
            <v>PCS</v>
          </cell>
          <cell r="W215">
            <v>510</v>
          </cell>
          <cell r="X215">
            <v>510</v>
          </cell>
          <cell r="BS215">
            <v>22</v>
          </cell>
          <cell r="BT215">
            <v>179</v>
          </cell>
          <cell r="BU215">
            <v>172</v>
          </cell>
          <cell r="BV215">
            <v>113</v>
          </cell>
          <cell r="BW215">
            <v>24</v>
          </cell>
          <cell r="CL215">
            <v>0</v>
          </cell>
        </row>
        <row r="216">
          <cell r="D216" t="str">
            <v>3031T90-907-PCS</v>
          </cell>
          <cell r="E216" t="str">
            <v>3031T90</v>
          </cell>
          <cell r="F216" t="str">
            <v>ARANY 222 BANDA 10 SWEAT</v>
          </cell>
          <cell r="G216" t="str">
            <v>907</v>
          </cell>
          <cell r="H216" t="str">
            <v>GREEN/BLACK/WHITE</v>
          </cell>
          <cell r="I216">
            <v>11.765000000000001</v>
          </cell>
          <cell r="J216">
            <v>75</v>
          </cell>
          <cell r="K216">
            <v>0</v>
          </cell>
          <cell r="L216">
            <v>30</v>
          </cell>
          <cell r="M216">
            <v>0</v>
          </cell>
          <cell r="N216">
            <v>70</v>
          </cell>
          <cell r="O216">
            <v>0</v>
          </cell>
          <cell r="P216">
            <v>28</v>
          </cell>
          <cell r="Q216">
            <v>0</v>
          </cell>
          <cell r="R216" t="str">
            <v>HIVER 2019</v>
          </cell>
          <cell r="S216" t="str">
            <v>APPAREL</v>
          </cell>
          <cell r="T216" t="str">
            <v>MAN</v>
          </cell>
          <cell r="U216" t="str">
            <v>(vide)</v>
          </cell>
          <cell r="V216" t="str">
            <v>PCS</v>
          </cell>
          <cell r="W216">
            <v>101</v>
          </cell>
          <cell r="X216">
            <v>101</v>
          </cell>
          <cell r="BT216">
            <v>32</v>
          </cell>
          <cell r="BU216">
            <v>38</v>
          </cell>
          <cell r="BV216">
            <v>24</v>
          </cell>
          <cell r="BW216">
            <v>7</v>
          </cell>
          <cell r="CL216">
            <v>0</v>
          </cell>
        </row>
        <row r="217">
          <cell r="D217" t="str">
            <v>3031T90-924-PCS</v>
          </cell>
          <cell r="E217" t="str">
            <v>3031T90</v>
          </cell>
          <cell r="F217" t="str">
            <v>ARANY 222 BANDA 10 SWEAT</v>
          </cell>
          <cell r="G217" t="str">
            <v>924</v>
          </cell>
          <cell r="H217" t="str">
            <v>PETROL/VIOLET/WHITE</v>
          </cell>
          <cell r="I217">
            <v>11.765000000000001</v>
          </cell>
          <cell r="J217">
            <v>75</v>
          </cell>
          <cell r="K217">
            <v>0</v>
          </cell>
          <cell r="L217">
            <v>30</v>
          </cell>
          <cell r="M217">
            <v>0</v>
          </cell>
          <cell r="N217">
            <v>70</v>
          </cell>
          <cell r="O217">
            <v>0</v>
          </cell>
          <cell r="P217">
            <v>28</v>
          </cell>
          <cell r="Q217">
            <v>0</v>
          </cell>
          <cell r="R217" t="str">
            <v>HIVER 2019</v>
          </cell>
          <cell r="S217" t="str">
            <v>APPAREL</v>
          </cell>
          <cell r="T217" t="str">
            <v>MAN</v>
          </cell>
          <cell r="U217" t="str">
            <v>(vide)</v>
          </cell>
          <cell r="V217" t="str">
            <v>PCS</v>
          </cell>
          <cell r="W217">
            <v>1</v>
          </cell>
          <cell r="X217">
            <v>1</v>
          </cell>
          <cell r="BW217">
            <v>1</v>
          </cell>
          <cell r="CL217">
            <v>0</v>
          </cell>
        </row>
        <row r="218">
          <cell r="D218" t="str">
            <v>3031TC0-906-PCS</v>
          </cell>
          <cell r="E218" t="str">
            <v>3031TC0</v>
          </cell>
          <cell r="F218" t="str">
            <v>ANTEY 222 BANDA 10 JKT</v>
          </cell>
          <cell r="G218" t="str">
            <v>906</v>
          </cell>
          <cell r="H218" t="str">
            <v>RED CERISE/WHITE/GOLD</v>
          </cell>
          <cell r="I218">
            <v>7.851</v>
          </cell>
          <cell r="J218">
            <v>70</v>
          </cell>
          <cell r="K218">
            <v>0</v>
          </cell>
          <cell r="L218">
            <v>28</v>
          </cell>
          <cell r="M218">
            <v>0</v>
          </cell>
          <cell r="N218">
            <v>60</v>
          </cell>
          <cell r="O218">
            <v>0</v>
          </cell>
          <cell r="P218">
            <v>24</v>
          </cell>
          <cell r="Q218">
            <v>0</v>
          </cell>
          <cell r="R218" t="str">
            <v>HIVER 2019</v>
          </cell>
          <cell r="S218" t="str">
            <v>APPAREL</v>
          </cell>
          <cell r="T218" t="str">
            <v>WOMAN</v>
          </cell>
          <cell r="U218" t="str">
            <v>(vide)</v>
          </cell>
          <cell r="V218" t="str">
            <v>PCS</v>
          </cell>
          <cell r="W218">
            <v>391</v>
          </cell>
          <cell r="X218">
            <v>391</v>
          </cell>
          <cell r="BS218">
            <v>61</v>
          </cell>
          <cell r="BT218">
            <v>147</v>
          </cell>
          <cell r="BU218">
            <v>101</v>
          </cell>
          <cell r="BV218">
            <v>70</v>
          </cell>
          <cell r="BW218">
            <v>12</v>
          </cell>
          <cell r="CL218">
            <v>0</v>
          </cell>
        </row>
        <row r="219">
          <cell r="D219" t="str">
            <v>3031TG0-912-PCS</v>
          </cell>
          <cell r="E219" t="str">
            <v>3031TG0</v>
          </cell>
          <cell r="F219" t="str">
            <v>ARWELL 222 BANDA SHORT</v>
          </cell>
          <cell r="G219" t="str">
            <v>912</v>
          </cell>
          <cell r="H219" t="str">
            <v>BLACK/RED/WHITE</v>
          </cell>
          <cell r="I219">
            <v>5.4249999999999998</v>
          </cell>
          <cell r="J219">
            <v>50</v>
          </cell>
          <cell r="K219">
            <v>0</v>
          </cell>
          <cell r="L219">
            <v>20</v>
          </cell>
          <cell r="M219">
            <v>0</v>
          </cell>
          <cell r="N219">
            <v>45</v>
          </cell>
          <cell r="O219">
            <v>0</v>
          </cell>
          <cell r="P219">
            <v>18</v>
          </cell>
          <cell r="Q219">
            <v>0</v>
          </cell>
          <cell r="R219" t="str">
            <v>ETE 2019</v>
          </cell>
          <cell r="S219" t="str">
            <v>APPAREL</v>
          </cell>
          <cell r="T219" t="str">
            <v>MAN</v>
          </cell>
          <cell r="U219" t="str">
            <v>(vide)</v>
          </cell>
          <cell r="V219" t="str">
            <v>PCS</v>
          </cell>
          <cell r="W219">
            <v>12</v>
          </cell>
          <cell r="X219">
            <v>12</v>
          </cell>
          <cell r="BT219">
            <v>3</v>
          </cell>
          <cell r="BU219">
            <v>5</v>
          </cell>
          <cell r="BV219">
            <v>2</v>
          </cell>
          <cell r="BW219">
            <v>2</v>
          </cell>
          <cell r="CL219">
            <v>0</v>
          </cell>
        </row>
        <row r="220">
          <cell r="D220" t="str">
            <v>3031TG0-921-PCS</v>
          </cell>
          <cell r="E220" t="str">
            <v>3031TG0</v>
          </cell>
          <cell r="F220" t="str">
            <v>ARWELL 222 BANDA SHORT</v>
          </cell>
          <cell r="G220" t="str">
            <v>921</v>
          </cell>
          <cell r="H220" t="str">
            <v>RED/BLACK/WHITE</v>
          </cell>
          <cell r="I220">
            <v>5.4249999999999998</v>
          </cell>
          <cell r="J220">
            <v>50</v>
          </cell>
          <cell r="K220">
            <v>0</v>
          </cell>
          <cell r="L220">
            <v>20</v>
          </cell>
          <cell r="M220">
            <v>0</v>
          </cell>
          <cell r="N220">
            <v>45</v>
          </cell>
          <cell r="O220">
            <v>0</v>
          </cell>
          <cell r="P220">
            <v>18</v>
          </cell>
          <cell r="Q220">
            <v>0</v>
          </cell>
          <cell r="R220" t="str">
            <v>ETE 2019</v>
          </cell>
          <cell r="S220" t="str">
            <v>APPAREL</v>
          </cell>
          <cell r="T220" t="str">
            <v>MAN</v>
          </cell>
          <cell r="U220" t="str">
            <v>(vide)</v>
          </cell>
          <cell r="V220" t="str">
            <v>PCS</v>
          </cell>
          <cell r="W220">
            <v>14</v>
          </cell>
          <cell r="X220">
            <v>14</v>
          </cell>
          <cell r="BT220">
            <v>5</v>
          </cell>
          <cell r="BU220">
            <v>5</v>
          </cell>
          <cell r="BV220">
            <v>3</v>
          </cell>
          <cell r="BW220">
            <v>1</v>
          </cell>
          <cell r="CL220">
            <v>0</v>
          </cell>
        </row>
        <row r="221">
          <cell r="D221" t="str">
            <v>3031TH0-903-PCS</v>
          </cell>
          <cell r="E221" t="str">
            <v>3031TH0</v>
          </cell>
          <cell r="F221" t="str">
            <v>ASKIR 222 BANDA 10 SKIRT</v>
          </cell>
          <cell r="G221" t="str">
            <v>903</v>
          </cell>
          <cell r="H221" t="str">
            <v>BLACK/WHITE</v>
          </cell>
          <cell r="I221">
            <v>5.9349999999999996</v>
          </cell>
          <cell r="J221">
            <v>55</v>
          </cell>
          <cell r="K221">
            <v>0</v>
          </cell>
          <cell r="L221">
            <v>22</v>
          </cell>
          <cell r="M221">
            <v>0</v>
          </cell>
          <cell r="N221">
            <v>50</v>
          </cell>
          <cell r="O221">
            <v>0</v>
          </cell>
          <cell r="P221">
            <v>20</v>
          </cell>
          <cell r="Q221">
            <v>0</v>
          </cell>
          <cell r="R221" t="str">
            <v>HIVER 2018</v>
          </cell>
          <cell r="S221" t="str">
            <v>APPAREL</v>
          </cell>
          <cell r="T221" t="str">
            <v>WOMAN</v>
          </cell>
          <cell r="U221" t="str">
            <v>(vide)</v>
          </cell>
          <cell r="V221" t="str">
            <v>PCS</v>
          </cell>
          <cell r="W221">
            <v>64</v>
          </cell>
          <cell r="X221">
            <v>64</v>
          </cell>
          <cell r="BS221">
            <v>25</v>
          </cell>
          <cell r="BT221">
            <v>33</v>
          </cell>
          <cell r="BU221">
            <v>2</v>
          </cell>
          <cell r="BV221">
            <v>4</v>
          </cell>
          <cell r="CL221">
            <v>0</v>
          </cell>
        </row>
        <row r="222">
          <cell r="D222" t="str">
            <v>3031TH0-906-PCS</v>
          </cell>
          <cell r="E222" t="str">
            <v>3031TH0</v>
          </cell>
          <cell r="F222" t="str">
            <v>ASKIR 222 BANDA 10 SKIRT</v>
          </cell>
          <cell r="G222" t="str">
            <v>906</v>
          </cell>
          <cell r="H222" t="str">
            <v>RED CERISE/WHITE/GOLD</v>
          </cell>
          <cell r="I222">
            <v>5.9349999999999996</v>
          </cell>
          <cell r="J222">
            <v>55</v>
          </cell>
          <cell r="K222">
            <v>0</v>
          </cell>
          <cell r="L222">
            <v>22</v>
          </cell>
          <cell r="M222">
            <v>0</v>
          </cell>
          <cell r="N222">
            <v>50</v>
          </cell>
          <cell r="O222">
            <v>0</v>
          </cell>
          <cell r="P222">
            <v>20</v>
          </cell>
          <cell r="Q222">
            <v>0</v>
          </cell>
          <cell r="R222" t="str">
            <v>HIVER 2018</v>
          </cell>
          <cell r="S222" t="str">
            <v>APPAREL</v>
          </cell>
          <cell r="T222" t="str">
            <v>WOMAN</v>
          </cell>
          <cell r="U222" t="str">
            <v>(vide)</v>
          </cell>
          <cell r="V222" t="str">
            <v>PCS</v>
          </cell>
          <cell r="W222">
            <v>123</v>
          </cell>
          <cell r="X222">
            <v>123</v>
          </cell>
          <cell r="BS222">
            <v>33</v>
          </cell>
          <cell r="BT222">
            <v>57</v>
          </cell>
          <cell r="BU222">
            <v>26</v>
          </cell>
          <cell r="BV222">
            <v>7</v>
          </cell>
          <cell r="CL222">
            <v>0</v>
          </cell>
        </row>
        <row r="223">
          <cell r="D223" t="str">
            <v>3031TI0-905-PCS</v>
          </cell>
          <cell r="E223" t="str">
            <v>3031TI0</v>
          </cell>
          <cell r="F223" t="str">
            <v>SERENA AUTH PANTS</v>
          </cell>
          <cell r="G223" t="str">
            <v>905</v>
          </cell>
          <cell r="H223" t="str">
            <v>BLACK/RED DK/GREY</v>
          </cell>
          <cell r="I223">
            <v>13.885999999999999</v>
          </cell>
          <cell r="J223">
            <v>100</v>
          </cell>
          <cell r="K223">
            <v>0</v>
          </cell>
          <cell r="L223">
            <v>33.33</v>
          </cell>
          <cell r="M223">
            <v>0</v>
          </cell>
          <cell r="N223">
            <v>90</v>
          </cell>
          <cell r="O223">
            <v>0</v>
          </cell>
          <cell r="P223">
            <v>36</v>
          </cell>
          <cell r="Q223">
            <v>0</v>
          </cell>
          <cell r="R223" t="str">
            <v>HIVER 2018</v>
          </cell>
          <cell r="S223" t="str">
            <v>APPAREL</v>
          </cell>
          <cell r="T223" t="str">
            <v>MAN</v>
          </cell>
          <cell r="U223" t="str">
            <v>(vide)</v>
          </cell>
          <cell r="V223" t="str">
            <v>PCS</v>
          </cell>
          <cell r="W223">
            <v>306</v>
          </cell>
          <cell r="X223">
            <v>306</v>
          </cell>
          <cell r="BT223">
            <v>91</v>
          </cell>
          <cell r="BU223">
            <v>138</v>
          </cell>
          <cell r="BV223">
            <v>61</v>
          </cell>
          <cell r="BW223">
            <v>16</v>
          </cell>
          <cell r="CL223">
            <v>0</v>
          </cell>
        </row>
        <row r="224">
          <cell r="D224" t="str">
            <v>3031UI0-905-PCS</v>
          </cell>
          <cell r="E224" t="str">
            <v>3031UI0</v>
          </cell>
          <cell r="F224" t="str">
            <v>ARSON 222 BANDA 10 JKT</v>
          </cell>
          <cell r="G224" t="str">
            <v>905</v>
          </cell>
          <cell r="H224" t="str">
            <v>BLACK/WHITE/GOLD</v>
          </cell>
          <cell r="I224">
            <v>26.475000000000001</v>
          </cell>
          <cell r="J224">
            <v>140</v>
          </cell>
          <cell r="K224">
            <v>0</v>
          </cell>
          <cell r="L224">
            <v>56</v>
          </cell>
          <cell r="M224">
            <v>0</v>
          </cell>
          <cell r="N224">
            <v>130</v>
          </cell>
          <cell r="O224">
            <v>0</v>
          </cell>
          <cell r="P224">
            <v>52</v>
          </cell>
          <cell r="Q224">
            <v>0</v>
          </cell>
          <cell r="R224" t="str">
            <v>HIVER 2019</v>
          </cell>
          <cell r="S224" t="str">
            <v>APPAREL</v>
          </cell>
          <cell r="T224" t="str">
            <v>MAN</v>
          </cell>
          <cell r="U224" t="str">
            <v>(vide)</v>
          </cell>
          <cell r="V224" t="str">
            <v>PCS</v>
          </cell>
          <cell r="W224">
            <v>78</v>
          </cell>
          <cell r="X224">
            <v>78</v>
          </cell>
          <cell r="BS224">
            <v>72</v>
          </cell>
          <cell r="BV224">
            <v>6</v>
          </cell>
          <cell r="CL224">
            <v>0</v>
          </cell>
        </row>
        <row r="225">
          <cell r="D225" t="str">
            <v>3031UI0-907-PCS</v>
          </cell>
          <cell r="E225" t="str">
            <v>3031UI0</v>
          </cell>
          <cell r="F225" t="str">
            <v>ARSON 222 BANDA 10 JKT</v>
          </cell>
          <cell r="G225" t="str">
            <v>907</v>
          </cell>
          <cell r="H225" t="str">
            <v>GREEN/BLACK/WHITE</v>
          </cell>
          <cell r="I225">
            <v>26.475000000000001</v>
          </cell>
          <cell r="J225">
            <v>140</v>
          </cell>
          <cell r="K225">
            <v>0</v>
          </cell>
          <cell r="L225">
            <v>56</v>
          </cell>
          <cell r="M225">
            <v>0</v>
          </cell>
          <cell r="N225">
            <v>130</v>
          </cell>
          <cell r="O225">
            <v>0</v>
          </cell>
          <cell r="P225">
            <v>52</v>
          </cell>
          <cell r="Q225">
            <v>0</v>
          </cell>
          <cell r="R225" t="str">
            <v>HIVER 2019</v>
          </cell>
          <cell r="S225" t="str">
            <v>APPAREL</v>
          </cell>
          <cell r="T225" t="str">
            <v>MAN</v>
          </cell>
          <cell r="U225" t="str">
            <v>(vide)</v>
          </cell>
          <cell r="V225" t="str">
            <v>PCS</v>
          </cell>
          <cell r="W225">
            <v>168</v>
          </cell>
          <cell r="X225">
            <v>168</v>
          </cell>
          <cell r="BS225">
            <v>79</v>
          </cell>
          <cell r="BT225">
            <v>22</v>
          </cell>
          <cell r="BU225">
            <v>36</v>
          </cell>
          <cell r="BV225">
            <v>31</v>
          </cell>
          <cell r="CL225">
            <v>0</v>
          </cell>
        </row>
        <row r="226">
          <cell r="D226" t="str">
            <v>3031UI0-924-PCS</v>
          </cell>
          <cell r="E226" t="str">
            <v>3031UI0</v>
          </cell>
          <cell r="F226" t="str">
            <v>ARSON 222 BANDA 10 JKT</v>
          </cell>
          <cell r="G226" t="str">
            <v>924</v>
          </cell>
          <cell r="H226" t="str">
            <v>PETROL/VIOLET/WHITE</v>
          </cell>
          <cell r="I226">
            <v>26.475000000000001</v>
          </cell>
          <cell r="J226">
            <v>140</v>
          </cell>
          <cell r="K226">
            <v>0</v>
          </cell>
          <cell r="L226">
            <v>56</v>
          </cell>
          <cell r="M226">
            <v>0</v>
          </cell>
          <cell r="N226">
            <v>130</v>
          </cell>
          <cell r="O226">
            <v>0</v>
          </cell>
          <cell r="P226">
            <v>52</v>
          </cell>
          <cell r="Q226">
            <v>0</v>
          </cell>
          <cell r="R226" t="str">
            <v>HIVER 2019</v>
          </cell>
          <cell r="S226" t="str">
            <v>APPAREL</v>
          </cell>
          <cell r="T226" t="str">
            <v>MAN</v>
          </cell>
          <cell r="U226" t="str">
            <v>(vide)</v>
          </cell>
          <cell r="V226" t="str">
            <v>PCS</v>
          </cell>
          <cell r="W226">
            <v>1</v>
          </cell>
          <cell r="X226">
            <v>1</v>
          </cell>
          <cell r="BW226">
            <v>1</v>
          </cell>
          <cell r="CL226">
            <v>0</v>
          </cell>
        </row>
        <row r="227">
          <cell r="D227" t="str">
            <v>3031UT0-904-PCS</v>
          </cell>
          <cell r="E227" t="str">
            <v>3031UT0</v>
          </cell>
          <cell r="F227" t="str">
            <v>ANNISTON GRAPHICSLIM 222 BANDA JKT</v>
          </cell>
          <cell r="G227" t="str">
            <v>904</v>
          </cell>
          <cell r="H227" t="str">
            <v>BLACK/WHITE/GOLD</v>
          </cell>
          <cell r="I227">
            <v>12.012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55</v>
          </cell>
          <cell r="O227">
            <v>0</v>
          </cell>
          <cell r="P227">
            <v>22</v>
          </cell>
          <cell r="Q227">
            <v>0</v>
          </cell>
          <cell r="R227" t="str">
            <v>HIVER 2019</v>
          </cell>
          <cell r="S227" t="str">
            <v>APPAREL</v>
          </cell>
          <cell r="T227" t="str">
            <v>MAN</v>
          </cell>
          <cell r="U227" t="str">
            <v>(vide)</v>
          </cell>
          <cell r="V227" t="str">
            <v>PCS</v>
          </cell>
          <cell r="W227">
            <v>30</v>
          </cell>
          <cell r="X227">
            <v>30</v>
          </cell>
          <cell r="BT227">
            <v>30</v>
          </cell>
          <cell r="CL227">
            <v>0</v>
          </cell>
        </row>
        <row r="228">
          <cell r="D228" t="str">
            <v>3031UV0-905-PCS</v>
          </cell>
          <cell r="E228" t="str">
            <v>3031UV0</v>
          </cell>
          <cell r="F228" t="str">
            <v>AHMIS 222 BANDA SWEAT</v>
          </cell>
          <cell r="G228" t="str">
            <v>905</v>
          </cell>
          <cell r="H228" t="str">
            <v>VIOLET/WHITE</v>
          </cell>
          <cell r="I228">
            <v>6.8609999999999998</v>
          </cell>
          <cell r="J228">
            <v>55</v>
          </cell>
          <cell r="K228">
            <v>0</v>
          </cell>
          <cell r="L228">
            <v>22</v>
          </cell>
          <cell r="M228">
            <v>0</v>
          </cell>
          <cell r="N228">
            <v>50</v>
          </cell>
          <cell r="O228">
            <v>0</v>
          </cell>
          <cell r="P228">
            <v>20</v>
          </cell>
          <cell r="Q228">
            <v>0</v>
          </cell>
          <cell r="R228" t="str">
            <v>HIVER 2018</v>
          </cell>
          <cell r="S228" t="str">
            <v>APPAREL</v>
          </cell>
          <cell r="T228" t="str">
            <v>WOMAN</v>
          </cell>
          <cell r="U228" t="str">
            <v>(vide)</v>
          </cell>
          <cell r="V228" t="str">
            <v>PCS</v>
          </cell>
          <cell r="W228">
            <v>120</v>
          </cell>
          <cell r="X228">
            <v>120</v>
          </cell>
          <cell r="BS228">
            <v>31</v>
          </cell>
          <cell r="BT228">
            <v>30</v>
          </cell>
          <cell r="BU228">
            <v>41</v>
          </cell>
          <cell r="BV228">
            <v>18</v>
          </cell>
          <cell r="CL228">
            <v>0</v>
          </cell>
        </row>
        <row r="229">
          <cell r="D229" t="str">
            <v>3031UV0-908-PCS</v>
          </cell>
          <cell r="E229" t="str">
            <v>3031UV0</v>
          </cell>
          <cell r="F229" t="str">
            <v>AHMIS 222 BANDA SWEAT</v>
          </cell>
          <cell r="G229" t="str">
            <v>908</v>
          </cell>
          <cell r="H229" t="str">
            <v>BLACK/WHITE</v>
          </cell>
          <cell r="I229">
            <v>6.8609999999999998</v>
          </cell>
          <cell r="J229">
            <v>55</v>
          </cell>
          <cell r="K229">
            <v>0</v>
          </cell>
          <cell r="L229">
            <v>22</v>
          </cell>
          <cell r="M229">
            <v>0</v>
          </cell>
          <cell r="N229">
            <v>50</v>
          </cell>
          <cell r="O229">
            <v>0</v>
          </cell>
          <cell r="P229">
            <v>20</v>
          </cell>
          <cell r="Q229">
            <v>0</v>
          </cell>
          <cell r="R229" t="str">
            <v>HIVER 2018</v>
          </cell>
          <cell r="S229" t="str">
            <v>APPAREL</v>
          </cell>
          <cell r="T229" t="str">
            <v>WOMAN</v>
          </cell>
          <cell r="U229" t="str">
            <v>(vide)</v>
          </cell>
          <cell r="V229" t="str">
            <v>PCS</v>
          </cell>
          <cell r="W229">
            <v>3</v>
          </cell>
          <cell r="X229">
            <v>3</v>
          </cell>
          <cell r="BW229">
            <v>3</v>
          </cell>
          <cell r="CL229">
            <v>0</v>
          </cell>
        </row>
        <row r="230">
          <cell r="D230" t="str">
            <v>3031VL0-905-PCS</v>
          </cell>
          <cell r="E230" t="str">
            <v>3031VL0</v>
          </cell>
          <cell r="F230" t="str">
            <v>ASBER 222 BANDA SWEAT</v>
          </cell>
          <cell r="G230" t="str">
            <v>905</v>
          </cell>
          <cell r="H230" t="str">
            <v>VIOLET/WHITE</v>
          </cell>
          <cell r="I230">
            <v>8.1150000000000002</v>
          </cell>
          <cell r="J230">
            <v>60</v>
          </cell>
          <cell r="K230">
            <v>0</v>
          </cell>
          <cell r="L230">
            <v>24</v>
          </cell>
          <cell r="M230">
            <v>0</v>
          </cell>
          <cell r="N230">
            <v>55</v>
          </cell>
          <cell r="O230">
            <v>0</v>
          </cell>
          <cell r="P230">
            <v>22</v>
          </cell>
          <cell r="Q230">
            <v>0</v>
          </cell>
          <cell r="R230" t="str">
            <v>HIVER 2019</v>
          </cell>
          <cell r="S230" t="str">
            <v>APPAREL</v>
          </cell>
          <cell r="T230" t="str">
            <v>WOMAN</v>
          </cell>
          <cell r="U230" t="str">
            <v>(vide)</v>
          </cell>
          <cell r="V230" t="str">
            <v>PCS</v>
          </cell>
          <cell r="W230">
            <v>6</v>
          </cell>
          <cell r="X230">
            <v>6</v>
          </cell>
          <cell r="BS230">
            <v>3</v>
          </cell>
          <cell r="BT230">
            <v>1</v>
          </cell>
          <cell r="BU230">
            <v>2</v>
          </cell>
          <cell r="CL230">
            <v>0</v>
          </cell>
        </row>
        <row r="231">
          <cell r="D231" t="str">
            <v>3031VL0-982-PCS</v>
          </cell>
          <cell r="E231" t="str">
            <v>3031VL0</v>
          </cell>
          <cell r="F231" t="str">
            <v>ASBER 222 BANDA SWEAT</v>
          </cell>
          <cell r="G231" t="str">
            <v>982</v>
          </cell>
          <cell r="H231" t="str">
            <v>VIOLET/PINK</v>
          </cell>
          <cell r="I231">
            <v>8.1150000000000002</v>
          </cell>
          <cell r="J231">
            <v>60</v>
          </cell>
          <cell r="K231">
            <v>0</v>
          </cell>
          <cell r="L231">
            <v>24</v>
          </cell>
          <cell r="M231">
            <v>0</v>
          </cell>
          <cell r="N231">
            <v>55</v>
          </cell>
          <cell r="O231">
            <v>0</v>
          </cell>
          <cell r="P231">
            <v>22</v>
          </cell>
          <cell r="Q231">
            <v>0</v>
          </cell>
          <cell r="R231" t="str">
            <v>HIVER 2019</v>
          </cell>
          <cell r="S231" t="str">
            <v>APPAREL</v>
          </cell>
          <cell r="T231" t="str">
            <v>WOMAN</v>
          </cell>
          <cell r="U231" t="str">
            <v>(vide)</v>
          </cell>
          <cell r="V231" t="str">
            <v>PCS</v>
          </cell>
          <cell r="W231">
            <v>198</v>
          </cell>
          <cell r="X231">
            <v>198</v>
          </cell>
          <cell r="BS231">
            <v>49</v>
          </cell>
          <cell r="BT231">
            <v>85</v>
          </cell>
          <cell r="BU231">
            <v>62</v>
          </cell>
          <cell r="BV231">
            <v>2</v>
          </cell>
          <cell r="CL231">
            <v>0</v>
          </cell>
        </row>
        <row r="232">
          <cell r="D232" t="str">
            <v>3031VN0-005-PCS</v>
          </cell>
          <cell r="E232" t="str">
            <v>3031VN0</v>
          </cell>
          <cell r="F232" t="str">
            <v>ADIN AUTH JKT</v>
          </cell>
          <cell r="G232" t="str">
            <v>005</v>
          </cell>
          <cell r="H232" t="str">
            <v>BLACK</v>
          </cell>
          <cell r="I232">
            <v>20.164000000000001</v>
          </cell>
          <cell r="J232">
            <v>100</v>
          </cell>
          <cell r="K232">
            <v>0</v>
          </cell>
          <cell r="L232">
            <v>40</v>
          </cell>
          <cell r="M232">
            <v>0</v>
          </cell>
          <cell r="N232">
            <v>90</v>
          </cell>
          <cell r="O232">
            <v>0</v>
          </cell>
          <cell r="P232">
            <v>36</v>
          </cell>
          <cell r="Q232">
            <v>0</v>
          </cell>
          <cell r="R232" t="str">
            <v>HIVER 2018</v>
          </cell>
          <cell r="S232" t="str">
            <v>APPAREL</v>
          </cell>
          <cell r="T232" t="str">
            <v>WOMAN</v>
          </cell>
          <cell r="U232" t="str">
            <v>(vide)</v>
          </cell>
          <cell r="V232" t="str">
            <v>PCS</v>
          </cell>
          <cell r="W232">
            <v>5</v>
          </cell>
          <cell r="X232">
            <v>5</v>
          </cell>
          <cell r="BT232">
            <v>5</v>
          </cell>
          <cell r="CL232">
            <v>0</v>
          </cell>
        </row>
        <row r="233">
          <cell r="D233" t="str">
            <v>3031VX0-908-PCS</v>
          </cell>
          <cell r="E233" t="str">
            <v>3031VX0</v>
          </cell>
          <cell r="F233" t="str">
            <v>ADEV 222 BANDA PANTS</v>
          </cell>
          <cell r="G233" t="str">
            <v>908</v>
          </cell>
          <cell r="H233" t="str">
            <v>BLACK/WHITE</v>
          </cell>
          <cell r="I233">
            <v>6.181</v>
          </cell>
          <cell r="J233">
            <v>55</v>
          </cell>
          <cell r="K233">
            <v>0</v>
          </cell>
          <cell r="L233">
            <v>22</v>
          </cell>
          <cell r="M233">
            <v>0</v>
          </cell>
          <cell r="N233">
            <v>45</v>
          </cell>
          <cell r="O233">
            <v>0</v>
          </cell>
          <cell r="P233">
            <v>18</v>
          </cell>
          <cell r="Q233">
            <v>0</v>
          </cell>
          <cell r="R233" t="str">
            <v>HIVER 2019</v>
          </cell>
          <cell r="S233" t="str">
            <v>APPAREL</v>
          </cell>
          <cell r="T233" t="str">
            <v>WOMAN</v>
          </cell>
          <cell r="U233" t="str">
            <v>(vide)</v>
          </cell>
          <cell r="V233" t="str">
            <v>PCS</v>
          </cell>
          <cell r="W233">
            <v>229</v>
          </cell>
          <cell r="X233">
            <v>229</v>
          </cell>
          <cell r="BS233">
            <v>58</v>
          </cell>
          <cell r="BT233">
            <v>71</v>
          </cell>
          <cell r="BU233">
            <v>46</v>
          </cell>
          <cell r="BV233">
            <v>54</v>
          </cell>
          <cell r="CL233">
            <v>0</v>
          </cell>
        </row>
        <row r="234">
          <cell r="D234" t="str">
            <v>3031VY0-909-PCS</v>
          </cell>
          <cell r="E234" t="str">
            <v>3031VY0</v>
          </cell>
          <cell r="F234" t="str">
            <v>WASTORIA SNAPS 222 BANDA PANTS</v>
          </cell>
          <cell r="G234" t="str">
            <v>909</v>
          </cell>
          <cell r="H234" t="str">
            <v>BLACK/WHITE</v>
          </cell>
          <cell r="I234">
            <v>7.423</v>
          </cell>
          <cell r="J234">
            <v>60</v>
          </cell>
          <cell r="K234">
            <v>0</v>
          </cell>
          <cell r="L234">
            <v>24</v>
          </cell>
          <cell r="M234">
            <v>0</v>
          </cell>
          <cell r="N234">
            <v>40</v>
          </cell>
          <cell r="O234">
            <v>0</v>
          </cell>
          <cell r="P234">
            <v>18</v>
          </cell>
          <cell r="Q234">
            <v>0</v>
          </cell>
          <cell r="R234" t="str">
            <v>HIVER 2019</v>
          </cell>
          <cell r="S234" t="str">
            <v>APPAREL</v>
          </cell>
          <cell r="T234" t="str">
            <v>WOMAN</v>
          </cell>
          <cell r="U234" t="str">
            <v>(vide)</v>
          </cell>
          <cell r="V234" t="str">
            <v>PCS</v>
          </cell>
          <cell r="W234">
            <v>7430</v>
          </cell>
          <cell r="X234">
            <v>7430</v>
          </cell>
          <cell r="BS234">
            <v>1791</v>
          </cell>
          <cell r="BT234">
            <v>2522</v>
          </cell>
          <cell r="BU234">
            <v>1846</v>
          </cell>
          <cell r="BV234">
            <v>1004</v>
          </cell>
          <cell r="BW234">
            <v>267</v>
          </cell>
          <cell r="CL234">
            <v>0</v>
          </cell>
        </row>
        <row r="235">
          <cell r="D235" t="str">
            <v>3031VY0-A30-PCS</v>
          </cell>
          <cell r="E235" t="str">
            <v>3031VY0</v>
          </cell>
          <cell r="F235" t="str">
            <v>WASTORIA SNAPS 222 BANDA PANTS</v>
          </cell>
          <cell r="G235" t="str">
            <v>A30</v>
          </cell>
          <cell r="H235" t="str">
            <v>RED/BLACK</v>
          </cell>
          <cell r="I235">
            <v>7.423</v>
          </cell>
          <cell r="J235">
            <v>60</v>
          </cell>
          <cell r="K235">
            <v>0</v>
          </cell>
          <cell r="L235">
            <v>24</v>
          </cell>
          <cell r="M235">
            <v>0</v>
          </cell>
          <cell r="N235">
            <v>40</v>
          </cell>
          <cell r="O235">
            <v>0</v>
          </cell>
          <cell r="P235">
            <v>18</v>
          </cell>
          <cell r="Q235">
            <v>0</v>
          </cell>
          <cell r="R235" t="str">
            <v>HIVER 2019</v>
          </cell>
          <cell r="S235" t="str">
            <v>APPAREL</v>
          </cell>
          <cell r="T235" t="str">
            <v>WOMAN</v>
          </cell>
          <cell r="U235" t="str">
            <v>(vide)</v>
          </cell>
          <cell r="V235" t="str">
            <v>PCS</v>
          </cell>
          <cell r="W235">
            <v>1712</v>
          </cell>
          <cell r="X235">
            <v>1712</v>
          </cell>
          <cell r="BS235">
            <v>446</v>
          </cell>
          <cell r="BT235">
            <v>644</v>
          </cell>
          <cell r="BU235">
            <v>439</v>
          </cell>
          <cell r="BV235">
            <v>183</v>
          </cell>
          <cell r="CL235">
            <v>0</v>
          </cell>
        </row>
        <row r="236">
          <cell r="D236" t="str">
            <v>3031VY0-A38-PCS</v>
          </cell>
          <cell r="E236" t="str">
            <v>3031VY0</v>
          </cell>
          <cell r="F236" t="str">
            <v>WASTORIA SNAPS 222 BANDA PANTS</v>
          </cell>
          <cell r="G236" t="str">
            <v>A38</v>
          </cell>
          <cell r="H236" t="str">
            <v>BLACK/WHITE/TURQUOISE</v>
          </cell>
          <cell r="I236">
            <v>7.423</v>
          </cell>
          <cell r="J236">
            <v>60</v>
          </cell>
          <cell r="K236">
            <v>0</v>
          </cell>
          <cell r="L236">
            <v>24</v>
          </cell>
          <cell r="M236">
            <v>0</v>
          </cell>
          <cell r="N236">
            <v>40</v>
          </cell>
          <cell r="O236">
            <v>0</v>
          </cell>
          <cell r="P236">
            <v>18</v>
          </cell>
          <cell r="Q236">
            <v>0</v>
          </cell>
          <cell r="R236" t="str">
            <v>HIVER 2019</v>
          </cell>
          <cell r="S236" t="str">
            <v>APPAREL</v>
          </cell>
          <cell r="T236" t="str">
            <v>WOMAN</v>
          </cell>
          <cell r="U236" t="str">
            <v>(vide)</v>
          </cell>
          <cell r="V236" t="str">
            <v>PCS</v>
          </cell>
          <cell r="W236">
            <v>16</v>
          </cell>
          <cell r="X236">
            <v>16</v>
          </cell>
          <cell r="BS236">
            <v>1</v>
          </cell>
          <cell r="BU236">
            <v>15</v>
          </cell>
          <cell r="CL236">
            <v>0</v>
          </cell>
        </row>
        <row r="237">
          <cell r="D237" t="str">
            <v>3031VY0-A39-PCS</v>
          </cell>
          <cell r="E237" t="str">
            <v>3031VY0</v>
          </cell>
          <cell r="F237" t="str">
            <v>WASTORIA SNAPS 222 BANDA PANTS</v>
          </cell>
          <cell r="G237" t="str">
            <v>A39</v>
          </cell>
          <cell r="H237" t="str">
            <v>TURQUOISE/WHITE/BLACK</v>
          </cell>
          <cell r="I237">
            <v>7.423</v>
          </cell>
          <cell r="J237">
            <v>60</v>
          </cell>
          <cell r="K237">
            <v>0</v>
          </cell>
          <cell r="L237">
            <v>24</v>
          </cell>
          <cell r="M237">
            <v>0</v>
          </cell>
          <cell r="N237">
            <v>40</v>
          </cell>
          <cell r="O237">
            <v>0</v>
          </cell>
          <cell r="P237">
            <v>18</v>
          </cell>
          <cell r="Q237">
            <v>0</v>
          </cell>
          <cell r="R237" t="str">
            <v>HIVER 2019</v>
          </cell>
          <cell r="S237" t="str">
            <v>APPAREL</v>
          </cell>
          <cell r="T237" t="str">
            <v>WOMAN</v>
          </cell>
          <cell r="U237" t="str">
            <v>(vide)</v>
          </cell>
          <cell r="V237" t="str">
            <v>PCS</v>
          </cell>
          <cell r="W237">
            <v>169</v>
          </cell>
          <cell r="X237">
            <v>169</v>
          </cell>
          <cell r="BS237">
            <v>50</v>
          </cell>
          <cell r="BT237">
            <v>65</v>
          </cell>
          <cell r="BU237">
            <v>39</v>
          </cell>
          <cell r="BV237">
            <v>15</v>
          </cell>
          <cell r="CL237">
            <v>0</v>
          </cell>
        </row>
        <row r="238">
          <cell r="D238" t="str">
            <v>3031VY0-A46-PCS</v>
          </cell>
          <cell r="E238" t="str">
            <v>3031VY0</v>
          </cell>
          <cell r="F238" t="str">
            <v>WASTORIA SNAPS 222 BANDA PANTS</v>
          </cell>
          <cell r="G238" t="str">
            <v>A46</v>
          </cell>
          <cell r="H238" t="str">
            <v>VIOLET/WHITE</v>
          </cell>
          <cell r="I238">
            <v>7.423</v>
          </cell>
          <cell r="J238">
            <v>60</v>
          </cell>
          <cell r="K238">
            <v>0</v>
          </cell>
          <cell r="L238">
            <v>24</v>
          </cell>
          <cell r="M238">
            <v>0</v>
          </cell>
          <cell r="N238">
            <v>40</v>
          </cell>
          <cell r="O238">
            <v>0</v>
          </cell>
          <cell r="P238">
            <v>18</v>
          </cell>
          <cell r="Q238">
            <v>0</v>
          </cell>
          <cell r="R238" t="str">
            <v>HIVER 2019</v>
          </cell>
          <cell r="S238" t="str">
            <v>APPAREL</v>
          </cell>
          <cell r="T238" t="str">
            <v>WOMAN</v>
          </cell>
          <cell r="U238" t="str">
            <v>(vide)</v>
          </cell>
          <cell r="V238" t="str">
            <v>PCS</v>
          </cell>
          <cell r="W238">
            <v>798</v>
          </cell>
          <cell r="X238">
            <v>798</v>
          </cell>
          <cell r="BS238">
            <v>141</v>
          </cell>
          <cell r="BT238">
            <v>353</v>
          </cell>
          <cell r="BU238">
            <v>182</v>
          </cell>
          <cell r="BV238">
            <v>93</v>
          </cell>
          <cell r="BW238">
            <v>29</v>
          </cell>
          <cell r="CL238">
            <v>0</v>
          </cell>
        </row>
        <row r="239">
          <cell r="D239" t="str">
            <v>3031VY0-A50-PCS</v>
          </cell>
          <cell r="E239" t="str">
            <v>3031VY0</v>
          </cell>
          <cell r="F239" t="str">
            <v>WASTORIA SNAPS 222 BANDA PANTS</v>
          </cell>
          <cell r="G239" t="str">
            <v>A50</v>
          </cell>
          <cell r="H239" t="str">
            <v xml:space="preserve">GREY STONE WHITE </v>
          </cell>
          <cell r="I239">
            <v>7.423</v>
          </cell>
          <cell r="J239">
            <v>60</v>
          </cell>
          <cell r="K239">
            <v>0</v>
          </cell>
          <cell r="L239">
            <v>24</v>
          </cell>
          <cell r="M239">
            <v>0</v>
          </cell>
          <cell r="N239">
            <v>40</v>
          </cell>
          <cell r="O239">
            <v>0</v>
          </cell>
          <cell r="P239">
            <v>18</v>
          </cell>
          <cell r="Q239">
            <v>0</v>
          </cell>
          <cell r="R239" t="str">
            <v>HIVER 2019</v>
          </cell>
          <cell r="S239" t="str">
            <v>APPAREL</v>
          </cell>
          <cell r="T239" t="str">
            <v>WOMAN</v>
          </cell>
          <cell r="U239" t="str">
            <v>(vide)</v>
          </cell>
          <cell r="V239" t="str">
            <v>PCS</v>
          </cell>
          <cell r="W239">
            <v>726</v>
          </cell>
          <cell r="X239">
            <v>726</v>
          </cell>
          <cell r="BS239">
            <v>186</v>
          </cell>
          <cell r="BT239">
            <v>279</v>
          </cell>
          <cell r="BU239">
            <v>179</v>
          </cell>
          <cell r="BV239">
            <v>82</v>
          </cell>
          <cell r="CL239">
            <v>0</v>
          </cell>
        </row>
        <row r="240">
          <cell r="D240" t="str">
            <v>3031VY0-A57-PCS</v>
          </cell>
          <cell r="E240" t="str">
            <v>3031VY0</v>
          </cell>
          <cell r="F240" t="str">
            <v>WASTORIA SNAPS 222 BANDA PANTS</v>
          </cell>
          <cell r="G240" t="str">
            <v>A57</v>
          </cell>
          <cell r="H240" t="str">
            <v>RED DK/BLACK</v>
          </cell>
          <cell r="I240">
            <v>7.423</v>
          </cell>
          <cell r="J240">
            <v>60</v>
          </cell>
          <cell r="K240">
            <v>0</v>
          </cell>
          <cell r="L240">
            <v>24</v>
          </cell>
          <cell r="M240">
            <v>0</v>
          </cell>
          <cell r="N240">
            <v>40</v>
          </cell>
          <cell r="O240">
            <v>0</v>
          </cell>
          <cell r="P240">
            <v>18</v>
          </cell>
          <cell r="Q240">
            <v>0</v>
          </cell>
          <cell r="R240" t="str">
            <v>HIVER 2019</v>
          </cell>
          <cell r="S240" t="str">
            <v>APPAREL</v>
          </cell>
          <cell r="T240" t="str">
            <v>WOMAN</v>
          </cell>
          <cell r="U240" t="str">
            <v>(vide)</v>
          </cell>
          <cell r="V240" t="str">
            <v>PCS</v>
          </cell>
          <cell r="W240">
            <v>5314</v>
          </cell>
          <cell r="X240">
            <v>5314</v>
          </cell>
          <cell r="BS240">
            <v>1375</v>
          </cell>
          <cell r="BT240">
            <v>1780</v>
          </cell>
          <cell r="BU240">
            <v>1282</v>
          </cell>
          <cell r="BV240">
            <v>615</v>
          </cell>
          <cell r="BW240">
            <v>262</v>
          </cell>
          <cell r="CL240">
            <v>0</v>
          </cell>
        </row>
        <row r="241">
          <cell r="D241" t="str">
            <v>3031VY0-A72-PCS</v>
          </cell>
          <cell r="E241" t="str">
            <v>3031VY0</v>
          </cell>
          <cell r="F241" t="str">
            <v>WASTORIA SNAPS 222 BANDA PANTS</v>
          </cell>
          <cell r="G241" t="str">
            <v>A72</v>
          </cell>
          <cell r="H241" t="str">
            <v>RED DK/DAMSON</v>
          </cell>
          <cell r="I241">
            <v>7.423</v>
          </cell>
          <cell r="J241">
            <v>60</v>
          </cell>
          <cell r="K241">
            <v>0</v>
          </cell>
          <cell r="L241">
            <v>24</v>
          </cell>
          <cell r="M241">
            <v>0</v>
          </cell>
          <cell r="N241">
            <v>40</v>
          </cell>
          <cell r="O241">
            <v>0</v>
          </cell>
          <cell r="P241">
            <v>18</v>
          </cell>
          <cell r="Q241">
            <v>0</v>
          </cell>
          <cell r="R241" t="str">
            <v>HIVER 2019</v>
          </cell>
          <cell r="S241" t="str">
            <v>APPAREL</v>
          </cell>
          <cell r="T241" t="str">
            <v>WOMAN</v>
          </cell>
          <cell r="U241" t="str">
            <v>(vide)</v>
          </cell>
          <cell r="V241" t="str">
            <v>PCS</v>
          </cell>
          <cell r="W241">
            <v>279</v>
          </cell>
          <cell r="X241">
            <v>279</v>
          </cell>
          <cell r="BS241">
            <v>68</v>
          </cell>
          <cell r="BT241">
            <v>79</v>
          </cell>
          <cell r="BU241">
            <v>60</v>
          </cell>
          <cell r="BV241">
            <v>54</v>
          </cell>
          <cell r="BW241">
            <v>18</v>
          </cell>
          <cell r="CL241">
            <v>0</v>
          </cell>
        </row>
        <row r="242">
          <cell r="D242" t="str">
            <v>3031VY0-A80-PCS</v>
          </cell>
          <cell r="E242" t="str">
            <v>3031VY0</v>
          </cell>
          <cell r="F242" t="str">
            <v>WASTORIA SNAPS 222 BANDA PANTS</v>
          </cell>
          <cell r="G242" t="str">
            <v>A80</v>
          </cell>
          <cell r="H242" t="str">
            <v>RED/WHITE/BLACK</v>
          </cell>
          <cell r="I242">
            <v>7.423</v>
          </cell>
          <cell r="J242">
            <v>60</v>
          </cell>
          <cell r="K242">
            <v>0</v>
          </cell>
          <cell r="L242">
            <v>24</v>
          </cell>
          <cell r="M242">
            <v>0</v>
          </cell>
          <cell r="N242">
            <v>40</v>
          </cell>
          <cell r="O242">
            <v>0</v>
          </cell>
          <cell r="P242">
            <v>18</v>
          </cell>
          <cell r="Q242">
            <v>0</v>
          </cell>
          <cell r="R242" t="str">
            <v>HIVER 2019</v>
          </cell>
          <cell r="S242" t="str">
            <v>APPAREL</v>
          </cell>
          <cell r="T242" t="str">
            <v>WOMAN</v>
          </cell>
          <cell r="U242" t="str">
            <v>(vide)</v>
          </cell>
          <cell r="V242" t="str">
            <v>PCS</v>
          </cell>
          <cell r="W242">
            <v>2840</v>
          </cell>
          <cell r="X242">
            <v>2840</v>
          </cell>
          <cell r="BS242">
            <v>870</v>
          </cell>
          <cell r="BT242">
            <v>986</v>
          </cell>
          <cell r="BU242">
            <v>677</v>
          </cell>
          <cell r="BV242">
            <v>190</v>
          </cell>
          <cell r="BW242">
            <v>117</v>
          </cell>
          <cell r="CL242">
            <v>0</v>
          </cell>
        </row>
        <row r="243">
          <cell r="D243" t="str">
            <v>3031VY0-C18-PCS</v>
          </cell>
          <cell r="E243" t="str">
            <v>3031VY0</v>
          </cell>
          <cell r="F243" t="str">
            <v>WASTORIA SNAPS 222 BANDA PANTS</v>
          </cell>
          <cell r="G243" t="str">
            <v>C18</v>
          </cell>
          <cell r="H243" t="str">
            <v>NAVY/PINK</v>
          </cell>
          <cell r="I243">
            <v>7.423</v>
          </cell>
          <cell r="J243">
            <v>60</v>
          </cell>
          <cell r="K243">
            <v>0</v>
          </cell>
          <cell r="L243">
            <v>24</v>
          </cell>
          <cell r="M243">
            <v>0</v>
          </cell>
          <cell r="N243">
            <v>40</v>
          </cell>
          <cell r="O243">
            <v>0</v>
          </cell>
          <cell r="P243">
            <v>18</v>
          </cell>
          <cell r="Q243">
            <v>0</v>
          </cell>
          <cell r="R243" t="str">
            <v>HIVER 2019</v>
          </cell>
          <cell r="S243" t="str">
            <v>APPAREL</v>
          </cell>
          <cell r="T243" t="str">
            <v>WOMAN</v>
          </cell>
          <cell r="U243" t="str">
            <v>(vide)</v>
          </cell>
          <cell r="V243" t="str">
            <v>PCS</v>
          </cell>
          <cell r="W243">
            <v>2772</v>
          </cell>
          <cell r="X243">
            <v>2772</v>
          </cell>
          <cell r="BS243">
            <v>702</v>
          </cell>
          <cell r="BT243">
            <v>983</v>
          </cell>
          <cell r="BU243">
            <v>666</v>
          </cell>
          <cell r="BV243">
            <v>286</v>
          </cell>
          <cell r="BW243">
            <v>135</v>
          </cell>
          <cell r="CL243">
            <v>0</v>
          </cell>
        </row>
        <row r="244">
          <cell r="D244" t="str">
            <v>3031VY0-C22-PCS</v>
          </cell>
          <cell r="E244" t="str">
            <v>3031VY0</v>
          </cell>
          <cell r="F244" t="str">
            <v>WASTORIA SNAPS 222 BANDA PANTS</v>
          </cell>
          <cell r="G244" t="str">
            <v>C22</v>
          </cell>
          <cell r="H244" t="str">
            <v>BLACK</v>
          </cell>
          <cell r="I244">
            <v>7.423</v>
          </cell>
          <cell r="J244">
            <v>60</v>
          </cell>
          <cell r="K244">
            <v>0</v>
          </cell>
          <cell r="L244">
            <v>24</v>
          </cell>
          <cell r="M244">
            <v>0</v>
          </cell>
          <cell r="N244">
            <v>40</v>
          </cell>
          <cell r="O244">
            <v>0</v>
          </cell>
          <cell r="P244">
            <v>18</v>
          </cell>
          <cell r="Q244">
            <v>0</v>
          </cell>
          <cell r="R244" t="str">
            <v>HIVER 2019</v>
          </cell>
          <cell r="S244" t="str">
            <v>APPAREL</v>
          </cell>
          <cell r="T244" t="str">
            <v>WOMAN</v>
          </cell>
          <cell r="U244" t="str">
            <v>(vide)</v>
          </cell>
          <cell r="V244" t="str">
            <v>PCS</v>
          </cell>
          <cell r="W244">
            <v>4344</v>
          </cell>
          <cell r="X244">
            <v>4344</v>
          </cell>
          <cell r="BS244">
            <v>1269</v>
          </cell>
          <cell r="BT244">
            <v>1540</v>
          </cell>
          <cell r="BU244">
            <v>1036</v>
          </cell>
          <cell r="BV244">
            <v>324</v>
          </cell>
          <cell r="BW244">
            <v>175</v>
          </cell>
          <cell r="CL244">
            <v>0</v>
          </cell>
        </row>
        <row r="245">
          <cell r="D245" t="str">
            <v>3031VY0-J02-PCS</v>
          </cell>
          <cell r="E245" t="str">
            <v>3031VY0</v>
          </cell>
          <cell r="F245" t="str">
            <v>WASTORIA SNAPS 222 BANDA PANTS</v>
          </cell>
          <cell r="G245" t="str">
            <v>J02</v>
          </cell>
          <cell r="H245" t="str">
            <v>WHITE/BLACK</v>
          </cell>
          <cell r="I245">
            <v>7.423</v>
          </cell>
          <cell r="J245">
            <v>60</v>
          </cell>
          <cell r="K245">
            <v>0</v>
          </cell>
          <cell r="L245">
            <v>24</v>
          </cell>
          <cell r="M245">
            <v>0</v>
          </cell>
          <cell r="N245">
            <v>40</v>
          </cell>
          <cell r="O245">
            <v>0</v>
          </cell>
          <cell r="P245">
            <v>18</v>
          </cell>
          <cell r="Q245">
            <v>0</v>
          </cell>
          <cell r="R245" t="str">
            <v>HIVER 2019</v>
          </cell>
          <cell r="S245" t="str">
            <v>APPAREL</v>
          </cell>
          <cell r="T245" t="str">
            <v>WOMAN</v>
          </cell>
          <cell r="U245" t="str">
            <v>(vide)</v>
          </cell>
          <cell r="V245" t="str">
            <v>PCS</v>
          </cell>
          <cell r="W245">
            <v>611</v>
          </cell>
          <cell r="X245">
            <v>611</v>
          </cell>
          <cell r="BS245">
            <v>166</v>
          </cell>
          <cell r="BT245">
            <v>208</v>
          </cell>
          <cell r="BU245">
            <v>163</v>
          </cell>
          <cell r="BV245">
            <v>74</v>
          </cell>
          <cell r="CL245">
            <v>0</v>
          </cell>
        </row>
        <row r="246">
          <cell r="D246" t="str">
            <v>3031VZ0-908-PCS</v>
          </cell>
          <cell r="E246" t="str">
            <v>3031VZ0</v>
          </cell>
          <cell r="F246" t="str">
            <v>AFLEUR 222 BANDA PANTS</v>
          </cell>
          <cell r="G246" t="str">
            <v>908</v>
          </cell>
          <cell r="H246" t="str">
            <v>BLACK/WHITE</v>
          </cell>
          <cell r="I246">
            <v>5.7270000000000003</v>
          </cell>
          <cell r="J246">
            <v>65</v>
          </cell>
          <cell r="K246">
            <v>0</v>
          </cell>
          <cell r="L246">
            <v>26</v>
          </cell>
          <cell r="M246">
            <v>0</v>
          </cell>
          <cell r="N246">
            <v>55</v>
          </cell>
          <cell r="O246">
            <v>0</v>
          </cell>
          <cell r="P246">
            <v>22</v>
          </cell>
          <cell r="Q246">
            <v>0</v>
          </cell>
          <cell r="R246" t="str">
            <v>ETE 2019</v>
          </cell>
          <cell r="S246" t="str">
            <v>APPAREL</v>
          </cell>
          <cell r="T246" t="str">
            <v>WOMAN</v>
          </cell>
          <cell r="U246" t="str">
            <v>(vide)</v>
          </cell>
          <cell r="V246" t="str">
            <v>PCS</v>
          </cell>
          <cell r="W246">
            <v>230</v>
          </cell>
          <cell r="X246">
            <v>230</v>
          </cell>
          <cell r="BS246">
            <v>61</v>
          </cell>
          <cell r="BT246">
            <v>91</v>
          </cell>
          <cell r="BU246">
            <v>62</v>
          </cell>
          <cell r="BV246">
            <v>16</v>
          </cell>
          <cell r="CL246">
            <v>0</v>
          </cell>
        </row>
        <row r="247">
          <cell r="D247" t="str">
            <v>3031WQ0-905-PCS</v>
          </cell>
          <cell r="E247" t="str">
            <v>3031WQ0</v>
          </cell>
          <cell r="F247" t="str">
            <v>AVANT 222 BANDA TEE</v>
          </cell>
          <cell r="G247" t="str">
            <v>905</v>
          </cell>
          <cell r="H247" t="str">
            <v>VIOLET/WHITE</v>
          </cell>
          <cell r="I247">
            <v>3.7149999999999999</v>
          </cell>
          <cell r="J247">
            <v>40</v>
          </cell>
          <cell r="K247">
            <v>0</v>
          </cell>
          <cell r="L247">
            <v>16</v>
          </cell>
          <cell r="M247">
            <v>0</v>
          </cell>
          <cell r="N247">
            <v>35</v>
          </cell>
          <cell r="O247">
            <v>0</v>
          </cell>
          <cell r="P247">
            <v>14</v>
          </cell>
          <cell r="Q247">
            <v>0</v>
          </cell>
          <cell r="R247" t="str">
            <v>HIVER 2018</v>
          </cell>
          <cell r="S247" t="str">
            <v>APPAREL</v>
          </cell>
          <cell r="T247" t="str">
            <v>WOMAN</v>
          </cell>
          <cell r="U247" t="str">
            <v>(vide)</v>
          </cell>
          <cell r="V247" t="str">
            <v>PCS</v>
          </cell>
          <cell r="W247">
            <v>930</v>
          </cell>
          <cell r="X247">
            <v>930</v>
          </cell>
          <cell r="BS247">
            <v>227</v>
          </cell>
          <cell r="BT247">
            <v>273</v>
          </cell>
          <cell r="BU247">
            <v>278</v>
          </cell>
          <cell r="BV247">
            <v>146</v>
          </cell>
          <cell r="BW247">
            <v>6</v>
          </cell>
          <cell r="CL247">
            <v>0</v>
          </cell>
        </row>
        <row r="248">
          <cell r="D248" t="str">
            <v>3031WQ0-908-PCS</v>
          </cell>
          <cell r="E248" t="str">
            <v>3031WQ0</v>
          </cell>
          <cell r="F248" t="str">
            <v>AVANT 222 BANDA TEE</v>
          </cell>
          <cell r="G248" t="str">
            <v>908</v>
          </cell>
          <cell r="H248" t="str">
            <v>BLACK/WHITE</v>
          </cell>
          <cell r="I248">
            <v>3.7149999999999999</v>
          </cell>
          <cell r="J248">
            <v>40</v>
          </cell>
          <cell r="K248">
            <v>0</v>
          </cell>
          <cell r="L248">
            <v>16</v>
          </cell>
          <cell r="M248">
            <v>0</v>
          </cell>
          <cell r="N248">
            <v>35</v>
          </cell>
          <cell r="O248">
            <v>0</v>
          </cell>
          <cell r="P248">
            <v>14</v>
          </cell>
          <cell r="Q248">
            <v>0</v>
          </cell>
          <cell r="R248" t="str">
            <v>HIVER 2018</v>
          </cell>
          <cell r="S248" t="str">
            <v>APPAREL</v>
          </cell>
          <cell r="T248" t="str">
            <v>WOMAN</v>
          </cell>
          <cell r="U248" t="str">
            <v>(vide)</v>
          </cell>
          <cell r="V248" t="str">
            <v>PCS</v>
          </cell>
          <cell r="W248">
            <v>11</v>
          </cell>
          <cell r="X248">
            <v>11</v>
          </cell>
          <cell r="BS248">
            <v>6</v>
          </cell>
          <cell r="BT248">
            <v>1</v>
          </cell>
          <cell r="BW248">
            <v>4</v>
          </cell>
          <cell r="CL248">
            <v>0</v>
          </cell>
        </row>
        <row r="249">
          <cell r="D249" t="str">
            <v>3031WQ0-913-PCS</v>
          </cell>
          <cell r="E249" t="str">
            <v>3031WQ0</v>
          </cell>
          <cell r="F249" t="str">
            <v>AVANT 222 BANDA TEE</v>
          </cell>
          <cell r="G249" t="str">
            <v>913</v>
          </cell>
          <cell r="H249" t="str">
            <v>WHITE/BLACK</v>
          </cell>
          <cell r="I249">
            <v>3.7149999999999999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35</v>
          </cell>
          <cell r="O249">
            <v>0</v>
          </cell>
          <cell r="P249">
            <v>14</v>
          </cell>
          <cell r="Q249">
            <v>0</v>
          </cell>
          <cell r="R249" t="str">
            <v>HIVER 2018</v>
          </cell>
          <cell r="S249" t="str">
            <v>APPAREL</v>
          </cell>
          <cell r="T249" t="str">
            <v>WOMAN</v>
          </cell>
          <cell r="U249" t="str">
            <v>(vide)</v>
          </cell>
          <cell r="V249" t="str">
            <v>PCS</v>
          </cell>
          <cell r="W249">
            <v>15</v>
          </cell>
          <cell r="X249">
            <v>15</v>
          </cell>
          <cell r="BV249">
            <v>15</v>
          </cell>
          <cell r="CL249">
            <v>0</v>
          </cell>
        </row>
        <row r="250">
          <cell r="D250" t="str">
            <v>3031WQ0-914-PCS</v>
          </cell>
          <cell r="E250" t="str">
            <v>3031WQ0</v>
          </cell>
          <cell r="F250" t="str">
            <v>AVANT 222 BANDA TEE</v>
          </cell>
          <cell r="G250" t="str">
            <v>914</v>
          </cell>
          <cell r="H250" t="str">
            <v>RED DK/BLACK</v>
          </cell>
          <cell r="I250">
            <v>3.7149999999999999</v>
          </cell>
          <cell r="J250">
            <v>40</v>
          </cell>
          <cell r="K250">
            <v>0</v>
          </cell>
          <cell r="L250">
            <v>16</v>
          </cell>
          <cell r="M250">
            <v>0</v>
          </cell>
          <cell r="N250">
            <v>35</v>
          </cell>
          <cell r="O250">
            <v>0</v>
          </cell>
          <cell r="P250">
            <v>14</v>
          </cell>
          <cell r="Q250">
            <v>0</v>
          </cell>
          <cell r="R250" t="str">
            <v>HIVER 2018</v>
          </cell>
          <cell r="S250" t="str">
            <v>APPAREL</v>
          </cell>
          <cell r="T250" t="str">
            <v>WOMAN</v>
          </cell>
          <cell r="U250" t="str">
            <v>(vide)</v>
          </cell>
          <cell r="V250" t="str">
            <v>PCS</v>
          </cell>
          <cell r="W250">
            <v>34</v>
          </cell>
          <cell r="X250">
            <v>34</v>
          </cell>
          <cell r="BS250">
            <v>29</v>
          </cell>
          <cell r="BT250">
            <v>2</v>
          </cell>
          <cell r="BW250">
            <v>3</v>
          </cell>
          <cell r="CL250">
            <v>0</v>
          </cell>
        </row>
        <row r="251">
          <cell r="D251" t="str">
            <v>3031WR0-909-PCS</v>
          </cell>
          <cell r="E251" t="str">
            <v>3031WR0</v>
          </cell>
          <cell r="F251" t="str">
            <v>ADERN 222 BANDA PANTS</v>
          </cell>
          <cell r="G251" t="str">
            <v>909</v>
          </cell>
          <cell r="H251" t="str">
            <v>BLACK/GREY</v>
          </cell>
          <cell r="I251">
            <v>5.907</v>
          </cell>
          <cell r="J251">
            <v>55</v>
          </cell>
          <cell r="K251">
            <v>0</v>
          </cell>
          <cell r="L251">
            <v>22</v>
          </cell>
          <cell r="M251">
            <v>0</v>
          </cell>
          <cell r="N251">
            <v>45</v>
          </cell>
          <cell r="O251">
            <v>0</v>
          </cell>
          <cell r="P251">
            <v>18</v>
          </cell>
          <cell r="Q251">
            <v>0</v>
          </cell>
          <cell r="R251" t="str">
            <v>HIVER 2019</v>
          </cell>
          <cell r="S251" t="str">
            <v>APPAREL</v>
          </cell>
          <cell r="T251" t="str">
            <v>MAN</v>
          </cell>
          <cell r="U251" t="str">
            <v>(vide)</v>
          </cell>
          <cell r="V251" t="str">
            <v>PCS</v>
          </cell>
          <cell r="W251">
            <v>27</v>
          </cell>
          <cell r="X251">
            <v>27</v>
          </cell>
          <cell r="BX251">
            <v>27</v>
          </cell>
          <cell r="CL251">
            <v>0</v>
          </cell>
        </row>
        <row r="252">
          <cell r="D252" t="str">
            <v>3031XN0-980-PAI</v>
          </cell>
          <cell r="E252" t="str">
            <v>3031XN0</v>
          </cell>
          <cell r="F252" t="str">
            <v>PALAVELA 2 ELASTIC  BB</v>
          </cell>
          <cell r="G252" t="str">
            <v>980</v>
          </cell>
          <cell r="H252" t="str">
            <v>WHITE BLACK RED ORANGE</v>
          </cell>
          <cell r="I252">
            <v>6.5780000000000003</v>
          </cell>
          <cell r="J252">
            <v>25</v>
          </cell>
          <cell r="K252">
            <v>0</v>
          </cell>
          <cell r="L252">
            <v>12.5</v>
          </cell>
          <cell r="M252">
            <v>0</v>
          </cell>
          <cell r="N252">
            <v>22</v>
          </cell>
          <cell r="O252">
            <v>0</v>
          </cell>
          <cell r="P252">
            <v>8.8000000000000007</v>
          </cell>
          <cell r="Q252">
            <v>0</v>
          </cell>
          <cell r="R252" t="str">
            <v>ETE 2018</v>
          </cell>
          <cell r="S252" t="str">
            <v>SHOES</v>
          </cell>
          <cell r="T252" t="str">
            <v>BABY</v>
          </cell>
          <cell r="U252" t="str">
            <v>(vide)</v>
          </cell>
          <cell r="V252" t="str">
            <v>PAI</v>
          </cell>
          <cell r="W252">
            <v>1</v>
          </cell>
          <cell r="X252">
            <v>1</v>
          </cell>
          <cell r="AB252">
            <v>1</v>
          </cell>
          <cell r="CL252">
            <v>0</v>
          </cell>
        </row>
        <row r="253">
          <cell r="D253" t="str">
            <v>30326X0-908-C12W</v>
          </cell>
          <cell r="E253" t="str">
            <v>30326X0</v>
          </cell>
          <cell r="F253" t="str">
            <v>MONETTA</v>
          </cell>
          <cell r="G253" t="str">
            <v>908</v>
          </cell>
          <cell r="H253" t="str">
            <v>GREEN /LT OCEAN</v>
          </cell>
          <cell r="I253">
            <v>2.4049999999999998</v>
          </cell>
          <cell r="J253">
            <v>15</v>
          </cell>
          <cell r="K253">
            <v>0</v>
          </cell>
          <cell r="L253">
            <v>7.5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 t="str">
            <v>ETE 2018</v>
          </cell>
          <cell r="S253" t="str">
            <v>SHOES</v>
          </cell>
          <cell r="T253" t="str">
            <v>WOMAN</v>
          </cell>
          <cell r="U253" t="str">
            <v>36-1|37-2|38-3|39-3|40-2|41-1</v>
          </cell>
          <cell r="V253" t="str">
            <v>C12W</v>
          </cell>
          <cell r="W253">
            <v>96</v>
          </cell>
          <cell r="X253">
            <v>8</v>
          </cell>
          <cell r="CG253">
            <v>8</v>
          </cell>
          <cell r="CL253">
            <v>0</v>
          </cell>
        </row>
        <row r="254">
          <cell r="D254" t="str">
            <v>3032910-903-PAI</v>
          </cell>
          <cell r="E254" t="str">
            <v>3032910</v>
          </cell>
          <cell r="F254" t="str">
            <v>VIRON 2</v>
          </cell>
          <cell r="G254" t="str">
            <v>903</v>
          </cell>
          <cell r="H254" t="str">
            <v xml:space="preserve">BROWN LT BROWN </v>
          </cell>
          <cell r="I254">
            <v>8.8960000000000008</v>
          </cell>
          <cell r="J254">
            <v>45</v>
          </cell>
          <cell r="K254">
            <v>0</v>
          </cell>
          <cell r="L254">
            <v>22.5</v>
          </cell>
          <cell r="M254">
            <v>0</v>
          </cell>
          <cell r="N254">
            <v>40</v>
          </cell>
          <cell r="O254">
            <v>0</v>
          </cell>
          <cell r="P254">
            <v>17</v>
          </cell>
          <cell r="Q254">
            <v>0</v>
          </cell>
          <cell r="R254" t="str">
            <v>HIVER 2018</v>
          </cell>
          <cell r="S254" t="str">
            <v>SHOES</v>
          </cell>
          <cell r="T254" t="str">
            <v>MAN</v>
          </cell>
          <cell r="U254" t="str">
            <v>(vide)</v>
          </cell>
          <cell r="V254" t="str">
            <v>PAI</v>
          </cell>
          <cell r="W254">
            <v>2</v>
          </cell>
          <cell r="X254">
            <v>2</v>
          </cell>
          <cell r="AQ254">
            <v>2</v>
          </cell>
          <cell r="CL254">
            <v>0</v>
          </cell>
        </row>
        <row r="255">
          <cell r="D255" t="str">
            <v>30329A0-907-PCS</v>
          </cell>
          <cell r="E255" t="str">
            <v>30329A0</v>
          </cell>
          <cell r="F255" t="str">
            <v>SAMASSI SWEAT</v>
          </cell>
          <cell r="G255" t="str">
            <v>907</v>
          </cell>
          <cell r="H255" t="str">
            <v>BLACK/GREY MD TWISTED</v>
          </cell>
          <cell r="I255">
            <v>10.307</v>
          </cell>
          <cell r="J255">
            <v>60</v>
          </cell>
          <cell r="K255">
            <v>0</v>
          </cell>
          <cell r="L255">
            <v>30</v>
          </cell>
          <cell r="M255">
            <v>0</v>
          </cell>
          <cell r="N255">
            <v>56</v>
          </cell>
          <cell r="O255">
            <v>0</v>
          </cell>
          <cell r="P255">
            <v>29</v>
          </cell>
          <cell r="Q255">
            <v>0</v>
          </cell>
          <cell r="R255" t="str">
            <v>HIVER 2018</v>
          </cell>
          <cell r="S255" t="str">
            <v>APPAREL</v>
          </cell>
          <cell r="T255" t="str">
            <v>MAN</v>
          </cell>
          <cell r="U255" t="str">
            <v>(vide)</v>
          </cell>
          <cell r="V255" t="str">
            <v>PCS</v>
          </cell>
          <cell r="W255">
            <v>3</v>
          </cell>
          <cell r="X255">
            <v>3</v>
          </cell>
          <cell r="BT255">
            <v>1</v>
          </cell>
          <cell r="BX255">
            <v>2</v>
          </cell>
          <cell r="CL255">
            <v>0</v>
          </cell>
        </row>
        <row r="256">
          <cell r="D256" t="str">
            <v>30329A0-914-PCS</v>
          </cell>
          <cell r="E256" t="str">
            <v>30329A0</v>
          </cell>
          <cell r="F256" t="str">
            <v>SAMASSI SWEAT</v>
          </cell>
          <cell r="G256" t="str">
            <v>914</v>
          </cell>
          <cell r="H256" t="str">
            <v>BEIGE TWISTED/BLUE</v>
          </cell>
          <cell r="I256">
            <v>10.307</v>
          </cell>
          <cell r="J256">
            <v>60</v>
          </cell>
          <cell r="K256">
            <v>0</v>
          </cell>
          <cell r="L256">
            <v>30</v>
          </cell>
          <cell r="M256">
            <v>0</v>
          </cell>
          <cell r="N256">
            <v>56</v>
          </cell>
          <cell r="O256">
            <v>0</v>
          </cell>
          <cell r="P256">
            <v>29</v>
          </cell>
          <cell r="Q256">
            <v>0</v>
          </cell>
          <cell r="R256" t="str">
            <v>HIVER 2018</v>
          </cell>
          <cell r="S256" t="str">
            <v>APPAREL</v>
          </cell>
          <cell r="T256" t="str">
            <v>MAN</v>
          </cell>
          <cell r="U256" t="str">
            <v>(vide)</v>
          </cell>
          <cell r="V256" t="str">
            <v>PCS</v>
          </cell>
          <cell r="W256">
            <v>11</v>
          </cell>
          <cell r="X256">
            <v>11</v>
          </cell>
          <cell r="BT256">
            <v>2</v>
          </cell>
          <cell r="BX256">
            <v>9</v>
          </cell>
          <cell r="CL256">
            <v>0</v>
          </cell>
        </row>
        <row r="257">
          <cell r="D257" t="str">
            <v>30329E0-903-PCS</v>
          </cell>
          <cell r="E257" t="str">
            <v>30329E0</v>
          </cell>
          <cell r="F257" t="str">
            <v>SALBORO PANTS</v>
          </cell>
          <cell r="G257" t="str">
            <v>903</v>
          </cell>
          <cell r="H257" t="str">
            <v>BLACK/ORANGE FLUO</v>
          </cell>
          <cell r="I257">
            <v>8.8710000000000004</v>
          </cell>
          <cell r="J257">
            <v>45</v>
          </cell>
          <cell r="K257">
            <v>0</v>
          </cell>
          <cell r="L257">
            <v>22.5</v>
          </cell>
          <cell r="M257">
            <v>0</v>
          </cell>
          <cell r="N257">
            <v>43</v>
          </cell>
          <cell r="O257">
            <v>0</v>
          </cell>
          <cell r="P257">
            <v>21.5</v>
          </cell>
          <cell r="Q257">
            <v>0</v>
          </cell>
          <cell r="R257" t="str">
            <v>HIVER 2018</v>
          </cell>
          <cell r="S257" t="str">
            <v>APPAREL</v>
          </cell>
          <cell r="T257" t="str">
            <v>MAN</v>
          </cell>
          <cell r="U257" t="str">
            <v>(vide)</v>
          </cell>
          <cell r="V257" t="str">
            <v>PCS</v>
          </cell>
          <cell r="W257">
            <v>1</v>
          </cell>
          <cell r="X257">
            <v>1</v>
          </cell>
          <cell r="BW257">
            <v>1</v>
          </cell>
          <cell r="CL257">
            <v>0</v>
          </cell>
        </row>
        <row r="258">
          <cell r="D258" t="str">
            <v>30329E0-915-PCS</v>
          </cell>
          <cell r="E258" t="str">
            <v>30329E0</v>
          </cell>
          <cell r="F258" t="str">
            <v>SALBORO PANTS</v>
          </cell>
          <cell r="G258" t="str">
            <v>915</v>
          </cell>
          <cell r="H258" t="str">
            <v>BLUE NAVY/WHITE</v>
          </cell>
          <cell r="I258">
            <v>8.8710000000000004</v>
          </cell>
          <cell r="J258">
            <v>45</v>
          </cell>
          <cell r="K258">
            <v>0</v>
          </cell>
          <cell r="L258">
            <v>22.5</v>
          </cell>
          <cell r="M258">
            <v>0</v>
          </cell>
          <cell r="N258">
            <v>43</v>
          </cell>
          <cell r="O258">
            <v>0</v>
          </cell>
          <cell r="P258">
            <v>21.5</v>
          </cell>
          <cell r="Q258">
            <v>0</v>
          </cell>
          <cell r="R258" t="str">
            <v>HIVER 2018</v>
          </cell>
          <cell r="S258" t="str">
            <v>APPAREL</v>
          </cell>
          <cell r="T258" t="str">
            <v>MAN</v>
          </cell>
          <cell r="U258" t="str">
            <v>(vide)</v>
          </cell>
          <cell r="V258" t="str">
            <v>PCS</v>
          </cell>
          <cell r="W258">
            <v>1</v>
          </cell>
          <cell r="X258">
            <v>1</v>
          </cell>
          <cell r="BT258">
            <v>1</v>
          </cell>
          <cell r="CL258">
            <v>0</v>
          </cell>
        </row>
        <row r="259">
          <cell r="D259" t="str">
            <v>30329F0-908-PCS</v>
          </cell>
          <cell r="E259" t="str">
            <v>30329F0</v>
          </cell>
          <cell r="F259" t="str">
            <v>SALECCHIO PANTS</v>
          </cell>
          <cell r="G259" t="str">
            <v>908</v>
          </cell>
          <cell r="H259" t="str">
            <v>GREY MD TWISTED/ORANGE</v>
          </cell>
          <cell r="I259">
            <v>9.3040000000000003</v>
          </cell>
          <cell r="J259">
            <v>45</v>
          </cell>
          <cell r="K259">
            <v>0</v>
          </cell>
          <cell r="L259">
            <v>22.5</v>
          </cell>
          <cell r="M259">
            <v>0</v>
          </cell>
          <cell r="N259">
            <v>43</v>
          </cell>
          <cell r="O259">
            <v>0</v>
          </cell>
          <cell r="P259">
            <v>21.5</v>
          </cell>
          <cell r="Q259">
            <v>0</v>
          </cell>
          <cell r="R259" t="str">
            <v>HIVER 2018</v>
          </cell>
          <cell r="S259" t="str">
            <v>APPAREL</v>
          </cell>
          <cell r="T259" t="str">
            <v>MAN</v>
          </cell>
          <cell r="U259" t="str">
            <v>(vide)</v>
          </cell>
          <cell r="V259" t="str">
            <v>PCS</v>
          </cell>
          <cell r="W259">
            <v>1</v>
          </cell>
          <cell r="X259">
            <v>1</v>
          </cell>
          <cell r="BW259">
            <v>1</v>
          </cell>
          <cell r="CL259">
            <v>0</v>
          </cell>
        </row>
        <row r="260">
          <cell r="D260" t="str">
            <v>30329F0-910-PCS</v>
          </cell>
          <cell r="E260" t="str">
            <v>30329F0</v>
          </cell>
          <cell r="F260" t="str">
            <v>SALECCHIO PANTS</v>
          </cell>
          <cell r="G260" t="str">
            <v>910</v>
          </cell>
          <cell r="H260" t="str">
            <v>GREY LT TWISTED/ORANGE</v>
          </cell>
          <cell r="I260">
            <v>9.3040000000000003</v>
          </cell>
          <cell r="J260">
            <v>45</v>
          </cell>
          <cell r="K260">
            <v>0</v>
          </cell>
          <cell r="L260">
            <v>22.5</v>
          </cell>
          <cell r="M260">
            <v>0</v>
          </cell>
          <cell r="N260">
            <v>43</v>
          </cell>
          <cell r="O260">
            <v>0</v>
          </cell>
          <cell r="P260">
            <v>21.5</v>
          </cell>
          <cell r="Q260">
            <v>0</v>
          </cell>
          <cell r="R260" t="str">
            <v>HIVER 2018</v>
          </cell>
          <cell r="S260" t="str">
            <v>APPAREL</v>
          </cell>
          <cell r="T260" t="str">
            <v>MAN</v>
          </cell>
          <cell r="U260" t="str">
            <v>(vide)</v>
          </cell>
          <cell r="V260" t="str">
            <v>PCS</v>
          </cell>
          <cell r="W260">
            <v>5</v>
          </cell>
          <cell r="X260">
            <v>5</v>
          </cell>
          <cell r="BW260">
            <v>5</v>
          </cell>
          <cell r="CL260">
            <v>0</v>
          </cell>
        </row>
        <row r="261">
          <cell r="D261" t="str">
            <v>30329G0-005-PCS</v>
          </cell>
          <cell r="E261" t="str">
            <v>30329G0</v>
          </cell>
          <cell r="F261" t="str">
            <v>SAILS POLO</v>
          </cell>
          <cell r="G261" t="str">
            <v>005</v>
          </cell>
          <cell r="H261" t="str">
            <v>BLACK</v>
          </cell>
          <cell r="I261">
            <v>7.4390000000000001</v>
          </cell>
          <cell r="J261">
            <v>38</v>
          </cell>
          <cell r="K261">
            <v>0</v>
          </cell>
          <cell r="L261">
            <v>19</v>
          </cell>
          <cell r="M261">
            <v>0</v>
          </cell>
          <cell r="N261">
            <v>33.5</v>
          </cell>
          <cell r="O261">
            <v>0</v>
          </cell>
          <cell r="P261">
            <v>16.75</v>
          </cell>
          <cell r="Q261">
            <v>0</v>
          </cell>
          <cell r="R261" t="str">
            <v>HIVER 2018</v>
          </cell>
          <cell r="S261" t="str">
            <v>APPAREL</v>
          </cell>
          <cell r="T261" t="str">
            <v>MAN</v>
          </cell>
          <cell r="U261" t="str">
            <v>(vide)</v>
          </cell>
          <cell r="V261" t="str">
            <v>PCS</v>
          </cell>
          <cell r="W261">
            <v>9</v>
          </cell>
          <cell r="X261">
            <v>9</v>
          </cell>
          <cell r="BT261">
            <v>9</v>
          </cell>
          <cell r="CL261">
            <v>0</v>
          </cell>
        </row>
        <row r="262">
          <cell r="D262" t="str">
            <v>30329G0-912-PCS</v>
          </cell>
          <cell r="E262" t="str">
            <v>30329G0</v>
          </cell>
          <cell r="F262" t="str">
            <v>SAILS POLO</v>
          </cell>
          <cell r="G262" t="str">
            <v>912</v>
          </cell>
          <cell r="H262" t="str">
            <v>BLUE/BEIGE TWISTED</v>
          </cell>
          <cell r="I262">
            <v>7.4390000000000001</v>
          </cell>
          <cell r="J262">
            <v>38</v>
          </cell>
          <cell r="K262">
            <v>0</v>
          </cell>
          <cell r="L262">
            <v>19</v>
          </cell>
          <cell r="M262">
            <v>0</v>
          </cell>
          <cell r="N262">
            <v>33.5</v>
          </cell>
          <cell r="O262">
            <v>0</v>
          </cell>
          <cell r="P262">
            <v>16.75</v>
          </cell>
          <cell r="Q262">
            <v>0</v>
          </cell>
          <cell r="R262" t="str">
            <v>HIVER 2018</v>
          </cell>
          <cell r="S262" t="str">
            <v>APPAREL</v>
          </cell>
          <cell r="T262" t="str">
            <v>MAN</v>
          </cell>
          <cell r="U262" t="str">
            <v>(vide)</v>
          </cell>
          <cell r="V262" t="str">
            <v>PCS</v>
          </cell>
          <cell r="W262">
            <v>1</v>
          </cell>
          <cell r="X262">
            <v>1</v>
          </cell>
          <cell r="BU262">
            <v>1</v>
          </cell>
          <cell r="CL262">
            <v>0</v>
          </cell>
        </row>
        <row r="263">
          <cell r="D263" t="str">
            <v>30329H0-910-PCS</v>
          </cell>
          <cell r="E263" t="str">
            <v>30329H0</v>
          </cell>
          <cell r="F263" t="str">
            <v>SALETTO SHORT</v>
          </cell>
          <cell r="G263" t="str">
            <v>910</v>
          </cell>
          <cell r="H263" t="str">
            <v>GREY LT TWISTED/ORANGE</v>
          </cell>
          <cell r="I263">
            <v>6.9470000000000001</v>
          </cell>
          <cell r="J263">
            <v>35</v>
          </cell>
          <cell r="K263">
            <v>0</v>
          </cell>
          <cell r="L263">
            <v>17.5</v>
          </cell>
          <cell r="M263">
            <v>0</v>
          </cell>
          <cell r="N263">
            <v>33.5</v>
          </cell>
          <cell r="O263">
            <v>0</v>
          </cell>
          <cell r="P263">
            <v>16</v>
          </cell>
          <cell r="Q263">
            <v>0</v>
          </cell>
          <cell r="R263" t="str">
            <v>HIVER 2018</v>
          </cell>
          <cell r="S263" t="str">
            <v>APPAREL</v>
          </cell>
          <cell r="T263" t="str">
            <v>MAN</v>
          </cell>
          <cell r="U263" t="str">
            <v>(vide)</v>
          </cell>
          <cell r="V263" t="str">
            <v>PCS</v>
          </cell>
          <cell r="W263">
            <v>8</v>
          </cell>
          <cell r="X263">
            <v>8</v>
          </cell>
          <cell r="BV263">
            <v>1</v>
          </cell>
          <cell r="BW263">
            <v>4</v>
          </cell>
          <cell r="BX263">
            <v>3</v>
          </cell>
          <cell r="CL263">
            <v>0</v>
          </cell>
        </row>
        <row r="264">
          <cell r="D264" t="str">
            <v>30329X0-900-PCS</v>
          </cell>
          <cell r="E264" t="str">
            <v>30329X0</v>
          </cell>
          <cell r="F264" t="str">
            <v>BANDABELT AUTH BELT</v>
          </cell>
          <cell r="G264" t="str">
            <v>900</v>
          </cell>
          <cell r="H264" t="str">
            <v>BLACK/WHITE</v>
          </cell>
          <cell r="I264">
            <v>3.2850000000000001</v>
          </cell>
          <cell r="J264">
            <v>19</v>
          </cell>
          <cell r="K264">
            <v>0</v>
          </cell>
          <cell r="L264">
            <v>7.6</v>
          </cell>
          <cell r="M264">
            <v>0</v>
          </cell>
          <cell r="N264">
            <v>17</v>
          </cell>
          <cell r="O264">
            <v>0</v>
          </cell>
          <cell r="P264">
            <v>6.8</v>
          </cell>
          <cell r="Q264">
            <v>0</v>
          </cell>
          <cell r="R264" t="str">
            <v>HIVER 2020</v>
          </cell>
          <cell r="S264" t="str">
            <v>ACC</v>
          </cell>
          <cell r="T264" t="str">
            <v>UNISEX</v>
          </cell>
          <cell r="U264" t="str">
            <v>(vide)</v>
          </cell>
          <cell r="V264" t="str">
            <v>PCS</v>
          </cell>
          <cell r="W264">
            <v>142</v>
          </cell>
          <cell r="X264">
            <v>142</v>
          </cell>
          <cell r="CF264">
            <v>142</v>
          </cell>
          <cell r="CL264">
            <v>0</v>
          </cell>
        </row>
        <row r="265">
          <cell r="D265" t="str">
            <v>30329X0-901-PCS</v>
          </cell>
          <cell r="E265" t="str">
            <v>30329X0</v>
          </cell>
          <cell r="F265" t="str">
            <v>BANDABELT AUTH BELT</v>
          </cell>
          <cell r="G265" t="str">
            <v>901</v>
          </cell>
          <cell r="H265" t="str">
            <v xml:space="preserve">WHITE / BLACK </v>
          </cell>
          <cell r="I265">
            <v>3.2850000000000001</v>
          </cell>
          <cell r="J265">
            <v>19</v>
          </cell>
          <cell r="K265">
            <v>0</v>
          </cell>
          <cell r="L265">
            <v>7.6</v>
          </cell>
          <cell r="M265">
            <v>0</v>
          </cell>
          <cell r="N265">
            <v>17</v>
          </cell>
          <cell r="O265">
            <v>0</v>
          </cell>
          <cell r="P265">
            <v>6.8</v>
          </cell>
          <cell r="Q265">
            <v>0</v>
          </cell>
          <cell r="R265" t="str">
            <v>HIVER 2020</v>
          </cell>
          <cell r="S265" t="str">
            <v>ACC</v>
          </cell>
          <cell r="T265" t="str">
            <v>UNISEX</v>
          </cell>
          <cell r="U265" t="str">
            <v>(vide)</v>
          </cell>
          <cell r="V265" t="str">
            <v>PCS</v>
          </cell>
          <cell r="W265">
            <v>30</v>
          </cell>
          <cell r="X265">
            <v>30</v>
          </cell>
          <cell r="CF265">
            <v>30</v>
          </cell>
          <cell r="CL265">
            <v>0</v>
          </cell>
        </row>
        <row r="266">
          <cell r="D266" t="str">
            <v>30329X0-914-PCS</v>
          </cell>
          <cell r="E266" t="str">
            <v>30329X0</v>
          </cell>
          <cell r="F266" t="str">
            <v>BANDABELT AUTH BELT</v>
          </cell>
          <cell r="G266" t="str">
            <v>914</v>
          </cell>
          <cell r="H266" t="str">
            <v>VIOLET PANSY/WHITE</v>
          </cell>
          <cell r="I266">
            <v>3.2850000000000001</v>
          </cell>
          <cell r="J266">
            <v>19</v>
          </cell>
          <cell r="K266">
            <v>0</v>
          </cell>
          <cell r="L266">
            <v>7.6</v>
          </cell>
          <cell r="M266">
            <v>0</v>
          </cell>
          <cell r="N266">
            <v>17</v>
          </cell>
          <cell r="O266">
            <v>0</v>
          </cell>
          <cell r="P266">
            <v>6.8</v>
          </cell>
          <cell r="Q266">
            <v>0</v>
          </cell>
          <cell r="R266" t="str">
            <v>HIVER 2020</v>
          </cell>
          <cell r="S266" t="str">
            <v>ACC</v>
          </cell>
          <cell r="T266" t="str">
            <v>UNISEX</v>
          </cell>
          <cell r="U266" t="str">
            <v>(vide)</v>
          </cell>
          <cell r="V266" t="str">
            <v>PCS</v>
          </cell>
          <cell r="W266">
            <v>13</v>
          </cell>
          <cell r="X266">
            <v>13</v>
          </cell>
          <cell r="CF266">
            <v>13</v>
          </cell>
          <cell r="CL266">
            <v>0</v>
          </cell>
        </row>
        <row r="267">
          <cell r="D267" t="str">
            <v>30329X0-924-PCS</v>
          </cell>
          <cell r="E267" t="str">
            <v>30329X0</v>
          </cell>
          <cell r="F267" t="str">
            <v>BANDABELT AUTH BELT</v>
          </cell>
          <cell r="G267" t="str">
            <v>924</v>
          </cell>
          <cell r="H267" t="str">
            <v xml:space="preserve">RED BLACK </v>
          </cell>
          <cell r="I267">
            <v>3.2850000000000001</v>
          </cell>
          <cell r="J267">
            <v>19</v>
          </cell>
          <cell r="K267">
            <v>0</v>
          </cell>
          <cell r="L267">
            <v>7.6</v>
          </cell>
          <cell r="M267">
            <v>0</v>
          </cell>
          <cell r="N267">
            <v>17</v>
          </cell>
          <cell r="O267">
            <v>0</v>
          </cell>
          <cell r="P267">
            <v>6.8</v>
          </cell>
          <cell r="Q267">
            <v>0</v>
          </cell>
          <cell r="R267" t="str">
            <v>HIVER 2020</v>
          </cell>
          <cell r="S267" t="str">
            <v>ACC</v>
          </cell>
          <cell r="T267" t="str">
            <v>UNISEX</v>
          </cell>
          <cell r="U267" t="str">
            <v>(vide)</v>
          </cell>
          <cell r="V267" t="str">
            <v>PCS</v>
          </cell>
          <cell r="W267">
            <v>31</v>
          </cell>
          <cell r="X267">
            <v>31</v>
          </cell>
          <cell r="CF267">
            <v>31</v>
          </cell>
          <cell r="CL267">
            <v>0</v>
          </cell>
        </row>
        <row r="268">
          <cell r="D268" t="str">
            <v>30329X0-936-PCS</v>
          </cell>
          <cell r="E268" t="str">
            <v>30329X0</v>
          </cell>
          <cell r="F268" t="str">
            <v>BANDABELT AUTH BELT</v>
          </cell>
          <cell r="G268" t="str">
            <v>936</v>
          </cell>
          <cell r="H268" t="str">
            <v xml:space="preserve">BLUE WHITE </v>
          </cell>
          <cell r="I268">
            <v>3.2850000000000001</v>
          </cell>
          <cell r="J268">
            <v>19</v>
          </cell>
          <cell r="K268">
            <v>0</v>
          </cell>
          <cell r="L268">
            <v>7.6</v>
          </cell>
          <cell r="M268">
            <v>0</v>
          </cell>
          <cell r="N268">
            <v>17</v>
          </cell>
          <cell r="O268">
            <v>0</v>
          </cell>
          <cell r="P268">
            <v>6.8</v>
          </cell>
          <cell r="Q268">
            <v>0</v>
          </cell>
          <cell r="R268" t="str">
            <v>HIVER 2020</v>
          </cell>
          <cell r="S268" t="str">
            <v>ACC</v>
          </cell>
          <cell r="T268" t="str">
            <v>UNISEX</v>
          </cell>
          <cell r="U268" t="str">
            <v>(vide)</v>
          </cell>
          <cell r="V268" t="str">
            <v>PCS</v>
          </cell>
          <cell r="W268">
            <v>580</v>
          </cell>
          <cell r="X268">
            <v>580</v>
          </cell>
          <cell r="CF268">
            <v>580</v>
          </cell>
          <cell r="CL268">
            <v>0</v>
          </cell>
        </row>
        <row r="269">
          <cell r="D269" t="str">
            <v>30329X0-943-PCS</v>
          </cell>
          <cell r="E269" t="str">
            <v>30329X0</v>
          </cell>
          <cell r="F269" t="str">
            <v>BANDABELT AUTH BELT</v>
          </cell>
          <cell r="G269" t="str">
            <v>943</v>
          </cell>
          <cell r="H269" t="str">
            <v>YELLOW YOLK/WHITE ANTIQUE</v>
          </cell>
          <cell r="I269">
            <v>3.2850000000000001</v>
          </cell>
          <cell r="J269">
            <v>19</v>
          </cell>
          <cell r="K269">
            <v>0</v>
          </cell>
          <cell r="L269">
            <v>7.6</v>
          </cell>
          <cell r="M269">
            <v>0</v>
          </cell>
          <cell r="N269">
            <v>17</v>
          </cell>
          <cell r="O269">
            <v>0</v>
          </cell>
          <cell r="P269">
            <v>6.8</v>
          </cell>
          <cell r="Q269">
            <v>0</v>
          </cell>
          <cell r="R269" t="str">
            <v>HIVER 2020</v>
          </cell>
          <cell r="S269" t="str">
            <v>ACC</v>
          </cell>
          <cell r="T269" t="str">
            <v>UNISEX</v>
          </cell>
          <cell r="U269" t="str">
            <v>(vide)</v>
          </cell>
          <cell r="V269" t="str">
            <v>PCS</v>
          </cell>
          <cell r="W269">
            <v>38</v>
          </cell>
          <cell r="X269">
            <v>38</v>
          </cell>
          <cell r="CF269">
            <v>38</v>
          </cell>
          <cell r="CL269">
            <v>0</v>
          </cell>
        </row>
        <row r="270">
          <cell r="D270" t="str">
            <v>30329X0-949-PCS</v>
          </cell>
          <cell r="E270" t="str">
            <v>30329X0</v>
          </cell>
          <cell r="F270" t="str">
            <v>BANDABELT AUTH BELT</v>
          </cell>
          <cell r="G270" t="str">
            <v>949</v>
          </cell>
          <cell r="H270" t="str">
            <v xml:space="preserve">VIOLET WHITE </v>
          </cell>
          <cell r="I270">
            <v>3.2850000000000001</v>
          </cell>
          <cell r="J270">
            <v>19</v>
          </cell>
          <cell r="K270">
            <v>0</v>
          </cell>
          <cell r="L270">
            <v>7.6</v>
          </cell>
          <cell r="M270">
            <v>0</v>
          </cell>
          <cell r="N270">
            <v>17</v>
          </cell>
          <cell r="O270">
            <v>0</v>
          </cell>
          <cell r="P270">
            <v>6.8</v>
          </cell>
          <cell r="Q270">
            <v>0</v>
          </cell>
          <cell r="R270" t="str">
            <v>HIVER 2020</v>
          </cell>
          <cell r="S270" t="str">
            <v>ACC</v>
          </cell>
          <cell r="T270" t="str">
            <v>UNISEX</v>
          </cell>
          <cell r="U270" t="str">
            <v>(vide)</v>
          </cell>
          <cell r="V270" t="str">
            <v>PCS</v>
          </cell>
          <cell r="W270">
            <v>230</v>
          </cell>
          <cell r="X270">
            <v>230</v>
          </cell>
          <cell r="CF270">
            <v>230</v>
          </cell>
          <cell r="CL270">
            <v>0</v>
          </cell>
        </row>
        <row r="271">
          <cell r="D271" t="str">
            <v>30329X0-A0G-PCS</v>
          </cell>
          <cell r="E271" t="str">
            <v>30329X0</v>
          </cell>
          <cell r="F271" t="str">
            <v>BANDABELT AUTH BELT</v>
          </cell>
          <cell r="G271" t="str">
            <v>A0G</v>
          </cell>
          <cell r="H271" t="str">
            <v>RED BLAZE/WHITE ANTIQUE</v>
          </cell>
          <cell r="I271">
            <v>3.2850000000000001</v>
          </cell>
          <cell r="J271">
            <v>19</v>
          </cell>
          <cell r="K271">
            <v>0</v>
          </cell>
          <cell r="L271">
            <v>7.6</v>
          </cell>
          <cell r="M271">
            <v>0</v>
          </cell>
          <cell r="N271">
            <v>17</v>
          </cell>
          <cell r="O271">
            <v>0</v>
          </cell>
          <cell r="P271">
            <v>6.8</v>
          </cell>
          <cell r="Q271">
            <v>0</v>
          </cell>
          <cell r="R271" t="str">
            <v>HIVER 2020</v>
          </cell>
          <cell r="S271" t="str">
            <v>ACC</v>
          </cell>
          <cell r="T271" t="str">
            <v>UNISEX</v>
          </cell>
          <cell r="U271" t="str">
            <v>(vide)</v>
          </cell>
          <cell r="V271" t="str">
            <v>PCS</v>
          </cell>
          <cell r="W271">
            <v>8</v>
          </cell>
          <cell r="X271">
            <v>8</v>
          </cell>
          <cell r="CF271">
            <v>8</v>
          </cell>
          <cell r="CL271">
            <v>0</v>
          </cell>
        </row>
        <row r="272">
          <cell r="D272" t="str">
            <v>30329X0_NBX-900-PCS</v>
          </cell>
          <cell r="E272" t="str">
            <v>30329X0_NBX</v>
          </cell>
          <cell r="F272" t="str">
            <v>BANDABELT AUTH BELT</v>
          </cell>
          <cell r="G272" t="str">
            <v>900</v>
          </cell>
          <cell r="H272" t="str">
            <v>BLACK/WHITE</v>
          </cell>
          <cell r="I272">
            <v>2.38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 t="str">
            <v>ETE 2020</v>
          </cell>
          <cell r="S272" t="str">
            <v>ACC</v>
          </cell>
          <cell r="T272" t="str">
            <v>UNISEX</v>
          </cell>
          <cell r="U272" t="str">
            <v>(vide)</v>
          </cell>
          <cell r="V272" t="str">
            <v>PCS</v>
          </cell>
          <cell r="W272">
            <v>32</v>
          </cell>
          <cell r="X272">
            <v>32</v>
          </cell>
          <cell r="CF272">
            <v>32</v>
          </cell>
          <cell r="CL272">
            <v>0</v>
          </cell>
        </row>
        <row r="273">
          <cell r="D273" t="str">
            <v>30329X0_NBX-901-PCS</v>
          </cell>
          <cell r="E273" t="str">
            <v>30329X0_NBX</v>
          </cell>
          <cell r="F273" t="str">
            <v>BANDABELT AUTH BELT</v>
          </cell>
          <cell r="G273" t="str">
            <v>901</v>
          </cell>
          <cell r="H273" t="str">
            <v xml:space="preserve">WHTIE / BLACK </v>
          </cell>
          <cell r="I273">
            <v>2.38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 t="str">
            <v>ETE 2020</v>
          </cell>
          <cell r="S273" t="str">
            <v>ACC</v>
          </cell>
          <cell r="T273" t="str">
            <v>UNISEX</v>
          </cell>
          <cell r="U273" t="str">
            <v>(vide)</v>
          </cell>
          <cell r="V273" t="str">
            <v>PCS</v>
          </cell>
          <cell r="W273">
            <v>84</v>
          </cell>
          <cell r="X273">
            <v>84</v>
          </cell>
          <cell r="CF273">
            <v>84</v>
          </cell>
          <cell r="CL273">
            <v>0</v>
          </cell>
        </row>
        <row r="274">
          <cell r="D274" t="str">
            <v>30329X0_NBX-907-PCS</v>
          </cell>
          <cell r="E274" t="str">
            <v>30329X0_NBX</v>
          </cell>
          <cell r="F274" t="str">
            <v>BANDABELT AUTH BELT</v>
          </cell>
          <cell r="G274" t="str">
            <v>907</v>
          </cell>
          <cell r="H274" t="str">
            <v>BLUE DK NAVY/WHITE</v>
          </cell>
          <cell r="I274">
            <v>2.38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 t="str">
            <v>ETE 2020</v>
          </cell>
          <cell r="S274" t="str">
            <v>ACC</v>
          </cell>
          <cell r="T274" t="str">
            <v>UNISEX</v>
          </cell>
          <cell r="U274" t="str">
            <v>(vide)</v>
          </cell>
          <cell r="V274" t="str">
            <v>PCS</v>
          </cell>
          <cell r="W274">
            <v>26</v>
          </cell>
          <cell r="X274">
            <v>26</v>
          </cell>
          <cell r="CF274">
            <v>26</v>
          </cell>
          <cell r="CL274">
            <v>0</v>
          </cell>
        </row>
        <row r="275">
          <cell r="D275" t="str">
            <v>30329X0_NBX-910-PCS</v>
          </cell>
          <cell r="E275" t="str">
            <v>30329X0_NBX</v>
          </cell>
          <cell r="F275" t="str">
            <v>BANDABELT AUTH BELT</v>
          </cell>
          <cell r="G275" t="str">
            <v>910</v>
          </cell>
          <cell r="H275" t="str">
            <v>BLUE GREYSTONE/WHITE</v>
          </cell>
          <cell r="I275">
            <v>2.38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 t="str">
            <v>ETE 2020</v>
          </cell>
          <cell r="S275" t="str">
            <v>ACC</v>
          </cell>
          <cell r="T275" t="str">
            <v>UNISEX</v>
          </cell>
          <cell r="U275" t="str">
            <v>(vide)</v>
          </cell>
          <cell r="V275" t="str">
            <v>PCS</v>
          </cell>
          <cell r="W275">
            <v>21</v>
          </cell>
          <cell r="X275">
            <v>21</v>
          </cell>
          <cell r="CF275">
            <v>21</v>
          </cell>
          <cell r="CL275">
            <v>0</v>
          </cell>
        </row>
        <row r="276">
          <cell r="D276" t="str">
            <v>30329X0_NBX-911-PCS</v>
          </cell>
          <cell r="E276" t="str">
            <v>30329X0_NBX</v>
          </cell>
          <cell r="F276" t="str">
            <v>BANDABELT AUTH BELT</v>
          </cell>
          <cell r="G276" t="str">
            <v>911</v>
          </cell>
          <cell r="H276" t="str">
            <v>GREEN AFRICA/BLACK</v>
          </cell>
          <cell r="I276">
            <v>2.38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 t="str">
            <v>ETE 2020</v>
          </cell>
          <cell r="S276" t="str">
            <v>ACC</v>
          </cell>
          <cell r="T276" t="str">
            <v>UNISEX</v>
          </cell>
          <cell r="U276" t="str">
            <v>(vide)</v>
          </cell>
          <cell r="V276" t="str">
            <v>PCS</v>
          </cell>
          <cell r="W276">
            <v>165</v>
          </cell>
          <cell r="X276">
            <v>165</v>
          </cell>
          <cell r="CF276">
            <v>165</v>
          </cell>
          <cell r="CL276">
            <v>0</v>
          </cell>
        </row>
        <row r="277">
          <cell r="D277" t="str">
            <v>30329X0_NBX-912-PCS</v>
          </cell>
          <cell r="E277" t="str">
            <v>30329X0_NBX</v>
          </cell>
          <cell r="F277" t="str">
            <v>BANDABELT AUTH BELT</v>
          </cell>
          <cell r="G277" t="str">
            <v>912</v>
          </cell>
          <cell r="H277" t="str">
            <v>RED DK/BLACK</v>
          </cell>
          <cell r="I277">
            <v>2.38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 t="str">
            <v>ETE 2020</v>
          </cell>
          <cell r="S277" t="str">
            <v>ACC</v>
          </cell>
          <cell r="T277" t="str">
            <v>UNISEX</v>
          </cell>
          <cell r="U277" t="str">
            <v>(vide)</v>
          </cell>
          <cell r="V277" t="str">
            <v>PCS</v>
          </cell>
          <cell r="W277">
            <v>61</v>
          </cell>
          <cell r="X277">
            <v>61</v>
          </cell>
          <cell r="CF277">
            <v>61</v>
          </cell>
          <cell r="CL277">
            <v>0</v>
          </cell>
        </row>
        <row r="278">
          <cell r="D278" t="str">
            <v>30329X0_NBX-A0G-PCS</v>
          </cell>
          <cell r="E278" t="str">
            <v>30329X0_NBX</v>
          </cell>
          <cell r="F278" t="str">
            <v>BANDABELT AUTH BELT</v>
          </cell>
          <cell r="G278" t="str">
            <v>A0G</v>
          </cell>
          <cell r="H278" t="str">
            <v>RED BLAZE/WHITE ANTIQUE</v>
          </cell>
          <cell r="I278">
            <v>2.38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 t="str">
            <v>ETE 2020</v>
          </cell>
          <cell r="S278" t="str">
            <v>ACC</v>
          </cell>
          <cell r="T278" t="str">
            <v>UNISEX</v>
          </cell>
          <cell r="U278" t="str">
            <v>(vide)</v>
          </cell>
          <cell r="V278" t="str">
            <v>PCS</v>
          </cell>
          <cell r="W278">
            <v>10</v>
          </cell>
          <cell r="X278">
            <v>10</v>
          </cell>
          <cell r="CF278">
            <v>10</v>
          </cell>
          <cell r="CL278">
            <v>0</v>
          </cell>
        </row>
        <row r="279">
          <cell r="D279" t="str">
            <v>3032AJ0-910-PCS</v>
          </cell>
          <cell r="E279" t="str">
            <v>3032AJ0</v>
          </cell>
          <cell r="F279" t="str">
            <v>SALINA TEE</v>
          </cell>
          <cell r="G279" t="str">
            <v>910</v>
          </cell>
          <cell r="H279" t="str">
            <v>GREY LT TWISTED/ORANGE</v>
          </cell>
          <cell r="I279">
            <v>5.01</v>
          </cell>
          <cell r="J279">
            <v>25</v>
          </cell>
          <cell r="K279">
            <v>0</v>
          </cell>
          <cell r="L279">
            <v>12.5</v>
          </cell>
          <cell r="M279">
            <v>0</v>
          </cell>
          <cell r="N279">
            <v>24</v>
          </cell>
          <cell r="O279">
            <v>0</v>
          </cell>
          <cell r="P279">
            <v>12</v>
          </cell>
          <cell r="Q279">
            <v>0</v>
          </cell>
          <cell r="R279" t="str">
            <v>HIVER 2018</v>
          </cell>
          <cell r="S279" t="str">
            <v>APPAREL</v>
          </cell>
          <cell r="T279" t="str">
            <v>MAN</v>
          </cell>
          <cell r="U279" t="str">
            <v>(vide)</v>
          </cell>
          <cell r="V279" t="str">
            <v>PCS</v>
          </cell>
          <cell r="W279">
            <v>1</v>
          </cell>
          <cell r="X279">
            <v>1</v>
          </cell>
          <cell r="BW279">
            <v>1</v>
          </cell>
          <cell r="CL279">
            <v>0</v>
          </cell>
        </row>
        <row r="280">
          <cell r="D280" t="str">
            <v>3032BY0-902-PCS</v>
          </cell>
          <cell r="E280" t="str">
            <v>3032BY0</v>
          </cell>
          <cell r="F280" t="str">
            <v>AIRITI LOGO HOODIE</v>
          </cell>
          <cell r="G280" t="str">
            <v>902</v>
          </cell>
          <cell r="H280" t="str">
            <v xml:space="preserve">GREY MD BLACK </v>
          </cell>
          <cell r="I280">
            <v>6.6719999999999997</v>
          </cell>
          <cell r="J280">
            <v>40</v>
          </cell>
          <cell r="K280">
            <v>0</v>
          </cell>
          <cell r="L280">
            <v>20</v>
          </cell>
          <cell r="M280">
            <v>0</v>
          </cell>
          <cell r="N280">
            <v>36</v>
          </cell>
          <cell r="O280">
            <v>0</v>
          </cell>
          <cell r="P280">
            <v>14.4</v>
          </cell>
          <cell r="Q280">
            <v>0</v>
          </cell>
          <cell r="R280" t="str">
            <v>HIVER 2020</v>
          </cell>
          <cell r="S280" t="str">
            <v>APPAREL</v>
          </cell>
          <cell r="T280" t="str">
            <v>MAN</v>
          </cell>
          <cell r="U280" t="str">
            <v>(vide)</v>
          </cell>
          <cell r="V280" t="str">
            <v>PCS</v>
          </cell>
          <cell r="W280">
            <v>1</v>
          </cell>
          <cell r="X280">
            <v>1</v>
          </cell>
          <cell r="BT280">
            <v>1</v>
          </cell>
          <cell r="CL280">
            <v>0</v>
          </cell>
        </row>
        <row r="281">
          <cell r="D281" t="str">
            <v>3032BY0-906-C8M</v>
          </cell>
          <cell r="E281" t="str">
            <v>3032BY0</v>
          </cell>
          <cell r="F281" t="str">
            <v>AIRITI LOGO HOODIE</v>
          </cell>
          <cell r="G281" t="str">
            <v>906</v>
          </cell>
          <cell r="H281" t="str">
            <v xml:space="preserve">BLUE WHITE GREY LT </v>
          </cell>
          <cell r="I281">
            <v>6.6719999999999997</v>
          </cell>
          <cell r="J281">
            <v>40</v>
          </cell>
          <cell r="K281">
            <v>0</v>
          </cell>
          <cell r="L281">
            <v>20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 t="str">
            <v>HIVER 2020</v>
          </cell>
          <cell r="S281" t="str">
            <v>APPAREL</v>
          </cell>
          <cell r="T281" t="str">
            <v>MAN</v>
          </cell>
          <cell r="U281" t="str">
            <v>2XL-1|L-2|M-2|S-1|XL-2</v>
          </cell>
          <cell r="V281" t="str">
            <v>C8M</v>
          </cell>
          <cell r="W281">
            <v>504</v>
          </cell>
          <cell r="X281">
            <v>63</v>
          </cell>
          <cell r="CG281">
            <v>63</v>
          </cell>
          <cell r="CL281">
            <v>0</v>
          </cell>
        </row>
        <row r="282">
          <cell r="D282" t="str">
            <v>3032BY0-908-C8M</v>
          </cell>
          <cell r="E282" t="str">
            <v>3032BY0</v>
          </cell>
          <cell r="F282" t="str">
            <v>AIRITI LOGO HOODIE</v>
          </cell>
          <cell r="G282" t="str">
            <v>908</v>
          </cell>
          <cell r="H282" t="str">
            <v xml:space="preserve">RED BLACK WHITE </v>
          </cell>
          <cell r="I282">
            <v>6.6719999999999997</v>
          </cell>
          <cell r="J282">
            <v>40</v>
          </cell>
          <cell r="K282">
            <v>0</v>
          </cell>
          <cell r="L282">
            <v>20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 t="str">
            <v>HIVER 2020</v>
          </cell>
          <cell r="S282" t="str">
            <v>APPAREL</v>
          </cell>
          <cell r="T282" t="str">
            <v>MAN</v>
          </cell>
          <cell r="U282" t="str">
            <v>2XL-1|L-2|M-2|S-1|XL-2</v>
          </cell>
          <cell r="V282" t="str">
            <v>C8M</v>
          </cell>
          <cell r="W282">
            <v>368</v>
          </cell>
          <cell r="X282">
            <v>46</v>
          </cell>
          <cell r="CG282">
            <v>46</v>
          </cell>
          <cell r="CL282">
            <v>0</v>
          </cell>
        </row>
        <row r="283">
          <cell r="D283" t="str">
            <v>3032BY0-910-PCS</v>
          </cell>
          <cell r="E283" t="str">
            <v>3032BY0</v>
          </cell>
          <cell r="F283" t="str">
            <v>AIRITI LOGO HOODIE</v>
          </cell>
          <cell r="G283" t="str">
            <v>910</v>
          </cell>
          <cell r="H283" t="str">
            <v xml:space="preserve">WHITE BLUE GREY </v>
          </cell>
          <cell r="I283">
            <v>6.6719999999999997</v>
          </cell>
          <cell r="J283">
            <v>40</v>
          </cell>
          <cell r="K283">
            <v>0</v>
          </cell>
          <cell r="L283">
            <v>20</v>
          </cell>
          <cell r="M283">
            <v>0</v>
          </cell>
          <cell r="N283">
            <v>36</v>
          </cell>
          <cell r="O283">
            <v>0</v>
          </cell>
          <cell r="P283">
            <v>14.4</v>
          </cell>
          <cell r="Q283">
            <v>0</v>
          </cell>
          <cell r="R283" t="str">
            <v>HIVER 2020</v>
          </cell>
          <cell r="S283" t="str">
            <v>APPAREL</v>
          </cell>
          <cell r="T283" t="str">
            <v>MAN</v>
          </cell>
          <cell r="U283" t="str">
            <v>(vide)</v>
          </cell>
          <cell r="V283" t="str">
            <v>PCS</v>
          </cell>
          <cell r="W283">
            <v>2</v>
          </cell>
          <cell r="X283">
            <v>2</v>
          </cell>
          <cell r="BX283">
            <v>2</v>
          </cell>
          <cell r="CL283">
            <v>0</v>
          </cell>
        </row>
        <row r="284">
          <cell r="D284" t="str">
            <v>3032BY0-918-C8M</v>
          </cell>
          <cell r="E284" t="str">
            <v>3032BY0</v>
          </cell>
          <cell r="F284" t="str">
            <v>AIRITI LOGO HOODIE</v>
          </cell>
          <cell r="G284" t="str">
            <v>918</v>
          </cell>
          <cell r="H284" t="str">
            <v xml:space="preserve">YELLOW GREEN WHITE </v>
          </cell>
          <cell r="I284">
            <v>6.6719999999999997</v>
          </cell>
          <cell r="J284">
            <v>40</v>
          </cell>
          <cell r="K284">
            <v>0</v>
          </cell>
          <cell r="L284">
            <v>20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 t="str">
            <v>HIVER 2020</v>
          </cell>
          <cell r="S284" t="str">
            <v>APPAREL</v>
          </cell>
          <cell r="T284" t="str">
            <v>MAN</v>
          </cell>
          <cell r="U284" t="str">
            <v>2XL-1|L-2|M-2|S-1|XL-2</v>
          </cell>
          <cell r="V284" t="str">
            <v>C8M</v>
          </cell>
          <cell r="W284">
            <v>352</v>
          </cell>
          <cell r="X284">
            <v>44</v>
          </cell>
          <cell r="CG284">
            <v>44</v>
          </cell>
          <cell r="CL284">
            <v>0</v>
          </cell>
        </row>
        <row r="285">
          <cell r="D285" t="str">
            <v>3032BY0-922-PCS</v>
          </cell>
          <cell r="E285" t="str">
            <v>3032BY0</v>
          </cell>
          <cell r="F285" t="str">
            <v>AIRITI LOGO HOODIE</v>
          </cell>
          <cell r="G285" t="str">
            <v>922</v>
          </cell>
          <cell r="H285" t="str">
            <v xml:space="preserve">BLUE GREY </v>
          </cell>
          <cell r="I285">
            <v>6.6719999999999997</v>
          </cell>
          <cell r="J285">
            <v>40</v>
          </cell>
          <cell r="K285">
            <v>0</v>
          </cell>
          <cell r="L285">
            <v>20</v>
          </cell>
          <cell r="M285">
            <v>0</v>
          </cell>
          <cell r="N285">
            <v>36</v>
          </cell>
          <cell r="O285">
            <v>0</v>
          </cell>
          <cell r="P285">
            <v>14.4</v>
          </cell>
          <cell r="Q285">
            <v>0</v>
          </cell>
          <cell r="R285" t="str">
            <v>HIVER 2020</v>
          </cell>
          <cell r="S285" t="str">
            <v>APPAREL</v>
          </cell>
          <cell r="T285" t="str">
            <v>MAN</v>
          </cell>
          <cell r="U285" t="str">
            <v>(vide)</v>
          </cell>
          <cell r="V285" t="str">
            <v>PCS</v>
          </cell>
          <cell r="W285">
            <v>3</v>
          </cell>
          <cell r="X285">
            <v>3</v>
          </cell>
          <cell r="BX285">
            <v>3</v>
          </cell>
          <cell r="CL285">
            <v>0</v>
          </cell>
        </row>
        <row r="286">
          <cell r="D286" t="str">
            <v>3032BY0-924-PCS</v>
          </cell>
          <cell r="E286" t="str">
            <v>3032BY0</v>
          </cell>
          <cell r="F286" t="str">
            <v>AIRITI LOGO HOODIE</v>
          </cell>
          <cell r="G286" t="str">
            <v>924</v>
          </cell>
          <cell r="H286" t="str">
            <v xml:space="preserve">GREEN BLUE GREY </v>
          </cell>
          <cell r="I286">
            <v>6.6719999999999997</v>
          </cell>
          <cell r="J286">
            <v>40</v>
          </cell>
          <cell r="K286">
            <v>0</v>
          </cell>
          <cell r="L286">
            <v>20</v>
          </cell>
          <cell r="M286">
            <v>0</v>
          </cell>
          <cell r="N286">
            <v>36</v>
          </cell>
          <cell r="O286">
            <v>0</v>
          </cell>
          <cell r="P286">
            <v>14.4</v>
          </cell>
          <cell r="Q286">
            <v>0</v>
          </cell>
          <cell r="R286" t="str">
            <v>HIVER 2020</v>
          </cell>
          <cell r="S286" t="str">
            <v>APPAREL</v>
          </cell>
          <cell r="T286" t="str">
            <v>MAN</v>
          </cell>
          <cell r="U286" t="str">
            <v>(vide)</v>
          </cell>
          <cell r="V286" t="str">
            <v>PCS</v>
          </cell>
          <cell r="W286">
            <v>7</v>
          </cell>
          <cell r="X286">
            <v>7</v>
          </cell>
          <cell r="BW286">
            <v>7</v>
          </cell>
          <cell r="CL286">
            <v>0</v>
          </cell>
        </row>
        <row r="287">
          <cell r="D287" t="str">
            <v>3032BY0-A02-PCS</v>
          </cell>
          <cell r="E287" t="str">
            <v>3032BY0</v>
          </cell>
          <cell r="F287" t="str">
            <v>AIRITI LOGO HOODIE</v>
          </cell>
          <cell r="G287" t="str">
            <v>A02</v>
          </cell>
          <cell r="H287" t="str">
            <v>BLACK WHITE YELLOW</v>
          </cell>
          <cell r="I287">
            <v>6.6719999999999997</v>
          </cell>
          <cell r="J287">
            <v>40</v>
          </cell>
          <cell r="K287">
            <v>0</v>
          </cell>
          <cell r="L287">
            <v>20</v>
          </cell>
          <cell r="M287">
            <v>0</v>
          </cell>
          <cell r="N287">
            <v>36</v>
          </cell>
          <cell r="O287">
            <v>0</v>
          </cell>
          <cell r="P287">
            <v>14.4</v>
          </cell>
          <cell r="Q287">
            <v>0</v>
          </cell>
          <cell r="R287" t="str">
            <v>HIVER 2020</v>
          </cell>
          <cell r="S287" t="str">
            <v>APPAREL</v>
          </cell>
          <cell r="T287" t="str">
            <v>MAN</v>
          </cell>
          <cell r="U287" t="str">
            <v>(vide)</v>
          </cell>
          <cell r="V287" t="str">
            <v>PCS</v>
          </cell>
          <cell r="W287">
            <v>3</v>
          </cell>
          <cell r="X287">
            <v>3</v>
          </cell>
          <cell r="BU287">
            <v>3</v>
          </cell>
          <cell r="CL287">
            <v>0</v>
          </cell>
        </row>
        <row r="288">
          <cell r="D288" t="str">
            <v>3032BY0-A03-PCS</v>
          </cell>
          <cell r="E288" t="str">
            <v>3032BY0</v>
          </cell>
          <cell r="F288" t="str">
            <v>AIRITI LOGO HOODIE</v>
          </cell>
          <cell r="G288" t="str">
            <v>A03</v>
          </cell>
          <cell r="H288" t="str">
            <v>YELLOW WHITE BLACK</v>
          </cell>
          <cell r="I288">
            <v>6.6719999999999997</v>
          </cell>
          <cell r="J288">
            <v>40</v>
          </cell>
          <cell r="K288">
            <v>0</v>
          </cell>
          <cell r="L288">
            <v>20</v>
          </cell>
          <cell r="M288">
            <v>0</v>
          </cell>
          <cell r="N288">
            <v>36</v>
          </cell>
          <cell r="O288">
            <v>0</v>
          </cell>
          <cell r="P288">
            <v>14.4</v>
          </cell>
          <cell r="Q288">
            <v>0</v>
          </cell>
          <cell r="R288" t="str">
            <v>HIVER 2020</v>
          </cell>
          <cell r="S288" t="str">
            <v>APPAREL</v>
          </cell>
          <cell r="T288" t="str">
            <v>MAN</v>
          </cell>
          <cell r="U288" t="str">
            <v>(vide)</v>
          </cell>
          <cell r="V288" t="str">
            <v>PCS</v>
          </cell>
          <cell r="W288">
            <v>14</v>
          </cell>
          <cell r="X288">
            <v>14</v>
          </cell>
          <cell r="BW288">
            <v>14</v>
          </cell>
          <cell r="CL288">
            <v>0</v>
          </cell>
        </row>
        <row r="289">
          <cell r="D289" t="str">
            <v>3032BY0-A05-PCS</v>
          </cell>
          <cell r="E289" t="str">
            <v>3032BY0</v>
          </cell>
          <cell r="F289" t="str">
            <v>AIRITI LOGO HOODIE</v>
          </cell>
          <cell r="G289" t="str">
            <v>A05</v>
          </cell>
          <cell r="H289" t="str">
            <v>RED BLUE WHITE</v>
          </cell>
          <cell r="I289">
            <v>6.6719999999999997</v>
          </cell>
          <cell r="J289">
            <v>40</v>
          </cell>
          <cell r="K289">
            <v>0</v>
          </cell>
          <cell r="L289">
            <v>20</v>
          </cell>
          <cell r="M289">
            <v>0</v>
          </cell>
          <cell r="N289">
            <v>36</v>
          </cell>
          <cell r="O289">
            <v>0</v>
          </cell>
          <cell r="P289">
            <v>14.4</v>
          </cell>
          <cell r="Q289">
            <v>0</v>
          </cell>
          <cell r="R289" t="str">
            <v>HIVER 2020</v>
          </cell>
          <cell r="S289" t="str">
            <v>APPAREL</v>
          </cell>
          <cell r="T289" t="str">
            <v>MAN</v>
          </cell>
          <cell r="U289" t="str">
            <v>(vide)</v>
          </cell>
          <cell r="V289" t="str">
            <v>PCS</v>
          </cell>
          <cell r="W289">
            <v>1</v>
          </cell>
          <cell r="X289">
            <v>1</v>
          </cell>
          <cell r="BW289">
            <v>1</v>
          </cell>
          <cell r="CL289">
            <v>0</v>
          </cell>
        </row>
        <row r="290">
          <cell r="D290" t="str">
            <v>3032BY0_ICI-902-PCS</v>
          </cell>
          <cell r="E290" t="str">
            <v>3032BY0_ICI</v>
          </cell>
          <cell r="F290" t="str">
            <v>AIRITI LOGO HOODIE CORTE INGLES</v>
          </cell>
          <cell r="G290" t="str">
            <v>902</v>
          </cell>
          <cell r="H290" t="str">
            <v xml:space="preserve">GREY MD BLACK </v>
          </cell>
          <cell r="I290">
            <v>6.7110000000000003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36</v>
          </cell>
          <cell r="O290">
            <v>0</v>
          </cell>
          <cell r="P290">
            <v>18</v>
          </cell>
          <cell r="Q290">
            <v>0</v>
          </cell>
          <cell r="R290" t="str">
            <v>HIVER 2019</v>
          </cell>
          <cell r="S290" t="str">
            <v>APPAREL</v>
          </cell>
          <cell r="T290" t="str">
            <v>MAN</v>
          </cell>
          <cell r="U290" t="str">
            <v>(vide)</v>
          </cell>
          <cell r="V290" t="str">
            <v>PCS</v>
          </cell>
          <cell r="W290">
            <v>13</v>
          </cell>
          <cell r="X290">
            <v>13</v>
          </cell>
          <cell r="BV290">
            <v>13</v>
          </cell>
          <cell r="CL290">
            <v>0</v>
          </cell>
        </row>
        <row r="291">
          <cell r="D291" t="str">
            <v>3032BY0_ICI-A01-PCS</v>
          </cell>
          <cell r="E291" t="str">
            <v>3032BY0_ICI</v>
          </cell>
          <cell r="F291" t="str">
            <v>AIRITI LOGO HOODIE CORTE INGLES</v>
          </cell>
          <cell r="G291" t="str">
            <v>A01</v>
          </cell>
          <cell r="H291" t="str">
            <v>BLACK BLACK WHITE</v>
          </cell>
          <cell r="I291">
            <v>6.7110000000000003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36</v>
          </cell>
          <cell r="O291">
            <v>0</v>
          </cell>
          <cell r="P291">
            <v>18</v>
          </cell>
          <cell r="Q291">
            <v>0</v>
          </cell>
          <cell r="R291" t="str">
            <v>HIVER 2019</v>
          </cell>
          <cell r="S291" t="str">
            <v>APPAREL</v>
          </cell>
          <cell r="T291" t="str">
            <v>MAN</v>
          </cell>
          <cell r="U291" t="str">
            <v>(vide)</v>
          </cell>
          <cell r="V291" t="str">
            <v>PCS</v>
          </cell>
          <cell r="W291">
            <v>1</v>
          </cell>
          <cell r="X291">
            <v>1</v>
          </cell>
          <cell r="BS291">
            <v>1</v>
          </cell>
          <cell r="CL291">
            <v>0</v>
          </cell>
        </row>
        <row r="292">
          <cell r="D292" t="str">
            <v>3032BZ0-902-PCS</v>
          </cell>
          <cell r="E292" t="str">
            <v>3032BZ0</v>
          </cell>
          <cell r="F292" t="str">
            <v xml:space="preserve">AIRIVIT LOGO </v>
          </cell>
          <cell r="G292" t="str">
            <v>902</v>
          </cell>
          <cell r="H292" t="str">
            <v xml:space="preserve">GREY MD BLACK </v>
          </cell>
          <cell r="I292">
            <v>5.3250000000000002</v>
          </cell>
          <cell r="J292">
            <v>40</v>
          </cell>
          <cell r="K292">
            <v>0</v>
          </cell>
          <cell r="L292">
            <v>20</v>
          </cell>
          <cell r="M292">
            <v>0</v>
          </cell>
          <cell r="N292">
            <v>36</v>
          </cell>
          <cell r="O292">
            <v>0</v>
          </cell>
          <cell r="P292">
            <v>18</v>
          </cell>
          <cell r="Q292">
            <v>0</v>
          </cell>
          <cell r="R292" t="str">
            <v>HIVER 2020</v>
          </cell>
          <cell r="S292" t="str">
            <v>APPAREL</v>
          </cell>
          <cell r="T292" t="str">
            <v>MAN</v>
          </cell>
          <cell r="U292" t="str">
            <v>(vide)</v>
          </cell>
          <cell r="V292" t="str">
            <v>PCS</v>
          </cell>
          <cell r="W292">
            <v>108</v>
          </cell>
          <cell r="X292">
            <v>108</v>
          </cell>
          <cell r="BT292">
            <v>14</v>
          </cell>
          <cell r="BV292">
            <v>17</v>
          </cell>
          <cell r="BW292">
            <v>50</v>
          </cell>
          <cell r="BX292">
            <v>27</v>
          </cell>
          <cell r="CL292">
            <v>0</v>
          </cell>
        </row>
        <row r="293">
          <cell r="D293" t="str">
            <v>3032BZ0-910-PCS</v>
          </cell>
          <cell r="E293" t="str">
            <v>3032BZ0</v>
          </cell>
          <cell r="F293" t="str">
            <v xml:space="preserve">AIRIVIT LOGO </v>
          </cell>
          <cell r="G293" t="str">
            <v>910</v>
          </cell>
          <cell r="H293" t="str">
            <v xml:space="preserve">WHITE BLUE GREY </v>
          </cell>
          <cell r="I293">
            <v>5.3250000000000002</v>
          </cell>
          <cell r="J293">
            <v>40</v>
          </cell>
          <cell r="K293">
            <v>0</v>
          </cell>
          <cell r="L293">
            <v>20</v>
          </cell>
          <cell r="M293">
            <v>0</v>
          </cell>
          <cell r="N293">
            <v>36</v>
          </cell>
          <cell r="O293">
            <v>0</v>
          </cell>
          <cell r="P293">
            <v>18</v>
          </cell>
          <cell r="Q293">
            <v>0</v>
          </cell>
          <cell r="R293" t="str">
            <v>HIVER 2020</v>
          </cell>
          <cell r="S293" t="str">
            <v>APPAREL</v>
          </cell>
          <cell r="T293" t="str">
            <v>MAN</v>
          </cell>
          <cell r="U293" t="str">
            <v>(vide)</v>
          </cell>
          <cell r="V293" t="str">
            <v>PCS</v>
          </cell>
          <cell r="W293">
            <v>1</v>
          </cell>
          <cell r="X293">
            <v>1</v>
          </cell>
          <cell r="BV293">
            <v>1</v>
          </cell>
          <cell r="CL293">
            <v>0</v>
          </cell>
        </row>
        <row r="294">
          <cell r="D294" t="str">
            <v>3032BZ0-922-PCS</v>
          </cell>
          <cell r="E294" t="str">
            <v>3032BZ0</v>
          </cell>
          <cell r="F294" t="str">
            <v xml:space="preserve">AIRIVIT LOGO </v>
          </cell>
          <cell r="G294" t="str">
            <v>922</v>
          </cell>
          <cell r="H294" t="str">
            <v xml:space="preserve">BLUE GREY </v>
          </cell>
          <cell r="I294">
            <v>5.3250000000000002</v>
          </cell>
          <cell r="J294">
            <v>40</v>
          </cell>
          <cell r="K294">
            <v>0</v>
          </cell>
          <cell r="L294">
            <v>20</v>
          </cell>
          <cell r="M294">
            <v>0</v>
          </cell>
          <cell r="N294">
            <v>36</v>
          </cell>
          <cell r="O294">
            <v>0</v>
          </cell>
          <cell r="P294">
            <v>18</v>
          </cell>
          <cell r="Q294">
            <v>0</v>
          </cell>
          <cell r="R294" t="str">
            <v>HIVER 2020</v>
          </cell>
          <cell r="S294" t="str">
            <v>APPAREL</v>
          </cell>
          <cell r="T294" t="str">
            <v>MAN</v>
          </cell>
          <cell r="U294" t="str">
            <v>(vide)</v>
          </cell>
          <cell r="V294" t="str">
            <v>PCS</v>
          </cell>
          <cell r="W294">
            <v>14</v>
          </cell>
          <cell r="X294">
            <v>14</v>
          </cell>
          <cell r="BU294">
            <v>1</v>
          </cell>
          <cell r="BV294">
            <v>9</v>
          </cell>
          <cell r="BW294">
            <v>1</v>
          </cell>
          <cell r="BX294">
            <v>3</v>
          </cell>
          <cell r="CL294">
            <v>0</v>
          </cell>
        </row>
        <row r="295">
          <cell r="D295" t="str">
            <v>3032BZ0-924-PCS</v>
          </cell>
          <cell r="E295" t="str">
            <v>3032BZ0</v>
          </cell>
          <cell r="F295" t="str">
            <v xml:space="preserve">AIRIVIT LOGO </v>
          </cell>
          <cell r="G295" t="str">
            <v>924</v>
          </cell>
          <cell r="H295" t="str">
            <v xml:space="preserve">GREEN BLUE GREY </v>
          </cell>
          <cell r="I295">
            <v>5.3250000000000002</v>
          </cell>
          <cell r="J295">
            <v>40</v>
          </cell>
          <cell r="K295">
            <v>0</v>
          </cell>
          <cell r="L295">
            <v>20</v>
          </cell>
          <cell r="M295">
            <v>0</v>
          </cell>
          <cell r="N295">
            <v>36</v>
          </cell>
          <cell r="O295">
            <v>0</v>
          </cell>
          <cell r="P295">
            <v>18</v>
          </cell>
          <cell r="Q295">
            <v>0</v>
          </cell>
          <cell r="R295" t="str">
            <v>HIVER 2020</v>
          </cell>
          <cell r="S295" t="str">
            <v>APPAREL</v>
          </cell>
          <cell r="T295" t="str">
            <v>MAN</v>
          </cell>
          <cell r="U295" t="str">
            <v>(vide)</v>
          </cell>
          <cell r="V295" t="str">
            <v>PCS</v>
          </cell>
          <cell r="W295">
            <v>9</v>
          </cell>
          <cell r="X295">
            <v>9</v>
          </cell>
          <cell r="BU295">
            <v>6</v>
          </cell>
          <cell r="BV295">
            <v>1</v>
          </cell>
          <cell r="BX295">
            <v>2</v>
          </cell>
          <cell r="CL295">
            <v>0</v>
          </cell>
        </row>
        <row r="296">
          <cell r="D296" t="str">
            <v>3032BZ0_ICI-902-PCS</v>
          </cell>
          <cell r="E296" t="str">
            <v>3032BZ0_ICI</v>
          </cell>
          <cell r="F296" t="str">
            <v>AIRIVIT LOGO CORTES INGLES</v>
          </cell>
          <cell r="G296" t="str">
            <v>902</v>
          </cell>
          <cell r="H296" t="str">
            <v xml:space="preserve">GREY MD BLACK </v>
          </cell>
          <cell r="I296">
            <v>5.351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36</v>
          </cell>
          <cell r="O296">
            <v>0</v>
          </cell>
          <cell r="P296">
            <v>18</v>
          </cell>
          <cell r="Q296">
            <v>0</v>
          </cell>
          <cell r="R296" t="str">
            <v>HIVER 2019</v>
          </cell>
          <cell r="S296" t="str">
            <v>APPAREL</v>
          </cell>
          <cell r="T296" t="str">
            <v>MAN</v>
          </cell>
          <cell r="U296" t="str">
            <v>(vide)</v>
          </cell>
          <cell r="V296" t="str">
            <v>PCS</v>
          </cell>
          <cell r="W296">
            <v>24</v>
          </cell>
          <cell r="X296">
            <v>24</v>
          </cell>
          <cell r="BS296">
            <v>1</v>
          </cell>
          <cell r="BT296">
            <v>11</v>
          </cell>
          <cell r="BU296">
            <v>9</v>
          </cell>
          <cell r="BW296">
            <v>3</v>
          </cell>
          <cell r="CL296">
            <v>0</v>
          </cell>
        </row>
        <row r="297">
          <cell r="D297" t="str">
            <v>3032BZ0_ICI-922-PCS</v>
          </cell>
          <cell r="E297" t="str">
            <v>3032BZ0_ICI</v>
          </cell>
          <cell r="F297" t="str">
            <v>AIRIVIT LOGO CORTES INGLES</v>
          </cell>
          <cell r="G297" t="str">
            <v>922</v>
          </cell>
          <cell r="H297" t="str">
            <v xml:space="preserve">BLUE GREY </v>
          </cell>
          <cell r="I297">
            <v>5.351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36</v>
          </cell>
          <cell r="O297">
            <v>0</v>
          </cell>
          <cell r="P297">
            <v>18</v>
          </cell>
          <cell r="Q297">
            <v>0</v>
          </cell>
          <cell r="R297" t="str">
            <v>HIVER 2019</v>
          </cell>
          <cell r="S297" t="str">
            <v>APPAREL</v>
          </cell>
          <cell r="T297" t="str">
            <v>MAN</v>
          </cell>
          <cell r="U297" t="str">
            <v>(vide)</v>
          </cell>
          <cell r="V297" t="str">
            <v>PCS</v>
          </cell>
          <cell r="W297">
            <v>27</v>
          </cell>
          <cell r="X297">
            <v>27</v>
          </cell>
          <cell r="BS297">
            <v>11</v>
          </cell>
          <cell r="BV297">
            <v>6</v>
          </cell>
          <cell r="BW297">
            <v>10</v>
          </cell>
          <cell r="CL297">
            <v>0</v>
          </cell>
        </row>
        <row r="298">
          <cell r="D298" t="str">
            <v>3032BZ0_ICI-A00-PCS</v>
          </cell>
          <cell r="E298" t="str">
            <v>3032BZ0_ICI</v>
          </cell>
          <cell r="F298" t="str">
            <v>AIRIVIT LOGO CORTES INGLES</v>
          </cell>
          <cell r="G298" t="str">
            <v>A00</v>
          </cell>
          <cell r="H298" t="str">
            <v>RED DK SCARLET BLUE NAVY WHITE</v>
          </cell>
          <cell r="I298">
            <v>5.351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36</v>
          </cell>
          <cell r="O298">
            <v>0</v>
          </cell>
          <cell r="P298">
            <v>18</v>
          </cell>
          <cell r="Q298">
            <v>0</v>
          </cell>
          <cell r="R298" t="str">
            <v>HIVER 2019</v>
          </cell>
          <cell r="S298" t="str">
            <v>APPAREL</v>
          </cell>
          <cell r="T298" t="str">
            <v>MAN</v>
          </cell>
          <cell r="U298" t="str">
            <v>(vide)</v>
          </cell>
          <cell r="V298" t="str">
            <v>PCS</v>
          </cell>
          <cell r="W298">
            <v>15</v>
          </cell>
          <cell r="X298">
            <v>15</v>
          </cell>
          <cell r="BT298">
            <v>1</v>
          </cell>
          <cell r="BV298">
            <v>8</v>
          </cell>
          <cell r="BW298">
            <v>6</v>
          </cell>
          <cell r="CL298">
            <v>0</v>
          </cell>
        </row>
        <row r="299">
          <cell r="D299" t="str">
            <v>3032BZ0_ICI-A01-PCS</v>
          </cell>
          <cell r="E299" t="str">
            <v>3032BZ0_ICI</v>
          </cell>
          <cell r="F299" t="str">
            <v>AIRIVIT LOGO CORTES INGLES</v>
          </cell>
          <cell r="G299" t="str">
            <v>A01</v>
          </cell>
          <cell r="H299" t="str">
            <v>BLACK BLACK WHITE</v>
          </cell>
          <cell r="I299">
            <v>5.351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36</v>
          </cell>
          <cell r="O299">
            <v>0</v>
          </cell>
          <cell r="P299">
            <v>18</v>
          </cell>
          <cell r="Q299">
            <v>0</v>
          </cell>
          <cell r="R299" t="str">
            <v>HIVER 2019</v>
          </cell>
          <cell r="S299" t="str">
            <v>APPAREL</v>
          </cell>
          <cell r="T299" t="str">
            <v>MAN</v>
          </cell>
          <cell r="U299" t="str">
            <v>(vide)</v>
          </cell>
          <cell r="V299" t="str">
            <v>PCS</v>
          </cell>
          <cell r="W299">
            <v>47</v>
          </cell>
          <cell r="X299">
            <v>47</v>
          </cell>
          <cell r="BS299">
            <v>27</v>
          </cell>
          <cell r="BT299">
            <v>12</v>
          </cell>
          <cell r="BU299">
            <v>3</v>
          </cell>
          <cell r="BV299">
            <v>3</v>
          </cell>
          <cell r="BW299">
            <v>2</v>
          </cell>
          <cell r="CL299">
            <v>0</v>
          </cell>
        </row>
        <row r="300">
          <cell r="D300" t="str">
            <v>3032DF0-005-PCS</v>
          </cell>
          <cell r="E300" t="str">
            <v>3032DF0</v>
          </cell>
          <cell r="F300" t="str">
            <v>AVAL AUTH SKIRT</v>
          </cell>
          <cell r="G300" t="str">
            <v>005</v>
          </cell>
          <cell r="H300" t="str">
            <v>BLACK</v>
          </cell>
          <cell r="I300">
            <v>11.032999999999999</v>
          </cell>
          <cell r="J300">
            <v>60</v>
          </cell>
          <cell r="K300">
            <v>0</v>
          </cell>
          <cell r="L300">
            <v>24</v>
          </cell>
          <cell r="M300">
            <v>0</v>
          </cell>
          <cell r="N300">
            <v>55</v>
          </cell>
          <cell r="O300">
            <v>0</v>
          </cell>
          <cell r="P300">
            <v>22</v>
          </cell>
          <cell r="Q300">
            <v>0</v>
          </cell>
          <cell r="R300" t="str">
            <v>HIVER 2018</v>
          </cell>
          <cell r="S300" t="str">
            <v>APPAREL</v>
          </cell>
          <cell r="T300" t="str">
            <v>WOMAN</v>
          </cell>
          <cell r="U300" t="str">
            <v>(vide)</v>
          </cell>
          <cell r="V300" t="str">
            <v>PCS</v>
          </cell>
          <cell r="W300">
            <v>55</v>
          </cell>
          <cell r="X300">
            <v>55</v>
          </cell>
          <cell r="BS300">
            <v>14</v>
          </cell>
          <cell r="BT300">
            <v>23</v>
          </cell>
          <cell r="BU300">
            <v>14</v>
          </cell>
          <cell r="BV300">
            <v>4</v>
          </cell>
          <cell r="CL300">
            <v>0</v>
          </cell>
        </row>
        <row r="301">
          <cell r="D301" t="str">
            <v>3032DG0-910-PAI</v>
          </cell>
          <cell r="E301" t="str">
            <v>3032DG0</v>
          </cell>
          <cell r="F301" t="str">
            <v xml:space="preserve">KEYSY  WO </v>
          </cell>
          <cell r="G301" t="str">
            <v>910</v>
          </cell>
          <cell r="H301" t="str">
            <v xml:space="preserve">BLUE MARINE </v>
          </cell>
          <cell r="I301">
            <v>5.7610000000000001</v>
          </cell>
          <cell r="J301">
            <v>28</v>
          </cell>
          <cell r="K301">
            <v>0</v>
          </cell>
          <cell r="L301">
            <v>14</v>
          </cell>
          <cell r="M301">
            <v>0</v>
          </cell>
          <cell r="N301">
            <v>25</v>
          </cell>
          <cell r="O301">
            <v>0</v>
          </cell>
          <cell r="P301">
            <v>10.64</v>
          </cell>
          <cell r="Q301">
            <v>0</v>
          </cell>
          <cell r="R301" t="str">
            <v>ETE 2018</v>
          </cell>
          <cell r="S301" t="str">
            <v>SHOES</v>
          </cell>
          <cell r="T301" t="str">
            <v>WOMAN</v>
          </cell>
          <cell r="U301" t="str">
            <v>(vide)</v>
          </cell>
          <cell r="V301" t="str">
            <v>PAI</v>
          </cell>
          <cell r="W301">
            <v>1</v>
          </cell>
          <cell r="X301">
            <v>1</v>
          </cell>
          <cell r="AR301">
            <v>1</v>
          </cell>
          <cell r="CL301">
            <v>0</v>
          </cell>
        </row>
        <row r="302">
          <cell r="D302" t="str">
            <v>3032DH0-914-PAI</v>
          </cell>
          <cell r="E302" t="str">
            <v>3032DH0</v>
          </cell>
          <cell r="F302" t="str">
            <v xml:space="preserve">KEYSY  WO </v>
          </cell>
          <cell r="G302" t="str">
            <v>914</v>
          </cell>
          <cell r="H302" t="str">
            <v xml:space="preserve">WHITE /BLACK /PINK FLOW </v>
          </cell>
          <cell r="I302">
            <v>6.5389999999999997</v>
          </cell>
          <cell r="J302">
            <v>30</v>
          </cell>
          <cell r="K302">
            <v>0</v>
          </cell>
          <cell r="L302">
            <v>15</v>
          </cell>
          <cell r="M302">
            <v>0</v>
          </cell>
          <cell r="N302">
            <v>28</v>
          </cell>
          <cell r="O302">
            <v>0</v>
          </cell>
          <cell r="P302">
            <v>11.91</v>
          </cell>
          <cell r="Q302">
            <v>0</v>
          </cell>
          <cell r="R302" t="str">
            <v>ETE 2018</v>
          </cell>
          <cell r="S302" t="str">
            <v>SHOES</v>
          </cell>
          <cell r="T302" t="str">
            <v>WOMAN</v>
          </cell>
          <cell r="U302" t="str">
            <v>(vide)</v>
          </cell>
          <cell r="V302" t="str">
            <v>PAI</v>
          </cell>
          <cell r="W302">
            <v>2</v>
          </cell>
          <cell r="X302">
            <v>2</v>
          </cell>
          <cell r="AQ302">
            <v>1</v>
          </cell>
          <cell r="AR302">
            <v>1</v>
          </cell>
          <cell r="CL302">
            <v>0</v>
          </cell>
        </row>
        <row r="303">
          <cell r="D303" t="str">
            <v>3032DH0-922-C12W</v>
          </cell>
          <cell r="E303" t="str">
            <v>3032DH0</v>
          </cell>
          <cell r="F303" t="str">
            <v xml:space="preserve">KEYSY  WO </v>
          </cell>
          <cell r="G303" t="str">
            <v>922</v>
          </cell>
          <cell r="H303" t="str">
            <v xml:space="preserve">GREY FLINT </v>
          </cell>
          <cell r="I303">
            <v>6.5389999999999997</v>
          </cell>
          <cell r="J303">
            <v>30</v>
          </cell>
          <cell r="K303">
            <v>0</v>
          </cell>
          <cell r="L303">
            <v>15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 t="str">
            <v>ETE 2018</v>
          </cell>
          <cell r="S303" t="str">
            <v>SHOES</v>
          </cell>
          <cell r="T303" t="str">
            <v>WOMAN</v>
          </cell>
          <cell r="U303" t="str">
            <v>36-1|37-2|38-3|39-3|40-2|41-1</v>
          </cell>
          <cell r="V303" t="str">
            <v>C12W</v>
          </cell>
          <cell r="W303">
            <v>12</v>
          </cell>
          <cell r="X303">
            <v>1</v>
          </cell>
          <cell r="CG303">
            <v>1</v>
          </cell>
          <cell r="CL303">
            <v>0</v>
          </cell>
        </row>
        <row r="304">
          <cell r="D304" t="str">
            <v>3032GZ0-914-PAI</v>
          </cell>
          <cell r="E304" t="str">
            <v>3032GZ0</v>
          </cell>
          <cell r="F304" t="str">
            <v>KEYSY  KID LACE</v>
          </cell>
          <cell r="G304" t="str">
            <v>914</v>
          </cell>
          <cell r="H304" t="str">
            <v xml:space="preserve">WHITE BLACK PINK FLOW </v>
          </cell>
          <cell r="I304">
            <v>6.5220000000000002</v>
          </cell>
          <cell r="J304">
            <v>26</v>
          </cell>
          <cell r="K304">
            <v>0</v>
          </cell>
          <cell r="L304">
            <v>13</v>
          </cell>
          <cell r="M304">
            <v>0</v>
          </cell>
          <cell r="N304">
            <v>25</v>
          </cell>
          <cell r="O304">
            <v>0</v>
          </cell>
          <cell r="P304">
            <v>12.5</v>
          </cell>
          <cell r="Q304">
            <v>0</v>
          </cell>
          <cell r="R304" t="str">
            <v>ETE 2018</v>
          </cell>
          <cell r="S304" t="str">
            <v>SHOES</v>
          </cell>
          <cell r="T304" t="str">
            <v>KID</v>
          </cell>
          <cell r="U304" t="str">
            <v>(vide)</v>
          </cell>
          <cell r="V304" t="str">
            <v>PAI</v>
          </cell>
          <cell r="W304">
            <v>4</v>
          </cell>
          <cell r="X304">
            <v>4</v>
          </cell>
          <cell r="AF304">
            <v>4</v>
          </cell>
          <cell r="CL304">
            <v>0</v>
          </cell>
        </row>
        <row r="305">
          <cell r="D305" t="str">
            <v>3032J70-900-PCS</v>
          </cell>
          <cell r="E305" t="str">
            <v>3032J70</v>
          </cell>
          <cell r="F305" t="str">
            <v>UMBERTO TEE</v>
          </cell>
          <cell r="G305" t="str">
            <v>900</v>
          </cell>
          <cell r="H305" t="str">
            <v>GREY COLD MEL/BLACK</v>
          </cell>
          <cell r="I305">
            <v>2.6019999999999999</v>
          </cell>
          <cell r="J305">
            <v>15</v>
          </cell>
          <cell r="K305">
            <v>0</v>
          </cell>
          <cell r="L305">
            <v>7.5</v>
          </cell>
          <cell r="M305">
            <v>0</v>
          </cell>
          <cell r="N305">
            <v>13</v>
          </cell>
          <cell r="O305">
            <v>0</v>
          </cell>
          <cell r="P305">
            <v>5.2</v>
          </cell>
          <cell r="Q305">
            <v>0</v>
          </cell>
          <cell r="R305" t="str">
            <v>HIVER 2019</v>
          </cell>
          <cell r="S305" t="str">
            <v>APPAREL</v>
          </cell>
          <cell r="T305" t="str">
            <v>MAN</v>
          </cell>
          <cell r="U305" t="str">
            <v>(vide)</v>
          </cell>
          <cell r="V305" t="str">
            <v>PCS</v>
          </cell>
          <cell r="W305">
            <v>10</v>
          </cell>
          <cell r="X305">
            <v>10</v>
          </cell>
          <cell r="BX305">
            <v>2</v>
          </cell>
          <cell r="BY305">
            <v>8</v>
          </cell>
          <cell r="CL305">
            <v>0</v>
          </cell>
        </row>
        <row r="306">
          <cell r="D306" t="str">
            <v>3032J70-902-PCS</v>
          </cell>
          <cell r="E306" t="str">
            <v>3032J70</v>
          </cell>
          <cell r="F306" t="str">
            <v>UMBERTO TEE</v>
          </cell>
          <cell r="G306" t="str">
            <v>902</v>
          </cell>
          <cell r="H306" t="str">
            <v>BLACK/WHITE</v>
          </cell>
          <cell r="I306">
            <v>2.6019999999999999</v>
          </cell>
          <cell r="J306">
            <v>15</v>
          </cell>
          <cell r="K306">
            <v>0</v>
          </cell>
          <cell r="L306">
            <v>7.5</v>
          </cell>
          <cell r="M306">
            <v>0</v>
          </cell>
          <cell r="N306">
            <v>13</v>
          </cell>
          <cell r="O306">
            <v>0</v>
          </cell>
          <cell r="P306">
            <v>5.2</v>
          </cell>
          <cell r="Q306">
            <v>0</v>
          </cell>
          <cell r="R306" t="str">
            <v>HIVER 2019</v>
          </cell>
          <cell r="S306" t="str">
            <v>APPAREL</v>
          </cell>
          <cell r="T306" t="str">
            <v>MAN</v>
          </cell>
          <cell r="U306" t="str">
            <v>(vide)</v>
          </cell>
          <cell r="V306" t="str">
            <v>PCS</v>
          </cell>
          <cell r="W306">
            <v>6</v>
          </cell>
          <cell r="X306">
            <v>6</v>
          </cell>
          <cell r="BX306">
            <v>3</v>
          </cell>
          <cell r="BY306">
            <v>3</v>
          </cell>
          <cell r="CL306">
            <v>0</v>
          </cell>
        </row>
        <row r="307">
          <cell r="D307" t="str">
            <v>3032J70-905-PCS</v>
          </cell>
          <cell r="E307" t="str">
            <v>3032J70</v>
          </cell>
          <cell r="F307" t="str">
            <v>UMBERTO TEE</v>
          </cell>
          <cell r="G307" t="str">
            <v>905</v>
          </cell>
          <cell r="H307" t="str">
            <v>BLUE NAVY/ORANGE</v>
          </cell>
          <cell r="I307">
            <v>2.6019999999999999</v>
          </cell>
          <cell r="J307">
            <v>15</v>
          </cell>
          <cell r="K307">
            <v>0</v>
          </cell>
          <cell r="L307">
            <v>7.5</v>
          </cell>
          <cell r="M307">
            <v>0</v>
          </cell>
          <cell r="N307">
            <v>13</v>
          </cell>
          <cell r="O307">
            <v>0</v>
          </cell>
          <cell r="P307">
            <v>5.2</v>
          </cell>
          <cell r="Q307">
            <v>0</v>
          </cell>
          <cell r="R307" t="str">
            <v>HIVER 2019</v>
          </cell>
          <cell r="S307" t="str">
            <v>APPAREL</v>
          </cell>
          <cell r="T307" t="str">
            <v>MAN</v>
          </cell>
          <cell r="U307" t="str">
            <v>(vide)</v>
          </cell>
          <cell r="V307" t="str">
            <v>PCS</v>
          </cell>
          <cell r="W307">
            <v>8</v>
          </cell>
          <cell r="X307">
            <v>8</v>
          </cell>
          <cell r="BX307">
            <v>5</v>
          </cell>
          <cell r="BY307">
            <v>3</v>
          </cell>
          <cell r="CL307">
            <v>0</v>
          </cell>
        </row>
        <row r="308">
          <cell r="D308" t="str">
            <v>3032J70-911-PCS</v>
          </cell>
          <cell r="E308" t="str">
            <v>3032J70</v>
          </cell>
          <cell r="F308" t="str">
            <v>UMBERTO TEE</v>
          </cell>
          <cell r="G308" t="str">
            <v>911</v>
          </cell>
          <cell r="H308" t="str">
            <v>WHITE/BLUE NAVY</v>
          </cell>
          <cell r="I308">
            <v>2.6019999999999999</v>
          </cell>
          <cell r="J308">
            <v>15</v>
          </cell>
          <cell r="K308">
            <v>0</v>
          </cell>
          <cell r="L308">
            <v>7.5</v>
          </cell>
          <cell r="M308">
            <v>0</v>
          </cell>
          <cell r="N308">
            <v>13</v>
          </cell>
          <cell r="O308">
            <v>0</v>
          </cell>
          <cell r="P308">
            <v>5.2</v>
          </cell>
          <cell r="Q308">
            <v>0</v>
          </cell>
          <cell r="R308" t="str">
            <v>HIVER 2019</v>
          </cell>
          <cell r="S308" t="str">
            <v>APPAREL</v>
          </cell>
          <cell r="T308" t="str">
            <v>MAN</v>
          </cell>
          <cell r="U308" t="str">
            <v>(vide)</v>
          </cell>
          <cell r="V308" t="str">
            <v>PCS</v>
          </cell>
          <cell r="W308">
            <v>13</v>
          </cell>
          <cell r="X308">
            <v>13</v>
          </cell>
          <cell r="BY308">
            <v>13</v>
          </cell>
          <cell r="CL308">
            <v>0</v>
          </cell>
        </row>
        <row r="309">
          <cell r="D309" t="str">
            <v>3032J90-900-PCS</v>
          </cell>
          <cell r="E309" t="str">
            <v>3032J90</v>
          </cell>
          <cell r="F309" t="str">
            <v>CRISTIANO PANTS</v>
          </cell>
          <cell r="G309" t="str">
            <v>900</v>
          </cell>
          <cell r="H309" t="str">
            <v>GREY COLD MEL/BLACK</v>
          </cell>
          <cell r="I309">
            <v>4.306</v>
          </cell>
          <cell r="J309">
            <v>25</v>
          </cell>
          <cell r="K309">
            <v>0</v>
          </cell>
          <cell r="L309">
            <v>12.5</v>
          </cell>
          <cell r="M309">
            <v>0</v>
          </cell>
          <cell r="N309">
            <v>20</v>
          </cell>
          <cell r="O309">
            <v>0</v>
          </cell>
          <cell r="P309">
            <v>10.42</v>
          </cell>
          <cell r="Q309">
            <v>0</v>
          </cell>
          <cell r="R309" t="str">
            <v>HIVER 2019</v>
          </cell>
          <cell r="S309" t="str">
            <v>APPAREL</v>
          </cell>
          <cell r="T309" t="str">
            <v>MAN</v>
          </cell>
          <cell r="U309" t="str">
            <v>(vide)</v>
          </cell>
          <cell r="V309" t="str">
            <v>PCS</v>
          </cell>
          <cell r="W309">
            <v>192</v>
          </cell>
          <cell r="X309">
            <v>192</v>
          </cell>
          <cell r="BS309">
            <v>13</v>
          </cell>
          <cell r="BT309">
            <v>23</v>
          </cell>
          <cell r="BU309">
            <v>2</v>
          </cell>
          <cell r="BV309">
            <v>41</v>
          </cell>
          <cell r="BW309">
            <v>86</v>
          </cell>
          <cell r="BX309">
            <v>18</v>
          </cell>
          <cell r="BY309">
            <v>9</v>
          </cell>
          <cell r="CL309">
            <v>0</v>
          </cell>
        </row>
        <row r="310">
          <cell r="D310" t="str">
            <v>3032J90-905-PCS</v>
          </cell>
          <cell r="E310" t="str">
            <v>3032J90</v>
          </cell>
          <cell r="F310" t="str">
            <v>CRISTIANO PANTS</v>
          </cell>
          <cell r="G310" t="str">
            <v>905</v>
          </cell>
          <cell r="H310" t="str">
            <v>BLUE NAVY/ORANGE</v>
          </cell>
          <cell r="I310">
            <v>4.306</v>
          </cell>
          <cell r="J310">
            <v>25</v>
          </cell>
          <cell r="K310">
            <v>0</v>
          </cell>
          <cell r="L310">
            <v>12.5</v>
          </cell>
          <cell r="M310">
            <v>0</v>
          </cell>
          <cell r="N310">
            <v>20</v>
          </cell>
          <cell r="O310">
            <v>0</v>
          </cell>
          <cell r="P310">
            <v>10.42</v>
          </cell>
          <cell r="Q310">
            <v>0</v>
          </cell>
          <cell r="R310" t="str">
            <v>HIVER 2019</v>
          </cell>
          <cell r="S310" t="str">
            <v>APPAREL</v>
          </cell>
          <cell r="T310" t="str">
            <v>MAN</v>
          </cell>
          <cell r="U310" t="str">
            <v>(vide)</v>
          </cell>
          <cell r="V310" t="str">
            <v>PCS</v>
          </cell>
          <cell r="W310">
            <v>18</v>
          </cell>
          <cell r="X310">
            <v>18</v>
          </cell>
          <cell r="BS310">
            <v>14</v>
          </cell>
          <cell r="BT310">
            <v>4</v>
          </cell>
          <cell r="CL310">
            <v>0</v>
          </cell>
        </row>
        <row r="311">
          <cell r="D311" t="str">
            <v>3032J90-919-PCS</v>
          </cell>
          <cell r="E311" t="str">
            <v>3032J90</v>
          </cell>
          <cell r="F311" t="str">
            <v>CRISTIANO PANTS</v>
          </cell>
          <cell r="G311" t="str">
            <v>919</v>
          </cell>
          <cell r="H311" t="str">
            <v>BLUE NAVY/WHITE</v>
          </cell>
          <cell r="I311">
            <v>4.306</v>
          </cell>
          <cell r="J311">
            <v>25</v>
          </cell>
          <cell r="K311">
            <v>0</v>
          </cell>
          <cell r="L311">
            <v>12.5</v>
          </cell>
          <cell r="M311">
            <v>0</v>
          </cell>
          <cell r="N311">
            <v>20</v>
          </cell>
          <cell r="O311">
            <v>0</v>
          </cell>
          <cell r="P311">
            <v>10.42</v>
          </cell>
          <cell r="Q311">
            <v>0</v>
          </cell>
          <cell r="R311" t="str">
            <v>HIVER 2019</v>
          </cell>
          <cell r="S311" t="str">
            <v>APPAREL</v>
          </cell>
          <cell r="T311" t="str">
            <v>MAN</v>
          </cell>
          <cell r="U311" t="str">
            <v>(vide)</v>
          </cell>
          <cell r="V311" t="str">
            <v>PCS</v>
          </cell>
          <cell r="W311">
            <v>26</v>
          </cell>
          <cell r="X311">
            <v>26</v>
          </cell>
          <cell r="BS311">
            <v>9</v>
          </cell>
          <cell r="BT311">
            <v>4</v>
          </cell>
          <cell r="BU311">
            <v>2</v>
          </cell>
          <cell r="BV311">
            <v>2</v>
          </cell>
          <cell r="BW311">
            <v>2</v>
          </cell>
          <cell r="BX311">
            <v>7</v>
          </cell>
          <cell r="CL311">
            <v>0</v>
          </cell>
        </row>
        <row r="312">
          <cell r="D312" t="str">
            <v>3032JB0-900-PCS</v>
          </cell>
          <cell r="E312" t="str">
            <v>3032JB0</v>
          </cell>
          <cell r="F312" t="str">
            <v>ROBERTO SHORT</v>
          </cell>
          <cell r="G312" t="str">
            <v>900</v>
          </cell>
          <cell r="H312" t="str">
            <v>GREY COLD MEL/BLACK</v>
          </cell>
          <cell r="I312">
            <v>3.024</v>
          </cell>
          <cell r="J312">
            <v>20</v>
          </cell>
          <cell r="K312">
            <v>0</v>
          </cell>
          <cell r="L312">
            <v>10</v>
          </cell>
          <cell r="M312">
            <v>0</v>
          </cell>
          <cell r="N312">
            <v>16</v>
          </cell>
          <cell r="O312">
            <v>0</v>
          </cell>
          <cell r="P312">
            <v>8.33</v>
          </cell>
          <cell r="Q312">
            <v>0</v>
          </cell>
          <cell r="R312" t="str">
            <v>HIVER 2019</v>
          </cell>
          <cell r="S312" t="str">
            <v>APPAREL</v>
          </cell>
          <cell r="T312" t="str">
            <v>MAN</v>
          </cell>
          <cell r="U312" t="str">
            <v>(vide)</v>
          </cell>
          <cell r="V312" t="str">
            <v>PCS</v>
          </cell>
          <cell r="W312">
            <v>334</v>
          </cell>
          <cell r="X312">
            <v>334</v>
          </cell>
          <cell r="BS312">
            <v>12</v>
          </cell>
          <cell r="BT312">
            <v>33</v>
          </cell>
          <cell r="BU312">
            <v>76</v>
          </cell>
          <cell r="BV312">
            <v>88</v>
          </cell>
          <cell r="BW312">
            <v>93</v>
          </cell>
          <cell r="BX312">
            <v>23</v>
          </cell>
          <cell r="BY312">
            <v>9</v>
          </cell>
          <cell r="CL312">
            <v>0</v>
          </cell>
        </row>
        <row r="313">
          <cell r="D313" t="str">
            <v>3032JB0-902-PCS</v>
          </cell>
          <cell r="E313" t="str">
            <v>3032JB0</v>
          </cell>
          <cell r="F313" t="str">
            <v>ROBERTO SHORT</v>
          </cell>
          <cell r="G313" t="str">
            <v>902</v>
          </cell>
          <cell r="H313" t="str">
            <v>BLACK/WHITE</v>
          </cell>
          <cell r="I313">
            <v>3.024</v>
          </cell>
          <cell r="J313">
            <v>20</v>
          </cell>
          <cell r="K313">
            <v>0</v>
          </cell>
          <cell r="L313">
            <v>10</v>
          </cell>
          <cell r="M313">
            <v>0</v>
          </cell>
          <cell r="N313">
            <v>16</v>
          </cell>
          <cell r="O313">
            <v>0</v>
          </cell>
          <cell r="P313">
            <v>8.33</v>
          </cell>
          <cell r="Q313">
            <v>0</v>
          </cell>
          <cell r="R313" t="str">
            <v>HIVER 2019</v>
          </cell>
          <cell r="S313" t="str">
            <v>APPAREL</v>
          </cell>
          <cell r="T313" t="str">
            <v>MAN</v>
          </cell>
          <cell r="U313" t="str">
            <v>(vide)</v>
          </cell>
          <cell r="V313" t="str">
            <v>PCS</v>
          </cell>
          <cell r="W313">
            <v>134</v>
          </cell>
          <cell r="X313">
            <v>134</v>
          </cell>
          <cell r="BS313">
            <v>11</v>
          </cell>
          <cell r="BT313">
            <v>16</v>
          </cell>
          <cell r="BU313">
            <v>13</v>
          </cell>
          <cell r="BV313">
            <v>22</v>
          </cell>
          <cell r="BW313">
            <v>36</v>
          </cell>
          <cell r="BX313">
            <v>24</v>
          </cell>
          <cell r="BY313">
            <v>12</v>
          </cell>
          <cell r="CL313">
            <v>0</v>
          </cell>
        </row>
        <row r="314">
          <cell r="D314" t="str">
            <v>3032JB0-905-PCS</v>
          </cell>
          <cell r="E314" t="str">
            <v>3032JB0</v>
          </cell>
          <cell r="F314" t="str">
            <v>ROBERTO SHORT</v>
          </cell>
          <cell r="G314" t="str">
            <v>905</v>
          </cell>
          <cell r="H314" t="str">
            <v>BLUE NAVY/ORANGE</v>
          </cell>
          <cell r="I314">
            <v>3.024</v>
          </cell>
          <cell r="J314">
            <v>20</v>
          </cell>
          <cell r="K314">
            <v>0</v>
          </cell>
          <cell r="L314">
            <v>10</v>
          </cell>
          <cell r="M314">
            <v>0</v>
          </cell>
          <cell r="N314">
            <v>16</v>
          </cell>
          <cell r="O314">
            <v>0</v>
          </cell>
          <cell r="P314">
            <v>8.33</v>
          </cell>
          <cell r="Q314">
            <v>0</v>
          </cell>
          <cell r="R314" t="str">
            <v>HIVER 2019</v>
          </cell>
          <cell r="S314" t="str">
            <v>APPAREL</v>
          </cell>
          <cell r="T314" t="str">
            <v>MAN</v>
          </cell>
          <cell r="U314" t="str">
            <v>(vide)</v>
          </cell>
          <cell r="V314" t="str">
            <v>PCS</v>
          </cell>
          <cell r="W314">
            <v>2</v>
          </cell>
          <cell r="X314">
            <v>2</v>
          </cell>
          <cell r="BX314">
            <v>1</v>
          </cell>
          <cell r="BY314">
            <v>1</v>
          </cell>
          <cell r="CL314">
            <v>0</v>
          </cell>
        </row>
        <row r="315">
          <cell r="D315" t="str">
            <v>3032JB0-919-PCS</v>
          </cell>
          <cell r="E315" t="str">
            <v>3032JB0</v>
          </cell>
          <cell r="F315" t="str">
            <v>ROBERTO SHORT</v>
          </cell>
          <cell r="G315" t="str">
            <v>919</v>
          </cell>
          <cell r="H315" t="str">
            <v>BLUE NAVY/WHITE</v>
          </cell>
          <cell r="I315">
            <v>3.024</v>
          </cell>
          <cell r="J315">
            <v>20</v>
          </cell>
          <cell r="K315">
            <v>0</v>
          </cell>
          <cell r="L315">
            <v>10</v>
          </cell>
          <cell r="M315">
            <v>0</v>
          </cell>
          <cell r="N315">
            <v>16</v>
          </cell>
          <cell r="O315">
            <v>0</v>
          </cell>
          <cell r="P315">
            <v>8.33</v>
          </cell>
          <cell r="Q315">
            <v>0</v>
          </cell>
          <cell r="R315" t="str">
            <v>HIVER 2019</v>
          </cell>
          <cell r="S315" t="str">
            <v>APPAREL</v>
          </cell>
          <cell r="T315" t="str">
            <v>MAN</v>
          </cell>
          <cell r="U315" t="str">
            <v>(vide)</v>
          </cell>
          <cell r="V315" t="str">
            <v>PCS</v>
          </cell>
          <cell r="W315">
            <v>366</v>
          </cell>
          <cell r="X315">
            <v>366</v>
          </cell>
          <cell r="BS315">
            <v>10</v>
          </cell>
          <cell r="BT315">
            <v>23</v>
          </cell>
          <cell r="BU315">
            <v>94</v>
          </cell>
          <cell r="BV315">
            <v>118</v>
          </cell>
          <cell r="BW315">
            <v>92</v>
          </cell>
          <cell r="BX315">
            <v>22</v>
          </cell>
          <cell r="BY315">
            <v>7</v>
          </cell>
          <cell r="CL315">
            <v>0</v>
          </cell>
        </row>
        <row r="316">
          <cell r="D316" t="str">
            <v>3032KV0-929-C12J</v>
          </cell>
          <cell r="E316" t="str">
            <v>3032KV0</v>
          </cell>
          <cell r="F316" t="str">
            <v>SPANDER  KID LACE</v>
          </cell>
          <cell r="G316" t="str">
            <v>929</v>
          </cell>
          <cell r="H316" t="str">
            <v xml:space="preserve">BLUE TURQUOISE FUSHIA </v>
          </cell>
          <cell r="I316">
            <v>7.1529999999999996</v>
          </cell>
          <cell r="J316">
            <v>38</v>
          </cell>
          <cell r="K316">
            <v>0</v>
          </cell>
          <cell r="L316">
            <v>19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 t="str">
            <v>HIVER 2018</v>
          </cell>
          <cell r="S316" t="str">
            <v>SHOES</v>
          </cell>
          <cell r="T316" t="str">
            <v>KID</v>
          </cell>
          <cell r="U316" t="str">
            <v>35-3|36-3|37-3|38-2|39-1</v>
          </cell>
          <cell r="V316" t="str">
            <v>C12J</v>
          </cell>
          <cell r="W316">
            <v>120</v>
          </cell>
          <cell r="X316">
            <v>10</v>
          </cell>
          <cell r="CG316">
            <v>10</v>
          </cell>
          <cell r="CL316">
            <v>0</v>
          </cell>
        </row>
        <row r="317">
          <cell r="D317" t="str">
            <v>3032KV0-960-PAI</v>
          </cell>
          <cell r="E317" t="str">
            <v>3032KV0</v>
          </cell>
          <cell r="F317" t="str">
            <v>SPANDER  KID LACE</v>
          </cell>
          <cell r="G317" t="str">
            <v>960</v>
          </cell>
          <cell r="H317" t="str">
            <v xml:space="preserve">BLUE DK VIOLET PINK </v>
          </cell>
          <cell r="I317">
            <v>7.1529999999999996</v>
          </cell>
          <cell r="J317">
            <v>38</v>
          </cell>
          <cell r="K317">
            <v>0</v>
          </cell>
          <cell r="L317">
            <v>19</v>
          </cell>
          <cell r="M317">
            <v>0</v>
          </cell>
          <cell r="N317">
            <v>35</v>
          </cell>
          <cell r="O317">
            <v>0</v>
          </cell>
          <cell r="P317">
            <v>10.93</v>
          </cell>
          <cell r="Q317">
            <v>0</v>
          </cell>
          <cell r="R317" t="str">
            <v>HIVER 2018</v>
          </cell>
          <cell r="S317" t="str">
            <v>SHOES</v>
          </cell>
          <cell r="T317" t="str">
            <v>KID</v>
          </cell>
          <cell r="U317" t="str">
            <v>(vide)</v>
          </cell>
          <cell r="V317" t="str">
            <v>PAI</v>
          </cell>
          <cell r="W317">
            <v>9</v>
          </cell>
          <cell r="X317">
            <v>9</v>
          </cell>
          <cell r="AL317">
            <v>3</v>
          </cell>
          <cell r="AM317">
            <v>2</v>
          </cell>
          <cell r="AN317">
            <v>2</v>
          </cell>
          <cell r="AO317">
            <v>2</v>
          </cell>
          <cell r="CL317">
            <v>0</v>
          </cell>
        </row>
        <row r="318">
          <cell r="D318" t="str">
            <v>3032KV0-960-C12J</v>
          </cell>
          <cell r="E318" t="str">
            <v>3032KV0</v>
          </cell>
          <cell r="F318" t="str">
            <v>SPANDER  KID LACE</v>
          </cell>
          <cell r="G318" t="str">
            <v>960</v>
          </cell>
          <cell r="H318" t="str">
            <v xml:space="preserve">BLUE DK VIOLET PINK </v>
          </cell>
          <cell r="I318">
            <v>7.1529999999999996</v>
          </cell>
          <cell r="J318">
            <v>38</v>
          </cell>
          <cell r="K318">
            <v>0</v>
          </cell>
          <cell r="L318">
            <v>19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 t="str">
            <v>HIVER 2018</v>
          </cell>
          <cell r="S318" t="str">
            <v>SHOES</v>
          </cell>
          <cell r="T318" t="str">
            <v>KID</v>
          </cell>
          <cell r="U318" t="str">
            <v>35-3|36-3|37-3|38-2|39-1</v>
          </cell>
          <cell r="V318" t="str">
            <v>C12J</v>
          </cell>
          <cell r="W318">
            <v>60</v>
          </cell>
          <cell r="X318">
            <v>5</v>
          </cell>
          <cell r="CG318">
            <v>5</v>
          </cell>
          <cell r="CL318">
            <v>0</v>
          </cell>
        </row>
        <row r="319">
          <cell r="D319" t="str">
            <v>3032M00-903-PCS</v>
          </cell>
          <cell r="E319" t="str">
            <v>3032M00</v>
          </cell>
          <cell r="F319" t="str">
            <v>POPLAR AUTH JKT</v>
          </cell>
          <cell r="G319" t="str">
            <v>903</v>
          </cell>
          <cell r="H319" t="str">
            <v>YELLOW/BLACK</v>
          </cell>
          <cell r="I319">
            <v>15.945</v>
          </cell>
          <cell r="J319">
            <v>75</v>
          </cell>
          <cell r="K319">
            <v>0</v>
          </cell>
          <cell r="L319">
            <v>30</v>
          </cell>
          <cell r="M319">
            <v>0</v>
          </cell>
          <cell r="N319">
            <v>60</v>
          </cell>
          <cell r="O319">
            <v>0</v>
          </cell>
          <cell r="P319" t="str">
            <v>#VALEURMULTI</v>
          </cell>
          <cell r="Q319">
            <v>0</v>
          </cell>
          <cell r="R319" t="str">
            <v>ETE 2018</v>
          </cell>
          <cell r="S319" t="str">
            <v>APPAREL</v>
          </cell>
          <cell r="T319" t="str">
            <v>MAN</v>
          </cell>
          <cell r="U319" t="str">
            <v>(vide)</v>
          </cell>
          <cell r="V319" t="str">
            <v>PCS</v>
          </cell>
          <cell r="W319">
            <v>12</v>
          </cell>
          <cell r="X319">
            <v>12</v>
          </cell>
          <cell r="BV319">
            <v>1</v>
          </cell>
          <cell r="BW319">
            <v>11</v>
          </cell>
          <cell r="CL319">
            <v>0</v>
          </cell>
        </row>
        <row r="320">
          <cell r="D320" t="str">
            <v>3032M60-Q17-PCS</v>
          </cell>
          <cell r="E320" t="str">
            <v>3032M60</v>
          </cell>
          <cell r="F320" t="str">
            <v>POPSICLE AUTH TEE</v>
          </cell>
          <cell r="G320" t="str">
            <v>Q17</v>
          </cell>
          <cell r="H320" t="str">
            <v>RED ORANGE</v>
          </cell>
          <cell r="I320">
            <v>7.6550000000000002</v>
          </cell>
          <cell r="J320">
            <v>45</v>
          </cell>
          <cell r="K320">
            <v>0</v>
          </cell>
          <cell r="L320">
            <v>18</v>
          </cell>
          <cell r="M320">
            <v>0</v>
          </cell>
          <cell r="N320">
            <v>35</v>
          </cell>
          <cell r="O320">
            <v>0</v>
          </cell>
          <cell r="P320">
            <v>14</v>
          </cell>
          <cell r="Q320">
            <v>0</v>
          </cell>
          <cell r="R320" t="str">
            <v>ETE 2018</v>
          </cell>
          <cell r="S320" t="str">
            <v>APPAREL</v>
          </cell>
          <cell r="T320" t="str">
            <v>WOMAN</v>
          </cell>
          <cell r="U320" t="str">
            <v>(vide)</v>
          </cell>
          <cell r="V320" t="str">
            <v>PCS</v>
          </cell>
          <cell r="W320">
            <v>32</v>
          </cell>
          <cell r="X320">
            <v>32</v>
          </cell>
          <cell r="BU320">
            <v>13</v>
          </cell>
          <cell r="BV320">
            <v>19</v>
          </cell>
          <cell r="CL320">
            <v>0</v>
          </cell>
        </row>
        <row r="321">
          <cell r="D321" t="str">
            <v>3032MY0-005-PCS</v>
          </cell>
          <cell r="E321" t="str">
            <v>3032MY0</v>
          </cell>
          <cell r="F321" t="str">
            <v>LOLLIPOP AUTH DRESS</v>
          </cell>
          <cell r="G321" t="str">
            <v>005</v>
          </cell>
          <cell r="H321" t="str">
            <v>BLACK</v>
          </cell>
          <cell r="I321">
            <v>9.4809999999999999</v>
          </cell>
          <cell r="J321">
            <v>65</v>
          </cell>
          <cell r="K321">
            <v>0</v>
          </cell>
          <cell r="L321">
            <v>26</v>
          </cell>
          <cell r="M321">
            <v>0</v>
          </cell>
          <cell r="N321">
            <v>50</v>
          </cell>
          <cell r="O321">
            <v>0</v>
          </cell>
          <cell r="P321">
            <v>20</v>
          </cell>
          <cell r="Q321">
            <v>0</v>
          </cell>
          <cell r="R321" t="str">
            <v>ETE 2018</v>
          </cell>
          <cell r="S321" t="str">
            <v>APPAREL</v>
          </cell>
          <cell r="T321" t="str">
            <v>WOMAN</v>
          </cell>
          <cell r="U321" t="str">
            <v>(vide)</v>
          </cell>
          <cell r="V321" t="str">
            <v>PCS</v>
          </cell>
          <cell r="W321">
            <v>185</v>
          </cell>
          <cell r="X321">
            <v>185</v>
          </cell>
          <cell r="BS321">
            <v>46</v>
          </cell>
          <cell r="BT321">
            <v>87</v>
          </cell>
          <cell r="BU321">
            <v>30</v>
          </cell>
          <cell r="BV321">
            <v>22</v>
          </cell>
          <cell r="CL321">
            <v>0</v>
          </cell>
        </row>
        <row r="322">
          <cell r="D322" t="str">
            <v>3032MZ0-901-PCS</v>
          </cell>
          <cell r="E322" t="str">
            <v>3032MZ0</v>
          </cell>
          <cell r="F322" t="str">
            <v>ICEPOP AUTH JKT</v>
          </cell>
          <cell r="G322" t="str">
            <v>901</v>
          </cell>
          <cell r="H322" t="str">
            <v>RED ORANGE/BLACK</v>
          </cell>
          <cell r="I322">
            <v>14.919</v>
          </cell>
          <cell r="J322">
            <v>75</v>
          </cell>
          <cell r="K322">
            <v>0</v>
          </cell>
          <cell r="L322">
            <v>30</v>
          </cell>
          <cell r="M322">
            <v>0</v>
          </cell>
          <cell r="N322">
            <v>60</v>
          </cell>
          <cell r="O322">
            <v>0</v>
          </cell>
          <cell r="P322">
            <v>24</v>
          </cell>
          <cell r="Q322">
            <v>0</v>
          </cell>
          <cell r="R322" t="str">
            <v>ETE 2018</v>
          </cell>
          <cell r="S322" t="str">
            <v>APPAREL</v>
          </cell>
          <cell r="T322" t="str">
            <v>WOMAN</v>
          </cell>
          <cell r="U322" t="str">
            <v>(vide)</v>
          </cell>
          <cell r="V322" t="str">
            <v>PCS</v>
          </cell>
          <cell r="W322">
            <v>9</v>
          </cell>
          <cell r="X322">
            <v>9</v>
          </cell>
          <cell r="BS322">
            <v>9</v>
          </cell>
          <cell r="CL322">
            <v>0</v>
          </cell>
        </row>
        <row r="323">
          <cell r="D323" t="str">
            <v>3032ST0-901-PCS</v>
          </cell>
          <cell r="E323" t="str">
            <v>3032ST0</v>
          </cell>
          <cell r="F323" t="str">
            <v>ASAF AUTH SOCKS X3</v>
          </cell>
          <cell r="G323" t="str">
            <v>901</v>
          </cell>
          <cell r="H323" t="str">
            <v>WHITE ASSORTMENT 2</v>
          </cell>
          <cell r="I323">
            <v>3.2519999999999998</v>
          </cell>
          <cell r="J323">
            <v>14</v>
          </cell>
          <cell r="K323">
            <v>0</v>
          </cell>
          <cell r="L323">
            <v>5.6</v>
          </cell>
          <cell r="M323">
            <v>0</v>
          </cell>
          <cell r="N323">
            <v>12</v>
          </cell>
          <cell r="O323">
            <v>0</v>
          </cell>
          <cell r="P323">
            <v>4.8</v>
          </cell>
          <cell r="Q323">
            <v>0</v>
          </cell>
          <cell r="R323" t="str">
            <v>HIVER 2019</v>
          </cell>
          <cell r="S323" t="str">
            <v>ACC</v>
          </cell>
          <cell r="T323" t="str">
            <v>UNISEX</v>
          </cell>
          <cell r="U323" t="str">
            <v>(vide)</v>
          </cell>
          <cell r="V323" t="str">
            <v>PCS</v>
          </cell>
          <cell r="W323">
            <v>112</v>
          </cell>
          <cell r="X323">
            <v>112</v>
          </cell>
          <cell r="BE323">
            <v>112</v>
          </cell>
          <cell r="CL323">
            <v>0</v>
          </cell>
        </row>
        <row r="324">
          <cell r="D324" t="str">
            <v>3032ST0-921-PCS</v>
          </cell>
          <cell r="E324" t="str">
            <v>3032ST0</v>
          </cell>
          <cell r="F324" t="str">
            <v>ASAF AUTH SOCKS X3</v>
          </cell>
          <cell r="G324" t="str">
            <v>921</v>
          </cell>
          <cell r="H324" t="str">
            <v>WHITE/PACKMULTICOLOR</v>
          </cell>
          <cell r="I324">
            <v>3.2519999999999998</v>
          </cell>
          <cell r="J324">
            <v>14</v>
          </cell>
          <cell r="K324">
            <v>0</v>
          </cell>
          <cell r="L324">
            <v>5.6</v>
          </cell>
          <cell r="M324">
            <v>0</v>
          </cell>
          <cell r="N324">
            <v>12</v>
          </cell>
          <cell r="O324">
            <v>0</v>
          </cell>
          <cell r="P324">
            <v>4.8</v>
          </cell>
          <cell r="Q324">
            <v>0</v>
          </cell>
          <cell r="R324" t="str">
            <v>HIVER 2019</v>
          </cell>
          <cell r="S324" t="str">
            <v>ACC</v>
          </cell>
          <cell r="T324" t="str">
            <v>UNISEX</v>
          </cell>
          <cell r="U324" t="str">
            <v>(vide)</v>
          </cell>
          <cell r="V324" t="str">
            <v>PCS</v>
          </cell>
          <cell r="W324">
            <v>6</v>
          </cell>
          <cell r="X324">
            <v>6</v>
          </cell>
          <cell r="BE324">
            <v>6</v>
          </cell>
          <cell r="CL324">
            <v>0</v>
          </cell>
        </row>
        <row r="325">
          <cell r="D325" t="str">
            <v>3032ST0-931-PCS</v>
          </cell>
          <cell r="E325" t="str">
            <v>3032ST0</v>
          </cell>
          <cell r="F325" t="str">
            <v>ASAF AUTH SOCKS X3</v>
          </cell>
          <cell r="G325" t="str">
            <v>931</v>
          </cell>
          <cell r="H325" t="str">
            <v>WHT/VIOLE/PETROL/BLK</v>
          </cell>
          <cell r="I325">
            <v>3.2519999999999998</v>
          </cell>
          <cell r="J325">
            <v>14</v>
          </cell>
          <cell r="K325">
            <v>0</v>
          </cell>
          <cell r="L325">
            <v>5.6</v>
          </cell>
          <cell r="M325">
            <v>0</v>
          </cell>
          <cell r="N325">
            <v>12</v>
          </cell>
          <cell r="O325">
            <v>0</v>
          </cell>
          <cell r="P325">
            <v>4.8</v>
          </cell>
          <cell r="Q325">
            <v>0</v>
          </cell>
          <cell r="R325" t="str">
            <v>HIVER 2019</v>
          </cell>
          <cell r="S325" t="str">
            <v>ACC</v>
          </cell>
          <cell r="T325" t="str">
            <v>UNISEX</v>
          </cell>
          <cell r="U325" t="str">
            <v>(vide)</v>
          </cell>
          <cell r="V325" t="str">
            <v>PCS</v>
          </cell>
          <cell r="W325">
            <v>4</v>
          </cell>
          <cell r="X325">
            <v>4</v>
          </cell>
          <cell r="BD325">
            <v>4</v>
          </cell>
          <cell r="CL325">
            <v>0</v>
          </cell>
        </row>
        <row r="326">
          <cell r="D326" t="str">
            <v>30362U0-A23-PAI</v>
          </cell>
          <cell r="E326" t="str">
            <v>30362U0</v>
          </cell>
          <cell r="F326" t="str">
            <v>PALAVELA 2V KID</v>
          </cell>
          <cell r="G326" t="str">
            <v>A23</v>
          </cell>
          <cell r="H326" t="str">
            <v xml:space="preserve">PINK SILVER  WHITE </v>
          </cell>
          <cell r="I326">
            <v>6.4630000000000001</v>
          </cell>
          <cell r="J326">
            <v>30</v>
          </cell>
          <cell r="K326">
            <v>0</v>
          </cell>
          <cell r="L326">
            <v>15</v>
          </cell>
          <cell r="M326">
            <v>0</v>
          </cell>
          <cell r="N326">
            <v>28</v>
          </cell>
          <cell r="O326">
            <v>0</v>
          </cell>
          <cell r="P326">
            <v>8.9</v>
          </cell>
          <cell r="Q326">
            <v>0</v>
          </cell>
          <cell r="R326" t="str">
            <v>HIVER 2018</v>
          </cell>
          <cell r="S326" t="str">
            <v>SHOES</v>
          </cell>
          <cell r="T326" t="str">
            <v>KID</v>
          </cell>
          <cell r="U326" t="str">
            <v>(vide)</v>
          </cell>
          <cell r="V326" t="str">
            <v>PAI</v>
          </cell>
          <cell r="W326">
            <v>1</v>
          </cell>
          <cell r="X326">
            <v>1</v>
          </cell>
          <cell r="AK326">
            <v>1</v>
          </cell>
          <cell r="CL326">
            <v>0</v>
          </cell>
        </row>
        <row r="327">
          <cell r="D327" t="str">
            <v>3036CP0-900-PCS</v>
          </cell>
          <cell r="E327" t="str">
            <v>3036CP0</v>
          </cell>
          <cell r="F327" t="str">
            <v>AMAL 1PACK AUTH SOCKS</v>
          </cell>
          <cell r="G327" t="str">
            <v>900</v>
          </cell>
          <cell r="H327" t="str">
            <v>BLACK/WHITE</v>
          </cell>
          <cell r="I327">
            <v>1.155</v>
          </cell>
          <cell r="J327">
            <v>8</v>
          </cell>
          <cell r="K327">
            <v>0</v>
          </cell>
          <cell r="L327">
            <v>3.2</v>
          </cell>
          <cell r="M327">
            <v>0</v>
          </cell>
          <cell r="N327">
            <v>7</v>
          </cell>
          <cell r="O327">
            <v>0</v>
          </cell>
          <cell r="P327">
            <v>2.8</v>
          </cell>
          <cell r="Q327">
            <v>0</v>
          </cell>
          <cell r="R327" t="str">
            <v>HIVER 2019</v>
          </cell>
          <cell r="S327" t="str">
            <v>ACC</v>
          </cell>
          <cell r="T327" t="str">
            <v>UNISEX</v>
          </cell>
          <cell r="U327" t="str">
            <v>(vide)</v>
          </cell>
          <cell r="V327" t="str">
            <v>PCS</v>
          </cell>
          <cell r="W327">
            <v>148</v>
          </cell>
          <cell r="X327">
            <v>148</v>
          </cell>
          <cell r="CC327">
            <v>1</v>
          </cell>
          <cell r="CD327">
            <v>147</v>
          </cell>
          <cell r="CL327">
            <v>0</v>
          </cell>
        </row>
        <row r="328">
          <cell r="D328" t="str">
            <v>3036CP0-951-PCS</v>
          </cell>
          <cell r="E328" t="str">
            <v>3036CP0</v>
          </cell>
          <cell r="F328" t="str">
            <v>AMAL 1PACK AUTH SOCKS</v>
          </cell>
          <cell r="G328" t="str">
            <v>951</v>
          </cell>
          <cell r="H328" t="str">
            <v>WHITE/GREEN LIME</v>
          </cell>
          <cell r="I328">
            <v>1.155</v>
          </cell>
          <cell r="J328">
            <v>8</v>
          </cell>
          <cell r="K328">
            <v>0</v>
          </cell>
          <cell r="L328">
            <v>3.2</v>
          </cell>
          <cell r="M328">
            <v>0</v>
          </cell>
          <cell r="N328">
            <v>7</v>
          </cell>
          <cell r="O328">
            <v>0</v>
          </cell>
          <cell r="P328">
            <v>2.8</v>
          </cell>
          <cell r="Q328">
            <v>0</v>
          </cell>
          <cell r="R328" t="str">
            <v>HIVER 2019</v>
          </cell>
          <cell r="S328" t="str">
            <v>ACC</v>
          </cell>
          <cell r="T328" t="str">
            <v>UNISEX</v>
          </cell>
          <cell r="U328" t="str">
            <v>(vide)</v>
          </cell>
          <cell r="V328" t="str">
            <v>PCS</v>
          </cell>
          <cell r="W328">
            <v>311</v>
          </cell>
          <cell r="X328">
            <v>311</v>
          </cell>
          <cell r="CB328">
            <v>9</v>
          </cell>
          <cell r="CC328">
            <v>36</v>
          </cell>
          <cell r="CD328">
            <v>266</v>
          </cell>
          <cell r="CL328">
            <v>0</v>
          </cell>
        </row>
        <row r="329">
          <cell r="D329" t="str">
            <v>3036F10-901-PCS</v>
          </cell>
          <cell r="E329" t="str">
            <v>3036F10</v>
          </cell>
          <cell r="F329" t="str">
            <v>AYSAN 222 BANDA SKIRT</v>
          </cell>
          <cell r="G329" t="str">
            <v>901</v>
          </cell>
          <cell r="H329" t="str">
            <v>BLACK/WHITE</v>
          </cell>
          <cell r="I329">
            <v>13.925000000000001</v>
          </cell>
          <cell r="J329">
            <v>70</v>
          </cell>
          <cell r="K329">
            <v>0</v>
          </cell>
          <cell r="L329">
            <v>28</v>
          </cell>
          <cell r="M329">
            <v>0</v>
          </cell>
          <cell r="N329">
            <v>65</v>
          </cell>
          <cell r="O329">
            <v>0</v>
          </cell>
          <cell r="P329">
            <v>26</v>
          </cell>
          <cell r="Q329">
            <v>0</v>
          </cell>
          <cell r="R329" t="str">
            <v>HIVER 2019</v>
          </cell>
          <cell r="S329" t="str">
            <v>APPAREL</v>
          </cell>
          <cell r="T329" t="str">
            <v>WOMAN</v>
          </cell>
          <cell r="U329" t="str">
            <v>(vide)</v>
          </cell>
          <cell r="V329" t="str">
            <v>PCS</v>
          </cell>
          <cell r="W329">
            <v>6</v>
          </cell>
          <cell r="X329">
            <v>6</v>
          </cell>
          <cell r="BS329">
            <v>2</v>
          </cell>
          <cell r="BT329">
            <v>4</v>
          </cell>
          <cell r="CL329">
            <v>0</v>
          </cell>
        </row>
        <row r="330">
          <cell r="D330" t="str">
            <v>3036FQ0-948-PCS</v>
          </cell>
          <cell r="E330" t="str">
            <v>3036FQ0</v>
          </cell>
          <cell r="F330" t="str">
            <v>AOURLOT 222 BANDA SWEAT</v>
          </cell>
          <cell r="G330" t="str">
            <v>948</v>
          </cell>
          <cell r="H330" t="str">
            <v>WHITE OFF/YELLOW GOLD</v>
          </cell>
          <cell r="I330">
            <v>28.152999999999999</v>
          </cell>
          <cell r="J330">
            <v>130</v>
          </cell>
          <cell r="K330">
            <v>0</v>
          </cell>
          <cell r="L330">
            <v>52</v>
          </cell>
          <cell r="M330">
            <v>0</v>
          </cell>
          <cell r="N330">
            <v>115</v>
          </cell>
          <cell r="O330">
            <v>0</v>
          </cell>
          <cell r="P330">
            <v>46</v>
          </cell>
          <cell r="Q330">
            <v>0</v>
          </cell>
          <cell r="R330" t="str">
            <v>HIVER 2018</v>
          </cell>
          <cell r="S330" t="str">
            <v>APPAREL</v>
          </cell>
          <cell r="T330" t="str">
            <v>WOMAN</v>
          </cell>
          <cell r="U330" t="str">
            <v>(vide)</v>
          </cell>
          <cell r="V330" t="str">
            <v>PCS</v>
          </cell>
          <cell r="W330">
            <v>165</v>
          </cell>
          <cell r="X330">
            <v>165</v>
          </cell>
          <cell r="BS330">
            <v>12</v>
          </cell>
          <cell r="BT330">
            <v>77</v>
          </cell>
          <cell r="BU330">
            <v>56</v>
          </cell>
          <cell r="BV330">
            <v>20</v>
          </cell>
          <cell r="CL330">
            <v>0</v>
          </cell>
        </row>
        <row r="331">
          <cell r="D331" t="str">
            <v>3036GI0-901-PCS</v>
          </cell>
          <cell r="E331" t="str">
            <v>3036GI0</v>
          </cell>
          <cell r="F331" t="str">
            <v>AOMAH 222 BANDA TEE</v>
          </cell>
          <cell r="G331" t="str">
            <v>901</v>
          </cell>
          <cell r="H331" t="str">
            <v>BLACK/WHITE</v>
          </cell>
          <cell r="I331">
            <v>12.715</v>
          </cell>
          <cell r="J331">
            <v>55</v>
          </cell>
          <cell r="K331">
            <v>0</v>
          </cell>
          <cell r="L331">
            <v>22</v>
          </cell>
          <cell r="M331">
            <v>0</v>
          </cell>
          <cell r="N331">
            <v>50</v>
          </cell>
          <cell r="O331">
            <v>0</v>
          </cell>
          <cell r="P331">
            <v>20</v>
          </cell>
          <cell r="Q331">
            <v>0</v>
          </cell>
          <cell r="R331" t="str">
            <v>HIVER 2018</v>
          </cell>
          <cell r="S331" t="str">
            <v>APPAREL</v>
          </cell>
          <cell r="T331" t="str">
            <v>WOMAN</v>
          </cell>
          <cell r="U331" t="str">
            <v>(vide)</v>
          </cell>
          <cell r="V331" t="str">
            <v>PCS</v>
          </cell>
          <cell r="W331">
            <v>54</v>
          </cell>
          <cell r="X331">
            <v>54</v>
          </cell>
          <cell r="BS331">
            <v>8</v>
          </cell>
          <cell r="BT331">
            <v>32</v>
          </cell>
          <cell r="BU331">
            <v>14</v>
          </cell>
          <cell r="CL331">
            <v>0</v>
          </cell>
        </row>
        <row r="332">
          <cell r="D332" t="str">
            <v>3036V20-907-PAI</v>
          </cell>
          <cell r="E332" t="str">
            <v>3036V20</v>
          </cell>
          <cell r="F332" t="str">
            <v xml:space="preserve">MONETTA KID </v>
          </cell>
          <cell r="G332" t="str">
            <v>907</v>
          </cell>
          <cell r="H332" t="str">
            <v>HOT PINK / LT WOOD</v>
          </cell>
          <cell r="I332">
            <v>2.17</v>
          </cell>
          <cell r="J332">
            <v>12</v>
          </cell>
          <cell r="K332">
            <v>0</v>
          </cell>
          <cell r="L332">
            <v>6</v>
          </cell>
          <cell r="M332">
            <v>0</v>
          </cell>
          <cell r="N332">
            <v>11</v>
          </cell>
          <cell r="O332">
            <v>0</v>
          </cell>
          <cell r="P332">
            <v>4.4000000000000004</v>
          </cell>
          <cell r="Q332">
            <v>0</v>
          </cell>
          <cell r="R332" t="str">
            <v>ETE 2018</v>
          </cell>
          <cell r="S332" t="str">
            <v>SHOES</v>
          </cell>
          <cell r="T332" t="str">
            <v>KID</v>
          </cell>
          <cell r="U332" t="str">
            <v>(vide)</v>
          </cell>
          <cell r="V332" t="str">
            <v>PAI</v>
          </cell>
          <cell r="W332">
            <v>15</v>
          </cell>
          <cell r="X332">
            <v>15</v>
          </cell>
          <cell r="AE332">
            <v>3</v>
          </cell>
          <cell r="AF332">
            <v>3</v>
          </cell>
          <cell r="AH332">
            <v>4</v>
          </cell>
          <cell r="AJ332">
            <v>2</v>
          </cell>
          <cell r="AK332">
            <v>2</v>
          </cell>
          <cell r="AL332">
            <v>1</v>
          </cell>
          <cell r="CL332">
            <v>0</v>
          </cell>
        </row>
        <row r="333">
          <cell r="D333" t="str">
            <v>3036V20-908-PAI</v>
          </cell>
          <cell r="E333" t="str">
            <v>3036V20</v>
          </cell>
          <cell r="F333" t="str">
            <v xml:space="preserve">MONETTA KID </v>
          </cell>
          <cell r="G333" t="str">
            <v>908</v>
          </cell>
          <cell r="H333" t="str">
            <v>WAVE GREEN / LT WOOD</v>
          </cell>
          <cell r="I333">
            <v>2.17</v>
          </cell>
          <cell r="J333">
            <v>12</v>
          </cell>
          <cell r="K333">
            <v>0</v>
          </cell>
          <cell r="L333">
            <v>6</v>
          </cell>
          <cell r="M333">
            <v>0</v>
          </cell>
          <cell r="N333">
            <v>11</v>
          </cell>
          <cell r="O333">
            <v>0</v>
          </cell>
          <cell r="P333">
            <v>4.4000000000000004</v>
          </cell>
          <cell r="Q333">
            <v>0</v>
          </cell>
          <cell r="R333" t="str">
            <v>ETE 2018</v>
          </cell>
          <cell r="S333" t="str">
            <v>SHOES</v>
          </cell>
          <cell r="T333" t="str">
            <v>KID</v>
          </cell>
          <cell r="U333" t="str">
            <v>(vide)</v>
          </cell>
          <cell r="V333" t="str">
            <v>PAI</v>
          </cell>
          <cell r="W333">
            <v>23</v>
          </cell>
          <cell r="X333">
            <v>23</v>
          </cell>
          <cell r="AE333">
            <v>3</v>
          </cell>
          <cell r="AF333">
            <v>4</v>
          </cell>
          <cell r="AG333">
            <v>3</v>
          </cell>
          <cell r="AH333">
            <v>3</v>
          </cell>
          <cell r="AI333">
            <v>1</v>
          </cell>
          <cell r="AJ333">
            <v>3</v>
          </cell>
          <cell r="AK333">
            <v>5</v>
          </cell>
          <cell r="AL333">
            <v>1</v>
          </cell>
          <cell r="CL333">
            <v>0</v>
          </cell>
        </row>
        <row r="334">
          <cell r="D334" t="str">
            <v>3036V20-909-PAI</v>
          </cell>
          <cell r="E334" t="str">
            <v>3036V20</v>
          </cell>
          <cell r="F334" t="str">
            <v xml:space="preserve">MONETTA KID </v>
          </cell>
          <cell r="G334" t="str">
            <v>909</v>
          </cell>
          <cell r="H334" t="str">
            <v>WHITE / LT WOOD</v>
          </cell>
          <cell r="I334">
            <v>2.17</v>
          </cell>
          <cell r="J334">
            <v>12</v>
          </cell>
          <cell r="K334">
            <v>0</v>
          </cell>
          <cell r="L334">
            <v>6</v>
          </cell>
          <cell r="M334">
            <v>0</v>
          </cell>
          <cell r="N334">
            <v>11</v>
          </cell>
          <cell r="O334">
            <v>0</v>
          </cell>
          <cell r="P334">
            <v>4.4000000000000004</v>
          </cell>
          <cell r="Q334">
            <v>0</v>
          </cell>
          <cell r="R334" t="str">
            <v>ETE 2018</v>
          </cell>
          <cell r="S334" t="str">
            <v>SHOES</v>
          </cell>
          <cell r="T334" t="str">
            <v>KID</v>
          </cell>
          <cell r="U334" t="str">
            <v>(vide)</v>
          </cell>
          <cell r="V334" t="str">
            <v>PAI</v>
          </cell>
          <cell r="W334">
            <v>27</v>
          </cell>
          <cell r="X334">
            <v>27</v>
          </cell>
          <cell r="AE334">
            <v>4</v>
          </cell>
          <cell r="AF334">
            <v>5</v>
          </cell>
          <cell r="AG334">
            <v>5</v>
          </cell>
          <cell r="AH334">
            <v>3</v>
          </cell>
          <cell r="AI334">
            <v>4</v>
          </cell>
          <cell r="AJ334">
            <v>3</v>
          </cell>
          <cell r="AK334">
            <v>2</v>
          </cell>
          <cell r="AL334">
            <v>1</v>
          </cell>
          <cell r="CL334">
            <v>0</v>
          </cell>
        </row>
        <row r="335">
          <cell r="D335" t="str">
            <v>3036W40-903-PCS</v>
          </cell>
          <cell r="E335" t="str">
            <v>3036W40</v>
          </cell>
          <cell r="F335" t="str">
            <v>GIN TKS</v>
          </cell>
          <cell r="G335" t="str">
            <v>903</v>
          </cell>
          <cell r="H335" t="str">
            <v>BLUE OCEAN/RED NEON</v>
          </cell>
          <cell r="I335">
            <v>12.493</v>
          </cell>
          <cell r="J335">
            <v>75</v>
          </cell>
          <cell r="K335">
            <v>0</v>
          </cell>
          <cell r="L335">
            <v>37.5</v>
          </cell>
          <cell r="M335">
            <v>0</v>
          </cell>
          <cell r="N335">
            <v>71.5</v>
          </cell>
          <cell r="O335">
            <v>0</v>
          </cell>
          <cell r="P335">
            <v>36</v>
          </cell>
          <cell r="Q335">
            <v>0</v>
          </cell>
          <cell r="R335" t="str">
            <v>HIVER 2018</v>
          </cell>
          <cell r="S335" t="str">
            <v>APPAREL</v>
          </cell>
          <cell r="T335" t="str">
            <v>MAN</v>
          </cell>
          <cell r="U335" t="str">
            <v>(vide)</v>
          </cell>
          <cell r="V335" t="str">
            <v>PCS</v>
          </cell>
          <cell r="W335">
            <v>2</v>
          </cell>
          <cell r="X335">
            <v>2</v>
          </cell>
          <cell r="BU335">
            <v>2</v>
          </cell>
          <cell r="CL335">
            <v>0</v>
          </cell>
        </row>
        <row r="336">
          <cell r="D336" t="str">
            <v>3036WU0-906-C8M</v>
          </cell>
          <cell r="E336" t="str">
            <v>3036WU0</v>
          </cell>
          <cell r="F336" t="str">
            <v>GARENCE SWEAT</v>
          </cell>
          <cell r="G336" t="str">
            <v>906</v>
          </cell>
          <cell r="H336" t="str">
            <v>GREY MD MEL/YELLOW/BLACK</v>
          </cell>
          <cell r="I336">
            <v>7.2409999999999997</v>
          </cell>
          <cell r="J336">
            <v>40</v>
          </cell>
          <cell r="K336">
            <v>0</v>
          </cell>
          <cell r="L336">
            <v>20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 t="str">
            <v>HIVER 2018</v>
          </cell>
          <cell r="S336" t="str">
            <v>APPAREL</v>
          </cell>
          <cell r="T336" t="str">
            <v>MAN</v>
          </cell>
          <cell r="U336" t="str">
            <v>2XL-1|L-2|M-2|S-1|XL-2</v>
          </cell>
          <cell r="V336" t="str">
            <v>C8M</v>
          </cell>
          <cell r="W336">
            <v>56</v>
          </cell>
          <cell r="X336">
            <v>7</v>
          </cell>
          <cell r="CG336">
            <v>7</v>
          </cell>
          <cell r="CL336">
            <v>0</v>
          </cell>
        </row>
        <row r="337">
          <cell r="D337" t="str">
            <v>3036WZ0_SL-903-C10M</v>
          </cell>
          <cell r="E337" t="str">
            <v>3036WZ0_SL</v>
          </cell>
          <cell r="F337" t="str">
            <v>GARCIO PANTS SPORT ET LOISIRS</v>
          </cell>
          <cell r="G337" t="str">
            <v>903</v>
          </cell>
          <cell r="H337" t="str">
            <v>BLUE OCEAN/RED NEON</v>
          </cell>
          <cell r="I337">
            <v>4.5229999999999997</v>
          </cell>
          <cell r="J337">
            <v>30</v>
          </cell>
          <cell r="K337">
            <v>0</v>
          </cell>
          <cell r="L337">
            <v>15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 t="str">
            <v>HIVER 2018</v>
          </cell>
          <cell r="S337" t="str">
            <v>APPAREL</v>
          </cell>
          <cell r="T337" t="str">
            <v>MAN</v>
          </cell>
          <cell r="U337" t="str">
            <v>L-3|M-3|S-2|XL-2</v>
          </cell>
          <cell r="V337" t="str">
            <v>C10M</v>
          </cell>
          <cell r="W337">
            <v>100</v>
          </cell>
          <cell r="X337">
            <v>10</v>
          </cell>
          <cell r="CG337">
            <v>10</v>
          </cell>
          <cell r="CL337">
            <v>0</v>
          </cell>
        </row>
        <row r="338">
          <cell r="D338" t="str">
            <v>3036YM0-902-PCS</v>
          </cell>
          <cell r="E338" t="str">
            <v>3036YM0</v>
          </cell>
          <cell r="F338" t="str">
            <v>ANAIS AUTH BUMBAG</v>
          </cell>
          <cell r="G338" t="str">
            <v>902</v>
          </cell>
          <cell r="H338" t="str">
            <v>BLACK/WHITE</v>
          </cell>
          <cell r="I338">
            <v>4.4009999999999998</v>
          </cell>
          <cell r="J338">
            <v>25</v>
          </cell>
          <cell r="K338">
            <v>0</v>
          </cell>
          <cell r="L338">
            <v>10</v>
          </cell>
          <cell r="M338">
            <v>0</v>
          </cell>
          <cell r="N338">
            <v>22</v>
          </cell>
          <cell r="O338">
            <v>0</v>
          </cell>
          <cell r="P338">
            <v>8.8000000000000007</v>
          </cell>
          <cell r="Q338">
            <v>0</v>
          </cell>
          <cell r="R338" t="str">
            <v>HIVER 2020</v>
          </cell>
          <cell r="S338" t="str">
            <v>BAG</v>
          </cell>
          <cell r="T338" t="str">
            <v>UNISEX</v>
          </cell>
          <cell r="U338" t="str">
            <v>(vide)</v>
          </cell>
          <cell r="V338" t="str">
            <v>PCS</v>
          </cell>
          <cell r="W338">
            <v>1</v>
          </cell>
          <cell r="X338">
            <v>1</v>
          </cell>
          <cell r="CF338">
            <v>1</v>
          </cell>
          <cell r="CL338">
            <v>0</v>
          </cell>
        </row>
        <row r="339">
          <cell r="D339" t="str">
            <v>3036YM0-906-PCS</v>
          </cell>
          <cell r="E339" t="str">
            <v>3036YM0</v>
          </cell>
          <cell r="F339" t="str">
            <v>ANAIS AUTH BUMBAG</v>
          </cell>
          <cell r="G339" t="str">
            <v>906</v>
          </cell>
          <cell r="H339" t="str">
            <v>RED DK DAMSON/BEIGE LT</v>
          </cell>
          <cell r="I339">
            <v>4.4009999999999998</v>
          </cell>
          <cell r="J339">
            <v>25</v>
          </cell>
          <cell r="K339">
            <v>0</v>
          </cell>
          <cell r="L339">
            <v>10</v>
          </cell>
          <cell r="M339">
            <v>0</v>
          </cell>
          <cell r="N339">
            <v>22</v>
          </cell>
          <cell r="O339">
            <v>0</v>
          </cell>
          <cell r="P339">
            <v>8.8000000000000007</v>
          </cell>
          <cell r="Q339">
            <v>0</v>
          </cell>
          <cell r="R339" t="str">
            <v>HIVER 2020</v>
          </cell>
          <cell r="S339" t="str">
            <v>BAG</v>
          </cell>
          <cell r="T339" t="str">
            <v>UNISEX</v>
          </cell>
          <cell r="U339" t="str">
            <v>(vide)</v>
          </cell>
          <cell r="V339" t="str">
            <v>PCS</v>
          </cell>
          <cell r="W339">
            <v>531</v>
          </cell>
          <cell r="X339">
            <v>531</v>
          </cell>
          <cell r="CF339">
            <v>531</v>
          </cell>
          <cell r="CL339">
            <v>0</v>
          </cell>
        </row>
        <row r="340">
          <cell r="D340" t="str">
            <v>3036YM0-913-PCS</v>
          </cell>
          <cell r="E340" t="str">
            <v>3036YM0</v>
          </cell>
          <cell r="F340" t="str">
            <v>ANAIS AUTH BUMBAG</v>
          </cell>
          <cell r="G340" t="str">
            <v>913</v>
          </cell>
          <cell r="H340" t="str">
            <v>WHITE/WHITE</v>
          </cell>
          <cell r="I340">
            <v>4.4009999999999998</v>
          </cell>
          <cell r="J340">
            <v>25</v>
          </cell>
          <cell r="K340">
            <v>0</v>
          </cell>
          <cell r="L340">
            <v>10</v>
          </cell>
          <cell r="M340">
            <v>0</v>
          </cell>
          <cell r="N340">
            <v>22</v>
          </cell>
          <cell r="O340">
            <v>0</v>
          </cell>
          <cell r="P340">
            <v>8.8000000000000007</v>
          </cell>
          <cell r="Q340">
            <v>0</v>
          </cell>
          <cell r="R340" t="str">
            <v>HIVER 2020</v>
          </cell>
          <cell r="S340" t="str">
            <v>BAG</v>
          </cell>
          <cell r="T340" t="str">
            <v>UNISEX</v>
          </cell>
          <cell r="U340" t="str">
            <v>(vide)</v>
          </cell>
          <cell r="V340" t="str">
            <v>PCS</v>
          </cell>
          <cell r="W340">
            <v>466</v>
          </cell>
          <cell r="X340">
            <v>466</v>
          </cell>
          <cell r="CF340">
            <v>466</v>
          </cell>
          <cell r="CL340">
            <v>0</v>
          </cell>
        </row>
        <row r="341">
          <cell r="D341" t="str">
            <v>3036YM0-915-PCS</v>
          </cell>
          <cell r="E341" t="str">
            <v>3036YM0</v>
          </cell>
          <cell r="F341" t="str">
            <v>ANAIS AUTH BUMBAG</v>
          </cell>
          <cell r="G341" t="str">
            <v>915</v>
          </cell>
          <cell r="H341" t="str">
            <v>WHITE/BLACK</v>
          </cell>
          <cell r="I341">
            <v>4.4009999999999998</v>
          </cell>
          <cell r="J341">
            <v>25</v>
          </cell>
          <cell r="K341">
            <v>0</v>
          </cell>
          <cell r="L341">
            <v>10</v>
          </cell>
          <cell r="M341">
            <v>0</v>
          </cell>
          <cell r="N341">
            <v>22</v>
          </cell>
          <cell r="O341">
            <v>0</v>
          </cell>
          <cell r="P341">
            <v>8.8000000000000007</v>
          </cell>
          <cell r="Q341">
            <v>0</v>
          </cell>
          <cell r="R341" t="str">
            <v>HIVER 2020</v>
          </cell>
          <cell r="S341" t="str">
            <v>BAG</v>
          </cell>
          <cell r="T341" t="str">
            <v>UNISEX</v>
          </cell>
          <cell r="U341" t="str">
            <v>(vide)</v>
          </cell>
          <cell r="V341" t="str">
            <v>PCS</v>
          </cell>
          <cell r="W341">
            <v>230</v>
          </cell>
          <cell r="X341">
            <v>230</v>
          </cell>
          <cell r="CF341">
            <v>230</v>
          </cell>
          <cell r="CL341">
            <v>0</v>
          </cell>
        </row>
        <row r="342">
          <cell r="D342" t="str">
            <v>3036YM0-936-PCS</v>
          </cell>
          <cell r="E342" t="str">
            <v>3036YM0</v>
          </cell>
          <cell r="F342" t="str">
            <v>ANAIS AUTH BUMBAG</v>
          </cell>
          <cell r="G342" t="str">
            <v>936</v>
          </cell>
          <cell r="H342" t="str">
            <v xml:space="preserve">GREEN LIME </v>
          </cell>
          <cell r="I342">
            <v>4.4009999999999998</v>
          </cell>
          <cell r="J342">
            <v>25</v>
          </cell>
          <cell r="K342">
            <v>0</v>
          </cell>
          <cell r="L342">
            <v>10</v>
          </cell>
          <cell r="M342">
            <v>0</v>
          </cell>
          <cell r="N342">
            <v>22</v>
          </cell>
          <cell r="O342">
            <v>0</v>
          </cell>
          <cell r="P342">
            <v>8.8000000000000007</v>
          </cell>
          <cell r="Q342">
            <v>0</v>
          </cell>
          <cell r="R342" t="str">
            <v>HIVER 2020</v>
          </cell>
          <cell r="S342" t="str">
            <v>BAG</v>
          </cell>
          <cell r="T342" t="str">
            <v>UNISEX</v>
          </cell>
          <cell r="U342" t="str">
            <v>(vide)</v>
          </cell>
          <cell r="V342" t="str">
            <v>PCS</v>
          </cell>
          <cell r="W342">
            <v>66</v>
          </cell>
          <cell r="X342">
            <v>66</v>
          </cell>
          <cell r="CF342">
            <v>66</v>
          </cell>
          <cell r="CL342">
            <v>0</v>
          </cell>
        </row>
        <row r="343">
          <cell r="D343" t="str">
            <v>3036YM0-A0G-PCS</v>
          </cell>
          <cell r="E343" t="str">
            <v>3036YM0</v>
          </cell>
          <cell r="F343" t="str">
            <v>ANAIS AUTH BUMBAG</v>
          </cell>
          <cell r="G343" t="str">
            <v>A0G</v>
          </cell>
          <cell r="H343" t="str">
            <v>RED BLAZE/WHITE ANTIQUE</v>
          </cell>
          <cell r="I343">
            <v>4.4009999999999998</v>
          </cell>
          <cell r="J343">
            <v>25</v>
          </cell>
          <cell r="K343">
            <v>0</v>
          </cell>
          <cell r="L343">
            <v>10</v>
          </cell>
          <cell r="M343">
            <v>0</v>
          </cell>
          <cell r="N343">
            <v>22</v>
          </cell>
          <cell r="O343">
            <v>0</v>
          </cell>
          <cell r="P343">
            <v>8.8000000000000007</v>
          </cell>
          <cell r="Q343">
            <v>0</v>
          </cell>
          <cell r="R343" t="str">
            <v>HIVER 2020</v>
          </cell>
          <cell r="S343" t="str">
            <v>BAG</v>
          </cell>
          <cell r="T343" t="str">
            <v>UNISEX</v>
          </cell>
          <cell r="U343" t="str">
            <v>(vide)</v>
          </cell>
          <cell r="V343" t="str">
            <v>PCS</v>
          </cell>
          <cell r="W343">
            <v>167</v>
          </cell>
          <cell r="X343">
            <v>167</v>
          </cell>
          <cell r="CF343">
            <v>167</v>
          </cell>
          <cell r="CL343">
            <v>0</v>
          </cell>
        </row>
        <row r="344">
          <cell r="D344" t="str">
            <v>3036YM0-A0I-PCS</v>
          </cell>
          <cell r="E344" t="str">
            <v>3036YM0</v>
          </cell>
          <cell r="F344" t="str">
            <v>ANAIS AUTH BUMBAG</v>
          </cell>
          <cell r="G344" t="str">
            <v>A0I</v>
          </cell>
          <cell r="H344" t="str">
            <v xml:space="preserve">YELLOW YOLK/WHITE ANTIQUE </v>
          </cell>
          <cell r="I344">
            <v>4.4009999999999998</v>
          </cell>
          <cell r="J344">
            <v>25</v>
          </cell>
          <cell r="K344">
            <v>0</v>
          </cell>
          <cell r="L344">
            <v>10</v>
          </cell>
          <cell r="M344">
            <v>0</v>
          </cell>
          <cell r="N344">
            <v>22</v>
          </cell>
          <cell r="O344">
            <v>0</v>
          </cell>
          <cell r="P344">
            <v>8.8000000000000007</v>
          </cell>
          <cell r="Q344">
            <v>0</v>
          </cell>
          <cell r="R344" t="str">
            <v>HIVER 2020</v>
          </cell>
          <cell r="S344" t="str">
            <v>BAG</v>
          </cell>
          <cell r="T344" t="str">
            <v>UNISEX</v>
          </cell>
          <cell r="U344" t="str">
            <v>(vide)</v>
          </cell>
          <cell r="V344" t="str">
            <v>PCS</v>
          </cell>
          <cell r="W344">
            <v>229</v>
          </cell>
          <cell r="X344">
            <v>229</v>
          </cell>
          <cell r="CF344">
            <v>229</v>
          </cell>
          <cell r="CL344">
            <v>0</v>
          </cell>
        </row>
        <row r="345">
          <cell r="D345" t="str">
            <v>3037IJ0-929-PAI</v>
          </cell>
          <cell r="E345" t="str">
            <v>3037IJ0</v>
          </cell>
          <cell r="F345" t="str">
            <v>AUTHENTIC 222 BORIS 1</v>
          </cell>
          <cell r="G345" t="str">
            <v>929</v>
          </cell>
          <cell r="H345" t="str">
            <v xml:space="preserve">WHITE BLUE MARINE </v>
          </cell>
          <cell r="I345">
            <v>23.991</v>
          </cell>
          <cell r="J345">
            <v>129</v>
          </cell>
          <cell r="K345">
            <v>0</v>
          </cell>
          <cell r="L345">
            <v>51.6</v>
          </cell>
          <cell r="M345">
            <v>0</v>
          </cell>
          <cell r="N345">
            <v>125</v>
          </cell>
          <cell r="O345">
            <v>0</v>
          </cell>
          <cell r="P345">
            <v>45</v>
          </cell>
          <cell r="Q345">
            <v>0</v>
          </cell>
          <cell r="R345" t="str">
            <v>HIVER 2019</v>
          </cell>
          <cell r="S345" t="str">
            <v>SHOES</v>
          </cell>
          <cell r="T345" t="str">
            <v>MAN</v>
          </cell>
          <cell r="U345" t="str">
            <v>(vide)</v>
          </cell>
          <cell r="V345" t="str">
            <v>PAI</v>
          </cell>
          <cell r="W345">
            <v>1</v>
          </cell>
          <cell r="X345">
            <v>1</v>
          </cell>
          <cell r="AS345">
            <v>1</v>
          </cell>
          <cell r="CL345">
            <v>0</v>
          </cell>
        </row>
        <row r="346">
          <cell r="D346" t="str">
            <v>3037IJ0-936-PAI</v>
          </cell>
          <cell r="E346" t="str">
            <v>3037IJ0</v>
          </cell>
          <cell r="F346" t="str">
            <v>AUTHENTIC 222 BORIS 1</v>
          </cell>
          <cell r="G346" t="str">
            <v>936</v>
          </cell>
          <cell r="H346" t="str">
            <v xml:space="preserve">BLACK GREY DK </v>
          </cell>
          <cell r="I346">
            <v>23.991</v>
          </cell>
          <cell r="J346">
            <v>129</v>
          </cell>
          <cell r="K346">
            <v>0</v>
          </cell>
          <cell r="L346">
            <v>51.6</v>
          </cell>
          <cell r="M346">
            <v>0</v>
          </cell>
          <cell r="N346">
            <v>125</v>
          </cell>
          <cell r="O346">
            <v>0</v>
          </cell>
          <cell r="P346">
            <v>45</v>
          </cell>
          <cell r="Q346">
            <v>0</v>
          </cell>
          <cell r="R346" t="str">
            <v>HIVER 2019</v>
          </cell>
          <cell r="S346" t="str">
            <v>SHOES</v>
          </cell>
          <cell r="T346" t="str">
            <v>MAN</v>
          </cell>
          <cell r="U346" t="str">
            <v>(vide)</v>
          </cell>
          <cell r="V346" t="str">
            <v>PAI</v>
          </cell>
          <cell r="W346">
            <v>450</v>
          </cell>
          <cell r="X346">
            <v>450</v>
          </cell>
          <cell r="AQ346">
            <v>34</v>
          </cell>
          <cell r="AR346">
            <v>74</v>
          </cell>
          <cell r="AS346">
            <v>107</v>
          </cell>
          <cell r="AT346">
            <v>100</v>
          </cell>
          <cell r="AU346">
            <v>77</v>
          </cell>
          <cell r="AV346">
            <v>49</v>
          </cell>
          <cell r="AW346">
            <v>9</v>
          </cell>
          <cell r="CL346">
            <v>0</v>
          </cell>
        </row>
        <row r="347">
          <cell r="D347" t="str">
            <v>3037IM0-900-PAI</v>
          </cell>
          <cell r="E347" t="str">
            <v>3037IM0</v>
          </cell>
          <cell r="F347" t="str">
            <v>AUTHENTIC 222 LUXOR 1</v>
          </cell>
          <cell r="G347" t="str">
            <v>900</v>
          </cell>
          <cell r="H347" t="str">
            <v>WHITE /RED</v>
          </cell>
          <cell r="I347">
            <v>23.824999999999999</v>
          </cell>
          <cell r="J347">
            <v>109</v>
          </cell>
          <cell r="K347">
            <v>0</v>
          </cell>
          <cell r="L347">
            <v>43.6</v>
          </cell>
          <cell r="M347">
            <v>0</v>
          </cell>
          <cell r="N347">
            <v>105</v>
          </cell>
          <cell r="O347">
            <v>0</v>
          </cell>
          <cell r="P347">
            <v>37.799999999999997</v>
          </cell>
          <cell r="Q347">
            <v>0</v>
          </cell>
          <cell r="R347" t="str">
            <v>ETE 2020</v>
          </cell>
          <cell r="S347" t="str">
            <v>SHOES</v>
          </cell>
          <cell r="T347" t="str">
            <v>UNISEX</v>
          </cell>
          <cell r="U347" t="str">
            <v>(vide)</v>
          </cell>
          <cell r="V347" t="str">
            <v>PAI</v>
          </cell>
          <cell r="W347">
            <v>317</v>
          </cell>
          <cell r="X347">
            <v>317</v>
          </cell>
          <cell r="AQ347">
            <v>32</v>
          </cell>
          <cell r="AR347">
            <v>50</v>
          </cell>
          <cell r="AS347">
            <v>76</v>
          </cell>
          <cell r="AT347">
            <v>72</v>
          </cell>
          <cell r="AU347">
            <v>46</v>
          </cell>
          <cell r="AV347">
            <v>33</v>
          </cell>
          <cell r="AW347">
            <v>8</v>
          </cell>
          <cell r="CL347">
            <v>0</v>
          </cell>
        </row>
        <row r="348">
          <cell r="D348" t="str">
            <v>3037IM0-929-PAI</v>
          </cell>
          <cell r="E348" t="str">
            <v>3037IM0</v>
          </cell>
          <cell r="F348" t="str">
            <v>AUTHENTIC 222 LUXOR 1</v>
          </cell>
          <cell r="G348" t="str">
            <v>929</v>
          </cell>
          <cell r="H348" t="str">
            <v xml:space="preserve">WHITE BLUE MARINE </v>
          </cell>
          <cell r="I348">
            <v>23.824999999999999</v>
          </cell>
          <cell r="J348">
            <v>109</v>
          </cell>
          <cell r="K348">
            <v>0</v>
          </cell>
          <cell r="L348">
            <v>43.6</v>
          </cell>
          <cell r="M348">
            <v>0</v>
          </cell>
          <cell r="N348">
            <v>105</v>
          </cell>
          <cell r="O348">
            <v>0</v>
          </cell>
          <cell r="P348">
            <v>37.799999999999997</v>
          </cell>
          <cell r="Q348">
            <v>0</v>
          </cell>
          <cell r="R348" t="str">
            <v>ETE 2020</v>
          </cell>
          <cell r="S348" t="str">
            <v>SHOES</v>
          </cell>
          <cell r="T348" t="str">
            <v>UNISEX</v>
          </cell>
          <cell r="U348" t="str">
            <v>(vide)</v>
          </cell>
          <cell r="V348" t="str">
            <v>PAI</v>
          </cell>
          <cell r="W348">
            <v>41</v>
          </cell>
          <cell r="X348">
            <v>41</v>
          </cell>
          <cell r="AQ348">
            <v>6</v>
          </cell>
          <cell r="AR348">
            <v>7</v>
          </cell>
          <cell r="AS348">
            <v>13</v>
          </cell>
          <cell r="AT348">
            <v>5</v>
          </cell>
          <cell r="AU348">
            <v>5</v>
          </cell>
          <cell r="AV348">
            <v>3</v>
          </cell>
          <cell r="AW348">
            <v>2</v>
          </cell>
          <cell r="CL348">
            <v>0</v>
          </cell>
        </row>
        <row r="349">
          <cell r="D349" t="str">
            <v>3037IM0-979-PAI</v>
          </cell>
          <cell r="E349" t="str">
            <v>3037IM0</v>
          </cell>
          <cell r="F349" t="str">
            <v>AUTHENTIC 222 LUXOR 1</v>
          </cell>
          <cell r="G349" t="str">
            <v>979</v>
          </cell>
          <cell r="H349" t="str">
            <v xml:space="preserve">WHITE GREY </v>
          </cell>
          <cell r="I349">
            <v>23.824999999999999</v>
          </cell>
          <cell r="J349">
            <v>109</v>
          </cell>
          <cell r="K349">
            <v>0</v>
          </cell>
          <cell r="L349">
            <v>43.6</v>
          </cell>
          <cell r="M349">
            <v>0</v>
          </cell>
          <cell r="N349">
            <v>105</v>
          </cell>
          <cell r="O349">
            <v>0</v>
          </cell>
          <cell r="P349">
            <v>37.799999999999997</v>
          </cell>
          <cell r="Q349">
            <v>0</v>
          </cell>
          <cell r="R349" t="str">
            <v>ETE 2020</v>
          </cell>
          <cell r="S349" t="str">
            <v>SHOES</v>
          </cell>
          <cell r="T349" t="str">
            <v>UNISEX</v>
          </cell>
          <cell r="U349" t="str">
            <v>(vide)</v>
          </cell>
          <cell r="V349" t="str">
            <v>PAI</v>
          </cell>
          <cell r="W349">
            <v>456</v>
          </cell>
          <cell r="X349">
            <v>456</v>
          </cell>
          <cell r="AM349">
            <v>11</v>
          </cell>
          <cell r="AN349">
            <v>18</v>
          </cell>
          <cell r="AO349">
            <v>20</v>
          </cell>
          <cell r="AP349">
            <v>13</v>
          </cell>
          <cell r="AQ349">
            <v>45</v>
          </cell>
          <cell r="AR349">
            <v>53</v>
          </cell>
          <cell r="AS349">
            <v>96</v>
          </cell>
          <cell r="AT349">
            <v>100</v>
          </cell>
          <cell r="AU349">
            <v>40</v>
          </cell>
          <cell r="AV349">
            <v>38</v>
          </cell>
          <cell r="AW349">
            <v>22</v>
          </cell>
          <cell r="CL349">
            <v>0</v>
          </cell>
        </row>
        <row r="350">
          <cell r="D350" t="str">
            <v>3037IS0-900-PAI</v>
          </cell>
          <cell r="E350" t="str">
            <v>3037IS0</v>
          </cell>
          <cell r="F350" t="str">
            <v>AUTHENTIC 222 BARSEL 1</v>
          </cell>
          <cell r="G350" t="str">
            <v>900</v>
          </cell>
          <cell r="H350" t="str">
            <v>WHITE /RED</v>
          </cell>
          <cell r="I350">
            <v>19.475000000000001</v>
          </cell>
          <cell r="J350">
            <v>99</v>
          </cell>
          <cell r="K350">
            <v>0</v>
          </cell>
          <cell r="L350">
            <v>39.6</v>
          </cell>
          <cell r="M350">
            <v>0</v>
          </cell>
          <cell r="N350">
            <v>89</v>
          </cell>
          <cell r="O350">
            <v>0</v>
          </cell>
          <cell r="P350">
            <v>35.6</v>
          </cell>
          <cell r="Q350">
            <v>0</v>
          </cell>
          <cell r="R350" t="str">
            <v>HIVER 2020</v>
          </cell>
          <cell r="S350" t="str">
            <v>SHOES</v>
          </cell>
          <cell r="T350" t="str">
            <v>MAN</v>
          </cell>
          <cell r="U350" t="str">
            <v>(vide)</v>
          </cell>
          <cell r="V350" t="str">
            <v>PAI</v>
          </cell>
          <cell r="W350">
            <v>290</v>
          </cell>
          <cell r="X350">
            <v>290</v>
          </cell>
          <cell r="AQ350">
            <v>9</v>
          </cell>
          <cell r="AR350">
            <v>39</v>
          </cell>
          <cell r="AS350">
            <v>83</v>
          </cell>
          <cell r="AT350">
            <v>73</v>
          </cell>
          <cell r="AU350">
            <v>36</v>
          </cell>
          <cell r="AV350">
            <v>33</v>
          </cell>
          <cell r="AW350">
            <v>17</v>
          </cell>
          <cell r="CL350">
            <v>0</v>
          </cell>
        </row>
        <row r="351">
          <cell r="D351" t="str">
            <v>3037IS0-936-PAI</v>
          </cell>
          <cell r="E351" t="str">
            <v>3037IS0</v>
          </cell>
          <cell r="F351" t="str">
            <v>AUTHENTIC 222 BARSEL 1</v>
          </cell>
          <cell r="G351" t="str">
            <v>936</v>
          </cell>
          <cell r="H351" t="str">
            <v xml:space="preserve">BLACK GREY DK </v>
          </cell>
          <cell r="I351">
            <v>19.475000000000001</v>
          </cell>
          <cell r="J351">
            <v>99</v>
          </cell>
          <cell r="K351">
            <v>0</v>
          </cell>
          <cell r="L351">
            <v>39.6</v>
          </cell>
          <cell r="M351">
            <v>0</v>
          </cell>
          <cell r="N351">
            <v>89</v>
          </cell>
          <cell r="O351">
            <v>0</v>
          </cell>
          <cell r="P351">
            <v>35.6</v>
          </cell>
          <cell r="Q351">
            <v>0</v>
          </cell>
          <cell r="R351" t="str">
            <v>HIVER 2020</v>
          </cell>
          <cell r="S351" t="str">
            <v>SHOES</v>
          </cell>
          <cell r="T351" t="str">
            <v>MAN</v>
          </cell>
          <cell r="U351" t="str">
            <v>(vide)</v>
          </cell>
          <cell r="V351" t="str">
            <v>PAI</v>
          </cell>
          <cell r="W351">
            <v>283</v>
          </cell>
          <cell r="X351">
            <v>283</v>
          </cell>
          <cell r="AQ351">
            <v>19</v>
          </cell>
          <cell r="AR351">
            <v>54</v>
          </cell>
          <cell r="AS351">
            <v>71</v>
          </cell>
          <cell r="AT351">
            <v>69</v>
          </cell>
          <cell r="AU351">
            <v>49</v>
          </cell>
          <cell r="AV351">
            <v>9</v>
          </cell>
          <cell r="AW351">
            <v>12</v>
          </cell>
          <cell r="CL351">
            <v>0</v>
          </cell>
        </row>
        <row r="352">
          <cell r="D352" t="str">
            <v>3037IS0-937-PAI</v>
          </cell>
          <cell r="E352" t="str">
            <v>3037IS0</v>
          </cell>
          <cell r="F352" t="str">
            <v>AUTHENTIC 222 BARSEL 1</v>
          </cell>
          <cell r="G352" t="str">
            <v>937</v>
          </cell>
          <cell r="H352" t="str">
            <v xml:space="preserve">BLACK GREEN DK </v>
          </cell>
          <cell r="I352">
            <v>19.475000000000001</v>
          </cell>
          <cell r="J352">
            <v>99</v>
          </cell>
          <cell r="K352">
            <v>0</v>
          </cell>
          <cell r="L352">
            <v>39.6</v>
          </cell>
          <cell r="M352">
            <v>0</v>
          </cell>
          <cell r="N352">
            <v>89</v>
          </cell>
          <cell r="O352">
            <v>0</v>
          </cell>
          <cell r="P352">
            <v>35.6</v>
          </cell>
          <cell r="Q352">
            <v>0</v>
          </cell>
          <cell r="R352" t="str">
            <v>HIVER 2020</v>
          </cell>
          <cell r="S352" t="str">
            <v>SHOES</v>
          </cell>
          <cell r="T352" t="str">
            <v>MAN</v>
          </cell>
          <cell r="U352" t="str">
            <v>(vide)</v>
          </cell>
          <cell r="V352" t="str">
            <v>PAI</v>
          </cell>
          <cell r="W352">
            <v>458</v>
          </cell>
          <cell r="X352">
            <v>458</v>
          </cell>
          <cell r="AQ352">
            <v>27</v>
          </cell>
          <cell r="AR352">
            <v>68</v>
          </cell>
          <cell r="AS352">
            <v>105</v>
          </cell>
          <cell r="AT352">
            <v>110</v>
          </cell>
          <cell r="AU352">
            <v>83</v>
          </cell>
          <cell r="AV352">
            <v>50</v>
          </cell>
          <cell r="AW352">
            <v>15</v>
          </cell>
          <cell r="CL352">
            <v>0</v>
          </cell>
        </row>
        <row r="353">
          <cell r="D353" t="str">
            <v>3037IS0-977-PAI</v>
          </cell>
          <cell r="E353" t="str">
            <v>3037IS0</v>
          </cell>
          <cell r="F353" t="str">
            <v>AUTHENTIC 222 BARSEL 1</v>
          </cell>
          <cell r="G353" t="str">
            <v>977</v>
          </cell>
          <cell r="H353" t="str">
            <v>WHITE BLUE INDIGO</v>
          </cell>
          <cell r="I353">
            <v>19.475000000000001</v>
          </cell>
          <cell r="J353">
            <v>99</v>
          </cell>
          <cell r="K353">
            <v>0</v>
          </cell>
          <cell r="L353">
            <v>39.6</v>
          </cell>
          <cell r="M353">
            <v>0</v>
          </cell>
          <cell r="N353">
            <v>89</v>
          </cell>
          <cell r="O353">
            <v>0</v>
          </cell>
          <cell r="P353">
            <v>35.6</v>
          </cell>
          <cell r="Q353">
            <v>0</v>
          </cell>
          <cell r="R353" t="str">
            <v>HIVER 2020</v>
          </cell>
          <cell r="S353" t="str">
            <v>SHOES</v>
          </cell>
          <cell r="T353" t="str">
            <v>MAN</v>
          </cell>
          <cell r="U353" t="str">
            <v>(vide)</v>
          </cell>
          <cell r="V353" t="str">
            <v>PAI</v>
          </cell>
          <cell r="W353">
            <v>450</v>
          </cell>
          <cell r="X353">
            <v>450</v>
          </cell>
          <cell r="AM353">
            <v>8</v>
          </cell>
          <cell r="AN353">
            <v>8</v>
          </cell>
          <cell r="AO353">
            <v>7</v>
          </cell>
          <cell r="AP353">
            <v>8</v>
          </cell>
          <cell r="AQ353">
            <v>48</v>
          </cell>
          <cell r="AR353">
            <v>60</v>
          </cell>
          <cell r="AS353">
            <v>114</v>
          </cell>
          <cell r="AT353">
            <v>105</v>
          </cell>
          <cell r="AU353">
            <v>48</v>
          </cell>
          <cell r="AV353">
            <v>30</v>
          </cell>
          <cell r="AW353">
            <v>14</v>
          </cell>
          <cell r="CL353">
            <v>0</v>
          </cell>
        </row>
        <row r="354">
          <cell r="D354" t="str">
            <v>303G520-902-PCS</v>
          </cell>
          <cell r="E354" t="str">
            <v>303G520</v>
          </cell>
          <cell r="F354" t="str">
            <v>ESTESSO TEE</v>
          </cell>
          <cell r="G354" t="str">
            <v>902</v>
          </cell>
          <cell r="H354" t="str">
            <v>BLACK/WHITE</v>
          </cell>
          <cell r="I354">
            <v>2.3650000000000002</v>
          </cell>
          <cell r="J354">
            <v>15</v>
          </cell>
          <cell r="K354">
            <v>0</v>
          </cell>
          <cell r="L354">
            <v>7.5</v>
          </cell>
          <cell r="M354">
            <v>0</v>
          </cell>
          <cell r="N354">
            <v>13</v>
          </cell>
          <cell r="O354">
            <v>0</v>
          </cell>
          <cell r="P354">
            <v>5.2</v>
          </cell>
          <cell r="Q354">
            <v>0</v>
          </cell>
          <cell r="R354" t="str">
            <v>HIVER 2019</v>
          </cell>
          <cell r="S354" t="str">
            <v>APPAREL</v>
          </cell>
          <cell r="T354" t="str">
            <v>MAN</v>
          </cell>
          <cell r="U354" t="str">
            <v>(vide)</v>
          </cell>
          <cell r="V354" t="str">
            <v>PCS</v>
          </cell>
          <cell r="W354">
            <v>21</v>
          </cell>
          <cell r="X354">
            <v>21</v>
          </cell>
          <cell r="BT354">
            <v>1</v>
          </cell>
          <cell r="BV354">
            <v>1</v>
          </cell>
          <cell r="BW354">
            <v>9</v>
          </cell>
          <cell r="BX354">
            <v>10</v>
          </cell>
          <cell r="CL354">
            <v>0</v>
          </cell>
        </row>
        <row r="355">
          <cell r="D355" t="str">
            <v>303G520-908-PCS</v>
          </cell>
          <cell r="E355" t="str">
            <v>303G520</v>
          </cell>
          <cell r="F355" t="str">
            <v>ESTESSO TEE</v>
          </cell>
          <cell r="G355" t="str">
            <v>908</v>
          </cell>
          <cell r="H355" t="str">
            <v>WHITE/BLACK</v>
          </cell>
          <cell r="I355">
            <v>2.3650000000000002</v>
          </cell>
          <cell r="J355">
            <v>15</v>
          </cell>
          <cell r="K355">
            <v>0</v>
          </cell>
          <cell r="L355">
            <v>7.5</v>
          </cell>
          <cell r="M355">
            <v>0</v>
          </cell>
          <cell r="N355">
            <v>13</v>
          </cell>
          <cell r="O355">
            <v>0</v>
          </cell>
          <cell r="P355">
            <v>5.2</v>
          </cell>
          <cell r="Q355">
            <v>0</v>
          </cell>
          <cell r="R355" t="str">
            <v>HIVER 2019</v>
          </cell>
          <cell r="S355" t="str">
            <v>APPAREL</v>
          </cell>
          <cell r="T355" t="str">
            <v>MAN</v>
          </cell>
          <cell r="U355" t="str">
            <v>(vide)</v>
          </cell>
          <cell r="V355" t="str">
            <v>PCS</v>
          </cell>
          <cell r="W355">
            <v>25</v>
          </cell>
          <cell r="X355">
            <v>25</v>
          </cell>
          <cell r="BT355">
            <v>1</v>
          </cell>
          <cell r="BW355">
            <v>8</v>
          </cell>
          <cell r="BX355">
            <v>9</v>
          </cell>
          <cell r="BY355">
            <v>7</v>
          </cell>
          <cell r="CL355">
            <v>0</v>
          </cell>
        </row>
        <row r="356">
          <cell r="D356" t="str">
            <v>303G520-909-PCS</v>
          </cell>
          <cell r="E356" t="str">
            <v>303G520</v>
          </cell>
          <cell r="F356" t="str">
            <v>ESTESSO TEE</v>
          </cell>
          <cell r="G356" t="str">
            <v>909</v>
          </cell>
          <cell r="H356" t="str">
            <v>GREY COLD MEL/BLUE NAVY</v>
          </cell>
          <cell r="I356">
            <v>2.3650000000000002</v>
          </cell>
          <cell r="J356">
            <v>15</v>
          </cell>
          <cell r="K356">
            <v>0</v>
          </cell>
          <cell r="L356">
            <v>7.5</v>
          </cell>
          <cell r="M356">
            <v>0</v>
          </cell>
          <cell r="N356">
            <v>13</v>
          </cell>
          <cell r="O356">
            <v>0</v>
          </cell>
          <cell r="P356">
            <v>5.2</v>
          </cell>
          <cell r="Q356">
            <v>0</v>
          </cell>
          <cell r="R356" t="str">
            <v>HIVER 2019</v>
          </cell>
          <cell r="S356" t="str">
            <v>APPAREL</v>
          </cell>
          <cell r="T356" t="str">
            <v>MAN</v>
          </cell>
          <cell r="U356" t="str">
            <v>(vide)</v>
          </cell>
          <cell r="V356" t="str">
            <v>PCS</v>
          </cell>
          <cell r="W356">
            <v>9</v>
          </cell>
          <cell r="X356">
            <v>9</v>
          </cell>
          <cell r="BV356">
            <v>3</v>
          </cell>
          <cell r="BW356">
            <v>2</v>
          </cell>
          <cell r="BX356">
            <v>3</v>
          </cell>
          <cell r="BY356">
            <v>1</v>
          </cell>
          <cell r="CL356">
            <v>0</v>
          </cell>
        </row>
        <row r="357">
          <cell r="D357" t="str">
            <v>303G520-910-PCS</v>
          </cell>
          <cell r="E357" t="str">
            <v>303G520</v>
          </cell>
          <cell r="F357" t="str">
            <v>ESTESSO TEE</v>
          </cell>
          <cell r="G357" t="str">
            <v>910</v>
          </cell>
          <cell r="H357" t="str">
            <v>BLUE NAVY/RED FLAME</v>
          </cell>
          <cell r="I357">
            <v>2.3650000000000002</v>
          </cell>
          <cell r="J357">
            <v>15</v>
          </cell>
          <cell r="K357">
            <v>0</v>
          </cell>
          <cell r="L357">
            <v>7.5</v>
          </cell>
          <cell r="M357">
            <v>0</v>
          </cell>
          <cell r="N357">
            <v>13</v>
          </cell>
          <cell r="O357">
            <v>0</v>
          </cell>
          <cell r="P357">
            <v>5.2</v>
          </cell>
          <cell r="Q357">
            <v>0</v>
          </cell>
          <cell r="R357" t="str">
            <v>HIVER 2019</v>
          </cell>
          <cell r="S357" t="str">
            <v>APPAREL</v>
          </cell>
          <cell r="T357" t="str">
            <v>MAN</v>
          </cell>
          <cell r="U357" t="str">
            <v>(vide)</v>
          </cell>
          <cell r="V357" t="str">
            <v>PCS</v>
          </cell>
          <cell r="W357">
            <v>13</v>
          </cell>
          <cell r="X357">
            <v>13</v>
          </cell>
          <cell r="BT357">
            <v>3</v>
          </cell>
          <cell r="BW357">
            <v>6</v>
          </cell>
          <cell r="BX357">
            <v>4</v>
          </cell>
          <cell r="CL357">
            <v>0</v>
          </cell>
        </row>
        <row r="358">
          <cell r="D358" t="str">
            <v>303G520-963-PCS</v>
          </cell>
          <cell r="E358" t="str">
            <v>303G520</v>
          </cell>
          <cell r="F358" t="str">
            <v>ESTESSO TEE</v>
          </cell>
          <cell r="G358" t="str">
            <v>963</v>
          </cell>
          <cell r="H358" t="str">
            <v>RED BORDEAUX/WHITE</v>
          </cell>
          <cell r="I358">
            <v>2.3650000000000002</v>
          </cell>
          <cell r="J358">
            <v>15</v>
          </cell>
          <cell r="K358">
            <v>0</v>
          </cell>
          <cell r="L358">
            <v>7.5</v>
          </cell>
          <cell r="M358">
            <v>0</v>
          </cell>
          <cell r="N358">
            <v>13</v>
          </cell>
          <cell r="O358">
            <v>0</v>
          </cell>
          <cell r="P358">
            <v>5.2</v>
          </cell>
          <cell r="Q358">
            <v>0</v>
          </cell>
          <cell r="R358" t="str">
            <v>HIVER 2019</v>
          </cell>
          <cell r="S358" t="str">
            <v>APPAREL</v>
          </cell>
          <cell r="T358" t="str">
            <v>MAN</v>
          </cell>
          <cell r="U358" t="str">
            <v>(vide)</v>
          </cell>
          <cell r="V358" t="str">
            <v>PCS</v>
          </cell>
          <cell r="W358">
            <v>3</v>
          </cell>
          <cell r="X358">
            <v>3</v>
          </cell>
          <cell r="BV358">
            <v>2</v>
          </cell>
          <cell r="BW358">
            <v>1</v>
          </cell>
          <cell r="CL358">
            <v>0</v>
          </cell>
        </row>
        <row r="359">
          <cell r="D359" t="str">
            <v>303G530-913-PAI</v>
          </cell>
          <cell r="E359" t="str">
            <v>303G530</v>
          </cell>
          <cell r="F359" t="str">
            <v>AUTHENTIC 222 ADAM 3</v>
          </cell>
          <cell r="G359" t="str">
            <v>913</v>
          </cell>
          <cell r="H359" t="str">
            <v xml:space="preserve">BLACK WHITE </v>
          </cell>
          <cell r="I359">
            <v>4.3049999999999997</v>
          </cell>
          <cell r="J359">
            <v>30</v>
          </cell>
          <cell r="K359">
            <v>0</v>
          </cell>
          <cell r="L359">
            <v>12</v>
          </cell>
          <cell r="M359">
            <v>0</v>
          </cell>
          <cell r="N359">
            <v>28</v>
          </cell>
          <cell r="O359">
            <v>0</v>
          </cell>
          <cell r="P359">
            <v>11.2</v>
          </cell>
          <cell r="Q359">
            <v>0</v>
          </cell>
          <cell r="R359" t="str">
            <v>ETE 2019</v>
          </cell>
          <cell r="S359" t="str">
            <v>SHOES</v>
          </cell>
          <cell r="T359" t="str">
            <v>UNISEX</v>
          </cell>
          <cell r="U359" t="str">
            <v>(vide)</v>
          </cell>
          <cell r="V359" t="str">
            <v>PAI</v>
          </cell>
          <cell r="W359">
            <v>231</v>
          </cell>
          <cell r="X359">
            <v>231</v>
          </cell>
          <cell r="AN359">
            <v>1</v>
          </cell>
          <cell r="AO359">
            <v>1</v>
          </cell>
          <cell r="AQ359">
            <v>30</v>
          </cell>
          <cell r="AR359">
            <v>30</v>
          </cell>
          <cell r="AS359">
            <v>63</v>
          </cell>
          <cell r="AT359">
            <v>57</v>
          </cell>
          <cell r="AU359">
            <v>11</v>
          </cell>
          <cell r="AV359">
            <v>22</v>
          </cell>
          <cell r="AW359">
            <v>16</v>
          </cell>
          <cell r="CL359">
            <v>0</v>
          </cell>
        </row>
        <row r="360">
          <cell r="D360" t="str">
            <v>303G6S0-909-PCS</v>
          </cell>
          <cell r="E360" t="str">
            <v>303G6S0</v>
          </cell>
          <cell r="F360" t="str">
            <v>OIANO SWEAT</v>
          </cell>
          <cell r="G360" t="str">
            <v>909</v>
          </cell>
          <cell r="H360" t="str">
            <v>BLACK/MILITARY</v>
          </cell>
          <cell r="I360">
            <v>6.077</v>
          </cell>
          <cell r="J360">
            <v>50</v>
          </cell>
          <cell r="K360">
            <v>0</v>
          </cell>
          <cell r="L360">
            <v>25</v>
          </cell>
          <cell r="M360">
            <v>0</v>
          </cell>
          <cell r="N360">
            <v>48</v>
          </cell>
          <cell r="O360">
            <v>0</v>
          </cell>
          <cell r="P360">
            <v>24</v>
          </cell>
          <cell r="Q360">
            <v>0</v>
          </cell>
          <cell r="R360" t="str">
            <v>HIVER 2018</v>
          </cell>
          <cell r="S360" t="str">
            <v>APPAREL</v>
          </cell>
          <cell r="T360" t="str">
            <v>MAN</v>
          </cell>
          <cell r="U360" t="str">
            <v>(vide)</v>
          </cell>
          <cell r="V360" t="str">
            <v>PCS</v>
          </cell>
          <cell r="W360">
            <v>8</v>
          </cell>
          <cell r="X360">
            <v>8</v>
          </cell>
          <cell r="BT360">
            <v>3</v>
          </cell>
          <cell r="BU360">
            <v>2</v>
          </cell>
          <cell r="BV360">
            <v>3</v>
          </cell>
          <cell r="CL360">
            <v>0</v>
          </cell>
        </row>
        <row r="361">
          <cell r="D361" t="str">
            <v>303G6S0-910-PCS</v>
          </cell>
          <cell r="E361" t="str">
            <v>303G6S0</v>
          </cell>
          <cell r="F361" t="str">
            <v>OIANO SWEAT</v>
          </cell>
          <cell r="G361" t="str">
            <v>910</v>
          </cell>
          <cell r="H361" t="str">
            <v>GREEN LICHENE</v>
          </cell>
          <cell r="I361">
            <v>6.077</v>
          </cell>
          <cell r="J361">
            <v>50</v>
          </cell>
          <cell r="K361">
            <v>0</v>
          </cell>
          <cell r="L361">
            <v>25</v>
          </cell>
          <cell r="M361">
            <v>0</v>
          </cell>
          <cell r="N361">
            <v>48</v>
          </cell>
          <cell r="O361">
            <v>0</v>
          </cell>
          <cell r="P361">
            <v>24</v>
          </cell>
          <cell r="Q361">
            <v>0</v>
          </cell>
          <cell r="R361" t="str">
            <v>HIVER 2018</v>
          </cell>
          <cell r="S361" t="str">
            <v>APPAREL</v>
          </cell>
          <cell r="T361" t="str">
            <v>MAN</v>
          </cell>
          <cell r="U361" t="str">
            <v>(vide)</v>
          </cell>
          <cell r="V361" t="str">
            <v>PCS</v>
          </cell>
          <cell r="W361">
            <v>6</v>
          </cell>
          <cell r="X361">
            <v>6</v>
          </cell>
          <cell r="BT361">
            <v>3</v>
          </cell>
          <cell r="BV361">
            <v>3</v>
          </cell>
          <cell r="CL361">
            <v>0</v>
          </cell>
        </row>
        <row r="362">
          <cell r="D362" t="str">
            <v>303G6T0-910-PCS</v>
          </cell>
          <cell r="E362" t="str">
            <v>303G6T0</v>
          </cell>
          <cell r="F362" t="str">
            <v>OCCHIO HOODIE</v>
          </cell>
          <cell r="G362" t="str">
            <v>910</v>
          </cell>
          <cell r="H362" t="str">
            <v>GREEN LICHENE</v>
          </cell>
          <cell r="I362">
            <v>7.0519999999999996</v>
          </cell>
          <cell r="J362">
            <v>60</v>
          </cell>
          <cell r="K362">
            <v>0</v>
          </cell>
          <cell r="L362">
            <v>30</v>
          </cell>
          <cell r="M362">
            <v>0</v>
          </cell>
          <cell r="N362">
            <v>57</v>
          </cell>
          <cell r="O362">
            <v>0</v>
          </cell>
          <cell r="P362">
            <v>28.5</v>
          </cell>
          <cell r="Q362">
            <v>0</v>
          </cell>
          <cell r="R362" t="str">
            <v>HIVER 2018</v>
          </cell>
          <cell r="S362" t="str">
            <v>APPAREL</v>
          </cell>
          <cell r="T362" t="str">
            <v>MAN</v>
          </cell>
          <cell r="U362" t="str">
            <v>(vide)</v>
          </cell>
          <cell r="V362" t="str">
            <v>PCS</v>
          </cell>
          <cell r="W362">
            <v>12</v>
          </cell>
          <cell r="X362">
            <v>12</v>
          </cell>
          <cell r="BT362">
            <v>5</v>
          </cell>
          <cell r="BU362">
            <v>3</v>
          </cell>
          <cell r="BV362">
            <v>4</v>
          </cell>
          <cell r="CL362">
            <v>0</v>
          </cell>
        </row>
        <row r="363">
          <cell r="D363" t="str">
            <v>303G7W0-900-PCS</v>
          </cell>
          <cell r="E363" t="str">
            <v>303G7W0</v>
          </cell>
          <cell r="F363" t="str">
            <v>ESMANO POLO</v>
          </cell>
          <cell r="G363" t="str">
            <v>900</v>
          </cell>
          <cell r="H363" t="str">
            <v>WHITE/BLUE NAVY/RED</v>
          </cell>
          <cell r="I363">
            <v>3.706</v>
          </cell>
          <cell r="J363">
            <v>20</v>
          </cell>
          <cell r="K363">
            <v>0</v>
          </cell>
          <cell r="L363">
            <v>10</v>
          </cell>
          <cell r="M363">
            <v>0</v>
          </cell>
          <cell r="N363">
            <v>18</v>
          </cell>
          <cell r="O363">
            <v>0</v>
          </cell>
          <cell r="P363">
            <v>7.2</v>
          </cell>
          <cell r="Q363">
            <v>0</v>
          </cell>
          <cell r="R363" t="str">
            <v>HIVER 2019</v>
          </cell>
          <cell r="S363" t="str">
            <v>APPAREL</v>
          </cell>
          <cell r="T363" t="str">
            <v>MAN</v>
          </cell>
          <cell r="U363" t="str">
            <v>(vide)</v>
          </cell>
          <cell r="V363" t="str">
            <v>PCS</v>
          </cell>
          <cell r="W363">
            <v>1</v>
          </cell>
          <cell r="X363">
            <v>1</v>
          </cell>
          <cell r="BY363">
            <v>1</v>
          </cell>
          <cell r="CL363">
            <v>0</v>
          </cell>
        </row>
        <row r="364">
          <cell r="D364" t="str">
            <v>303G7W0-901-PCS</v>
          </cell>
          <cell r="E364" t="str">
            <v>303G7W0</v>
          </cell>
          <cell r="F364" t="str">
            <v>ESMANO POLO</v>
          </cell>
          <cell r="G364" t="str">
            <v>901</v>
          </cell>
          <cell r="H364" t="str">
            <v>GREY MEL/BLACK/YELLOW FLUO</v>
          </cell>
          <cell r="I364">
            <v>3.706</v>
          </cell>
          <cell r="J364">
            <v>20</v>
          </cell>
          <cell r="K364">
            <v>0</v>
          </cell>
          <cell r="L364">
            <v>10</v>
          </cell>
          <cell r="M364">
            <v>0</v>
          </cell>
          <cell r="N364">
            <v>18</v>
          </cell>
          <cell r="O364">
            <v>0</v>
          </cell>
          <cell r="P364">
            <v>7.2</v>
          </cell>
          <cell r="Q364">
            <v>0</v>
          </cell>
          <cell r="R364" t="str">
            <v>HIVER 2019</v>
          </cell>
          <cell r="S364" t="str">
            <v>APPAREL</v>
          </cell>
          <cell r="T364" t="str">
            <v>MAN</v>
          </cell>
          <cell r="U364" t="str">
            <v>(vide)</v>
          </cell>
          <cell r="V364" t="str">
            <v>PCS</v>
          </cell>
          <cell r="W364">
            <v>404</v>
          </cell>
          <cell r="X364">
            <v>404</v>
          </cell>
          <cell r="BT364">
            <v>6</v>
          </cell>
          <cell r="BU364">
            <v>8</v>
          </cell>
          <cell r="BV364">
            <v>105</v>
          </cell>
          <cell r="BW364">
            <v>212</v>
          </cell>
          <cell r="BX364">
            <v>69</v>
          </cell>
          <cell r="BY364">
            <v>4</v>
          </cell>
          <cell r="CL364">
            <v>0</v>
          </cell>
        </row>
        <row r="365">
          <cell r="D365" t="str">
            <v>303G7W0-902-PCS</v>
          </cell>
          <cell r="E365" t="str">
            <v>303G7W0</v>
          </cell>
          <cell r="F365" t="str">
            <v>ESMANO POLO</v>
          </cell>
          <cell r="G365" t="str">
            <v>902</v>
          </cell>
          <cell r="H365" t="str">
            <v>BLUE NAVY/RED/ROYAL</v>
          </cell>
          <cell r="I365">
            <v>3.706</v>
          </cell>
          <cell r="J365">
            <v>20</v>
          </cell>
          <cell r="K365">
            <v>0</v>
          </cell>
          <cell r="L365">
            <v>10</v>
          </cell>
          <cell r="M365">
            <v>0</v>
          </cell>
          <cell r="N365">
            <v>18</v>
          </cell>
          <cell r="O365">
            <v>0</v>
          </cell>
          <cell r="P365">
            <v>7.2</v>
          </cell>
          <cell r="Q365">
            <v>0</v>
          </cell>
          <cell r="R365" t="str">
            <v>HIVER 2019</v>
          </cell>
          <cell r="S365" t="str">
            <v>APPAREL</v>
          </cell>
          <cell r="T365" t="str">
            <v>MAN</v>
          </cell>
          <cell r="U365" t="str">
            <v>(vide)</v>
          </cell>
          <cell r="V365" t="str">
            <v>PCS</v>
          </cell>
          <cell r="W365">
            <v>5</v>
          </cell>
          <cell r="X365">
            <v>5</v>
          </cell>
          <cell r="BW365">
            <v>4</v>
          </cell>
          <cell r="BX365">
            <v>1</v>
          </cell>
          <cell r="CL365">
            <v>0</v>
          </cell>
        </row>
        <row r="366">
          <cell r="D366" t="str">
            <v>303G7W0-903-PCS</v>
          </cell>
          <cell r="E366" t="str">
            <v>303G7W0</v>
          </cell>
          <cell r="F366" t="str">
            <v>ESMANO POLO</v>
          </cell>
          <cell r="G366" t="str">
            <v>903</v>
          </cell>
          <cell r="H366" t="str">
            <v>BLUE ROYAL/WHITE</v>
          </cell>
          <cell r="I366">
            <v>3.706</v>
          </cell>
          <cell r="J366">
            <v>20</v>
          </cell>
          <cell r="K366">
            <v>0</v>
          </cell>
          <cell r="L366">
            <v>10</v>
          </cell>
          <cell r="M366">
            <v>0</v>
          </cell>
          <cell r="N366">
            <v>18</v>
          </cell>
          <cell r="O366">
            <v>0</v>
          </cell>
          <cell r="P366">
            <v>7.2</v>
          </cell>
          <cell r="Q366">
            <v>0</v>
          </cell>
          <cell r="R366" t="str">
            <v>HIVER 2019</v>
          </cell>
          <cell r="S366" t="str">
            <v>APPAREL</v>
          </cell>
          <cell r="T366" t="str">
            <v>MAN</v>
          </cell>
          <cell r="U366" t="str">
            <v>(vide)</v>
          </cell>
          <cell r="V366" t="str">
            <v>PCS</v>
          </cell>
          <cell r="W366">
            <v>70</v>
          </cell>
          <cell r="X366">
            <v>70</v>
          </cell>
          <cell r="BT366">
            <v>5</v>
          </cell>
          <cell r="BU366">
            <v>3</v>
          </cell>
          <cell r="BV366">
            <v>2</v>
          </cell>
          <cell r="BW366">
            <v>53</v>
          </cell>
          <cell r="BX366">
            <v>5</v>
          </cell>
          <cell r="BY366">
            <v>2</v>
          </cell>
          <cell r="CL366">
            <v>0</v>
          </cell>
        </row>
        <row r="367">
          <cell r="D367" t="str">
            <v>303G7W0-905-PCS</v>
          </cell>
          <cell r="E367" t="str">
            <v>303G7W0</v>
          </cell>
          <cell r="F367" t="str">
            <v>ESMANO POLO</v>
          </cell>
          <cell r="G367" t="str">
            <v>905</v>
          </cell>
          <cell r="H367" t="str">
            <v>BLACK/GREY DK/RED</v>
          </cell>
          <cell r="I367">
            <v>3.706</v>
          </cell>
          <cell r="J367">
            <v>20</v>
          </cell>
          <cell r="K367">
            <v>0</v>
          </cell>
          <cell r="L367">
            <v>10</v>
          </cell>
          <cell r="M367">
            <v>0</v>
          </cell>
          <cell r="N367">
            <v>18</v>
          </cell>
          <cell r="O367">
            <v>0</v>
          </cell>
          <cell r="P367">
            <v>7.2</v>
          </cell>
          <cell r="Q367">
            <v>0</v>
          </cell>
          <cell r="R367" t="str">
            <v>HIVER 2019</v>
          </cell>
          <cell r="S367" t="str">
            <v>APPAREL</v>
          </cell>
          <cell r="T367" t="str">
            <v>MAN</v>
          </cell>
          <cell r="U367" t="str">
            <v>(vide)</v>
          </cell>
          <cell r="V367" t="str">
            <v>PCS</v>
          </cell>
          <cell r="W367">
            <v>16</v>
          </cell>
          <cell r="X367">
            <v>16</v>
          </cell>
          <cell r="BT367">
            <v>7</v>
          </cell>
          <cell r="BU367">
            <v>2</v>
          </cell>
          <cell r="BW367">
            <v>3</v>
          </cell>
          <cell r="BX367">
            <v>4</v>
          </cell>
          <cell r="CL367">
            <v>0</v>
          </cell>
        </row>
        <row r="368">
          <cell r="D368" t="str">
            <v>303G7W0-906-PCS</v>
          </cell>
          <cell r="E368" t="str">
            <v>303G7W0</v>
          </cell>
          <cell r="F368" t="str">
            <v>ESMANO POLO</v>
          </cell>
          <cell r="G368" t="str">
            <v>906</v>
          </cell>
          <cell r="H368" t="str">
            <v>GREEN/WHITE/LIME</v>
          </cell>
          <cell r="I368">
            <v>3.706</v>
          </cell>
          <cell r="J368">
            <v>20</v>
          </cell>
          <cell r="K368">
            <v>0</v>
          </cell>
          <cell r="L368">
            <v>10</v>
          </cell>
          <cell r="M368">
            <v>0</v>
          </cell>
          <cell r="N368">
            <v>18</v>
          </cell>
          <cell r="O368">
            <v>0</v>
          </cell>
          <cell r="P368">
            <v>7.2</v>
          </cell>
          <cell r="Q368">
            <v>0</v>
          </cell>
          <cell r="R368" t="str">
            <v>HIVER 2019</v>
          </cell>
          <cell r="S368" t="str">
            <v>APPAREL</v>
          </cell>
          <cell r="T368" t="str">
            <v>MAN</v>
          </cell>
          <cell r="U368" t="str">
            <v>(vide)</v>
          </cell>
          <cell r="V368" t="str">
            <v>PCS</v>
          </cell>
          <cell r="W368">
            <v>1</v>
          </cell>
          <cell r="X368">
            <v>1</v>
          </cell>
          <cell r="BX368">
            <v>1</v>
          </cell>
          <cell r="CL368">
            <v>0</v>
          </cell>
        </row>
        <row r="369">
          <cell r="D369" t="str">
            <v>303G7W0-910-PCS</v>
          </cell>
          <cell r="E369" t="str">
            <v>303G7W0</v>
          </cell>
          <cell r="F369" t="str">
            <v>ESMANO POLO</v>
          </cell>
          <cell r="G369" t="str">
            <v>910</v>
          </cell>
          <cell r="H369" t="str">
            <v>BLACK/BLUE ROYAL/WHITE</v>
          </cell>
          <cell r="I369">
            <v>3.706</v>
          </cell>
          <cell r="J369">
            <v>20</v>
          </cell>
          <cell r="K369">
            <v>0</v>
          </cell>
          <cell r="L369">
            <v>10</v>
          </cell>
          <cell r="M369">
            <v>0</v>
          </cell>
          <cell r="N369">
            <v>18</v>
          </cell>
          <cell r="O369">
            <v>0</v>
          </cell>
          <cell r="P369">
            <v>7.2</v>
          </cell>
          <cell r="Q369">
            <v>0</v>
          </cell>
          <cell r="R369" t="str">
            <v>HIVER 2019</v>
          </cell>
          <cell r="S369" t="str">
            <v>APPAREL</v>
          </cell>
          <cell r="T369" t="str">
            <v>MAN</v>
          </cell>
          <cell r="U369" t="str">
            <v>(vide)</v>
          </cell>
          <cell r="V369" t="str">
            <v>PCS</v>
          </cell>
          <cell r="W369">
            <v>5</v>
          </cell>
          <cell r="X369">
            <v>5</v>
          </cell>
          <cell r="BW369">
            <v>3</v>
          </cell>
          <cell r="BX369">
            <v>2</v>
          </cell>
          <cell r="CL369">
            <v>0</v>
          </cell>
        </row>
        <row r="370">
          <cell r="D370" t="str">
            <v>303G7W0-915-PCS</v>
          </cell>
          <cell r="E370" t="str">
            <v>303G7W0</v>
          </cell>
          <cell r="F370" t="str">
            <v>ESMANO POLO</v>
          </cell>
          <cell r="G370" t="str">
            <v>915</v>
          </cell>
          <cell r="H370" t="str">
            <v>GREY MD MEL/PINK/NAVY</v>
          </cell>
          <cell r="I370">
            <v>3.706</v>
          </cell>
          <cell r="J370">
            <v>20</v>
          </cell>
          <cell r="K370">
            <v>0</v>
          </cell>
          <cell r="L370">
            <v>10</v>
          </cell>
          <cell r="M370">
            <v>0</v>
          </cell>
          <cell r="N370">
            <v>18</v>
          </cell>
          <cell r="O370">
            <v>0</v>
          </cell>
          <cell r="P370">
            <v>7.2</v>
          </cell>
          <cell r="Q370">
            <v>0</v>
          </cell>
          <cell r="R370" t="str">
            <v>HIVER 2019</v>
          </cell>
          <cell r="S370" t="str">
            <v>APPAREL</v>
          </cell>
          <cell r="T370" t="str">
            <v>MAN</v>
          </cell>
          <cell r="U370" t="str">
            <v>(vide)</v>
          </cell>
          <cell r="V370" t="str">
            <v>PCS</v>
          </cell>
          <cell r="W370">
            <v>18</v>
          </cell>
          <cell r="X370">
            <v>18</v>
          </cell>
          <cell r="BT370">
            <v>5</v>
          </cell>
          <cell r="BU370">
            <v>1</v>
          </cell>
          <cell r="BV370">
            <v>4</v>
          </cell>
          <cell r="BW370">
            <v>4</v>
          </cell>
          <cell r="BX370">
            <v>3</v>
          </cell>
          <cell r="BY370">
            <v>1</v>
          </cell>
          <cell r="CL370">
            <v>0</v>
          </cell>
        </row>
        <row r="371">
          <cell r="D371" t="str">
            <v>303G7W0-916-PCS</v>
          </cell>
          <cell r="E371" t="str">
            <v>303G7W0</v>
          </cell>
          <cell r="F371" t="str">
            <v>ESMANO POLO</v>
          </cell>
          <cell r="G371" t="str">
            <v>916</v>
          </cell>
          <cell r="H371" t="str">
            <v>BLUE DUSK/WHITE/BLUE NAVY</v>
          </cell>
          <cell r="I371">
            <v>3.706</v>
          </cell>
          <cell r="J371">
            <v>20</v>
          </cell>
          <cell r="K371">
            <v>0</v>
          </cell>
          <cell r="L371">
            <v>10</v>
          </cell>
          <cell r="M371">
            <v>0</v>
          </cell>
          <cell r="N371">
            <v>18</v>
          </cell>
          <cell r="O371">
            <v>0</v>
          </cell>
          <cell r="P371">
            <v>7.2</v>
          </cell>
          <cell r="Q371">
            <v>0</v>
          </cell>
          <cell r="R371" t="str">
            <v>HIVER 2019</v>
          </cell>
          <cell r="S371" t="str">
            <v>APPAREL</v>
          </cell>
          <cell r="T371" t="str">
            <v>MAN</v>
          </cell>
          <cell r="U371" t="str">
            <v>(vide)</v>
          </cell>
          <cell r="V371" t="str">
            <v>PCS</v>
          </cell>
          <cell r="W371">
            <v>1</v>
          </cell>
          <cell r="X371">
            <v>1</v>
          </cell>
          <cell r="BX371">
            <v>1</v>
          </cell>
          <cell r="CL371">
            <v>0</v>
          </cell>
        </row>
        <row r="372">
          <cell r="D372" t="str">
            <v>303GAD0-A07-PAI</v>
          </cell>
          <cell r="E372" t="str">
            <v>303GAD0</v>
          </cell>
          <cell r="F372" t="str">
            <v>ADAM 2 AUTHENTIC</v>
          </cell>
          <cell r="G372" t="str">
            <v>A07</v>
          </cell>
          <cell r="H372" t="str">
            <v>PINK/WHITE</v>
          </cell>
          <cell r="I372">
            <v>3.734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 t="str">
            <v>ETE 2020</v>
          </cell>
          <cell r="S372" t="str">
            <v>SHOES</v>
          </cell>
          <cell r="T372" t="str">
            <v>UNISEX</v>
          </cell>
          <cell r="U372" t="str">
            <v>(vide)</v>
          </cell>
          <cell r="V372" t="str">
            <v>PAI</v>
          </cell>
          <cell r="W372">
            <v>5</v>
          </cell>
          <cell r="X372">
            <v>5</v>
          </cell>
          <cell r="AM372">
            <v>1</v>
          </cell>
          <cell r="AN372">
            <v>1</v>
          </cell>
          <cell r="AO372">
            <v>1</v>
          </cell>
          <cell r="AP372">
            <v>1</v>
          </cell>
          <cell r="AQ372">
            <v>1</v>
          </cell>
          <cell r="CL372">
            <v>0</v>
          </cell>
        </row>
        <row r="373">
          <cell r="D373" t="str">
            <v>303GAD0-A08-PAI</v>
          </cell>
          <cell r="E373" t="str">
            <v>303GAD0</v>
          </cell>
          <cell r="F373" t="str">
            <v>ADAM 2 AUTHENTIC</v>
          </cell>
          <cell r="G373" t="str">
            <v>A08</v>
          </cell>
          <cell r="H373" t="str">
            <v>BLUE MD/RED BLAZE</v>
          </cell>
          <cell r="I373">
            <v>3.734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 t="str">
            <v>ETE 2020</v>
          </cell>
          <cell r="S373" t="str">
            <v>SHOES</v>
          </cell>
          <cell r="T373" t="str">
            <v>UNISEX</v>
          </cell>
          <cell r="U373" t="str">
            <v>(vide)</v>
          </cell>
          <cell r="V373" t="str">
            <v>PAI</v>
          </cell>
          <cell r="W373">
            <v>7</v>
          </cell>
          <cell r="X373">
            <v>7</v>
          </cell>
          <cell r="AQ373">
            <v>1</v>
          </cell>
          <cell r="AR373">
            <v>1</v>
          </cell>
          <cell r="AS373">
            <v>1</v>
          </cell>
          <cell r="AT373">
            <v>1</v>
          </cell>
          <cell r="AU373">
            <v>1</v>
          </cell>
          <cell r="AV373">
            <v>1</v>
          </cell>
          <cell r="AW373">
            <v>1</v>
          </cell>
          <cell r="CL373">
            <v>0</v>
          </cell>
        </row>
        <row r="374">
          <cell r="D374" t="str">
            <v>303GEV0-005-PCS</v>
          </cell>
          <cell r="E374" t="str">
            <v>303GEV0</v>
          </cell>
          <cell r="F374" t="str">
            <v>DASTY 3/4 LEGGING</v>
          </cell>
          <cell r="G374" t="str">
            <v>005</v>
          </cell>
          <cell r="H374" t="str">
            <v>BLACK</v>
          </cell>
          <cell r="I374">
            <v>3.3490000000000002</v>
          </cell>
          <cell r="J374">
            <v>0</v>
          </cell>
          <cell r="K374">
            <v>18</v>
          </cell>
          <cell r="L374">
            <v>0</v>
          </cell>
          <cell r="M374">
            <v>9</v>
          </cell>
          <cell r="N374">
            <v>0</v>
          </cell>
          <cell r="O374">
            <v>15</v>
          </cell>
          <cell r="P374">
            <v>0</v>
          </cell>
          <cell r="Q374">
            <v>6</v>
          </cell>
          <cell r="R374" t="str">
            <v>ETE 2018</v>
          </cell>
          <cell r="S374" t="str">
            <v>APPAREL</v>
          </cell>
          <cell r="T374" t="str">
            <v>KID</v>
          </cell>
          <cell r="U374" t="str">
            <v>(vide)</v>
          </cell>
          <cell r="V374" t="str">
            <v>PCS</v>
          </cell>
          <cell r="W374">
            <v>12</v>
          </cell>
          <cell r="X374">
            <v>12</v>
          </cell>
          <cell r="BI374">
            <v>4</v>
          </cell>
          <cell r="BJ374">
            <v>2</v>
          </cell>
          <cell r="BL374">
            <v>2</v>
          </cell>
          <cell r="BN374">
            <v>2</v>
          </cell>
          <cell r="BP374">
            <v>2</v>
          </cell>
          <cell r="CL374">
            <v>0</v>
          </cell>
        </row>
        <row r="375">
          <cell r="D375" t="str">
            <v>303GFY0-A87-PCS</v>
          </cell>
          <cell r="E375" t="str">
            <v>303GFY0</v>
          </cell>
          <cell r="F375" t="str">
            <v>WASTORIA SNAPS SLIM 222 BANDA PANTS</v>
          </cell>
          <cell r="G375" t="str">
            <v>A87</v>
          </cell>
          <cell r="H375" t="str">
            <v>WHITE/BLACK</v>
          </cell>
          <cell r="I375">
            <v>7.3330000000000002</v>
          </cell>
          <cell r="J375">
            <v>70</v>
          </cell>
          <cell r="K375">
            <v>0</v>
          </cell>
          <cell r="L375">
            <v>28</v>
          </cell>
          <cell r="M375">
            <v>0</v>
          </cell>
          <cell r="N375">
            <v>50</v>
          </cell>
          <cell r="O375">
            <v>0</v>
          </cell>
          <cell r="P375" t="str">
            <v>#VALEURMULTI</v>
          </cell>
          <cell r="Q375">
            <v>0</v>
          </cell>
          <cell r="R375" t="str">
            <v>HIVER 2019</v>
          </cell>
          <cell r="S375" t="str">
            <v>APPAREL</v>
          </cell>
          <cell r="T375" t="str">
            <v>WOMAN</v>
          </cell>
          <cell r="U375" t="str">
            <v>(vide)</v>
          </cell>
          <cell r="V375" t="str">
            <v>PCS</v>
          </cell>
          <cell r="W375">
            <v>370</v>
          </cell>
          <cell r="X375">
            <v>370</v>
          </cell>
          <cell r="BS375">
            <v>58</v>
          </cell>
          <cell r="BT375">
            <v>121</v>
          </cell>
          <cell r="BU375">
            <v>128</v>
          </cell>
          <cell r="BV375">
            <v>41</v>
          </cell>
          <cell r="BW375">
            <v>22</v>
          </cell>
          <cell r="CL375">
            <v>0</v>
          </cell>
        </row>
        <row r="376">
          <cell r="D376" t="str">
            <v>303GFY0-A90-PCS</v>
          </cell>
          <cell r="E376" t="str">
            <v>303GFY0</v>
          </cell>
          <cell r="F376" t="str">
            <v>WASTORIA SNAPS SLIM 222 BANDA PANTS</v>
          </cell>
          <cell r="G376" t="str">
            <v>A90</v>
          </cell>
          <cell r="H376" t="str">
            <v>VIOLET/WHITE/BLACK</v>
          </cell>
          <cell r="I376">
            <v>7.3330000000000002</v>
          </cell>
          <cell r="J376">
            <v>70</v>
          </cell>
          <cell r="K376">
            <v>0</v>
          </cell>
          <cell r="L376">
            <v>28</v>
          </cell>
          <cell r="M376">
            <v>0</v>
          </cell>
          <cell r="N376">
            <v>50</v>
          </cell>
          <cell r="O376">
            <v>0</v>
          </cell>
          <cell r="P376" t="str">
            <v>#VALEURMULTI</v>
          </cell>
          <cell r="Q376">
            <v>0</v>
          </cell>
          <cell r="R376" t="str">
            <v>HIVER 2019</v>
          </cell>
          <cell r="S376" t="str">
            <v>APPAREL</v>
          </cell>
          <cell r="T376" t="str">
            <v>WOMAN</v>
          </cell>
          <cell r="U376" t="str">
            <v>(vide)</v>
          </cell>
          <cell r="V376" t="str">
            <v>PCS</v>
          </cell>
          <cell r="W376">
            <v>557</v>
          </cell>
          <cell r="X376">
            <v>557</v>
          </cell>
          <cell r="BS376">
            <v>140</v>
          </cell>
          <cell r="BT376">
            <v>197</v>
          </cell>
          <cell r="BU376">
            <v>158</v>
          </cell>
          <cell r="BV376">
            <v>59</v>
          </cell>
          <cell r="BW376">
            <v>3</v>
          </cell>
          <cell r="CL376">
            <v>0</v>
          </cell>
        </row>
        <row r="377">
          <cell r="D377" t="str">
            <v>303GFY0-A93-PCS</v>
          </cell>
          <cell r="E377" t="str">
            <v>303GFY0</v>
          </cell>
          <cell r="F377" t="str">
            <v>WASTORIA SNAPS SLIM 222 BANDA PANTS</v>
          </cell>
          <cell r="G377" t="str">
            <v>A93</v>
          </cell>
          <cell r="H377" t="str">
            <v>BLACK/WHITE/BLACK</v>
          </cell>
          <cell r="I377">
            <v>7.3330000000000002</v>
          </cell>
          <cell r="J377">
            <v>70</v>
          </cell>
          <cell r="K377">
            <v>0</v>
          </cell>
          <cell r="L377">
            <v>28</v>
          </cell>
          <cell r="M377">
            <v>0</v>
          </cell>
          <cell r="N377">
            <v>50</v>
          </cell>
          <cell r="O377">
            <v>0</v>
          </cell>
          <cell r="P377" t="str">
            <v>#VALEURMULTI</v>
          </cell>
          <cell r="Q377">
            <v>0</v>
          </cell>
          <cell r="R377" t="str">
            <v>HIVER 2019</v>
          </cell>
          <cell r="S377" t="str">
            <v>APPAREL</v>
          </cell>
          <cell r="T377" t="str">
            <v>WOMAN</v>
          </cell>
          <cell r="U377" t="str">
            <v>(vide)</v>
          </cell>
          <cell r="V377" t="str">
            <v>PCS</v>
          </cell>
          <cell r="W377">
            <v>1293</v>
          </cell>
          <cell r="X377">
            <v>1293</v>
          </cell>
          <cell r="BS377">
            <v>219</v>
          </cell>
          <cell r="BT377">
            <v>432</v>
          </cell>
          <cell r="BU377">
            <v>395</v>
          </cell>
          <cell r="BV377">
            <v>187</v>
          </cell>
          <cell r="BW377">
            <v>60</v>
          </cell>
          <cell r="CL377">
            <v>0</v>
          </cell>
        </row>
        <row r="378">
          <cell r="D378" t="str">
            <v>303GFY0-C22-PCS</v>
          </cell>
          <cell r="E378" t="str">
            <v>303GFY0</v>
          </cell>
          <cell r="F378" t="str">
            <v>WASTORIA SNAPS SLIM 222 BANDA PANTS</v>
          </cell>
          <cell r="G378" t="str">
            <v>C22</v>
          </cell>
          <cell r="H378" t="str">
            <v>BLACK</v>
          </cell>
          <cell r="I378">
            <v>7.3330000000000002</v>
          </cell>
          <cell r="J378">
            <v>70</v>
          </cell>
          <cell r="K378">
            <v>0</v>
          </cell>
          <cell r="L378">
            <v>28</v>
          </cell>
          <cell r="M378">
            <v>0</v>
          </cell>
          <cell r="N378">
            <v>50</v>
          </cell>
          <cell r="O378">
            <v>0</v>
          </cell>
          <cell r="P378" t="str">
            <v>#VALEURMULTI</v>
          </cell>
          <cell r="Q378">
            <v>0</v>
          </cell>
          <cell r="R378" t="str">
            <v>HIVER 2019</v>
          </cell>
          <cell r="S378" t="str">
            <v>APPAREL</v>
          </cell>
          <cell r="T378" t="str">
            <v>WOMAN</v>
          </cell>
          <cell r="U378" t="str">
            <v>(vide)</v>
          </cell>
          <cell r="V378" t="str">
            <v>PCS</v>
          </cell>
          <cell r="W378">
            <v>491</v>
          </cell>
          <cell r="X378">
            <v>491</v>
          </cell>
          <cell r="BS378">
            <v>109</v>
          </cell>
          <cell r="BT378">
            <v>169</v>
          </cell>
          <cell r="BU378">
            <v>131</v>
          </cell>
          <cell r="BV378">
            <v>82</v>
          </cell>
          <cell r="CL378">
            <v>0</v>
          </cell>
        </row>
        <row r="379">
          <cell r="D379" t="str">
            <v>303GGD0-905-PCS</v>
          </cell>
          <cell r="E379" t="str">
            <v>303GGD0</v>
          </cell>
          <cell r="F379" t="str">
            <v>TESSIE AUTH HOODIE</v>
          </cell>
          <cell r="G379" t="str">
            <v>905</v>
          </cell>
          <cell r="H379" t="str">
            <v xml:space="preserve">GREEN LAKE WHITE </v>
          </cell>
          <cell r="I379">
            <v>9.01</v>
          </cell>
          <cell r="J379">
            <v>85</v>
          </cell>
          <cell r="K379">
            <v>0</v>
          </cell>
          <cell r="L379">
            <v>34</v>
          </cell>
          <cell r="M379">
            <v>0</v>
          </cell>
          <cell r="N379">
            <v>55</v>
          </cell>
          <cell r="O379">
            <v>0</v>
          </cell>
          <cell r="P379">
            <v>22</v>
          </cell>
          <cell r="Q379">
            <v>0</v>
          </cell>
          <cell r="R379" t="str">
            <v>ETE 2018</v>
          </cell>
          <cell r="S379" t="str">
            <v>APPAREL</v>
          </cell>
          <cell r="T379" t="str">
            <v>WOMAN</v>
          </cell>
          <cell r="U379" t="str">
            <v>(vide)</v>
          </cell>
          <cell r="V379" t="str">
            <v>PCS</v>
          </cell>
          <cell r="W379">
            <v>13</v>
          </cell>
          <cell r="X379">
            <v>13</v>
          </cell>
          <cell r="BT379">
            <v>13</v>
          </cell>
          <cell r="CL379">
            <v>0</v>
          </cell>
        </row>
        <row r="380">
          <cell r="D380" t="str">
            <v>303GHH0-901-PCS</v>
          </cell>
          <cell r="E380" t="str">
            <v>303GHH0</v>
          </cell>
          <cell r="F380" t="str">
            <v>NODDY AUTH HOODIE</v>
          </cell>
          <cell r="G380" t="str">
            <v>901</v>
          </cell>
          <cell r="H380" t="str">
            <v>RED/BLUE NAVY/WHITE</v>
          </cell>
          <cell r="I380">
            <v>10.403</v>
          </cell>
          <cell r="J380">
            <v>70</v>
          </cell>
          <cell r="K380">
            <v>0</v>
          </cell>
          <cell r="L380">
            <v>28</v>
          </cell>
          <cell r="M380">
            <v>0</v>
          </cell>
          <cell r="N380">
            <v>45</v>
          </cell>
          <cell r="O380">
            <v>0</v>
          </cell>
          <cell r="P380">
            <v>18</v>
          </cell>
          <cell r="Q380">
            <v>0</v>
          </cell>
          <cell r="R380" t="str">
            <v>ETE 2018</v>
          </cell>
          <cell r="S380" t="str">
            <v>APPAREL</v>
          </cell>
          <cell r="T380" t="str">
            <v>WOMAN</v>
          </cell>
          <cell r="U380" t="str">
            <v>(vide)</v>
          </cell>
          <cell r="V380" t="str">
            <v>PCS</v>
          </cell>
          <cell r="W380">
            <v>11</v>
          </cell>
          <cell r="X380">
            <v>11</v>
          </cell>
          <cell r="BT380">
            <v>11</v>
          </cell>
          <cell r="CL380">
            <v>0</v>
          </cell>
        </row>
        <row r="381">
          <cell r="D381" t="str">
            <v>303GHH0-908-PCS</v>
          </cell>
          <cell r="E381" t="str">
            <v>303GHH0</v>
          </cell>
          <cell r="F381" t="str">
            <v>NODDY AUTH HOODIE</v>
          </cell>
          <cell r="G381" t="str">
            <v>908</v>
          </cell>
          <cell r="H381" t="str">
            <v xml:space="preserve">ORANGE APRICOT WHITE </v>
          </cell>
          <cell r="I381">
            <v>10.403</v>
          </cell>
          <cell r="J381">
            <v>70</v>
          </cell>
          <cell r="K381">
            <v>0</v>
          </cell>
          <cell r="L381">
            <v>28</v>
          </cell>
          <cell r="M381">
            <v>0</v>
          </cell>
          <cell r="N381">
            <v>45</v>
          </cell>
          <cell r="O381">
            <v>0</v>
          </cell>
          <cell r="P381">
            <v>18</v>
          </cell>
          <cell r="Q381">
            <v>0</v>
          </cell>
          <cell r="R381" t="str">
            <v>ETE 2018</v>
          </cell>
          <cell r="S381" t="str">
            <v>APPAREL</v>
          </cell>
          <cell r="T381" t="str">
            <v>WOMAN</v>
          </cell>
          <cell r="U381" t="str">
            <v>(vide)</v>
          </cell>
          <cell r="V381" t="str">
            <v>PCS</v>
          </cell>
          <cell r="W381">
            <v>8</v>
          </cell>
          <cell r="X381">
            <v>8</v>
          </cell>
          <cell r="BV381">
            <v>8</v>
          </cell>
          <cell r="CL381">
            <v>0</v>
          </cell>
        </row>
        <row r="382">
          <cell r="D382" t="str">
            <v>303H8X0-901-PAI</v>
          </cell>
          <cell r="E382" t="str">
            <v>303H8X0</v>
          </cell>
          <cell r="F382" t="str">
            <v xml:space="preserve">TYCHO </v>
          </cell>
          <cell r="G382" t="str">
            <v>901</v>
          </cell>
          <cell r="H382" t="str">
            <v>BLACK</v>
          </cell>
          <cell r="I382">
            <v>5.1420000000000003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10</v>
          </cell>
          <cell r="O382">
            <v>0</v>
          </cell>
          <cell r="P382">
            <v>5</v>
          </cell>
          <cell r="Q382">
            <v>0</v>
          </cell>
          <cell r="R382" t="str">
            <v>ETE 2019</v>
          </cell>
          <cell r="S382" t="str">
            <v>SHOES</v>
          </cell>
          <cell r="T382" t="str">
            <v>MAN</v>
          </cell>
          <cell r="U382" t="str">
            <v>(vide)</v>
          </cell>
          <cell r="V382" t="str">
            <v>PAI</v>
          </cell>
          <cell r="W382">
            <v>624</v>
          </cell>
          <cell r="X382">
            <v>624</v>
          </cell>
          <cell r="AP382">
            <v>60</v>
          </cell>
          <cell r="AQ382">
            <v>29</v>
          </cell>
          <cell r="AR382">
            <v>108</v>
          </cell>
          <cell r="AS382">
            <v>130</v>
          </cell>
          <cell r="AT382">
            <v>117</v>
          </cell>
          <cell r="AU382">
            <v>112</v>
          </cell>
          <cell r="AV382">
            <v>28</v>
          </cell>
          <cell r="AW382">
            <v>40</v>
          </cell>
          <cell r="CL382">
            <v>0</v>
          </cell>
        </row>
        <row r="383">
          <cell r="D383" t="str">
            <v>303HEZ0-900-PCS</v>
          </cell>
          <cell r="E383" t="str">
            <v>303HEZ0</v>
          </cell>
          <cell r="F383" t="str">
            <v>BRICEN 222 BANDA PANTS</v>
          </cell>
          <cell r="G383" t="str">
            <v>900</v>
          </cell>
          <cell r="H383" t="str">
            <v>BLUELTCOBALT/BEIGELT</v>
          </cell>
          <cell r="I383">
            <v>18.463999999999999</v>
          </cell>
          <cell r="J383">
            <v>100</v>
          </cell>
          <cell r="K383">
            <v>0</v>
          </cell>
          <cell r="L383">
            <v>40</v>
          </cell>
          <cell r="M383">
            <v>0</v>
          </cell>
          <cell r="N383">
            <v>100</v>
          </cell>
          <cell r="O383">
            <v>0</v>
          </cell>
          <cell r="P383">
            <v>40</v>
          </cell>
          <cell r="Q383">
            <v>0</v>
          </cell>
          <cell r="R383" t="str">
            <v>HIVER 2019</v>
          </cell>
          <cell r="S383" t="str">
            <v>APPAREL</v>
          </cell>
          <cell r="T383" t="str">
            <v>MAN</v>
          </cell>
          <cell r="U383" t="str">
            <v>(vide)</v>
          </cell>
          <cell r="V383" t="str">
            <v>PCS</v>
          </cell>
          <cell r="W383">
            <v>7</v>
          </cell>
          <cell r="X383">
            <v>7</v>
          </cell>
          <cell r="BT383">
            <v>4</v>
          </cell>
          <cell r="BU383">
            <v>2</v>
          </cell>
          <cell r="BV383">
            <v>1</v>
          </cell>
          <cell r="CL383">
            <v>0</v>
          </cell>
        </row>
        <row r="384">
          <cell r="D384" t="str">
            <v>303HF70-901-PCS</v>
          </cell>
          <cell r="E384" t="str">
            <v>303HF70</v>
          </cell>
          <cell r="F384" t="str">
            <v>TAMATI AUTH TANK</v>
          </cell>
          <cell r="G384" t="str">
            <v>901</v>
          </cell>
          <cell r="H384" t="str">
            <v>BLACK/PINK WARM</v>
          </cell>
          <cell r="I384">
            <v>4.68</v>
          </cell>
          <cell r="J384">
            <v>40</v>
          </cell>
          <cell r="K384">
            <v>0</v>
          </cell>
          <cell r="L384">
            <v>35</v>
          </cell>
          <cell r="M384">
            <v>0</v>
          </cell>
          <cell r="N384">
            <v>35</v>
          </cell>
          <cell r="O384">
            <v>0</v>
          </cell>
          <cell r="P384">
            <v>14</v>
          </cell>
          <cell r="Q384">
            <v>0</v>
          </cell>
          <cell r="R384" t="str">
            <v>ETE 2018</v>
          </cell>
          <cell r="S384" t="str">
            <v>APPAREL</v>
          </cell>
          <cell r="T384" t="str">
            <v>MAN</v>
          </cell>
          <cell r="U384" t="str">
            <v>(vide)</v>
          </cell>
          <cell r="V384" t="str">
            <v>PCS</v>
          </cell>
          <cell r="W384">
            <v>441</v>
          </cell>
          <cell r="X384">
            <v>441</v>
          </cell>
          <cell r="BS384">
            <v>11</v>
          </cell>
          <cell r="BT384">
            <v>115</v>
          </cell>
          <cell r="BU384">
            <v>154</v>
          </cell>
          <cell r="BV384">
            <v>101</v>
          </cell>
          <cell r="BW384">
            <v>55</v>
          </cell>
          <cell r="BX384">
            <v>5</v>
          </cell>
          <cell r="CL384">
            <v>0</v>
          </cell>
        </row>
        <row r="385">
          <cell r="D385" t="str">
            <v>303HF70-902-PCS</v>
          </cell>
          <cell r="E385" t="str">
            <v>303HF70</v>
          </cell>
          <cell r="F385" t="str">
            <v>TAMATI AUTH TANK</v>
          </cell>
          <cell r="G385" t="str">
            <v>902</v>
          </cell>
          <cell r="H385" t="str">
            <v>WHITE CAUSTIC/BLACK</v>
          </cell>
          <cell r="I385">
            <v>4.68</v>
          </cell>
          <cell r="J385">
            <v>40</v>
          </cell>
          <cell r="K385">
            <v>0</v>
          </cell>
          <cell r="L385">
            <v>35</v>
          </cell>
          <cell r="M385">
            <v>0</v>
          </cell>
          <cell r="N385">
            <v>35</v>
          </cell>
          <cell r="O385">
            <v>0</v>
          </cell>
          <cell r="P385">
            <v>14</v>
          </cell>
          <cell r="Q385">
            <v>0</v>
          </cell>
          <cell r="R385" t="str">
            <v>ETE 2018</v>
          </cell>
          <cell r="S385" t="str">
            <v>APPAREL</v>
          </cell>
          <cell r="T385" t="str">
            <v>MAN</v>
          </cell>
          <cell r="U385" t="str">
            <v>(vide)</v>
          </cell>
          <cell r="V385" t="str">
            <v>PCS</v>
          </cell>
          <cell r="W385">
            <v>534</v>
          </cell>
          <cell r="X385">
            <v>534</v>
          </cell>
          <cell r="BS385">
            <v>11</v>
          </cell>
          <cell r="BT385">
            <v>154</v>
          </cell>
          <cell r="BU385">
            <v>199</v>
          </cell>
          <cell r="BV385">
            <v>109</v>
          </cell>
          <cell r="BW385">
            <v>56</v>
          </cell>
          <cell r="BX385">
            <v>5</v>
          </cell>
          <cell r="CL385">
            <v>0</v>
          </cell>
        </row>
        <row r="386">
          <cell r="D386" t="str">
            <v>303HGT0-910-PCS</v>
          </cell>
          <cell r="E386" t="str">
            <v>303HGT0</v>
          </cell>
          <cell r="F386" t="str">
            <v>AMALS AUTH SOCKS X3</v>
          </cell>
          <cell r="G386" t="str">
            <v>910</v>
          </cell>
          <cell r="H386" t="str">
            <v>BLACK/WHITE</v>
          </cell>
          <cell r="I386">
            <v>3.2429999999999999</v>
          </cell>
          <cell r="J386">
            <v>19</v>
          </cell>
          <cell r="K386">
            <v>0</v>
          </cell>
          <cell r="L386">
            <v>7.6</v>
          </cell>
          <cell r="M386">
            <v>0</v>
          </cell>
          <cell r="N386">
            <v>17</v>
          </cell>
          <cell r="O386">
            <v>0</v>
          </cell>
          <cell r="P386">
            <v>6.8</v>
          </cell>
          <cell r="Q386">
            <v>0</v>
          </cell>
          <cell r="R386" t="str">
            <v>ETE 2020</v>
          </cell>
          <cell r="S386" t="str">
            <v>ACC</v>
          </cell>
          <cell r="T386" t="str">
            <v>UNISEX</v>
          </cell>
          <cell r="U386" t="str">
            <v>(vide)</v>
          </cell>
          <cell r="V386" t="str">
            <v>PCS</v>
          </cell>
          <cell r="W386">
            <v>88</v>
          </cell>
          <cell r="X386">
            <v>88</v>
          </cell>
          <cell r="BC386">
            <v>13</v>
          </cell>
          <cell r="BD386">
            <v>30</v>
          </cell>
          <cell r="BE386">
            <v>45</v>
          </cell>
          <cell r="CL386">
            <v>0</v>
          </cell>
        </row>
        <row r="387">
          <cell r="D387" t="str">
            <v>303HGT0-924-PCS</v>
          </cell>
          <cell r="E387" t="str">
            <v>303HGT0</v>
          </cell>
          <cell r="F387" t="str">
            <v>AMALS AUTH SOCKS X3</v>
          </cell>
          <cell r="G387" t="str">
            <v>924</v>
          </cell>
          <cell r="H387" t="str">
            <v>WHITE/VIOLET/GREEN</v>
          </cell>
          <cell r="I387">
            <v>3.2429999999999999</v>
          </cell>
          <cell r="J387">
            <v>19</v>
          </cell>
          <cell r="K387">
            <v>0</v>
          </cell>
          <cell r="L387">
            <v>7.6</v>
          </cell>
          <cell r="M387">
            <v>0</v>
          </cell>
          <cell r="N387">
            <v>17</v>
          </cell>
          <cell r="O387">
            <v>0</v>
          </cell>
          <cell r="P387">
            <v>6.8</v>
          </cell>
          <cell r="Q387">
            <v>0</v>
          </cell>
          <cell r="R387" t="str">
            <v>ETE 2020</v>
          </cell>
          <cell r="S387" t="str">
            <v>ACC</v>
          </cell>
          <cell r="T387" t="str">
            <v>UNISEX</v>
          </cell>
          <cell r="U387" t="str">
            <v>(vide)</v>
          </cell>
          <cell r="V387" t="str">
            <v>PCS</v>
          </cell>
          <cell r="W387">
            <v>193</v>
          </cell>
          <cell r="X387">
            <v>193</v>
          </cell>
          <cell r="BC387">
            <v>63</v>
          </cell>
          <cell r="BE387">
            <v>130</v>
          </cell>
          <cell r="CL387">
            <v>0</v>
          </cell>
        </row>
        <row r="388">
          <cell r="D388" t="str">
            <v>303HI00-911-PCS</v>
          </cell>
          <cell r="E388" t="str">
            <v>303HI00</v>
          </cell>
          <cell r="F388" t="str">
            <v>ABEL AUTH DISNEY SWEAT</v>
          </cell>
          <cell r="G388" t="str">
            <v>911</v>
          </cell>
          <cell r="H388" t="str">
            <v>BLACK</v>
          </cell>
          <cell r="I388">
            <v>20.364999999999998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90</v>
          </cell>
          <cell r="P388">
            <v>0</v>
          </cell>
          <cell r="Q388">
            <v>0</v>
          </cell>
          <cell r="R388" t="str">
            <v>HIVER 2019</v>
          </cell>
          <cell r="S388" t="str">
            <v>APPAREL</v>
          </cell>
          <cell r="T388" t="str">
            <v>MAN</v>
          </cell>
          <cell r="U388" t="str">
            <v>(vide)</v>
          </cell>
          <cell r="V388" t="str">
            <v>PCS</v>
          </cell>
          <cell r="W388">
            <v>6</v>
          </cell>
          <cell r="X388">
            <v>6</v>
          </cell>
          <cell r="BJ388">
            <v>2</v>
          </cell>
          <cell r="BL388">
            <v>3</v>
          </cell>
          <cell r="BN388">
            <v>1</v>
          </cell>
          <cell r="CL388">
            <v>0</v>
          </cell>
        </row>
        <row r="389">
          <cell r="D389" t="str">
            <v>303HKN0-901-PCS</v>
          </cell>
          <cell r="E389" t="str">
            <v>303HKN0</v>
          </cell>
          <cell r="F389" t="str">
            <v>BANDABELT 5.2 AUTH BELT</v>
          </cell>
          <cell r="G389" t="str">
            <v>901</v>
          </cell>
          <cell r="H389" t="str">
            <v>WHITE/BLACK</v>
          </cell>
          <cell r="I389">
            <v>3.4489999999999998</v>
          </cell>
          <cell r="J389">
            <v>22</v>
          </cell>
          <cell r="K389">
            <v>0</v>
          </cell>
          <cell r="L389">
            <v>8.8000000000000007</v>
          </cell>
          <cell r="M389">
            <v>0</v>
          </cell>
          <cell r="N389">
            <v>22</v>
          </cell>
          <cell r="O389">
            <v>0</v>
          </cell>
          <cell r="P389">
            <v>8.8000000000000007</v>
          </cell>
          <cell r="Q389">
            <v>0</v>
          </cell>
          <cell r="R389" t="str">
            <v>HIVER 2019</v>
          </cell>
          <cell r="S389" t="str">
            <v>ACC</v>
          </cell>
          <cell r="T389" t="str">
            <v>UNISEX</v>
          </cell>
          <cell r="U389" t="str">
            <v>(vide)</v>
          </cell>
          <cell r="V389" t="str">
            <v>PCS</v>
          </cell>
          <cell r="W389">
            <v>238</v>
          </cell>
          <cell r="X389">
            <v>238</v>
          </cell>
          <cell r="CF389">
            <v>238</v>
          </cell>
          <cell r="CL389">
            <v>0</v>
          </cell>
        </row>
        <row r="390">
          <cell r="D390" t="str">
            <v>303HL00-918-PAI</v>
          </cell>
          <cell r="E390" t="str">
            <v>303HL00</v>
          </cell>
          <cell r="F390" t="str">
            <v>MAOTA LACE KID</v>
          </cell>
          <cell r="G390" t="str">
            <v>918</v>
          </cell>
          <cell r="H390" t="str">
            <v>BLACK</v>
          </cell>
          <cell r="I390">
            <v>7.173</v>
          </cell>
          <cell r="J390">
            <v>26</v>
          </cell>
          <cell r="K390">
            <v>0</v>
          </cell>
          <cell r="L390">
            <v>11</v>
          </cell>
          <cell r="M390">
            <v>0</v>
          </cell>
          <cell r="N390">
            <v>24</v>
          </cell>
          <cell r="O390">
            <v>0</v>
          </cell>
          <cell r="P390">
            <v>10.199999999999999</v>
          </cell>
          <cell r="Q390">
            <v>0</v>
          </cell>
          <cell r="R390" t="str">
            <v>HIVER 2019</v>
          </cell>
          <cell r="S390" t="str">
            <v>SHOES</v>
          </cell>
          <cell r="T390" t="str">
            <v>KID</v>
          </cell>
          <cell r="U390" t="str">
            <v>(vide)</v>
          </cell>
          <cell r="V390" t="str">
            <v>PAI</v>
          </cell>
          <cell r="W390">
            <v>90</v>
          </cell>
          <cell r="X390">
            <v>90</v>
          </cell>
          <cell r="AO390">
            <v>56</v>
          </cell>
          <cell r="AP390">
            <v>34</v>
          </cell>
          <cell r="CL390">
            <v>0</v>
          </cell>
        </row>
        <row r="391">
          <cell r="D391" t="str">
            <v>303HL00-950-PAI</v>
          </cell>
          <cell r="E391" t="str">
            <v>303HL00</v>
          </cell>
          <cell r="F391" t="str">
            <v>MAOTA LACE KID</v>
          </cell>
          <cell r="G391" t="str">
            <v>950</v>
          </cell>
          <cell r="H391" t="str">
            <v>WHITE/BLUE DK</v>
          </cell>
          <cell r="I391">
            <v>7.173</v>
          </cell>
          <cell r="J391">
            <v>26</v>
          </cell>
          <cell r="K391">
            <v>0</v>
          </cell>
          <cell r="L391">
            <v>11</v>
          </cell>
          <cell r="M391">
            <v>0</v>
          </cell>
          <cell r="N391">
            <v>24</v>
          </cell>
          <cell r="O391">
            <v>0</v>
          </cell>
          <cell r="P391">
            <v>10.199999999999999</v>
          </cell>
          <cell r="Q391">
            <v>0</v>
          </cell>
          <cell r="R391" t="str">
            <v>HIVER 2019</v>
          </cell>
          <cell r="S391" t="str">
            <v>SHOES</v>
          </cell>
          <cell r="T391" t="str">
            <v>KID</v>
          </cell>
          <cell r="U391" t="str">
            <v>(vide)</v>
          </cell>
          <cell r="V391" t="str">
            <v>PAI</v>
          </cell>
          <cell r="W391">
            <v>7</v>
          </cell>
          <cell r="X391">
            <v>7</v>
          </cell>
          <cell r="AP391">
            <v>7</v>
          </cell>
          <cell r="CL391">
            <v>0</v>
          </cell>
        </row>
        <row r="392">
          <cell r="D392" t="str">
            <v>303HL00-951-PAI</v>
          </cell>
          <cell r="E392" t="str">
            <v>303HL00</v>
          </cell>
          <cell r="F392" t="str">
            <v>MAOTA LACE KID</v>
          </cell>
          <cell r="G392" t="str">
            <v>951</v>
          </cell>
          <cell r="H392" t="str">
            <v>WHITE/FUCHSIA</v>
          </cell>
          <cell r="I392">
            <v>7.173</v>
          </cell>
          <cell r="J392">
            <v>26</v>
          </cell>
          <cell r="K392">
            <v>0</v>
          </cell>
          <cell r="L392">
            <v>11</v>
          </cell>
          <cell r="M392">
            <v>0</v>
          </cell>
          <cell r="N392">
            <v>24</v>
          </cell>
          <cell r="O392">
            <v>0</v>
          </cell>
          <cell r="P392">
            <v>10.199999999999999</v>
          </cell>
          <cell r="Q392">
            <v>0</v>
          </cell>
          <cell r="R392" t="str">
            <v>HIVER 2019</v>
          </cell>
          <cell r="S392" t="str">
            <v>SHOES</v>
          </cell>
          <cell r="T392" t="str">
            <v>KID</v>
          </cell>
          <cell r="U392" t="str">
            <v>(vide)</v>
          </cell>
          <cell r="V392" t="str">
            <v>PAI</v>
          </cell>
          <cell r="W392">
            <v>161</v>
          </cell>
          <cell r="X392">
            <v>161</v>
          </cell>
          <cell r="AM392">
            <v>35</v>
          </cell>
          <cell r="AN392">
            <v>20</v>
          </cell>
          <cell r="AO392">
            <v>42</v>
          </cell>
          <cell r="AP392">
            <v>64</v>
          </cell>
          <cell r="CL392">
            <v>0</v>
          </cell>
        </row>
        <row r="393">
          <cell r="D393" t="str">
            <v>303HL00-961-C12J</v>
          </cell>
          <cell r="E393" t="str">
            <v>303HL00</v>
          </cell>
          <cell r="F393" t="str">
            <v>MAOTA LACE KID</v>
          </cell>
          <cell r="G393" t="str">
            <v>961</v>
          </cell>
          <cell r="H393" t="str">
            <v xml:space="preserve">WHITE GREEN </v>
          </cell>
          <cell r="I393">
            <v>7.173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 t="str">
            <v>HIVER 2019</v>
          </cell>
          <cell r="S393" t="str">
            <v>SHOES</v>
          </cell>
          <cell r="T393" t="str">
            <v>KID</v>
          </cell>
          <cell r="U393" t="str">
            <v>35-3|36-3|37-3|38-2|39-1</v>
          </cell>
          <cell r="V393" t="str">
            <v>C12J</v>
          </cell>
          <cell r="W393">
            <v>72</v>
          </cell>
          <cell r="X393">
            <v>6</v>
          </cell>
          <cell r="CG393">
            <v>6</v>
          </cell>
          <cell r="CL393">
            <v>0</v>
          </cell>
        </row>
        <row r="394">
          <cell r="D394" t="str">
            <v>303HL00-A00-PAI</v>
          </cell>
          <cell r="E394" t="str">
            <v>303HL00</v>
          </cell>
          <cell r="F394" t="str">
            <v>MAOTA LACE KID</v>
          </cell>
          <cell r="G394" t="str">
            <v>A00</v>
          </cell>
          <cell r="H394" t="str">
            <v>NAVY RED</v>
          </cell>
          <cell r="I394">
            <v>7.173</v>
          </cell>
          <cell r="J394">
            <v>26</v>
          </cell>
          <cell r="K394">
            <v>0</v>
          </cell>
          <cell r="L394">
            <v>11</v>
          </cell>
          <cell r="M394">
            <v>0</v>
          </cell>
          <cell r="N394">
            <v>24</v>
          </cell>
          <cell r="O394">
            <v>0</v>
          </cell>
          <cell r="P394">
            <v>10.199999999999999</v>
          </cell>
          <cell r="Q394">
            <v>0</v>
          </cell>
          <cell r="R394" t="str">
            <v>HIVER 2019</v>
          </cell>
          <cell r="S394" t="str">
            <v>SHOES</v>
          </cell>
          <cell r="T394" t="str">
            <v>KID</v>
          </cell>
          <cell r="U394" t="str">
            <v>(vide)</v>
          </cell>
          <cell r="V394" t="str">
            <v>PAI</v>
          </cell>
          <cell r="W394">
            <v>196</v>
          </cell>
          <cell r="X394">
            <v>196</v>
          </cell>
          <cell r="AM394">
            <v>59</v>
          </cell>
          <cell r="AN394">
            <v>49</v>
          </cell>
          <cell r="AO394">
            <v>39</v>
          </cell>
          <cell r="AP394">
            <v>49</v>
          </cell>
          <cell r="CL394">
            <v>0</v>
          </cell>
        </row>
        <row r="395">
          <cell r="D395" t="str">
            <v>303HLI0-905-C15K</v>
          </cell>
          <cell r="E395" t="str">
            <v>303HLI0</v>
          </cell>
          <cell r="F395" t="str">
            <v>GALEXET HOODIE</v>
          </cell>
          <cell r="G395" t="str">
            <v>905</v>
          </cell>
          <cell r="H395" t="str">
            <v>BLUE NAVY/TURQUOISE LT</v>
          </cell>
          <cell r="I395">
            <v>7.7789999999999999</v>
          </cell>
          <cell r="J395">
            <v>45</v>
          </cell>
          <cell r="K395">
            <v>0</v>
          </cell>
          <cell r="L395">
            <v>22.5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 t="str">
            <v>ETE 2018</v>
          </cell>
          <cell r="S395" t="str">
            <v>APPAREL</v>
          </cell>
          <cell r="T395" t="str">
            <v>KID</v>
          </cell>
          <cell r="U395" t="str">
            <v>10Y-4|12Y-4|14Y-2|6Y-2|8Y-3</v>
          </cell>
          <cell r="V395" t="str">
            <v>C15K</v>
          </cell>
          <cell r="W395">
            <v>30</v>
          </cell>
          <cell r="X395">
            <v>2</v>
          </cell>
          <cell r="CG395">
            <v>2</v>
          </cell>
          <cell r="CL395">
            <v>0</v>
          </cell>
        </row>
        <row r="396">
          <cell r="D396" t="str">
            <v>303HLI0-905-PCS</v>
          </cell>
          <cell r="E396" t="str">
            <v>303HLI0</v>
          </cell>
          <cell r="F396" t="str">
            <v>GALEXET HOODIE</v>
          </cell>
          <cell r="G396" t="str">
            <v>905</v>
          </cell>
          <cell r="H396" t="str">
            <v>BLUE NAVY/TURQUOISE LT</v>
          </cell>
          <cell r="I396">
            <v>7.7789999999999999</v>
          </cell>
          <cell r="J396">
            <v>0</v>
          </cell>
          <cell r="K396">
            <v>45</v>
          </cell>
          <cell r="L396">
            <v>0</v>
          </cell>
          <cell r="M396">
            <v>22.5</v>
          </cell>
          <cell r="N396">
            <v>0</v>
          </cell>
          <cell r="O396">
            <v>40</v>
          </cell>
          <cell r="P396">
            <v>0</v>
          </cell>
          <cell r="Q396">
            <v>16</v>
          </cell>
          <cell r="R396" t="str">
            <v>ETE 2018</v>
          </cell>
          <cell r="S396" t="str">
            <v>APPAREL</v>
          </cell>
          <cell r="T396" t="str">
            <v>KID</v>
          </cell>
          <cell r="U396" t="str">
            <v>(vide)</v>
          </cell>
          <cell r="V396" t="str">
            <v>PCS</v>
          </cell>
          <cell r="W396">
            <v>19</v>
          </cell>
          <cell r="X396">
            <v>19</v>
          </cell>
          <cell r="BI396">
            <v>2</v>
          </cell>
          <cell r="BJ396">
            <v>8</v>
          </cell>
          <cell r="BL396">
            <v>4</v>
          </cell>
          <cell r="BN396">
            <v>4</v>
          </cell>
          <cell r="BP396">
            <v>1</v>
          </cell>
          <cell r="CL396">
            <v>0</v>
          </cell>
        </row>
        <row r="397">
          <cell r="D397" t="str">
            <v>303HLU0-918-PAI</v>
          </cell>
          <cell r="E397" t="str">
            <v>303HLU0</v>
          </cell>
          <cell r="F397" t="str">
            <v>MAOTA LACE MAN</v>
          </cell>
          <cell r="G397" t="str">
            <v>918</v>
          </cell>
          <cell r="H397" t="str">
            <v>BLACK</v>
          </cell>
          <cell r="I397">
            <v>7.726</v>
          </cell>
          <cell r="J397">
            <v>32</v>
          </cell>
          <cell r="K397">
            <v>0</v>
          </cell>
          <cell r="L397">
            <v>13.65</v>
          </cell>
          <cell r="M397">
            <v>0</v>
          </cell>
          <cell r="N397">
            <v>30</v>
          </cell>
          <cell r="O397">
            <v>0</v>
          </cell>
          <cell r="P397">
            <v>12.5</v>
          </cell>
          <cell r="Q397">
            <v>0</v>
          </cell>
          <cell r="R397" t="str">
            <v>HIVER 2019</v>
          </cell>
          <cell r="S397" t="str">
            <v>SHOES</v>
          </cell>
          <cell r="T397" t="str">
            <v>MAN</v>
          </cell>
          <cell r="U397" t="str">
            <v>(vide)</v>
          </cell>
          <cell r="V397" t="str">
            <v>PAI</v>
          </cell>
          <cell r="W397">
            <v>853</v>
          </cell>
          <cell r="X397">
            <v>853</v>
          </cell>
          <cell r="AS397">
            <v>60</v>
          </cell>
          <cell r="AT397">
            <v>220</v>
          </cell>
          <cell r="AV397">
            <v>273</v>
          </cell>
          <cell r="AW397">
            <v>210</v>
          </cell>
          <cell r="AX397">
            <v>90</v>
          </cell>
          <cell r="CL397">
            <v>0</v>
          </cell>
        </row>
        <row r="398">
          <cell r="D398" t="str">
            <v>303HLU0-950-PAI</v>
          </cell>
          <cell r="E398" t="str">
            <v>303HLU0</v>
          </cell>
          <cell r="F398" t="str">
            <v>MAOTA LACE MAN</v>
          </cell>
          <cell r="G398" t="str">
            <v>950</v>
          </cell>
          <cell r="H398" t="str">
            <v>WHITE/BLUE DK</v>
          </cell>
          <cell r="I398">
            <v>7.726</v>
          </cell>
          <cell r="J398">
            <v>32</v>
          </cell>
          <cell r="K398">
            <v>0</v>
          </cell>
          <cell r="L398">
            <v>13.65</v>
          </cell>
          <cell r="M398">
            <v>0</v>
          </cell>
          <cell r="N398">
            <v>30</v>
          </cell>
          <cell r="O398">
            <v>0</v>
          </cell>
          <cell r="P398">
            <v>12.5</v>
          </cell>
          <cell r="Q398">
            <v>0</v>
          </cell>
          <cell r="R398" t="str">
            <v>HIVER 2019</v>
          </cell>
          <cell r="S398" t="str">
            <v>SHOES</v>
          </cell>
          <cell r="T398" t="str">
            <v>MAN</v>
          </cell>
          <cell r="U398" t="str">
            <v>(vide)</v>
          </cell>
          <cell r="V398" t="str">
            <v>PAI</v>
          </cell>
          <cell r="W398">
            <v>433</v>
          </cell>
          <cell r="X398">
            <v>433</v>
          </cell>
          <cell r="AS398">
            <v>46</v>
          </cell>
          <cell r="AT398">
            <v>107</v>
          </cell>
          <cell r="AV398">
            <v>117</v>
          </cell>
          <cell r="AW398">
            <v>108</v>
          </cell>
          <cell r="AX398">
            <v>55</v>
          </cell>
          <cell r="CL398">
            <v>0</v>
          </cell>
        </row>
        <row r="399">
          <cell r="D399" t="str">
            <v>303HLU0-961-C12MN</v>
          </cell>
          <cell r="E399" t="str">
            <v>303HLU0</v>
          </cell>
          <cell r="F399" t="str">
            <v>MAOTA LACE MAN</v>
          </cell>
          <cell r="G399" t="str">
            <v>961</v>
          </cell>
          <cell r="H399" t="str">
            <v xml:space="preserve">WHITE GREEN   </v>
          </cell>
          <cell r="I399">
            <v>7.726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 t="str">
            <v>HIVER 2019</v>
          </cell>
          <cell r="S399" t="str">
            <v>SHOES</v>
          </cell>
          <cell r="T399" t="str">
            <v>MAN</v>
          </cell>
          <cell r="U399" t="str">
            <v>40-1|41-2|42-2|43-3|44-2|45-1|46-1</v>
          </cell>
          <cell r="V399" t="str">
            <v>C12MN</v>
          </cell>
          <cell r="W399">
            <v>612</v>
          </cell>
          <cell r="X399">
            <v>51</v>
          </cell>
          <cell r="CG399">
            <v>51</v>
          </cell>
          <cell r="CL399">
            <v>0</v>
          </cell>
        </row>
        <row r="400">
          <cell r="D400" t="str">
            <v>303HLU0-963-PAI</v>
          </cell>
          <cell r="E400" t="str">
            <v>303HLU0</v>
          </cell>
          <cell r="F400" t="str">
            <v>MAOTA LACE MAN</v>
          </cell>
          <cell r="G400" t="str">
            <v>963</v>
          </cell>
          <cell r="H400" t="str">
            <v xml:space="preserve">WHITE BROWN </v>
          </cell>
          <cell r="I400">
            <v>7.726</v>
          </cell>
          <cell r="J400">
            <v>32</v>
          </cell>
          <cell r="K400">
            <v>0</v>
          </cell>
          <cell r="L400">
            <v>13.65</v>
          </cell>
          <cell r="M400">
            <v>0</v>
          </cell>
          <cell r="N400">
            <v>30</v>
          </cell>
          <cell r="O400">
            <v>0</v>
          </cell>
          <cell r="P400">
            <v>12.5</v>
          </cell>
          <cell r="Q400">
            <v>0</v>
          </cell>
          <cell r="R400" t="str">
            <v>HIVER 2019</v>
          </cell>
          <cell r="S400" t="str">
            <v>SHOES</v>
          </cell>
          <cell r="T400" t="str">
            <v>MAN</v>
          </cell>
          <cell r="U400" t="str">
            <v>(vide)</v>
          </cell>
          <cell r="V400" t="str">
            <v>PAI</v>
          </cell>
          <cell r="W400">
            <v>59</v>
          </cell>
          <cell r="X400">
            <v>59</v>
          </cell>
          <cell r="AQ400">
            <v>11</v>
          </cell>
          <cell r="AR400">
            <v>9</v>
          </cell>
          <cell r="AS400">
            <v>2</v>
          </cell>
          <cell r="AT400">
            <v>16</v>
          </cell>
          <cell r="AU400">
            <v>14</v>
          </cell>
          <cell r="AW400">
            <v>7</v>
          </cell>
          <cell r="CL400">
            <v>0</v>
          </cell>
        </row>
        <row r="401">
          <cell r="D401" t="str">
            <v>303HLU0-962-PAI</v>
          </cell>
          <cell r="E401" t="str">
            <v>303HLU0</v>
          </cell>
          <cell r="F401" t="str">
            <v>MAOTA LACE MAN</v>
          </cell>
          <cell r="G401" t="str">
            <v>962</v>
          </cell>
          <cell r="H401" t="str">
            <v xml:space="preserve">WHITE BLUE </v>
          </cell>
          <cell r="I401">
            <v>7.726</v>
          </cell>
          <cell r="J401">
            <v>32</v>
          </cell>
          <cell r="K401">
            <v>0</v>
          </cell>
          <cell r="L401">
            <v>13.65</v>
          </cell>
          <cell r="M401">
            <v>0</v>
          </cell>
          <cell r="N401">
            <v>30</v>
          </cell>
          <cell r="O401">
            <v>0</v>
          </cell>
          <cell r="P401">
            <v>12.5</v>
          </cell>
          <cell r="Q401">
            <v>0</v>
          </cell>
          <cell r="R401" t="str">
            <v>HIVER 2019</v>
          </cell>
          <cell r="S401" t="str">
            <v>SHOES</v>
          </cell>
          <cell r="T401" t="str">
            <v>MAN</v>
          </cell>
          <cell r="U401" t="str">
            <v>(vide)</v>
          </cell>
          <cell r="V401" t="str">
            <v>PAI</v>
          </cell>
          <cell r="W401">
            <v>216</v>
          </cell>
          <cell r="X401">
            <v>216</v>
          </cell>
          <cell r="AQ401">
            <v>44</v>
          </cell>
          <cell r="AR401">
            <v>38</v>
          </cell>
          <cell r="AS401">
            <v>37</v>
          </cell>
          <cell r="AT401">
            <v>45</v>
          </cell>
          <cell r="AU401">
            <v>36</v>
          </cell>
          <cell r="AV401">
            <v>6</v>
          </cell>
          <cell r="AW401">
            <v>10</v>
          </cell>
          <cell r="CL401">
            <v>0</v>
          </cell>
        </row>
        <row r="402">
          <cell r="D402" t="str">
            <v>303HNJ0-902-PCS</v>
          </cell>
          <cell r="E402" t="str">
            <v>303HNJ0</v>
          </cell>
          <cell r="F402" t="str">
            <v>HALE AUTH PANTS</v>
          </cell>
          <cell r="G402" t="str">
            <v>902</v>
          </cell>
          <cell r="H402" t="str">
            <v>BLUE NAVY/RED/WHITE</v>
          </cell>
          <cell r="I402">
            <v>11.265000000000001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45</v>
          </cell>
          <cell r="O402">
            <v>0</v>
          </cell>
          <cell r="P402">
            <v>18</v>
          </cell>
          <cell r="Q402">
            <v>0</v>
          </cell>
          <cell r="R402" t="str">
            <v>ETE 2018</v>
          </cell>
          <cell r="S402" t="str">
            <v>APPAREL</v>
          </cell>
          <cell r="T402" t="str">
            <v>MAN</v>
          </cell>
          <cell r="U402" t="str">
            <v>(vide)</v>
          </cell>
          <cell r="V402" t="str">
            <v>PCS</v>
          </cell>
          <cell r="W402">
            <v>10</v>
          </cell>
          <cell r="X402">
            <v>10</v>
          </cell>
          <cell r="BT402">
            <v>4</v>
          </cell>
          <cell r="BU402">
            <v>1</v>
          </cell>
          <cell r="BV402">
            <v>5</v>
          </cell>
          <cell r="CL402">
            <v>0</v>
          </cell>
        </row>
        <row r="403">
          <cell r="D403" t="str">
            <v>303HS50-900-PCS</v>
          </cell>
          <cell r="E403" t="str">
            <v>303HS50</v>
          </cell>
          <cell r="F403" t="str">
            <v>UGO HOODIE</v>
          </cell>
          <cell r="G403" t="str">
            <v>900</v>
          </cell>
          <cell r="H403" t="str">
            <v>BLUE NAVY/GREEN</v>
          </cell>
          <cell r="I403">
            <v>10.263999999999999</v>
          </cell>
          <cell r="J403">
            <v>65</v>
          </cell>
          <cell r="K403">
            <v>0</v>
          </cell>
          <cell r="L403">
            <v>32.5</v>
          </cell>
          <cell r="M403">
            <v>0</v>
          </cell>
          <cell r="N403">
            <v>62</v>
          </cell>
          <cell r="O403">
            <v>0</v>
          </cell>
          <cell r="P403">
            <v>31</v>
          </cell>
          <cell r="Q403">
            <v>0</v>
          </cell>
          <cell r="R403" t="str">
            <v>HIVER 2018</v>
          </cell>
          <cell r="S403" t="str">
            <v>APPAREL</v>
          </cell>
          <cell r="T403" t="str">
            <v>MAN</v>
          </cell>
          <cell r="U403" t="str">
            <v>(vide)</v>
          </cell>
          <cell r="V403" t="str">
            <v>PCS</v>
          </cell>
          <cell r="W403">
            <v>8</v>
          </cell>
          <cell r="X403">
            <v>8</v>
          </cell>
          <cell r="BV403">
            <v>5</v>
          </cell>
          <cell r="BW403">
            <v>1</v>
          </cell>
          <cell r="BX403">
            <v>2</v>
          </cell>
          <cell r="CL403">
            <v>0</v>
          </cell>
        </row>
        <row r="404">
          <cell r="D404" t="str">
            <v>303HS90-901-PCS</v>
          </cell>
          <cell r="E404" t="str">
            <v>303HS90</v>
          </cell>
          <cell r="F404" t="str">
            <v>ATEL 3PACK AUTH SOCKS</v>
          </cell>
          <cell r="G404" t="str">
            <v>901</v>
          </cell>
          <cell r="H404" t="str">
            <v>WHITE/BLACK</v>
          </cell>
          <cell r="I404">
            <v>2.964</v>
          </cell>
          <cell r="J404">
            <v>19</v>
          </cell>
          <cell r="K404">
            <v>0</v>
          </cell>
          <cell r="L404">
            <v>7.6</v>
          </cell>
          <cell r="M404">
            <v>0</v>
          </cell>
          <cell r="N404">
            <v>17</v>
          </cell>
          <cell r="O404">
            <v>0</v>
          </cell>
          <cell r="P404">
            <v>6.8</v>
          </cell>
          <cell r="Q404">
            <v>0</v>
          </cell>
          <cell r="R404" t="str">
            <v>ETE 2020</v>
          </cell>
          <cell r="S404" t="str">
            <v>ACC</v>
          </cell>
          <cell r="T404" t="str">
            <v>UNISEX</v>
          </cell>
          <cell r="U404" t="str">
            <v>(vide)</v>
          </cell>
          <cell r="V404" t="str">
            <v>PCS</v>
          </cell>
          <cell r="W404">
            <v>325</v>
          </cell>
          <cell r="X404">
            <v>325</v>
          </cell>
          <cell r="CB404">
            <v>8</v>
          </cell>
          <cell r="CC404">
            <v>261</v>
          </cell>
          <cell r="CD404">
            <v>56</v>
          </cell>
          <cell r="CL404">
            <v>0</v>
          </cell>
        </row>
        <row r="405">
          <cell r="D405" t="str">
            <v>303HS90-923-PCS</v>
          </cell>
          <cell r="E405" t="str">
            <v>303HS90</v>
          </cell>
          <cell r="F405" t="str">
            <v>ATEL 3PACK AUTH SOCKS</v>
          </cell>
          <cell r="G405" t="str">
            <v>923</v>
          </cell>
          <cell r="H405" t="str">
            <v>BLACK/WHITE/RED</v>
          </cell>
          <cell r="I405">
            <v>2.964</v>
          </cell>
          <cell r="J405">
            <v>19</v>
          </cell>
          <cell r="K405">
            <v>0</v>
          </cell>
          <cell r="L405">
            <v>7.6</v>
          </cell>
          <cell r="M405">
            <v>0</v>
          </cell>
          <cell r="N405">
            <v>17</v>
          </cell>
          <cell r="O405">
            <v>0</v>
          </cell>
          <cell r="P405">
            <v>6.8</v>
          </cell>
          <cell r="Q405">
            <v>0</v>
          </cell>
          <cell r="R405" t="str">
            <v>ETE 2020</v>
          </cell>
          <cell r="S405" t="str">
            <v>ACC</v>
          </cell>
          <cell r="T405" t="str">
            <v>UNISEX</v>
          </cell>
          <cell r="U405" t="str">
            <v>(vide)</v>
          </cell>
          <cell r="V405" t="str">
            <v>PCS</v>
          </cell>
          <cell r="W405">
            <v>240</v>
          </cell>
          <cell r="X405">
            <v>240</v>
          </cell>
          <cell r="CB405">
            <v>10</v>
          </cell>
          <cell r="CC405">
            <v>229</v>
          </cell>
          <cell r="CD405">
            <v>1</v>
          </cell>
          <cell r="CL405">
            <v>0</v>
          </cell>
        </row>
        <row r="406">
          <cell r="D406" t="str">
            <v>303HSQ0-821-PCS</v>
          </cell>
          <cell r="E406" t="str">
            <v>303HSQ0</v>
          </cell>
          <cell r="F406" t="str">
            <v>AMOS SWEAT</v>
          </cell>
          <cell r="G406" t="str">
            <v>821</v>
          </cell>
          <cell r="H406" t="str">
            <v>BLUE NAVY</v>
          </cell>
          <cell r="I406">
            <v>7.851</v>
          </cell>
          <cell r="J406">
            <v>50</v>
          </cell>
          <cell r="K406">
            <v>0</v>
          </cell>
          <cell r="L406">
            <v>25</v>
          </cell>
          <cell r="M406">
            <v>0</v>
          </cell>
          <cell r="N406">
            <v>48</v>
          </cell>
          <cell r="O406">
            <v>0</v>
          </cell>
          <cell r="P406">
            <v>24</v>
          </cell>
          <cell r="Q406">
            <v>0</v>
          </cell>
          <cell r="R406" t="str">
            <v>HIVER 2018</v>
          </cell>
          <cell r="S406" t="str">
            <v>APPAREL</v>
          </cell>
          <cell r="T406" t="str">
            <v>MAN</v>
          </cell>
          <cell r="U406" t="str">
            <v>(vide)</v>
          </cell>
          <cell r="V406" t="str">
            <v>PCS</v>
          </cell>
          <cell r="W406">
            <v>4</v>
          </cell>
          <cell r="X406">
            <v>4</v>
          </cell>
          <cell r="BT406">
            <v>4</v>
          </cell>
          <cell r="CL406">
            <v>0</v>
          </cell>
        </row>
        <row r="407">
          <cell r="D407" t="str">
            <v>303HSQ0-885-PCS</v>
          </cell>
          <cell r="E407" t="str">
            <v>303HSQ0</v>
          </cell>
          <cell r="F407" t="str">
            <v>AMOS SWEAT</v>
          </cell>
          <cell r="G407" t="str">
            <v>885</v>
          </cell>
          <cell r="H407" t="str">
            <v>GREEN LICHENE</v>
          </cell>
          <cell r="I407">
            <v>7.851</v>
          </cell>
          <cell r="J407">
            <v>50</v>
          </cell>
          <cell r="K407">
            <v>0</v>
          </cell>
          <cell r="L407">
            <v>25</v>
          </cell>
          <cell r="M407">
            <v>0</v>
          </cell>
          <cell r="N407">
            <v>48</v>
          </cell>
          <cell r="O407">
            <v>0</v>
          </cell>
          <cell r="P407">
            <v>24</v>
          </cell>
          <cell r="Q407">
            <v>0</v>
          </cell>
          <cell r="R407" t="str">
            <v>HIVER 2018</v>
          </cell>
          <cell r="S407" t="str">
            <v>APPAREL</v>
          </cell>
          <cell r="T407" t="str">
            <v>MAN</v>
          </cell>
          <cell r="U407" t="str">
            <v>(vide)</v>
          </cell>
          <cell r="V407" t="str">
            <v>PCS</v>
          </cell>
          <cell r="W407">
            <v>3</v>
          </cell>
          <cell r="X407">
            <v>3</v>
          </cell>
          <cell r="BX407">
            <v>3</v>
          </cell>
          <cell r="CL407">
            <v>0</v>
          </cell>
        </row>
        <row r="408">
          <cell r="D408" t="str">
            <v>303HT50-904-PCS</v>
          </cell>
          <cell r="E408" t="str">
            <v>303HT50</v>
          </cell>
          <cell r="F408" t="str">
            <v>AILEL AUTH SOCKS X3</v>
          </cell>
          <cell r="G408" t="str">
            <v>904</v>
          </cell>
          <cell r="H408" t="str">
            <v xml:space="preserve">BLACK WHITE </v>
          </cell>
          <cell r="I408">
            <v>0.84299999999999997</v>
          </cell>
          <cell r="J408">
            <v>12</v>
          </cell>
          <cell r="K408">
            <v>0</v>
          </cell>
          <cell r="L408">
            <v>4.5</v>
          </cell>
          <cell r="M408">
            <v>0</v>
          </cell>
          <cell r="N408">
            <v>10</v>
          </cell>
          <cell r="O408">
            <v>0</v>
          </cell>
          <cell r="P408">
            <v>4</v>
          </cell>
          <cell r="Q408">
            <v>0</v>
          </cell>
          <cell r="R408" t="str">
            <v>ETE 2020</v>
          </cell>
          <cell r="S408" t="str">
            <v>ACC</v>
          </cell>
          <cell r="T408" t="str">
            <v>UNISEX</v>
          </cell>
          <cell r="U408" t="str">
            <v>(vide)</v>
          </cell>
          <cell r="V408" t="str">
            <v>PCS</v>
          </cell>
          <cell r="W408">
            <v>2778</v>
          </cell>
          <cell r="X408">
            <v>2778</v>
          </cell>
          <cell r="BC408">
            <v>535</v>
          </cell>
          <cell r="BD408">
            <v>1477</v>
          </cell>
          <cell r="BE408">
            <v>766</v>
          </cell>
          <cell r="CL408">
            <v>0</v>
          </cell>
        </row>
        <row r="409">
          <cell r="D409" t="str">
            <v>303HT50-910-PCS</v>
          </cell>
          <cell r="E409" t="str">
            <v>303HT50</v>
          </cell>
          <cell r="F409" t="str">
            <v>AILEL AUTH SOCKS X3</v>
          </cell>
          <cell r="G409" t="str">
            <v>910</v>
          </cell>
          <cell r="H409" t="str">
            <v xml:space="preserve">BLACK </v>
          </cell>
          <cell r="I409">
            <v>0.84299999999999997</v>
          </cell>
          <cell r="J409">
            <v>12</v>
          </cell>
          <cell r="K409">
            <v>0</v>
          </cell>
          <cell r="L409">
            <v>4.5</v>
          </cell>
          <cell r="M409">
            <v>0</v>
          </cell>
          <cell r="N409">
            <v>10</v>
          </cell>
          <cell r="O409">
            <v>0</v>
          </cell>
          <cell r="P409">
            <v>4</v>
          </cell>
          <cell r="Q409">
            <v>0</v>
          </cell>
          <cell r="R409" t="str">
            <v>ETE 2020</v>
          </cell>
          <cell r="S409" t="str">
            <v>ACC</v>
          </cell>
          <cell r="T409" t="str">
            <v>UNISEX</v>
          </cell>
          <cell r="U409" t="str">
            <v>(vide)</v>
          </cell>
          <cell r="V409" t="str">
            <v>PCS</v>
          </cell>
          <cell r="W409">
            <v>973</v>
          </cell>
          <cell r="X409">
            <v>973</v>
          </cell>
          <cell r="BC409">
            <v>849</v>
          </cell>
          <cell r="BE409">
            <v>124</v>
          </cell>
          <cell r="CL409">
            <v>0</v>
          </cell>
        </row>
        <row r="410">
          <cell r="D410" t="str">
            <v>303HT50-918-PCS</v>
          </cell>
          <cell r="E410" t="str">
            <v>303HT50</v>
          </cell>
          <cell r="F410" t="str">
            <v>AILEL AUTH SOCKS X3</v>
          </cell>
          <cell r="G410" t="str">
            <v>918</v>
          </cell>
          <cell r="H410" t="str">
            <v>WHITE/BLACK</v>
          </cell>
          <cell r="I410">
            <v>0.84299999999999997</v>
          </cell>
          <cell r="J410">
            <v>12</v>
          </cell>
          <cell r="K410">
            <v>0</v>
          </cell>
          <cell r="L410">
            <v>4.5</v>
          </cell>
          <cell r="M410">
            <v>0</v>
          </cell>
          <cell r="N410">
            <v>10</v>
          </cell>
          <cell r="O410">
            <v>0</v>
          </cell>
          <cell r="P410">
            <v>4</v>
          </cell>
          <cell r="Q410">
            <v>0</v>
          </cell>
          <cell r="R410" t="str">
            <v>ETE 2020</v>
          </cell>
          <cell r="S410" t="str">
            <v>ACC</v>
          </cell>
          <cell r="T410" t="str">
            <v>UNISEX</v>
          </cell>
          <cell r="U410" t="str">
            <v>(vide)</v>
          </cell>
          <cell r="V410" t="str">
            <v>PCS</v>
          </cell>
          <cell r="W410">
            <v>1145</v>
          </cell>
          <cell r="X410">
            <v>1145</v>
          </cell>
          <cell r="BC410">
            <v>625</v>
          </cell>
          <cell r="BD410">
            <v>147</v>
          </cell>
          <cell r="BE410">
            <v>373</v>
          </cell>
          <cell r="CL410">
            <v>0</v>
          </cell>
        </row>
        <row r="411">
          <cell r="D411" t="str">
            <v>303HT50-919-PCS</v>
          </cell>
          <cell r="E411" t="str">
            <v>303HT50</v>
          </cell>
          <cell r="F411" t="str">
            <v>AILEL AUTH SOCKS X3</v>
          </cell>
          <cell r="G411" t="str">
            <v>919</v>
          </cell>
          <cell r="H411" t="str">
            <v>WHITE</v>
          </cell>
          <cell r="I411">
            <v>0.84299999999999997</v>
          </cell>
          <cell r="J411">
            <v>12</v>
          </cell>
          <cell r="K411">
            <v>0</v>
          </cell>
          <cell r="L411">
            <v>4.5</v>
          </cell>
          <cell r="M411">
            <v>0</v>
          </cell>
          <cell r="N411">
            <v>10</v>
          </cell>
          <cell r="O411">
            <v>0</v>
          </cell>
          <cell r="P411">
            <v>4</v>
          </cell>
          <cell r="Q411">
            <v>0</v>
          </cell>
          <cell r="R411" t="str">
            <v>ETE 2020</v>
          </cell>
          <cell r="S411" t="str">
            <v>ACC</v>
          </cell>
          <cell r="T411" t="str">
            <v>UNISEX</v>
          </cell>
          <cell r="U411" t="str">
            <v>(vide)</v>
          </cell>
          <cell r="V411" t="str">
            <v>PCS</v>
          </cell>
          <cell r="W411">
            <v>483</v>
          </cell>
          <cell r="X411">
            <v>483</v>
          </cell>
          <cell r="BC411">
            <v>483</v>
          </cell>
          <cell r="CL411">
            <v>0</v>
          </cell>
        </row>
        <row r="412">
          <cell r="D412" t="str">
            <v>303HT50-920-PCS</v>
          </cell>
          <cell r="E412" t="str">
            <v>303HT50</v>
          </cell>
          <cell r="F412" t="str">
            <v>AILEL AUTH SOCKS X3</v>
          </cell>
          <cell r="G412" t="str">
            <v>920</v>
          </cell>
          <cell r="H412" t="str">
            <v>WHITE/PINK</v>
          </cell>
          <cell r="I412">
            <v>0.84299999999999997</v>
          </cell>
          <cell r="J412">
            <v>12</v>
          </cell>
          <cell r="K412">
            <v>0</v>
          </cell>
          <cell r="L412">
            <v>4.5</v>
          </cell>
          <cell r="M412">
            <v>0</v>
          </cell>
          <cell r="N412">
            <v>10</v>
          </cell>
          <cell r="O412">
            <v>0</v>
          </cell>
          <cell r="P412">
            <v>4</v>
          </cell>
          <cell r="Q412">
            <v>0</v>
          </cell>
          <cell r="R412" t="str">
            <v>ETE 2020</v>
          </cell>
          <cell r="S412" t="str">
            <v>ACC</v>
          </cell>
          <cell r="T412" t="str">
            <v>UNISEX</v>
          </cell>
          <cell r="U412" t="str">
            <v>(vide)</v>
          </cell>
          <cell r="V412" t="str">
            <v>PCS</v>
          </cell>
          <cell r="W412">
            <v>803</v>
          </cell>
          <cell r="X412">
            <v>803</v>
          </cell>
          <cell r="BC412">
            <v>742</v>
          </cell>
          <cell r="BD412">
            <v>12</v>
          </cell>
          <cell r="BE412">
            <v>49</v>
          </cell>
          <cell r="CL412">
            <v>0</v>
          </cell>
        </row>
        <row r="413">
          <cell r="D413" t="str">
            <v>303HTL0-901-PCS</v>
          </cell>
          <cell r="E413" t="str">
            <v>303HTL0</v>
          </cell>
          <cell r="F413" t="str">
            <v>FULVIO TEE</v>
          </cell>
          <cell r="G413" t="str">
            <v>901</v>
          </cell>
          <cell r="H413" t="str">
            <v>GREEN LICHENE/BLUE</v>
          </cell>
          <cell r="I413">
            <v>4.6740000000000004</v>
          </cell>
          <cell r="J413">
            <v>28</v>
          </cell>
          <cell r="K413">
            <v>0</v>
          </cell>
          <cell r="L413">
            <v>14</v>
          </cell>
          <cell r="M413">
            <v>0</v>
          </cell>
          <cell r="N413">
            <v>17</v>
          </cell>
          <cell r="O413">
            <v>0</v>
          </cell>
          <cell r="P413">
            <v>17</v>
          </cell>
          <cell r="Q413">
            <v>0</v>
          </cell>
          <cell r="R413" t="str">
            <v>HIVER 2018</v>
          </cell>
          <cell r="S413" t="str">
            <v>APPAREL</v>
          </cell>
          <cell r="T413" t="str">
            <v>MAN</v>
          </cell>
          <cell r="U413" t="str">
            <v>(vide)</v>
          </cell>
          <cell r="V413" t="str">
            <v>PCS</v>
          </cell>
          <cell r="W413">
            <v>2</v>
          </cell>
          <cell r="X413">
            <v>2</v>
          </cell>
          <cell r="BW413">
            <v>1</v>
          </cell>
          <cell r="BX413">
            <v>1</v>
          </cell>
          <cell r="CL413">
            <v>0</v>
          </cell>
        </row>
        <row r="414">
          <cell r="D414" t="str">
            <v>303HZE0-005-PCS</v>
          </cell>
          <cell r="E414" t="str">
            <v>303HZE0</v>
          </cell>
          <cell r="F414" t="str">
            <v>CABAS SHORT</v>
          </cell>
          <cell r="G414" t="str">
            <v>005</v>
          </cell>
          <cell r="H414" t="str">
            <v>BLACK</v>
          </cell>
          <cell r="I414">
            <v>2.84</v>
          </cell>
          <cell r="J414">
            <v>20</v>
          </cell>
          <cell r="K414">
            <v>0</v>
          </cell>
          <cell r="L414">
            <v>10</v>
          </cell>
          <cell r="M414">
            <v>0</v>
          </cell>
          <cell r="N414">
            <v>18</v>
          </cell>
          <cell r="O414">
            <v>0</v>
          </cell>
          <cell r="P414">
            <v>7.2</v>
          </cell>
          <cell r="Q414">
            <v>0</v>
          </cell>
          <cell r="R414" t="str">
            <v>ETE 2021</v>
          </cell>
          <cell r="S414" t="str">
            <v>APPAREL</v>
          </cell>
          <cell r="T414" t="str">
            <v>MAN</v>
          </cell>
          <cell r="U414" t="str">
            <v>(vide)</v>
          </cell>
          <cell r="V414" t="str">
            <v>PCS</v>
          </cell>
          <cell r="W414">
            <v>217</v>
          </cell>
          <cell r="X414">
            <v>217</v>
          </cell>
          <cell r="BT414">
            <v>20</v>
          </cell>
          <cell r="BU414">
            <v>26</v>
          </cell>
          <cell r="BV414">
            <v>56</v>
          </cell>
          <cell r="BW414">
            <v>22</v>
          </cell>
          <cell r="BX414">
            <v>71</v>
          </cell>
          <cell r="BY414">
            <v>22</v>
          </cell>
          <cell r="CL414">
            <v>0</v>
          </cell>
        </row>
        <row r="415">
          <cell r="D415" t="str">
            <v>303HZE0-193-PCS</v>
          </cell>
          <cell r="E415" t="str">
            <v>303HZE0</v>
          </cell>
          <cell r="F415" t="str">
            <v>CABAS SHORT</v>
          </cell>
          <cell r="G415" t="str">
            <v>193</v>
          </cell>
          <cell r="H415" t="str">
            <v>BLUE MARINE</v>
          </cell>
          <cell r="I415">
            <v>2.84</v>
          </cell>
          <cell r="J415">
            <v>20</v>
          </cell>
          <cell r="K415">
            <v>0</v>
          </cell>
          <cell r="L415">
            <v>10</v>
          </cell>
          <cell r="M415">
            <v>0</v>
          </cell>
          <cell r="N415">
            <v>18</v>
          </cell>
          <cell r="O415">
            <v>0</v>
          </cell>
          <cell r="P415">
            <v>7.2</v>
          </cell>
          <cell r="Q415">
            <v>0</v>
          </cell>
          <cell r="R415" t="str">
            <v>ETE 2021</v>
          </cell>
          <cell r="S415" t="str">
            <v>APPAREL</v>
          </cell>
          <cell r="T415" t="str">
            <v>MAN</v>
          </cell>
          <cell r="U415" t="str">
            <v>(vide)</v>
          </cell>
          <cell r="V415" t="str">
            <v>PCS</v>
          </cell>
          <cell r="W415">
            <v>184</v>
          </cell>
          <cell r="X415">
            <v>184</v>
          </cell>
          <cell r="BT415">
            <v>9</v>
          </cell>
          <cell r="BU415">
            <v>12</v>
          </cell>
          <cell r="BV415">
            <v>43</v>
          </cell>
          <cell r="BW415">
            <v>32</v>
          </cell>
          <cell r="BX415">
            <v>78</v>
          </cell>
          <cell r="BY415">
            <v>10</v>
          </cell>
          <cell r="CL415">
            <v>0</v>
          </cell>
        </row>
        <row r="416">
          <cell r="D416" t="str">
            <v>303IW90-X1Z-PCS</v>
          </cell>
          <cell r="E416" t="str">
            <v>303IW90</v>
          </cell>
          <cell r="F416" t="str">
            <v>BESCOT JKT</v>
          </cell>
          <cell r="G416" t="str">
            <v>X1Z</v>
          </cell>
          <cell r="H416" t="str">
            <v>NAVY BLUE</v>
          </cell>
          <cell r="I416">
            <v>21.446999999999999</v>
          </cell>
          <cell r="J416">
            <v>85</v>
          </cell>
          <cell r="K416">
            <v>0</v>
          </cell>
          <cell r="L416">
            <v>42.5</v>
          </cell>
          <cell r="M416">
            <v>0</v>
          </cell>
          <cell r="N416">
            <v>75</v>
          </cell>
          <cell r="O416">
            <v>0</v>
          </cell>
          <cell r="P416">
            <v>30</v>
          </cell>
          <cell r="Q416">
            <v>0</v>
          </cell>
          <cell r="R416" t="str">
            <v>ETE 2016</v>
          </cell>
          <cell r="S416" t="str">
            <v>APPAREL</v>
          </cell>
          <cell r="T416" t="str">
            <v>MAN</v>
          </cell>
          <cell r="U416" t="str">
            <v>(vide)</v>
          </cell>
          <cell r="V416" t="str">
            <v>PCS</v>
          </cell>
          <cell r="W416">
            <v>27</v>
          </cell>
          <cell r="X416">
            <v>27</v>
          </cell>
          <cell r="BT416">
            <v>5</v>
          </cell>
          <cell r="BU416">
            <v>6</v>
          </cell>
          <cell r="BV416">
            <v>5</v>
          </cell>
          <cell r="BW416">
            <v>6</v>
          </cell>
          <cell r="BX416">
            <v>5</v>
          </cell>
          <cell r="CL416">
            <v>0</v>
          </cell>
        </row>
        <row r="417">
          <cell r="D417" t="str">
            <v>303K0C0-902-PCS</v>
          </cell>
          <cell r="E417" t="str">
            <v>303K0C0</v>
          </cell>
          <cell r="F417" t="str">
            <v>BABETH TKS</v>
          </cell>
          <cell r="G417" t="str">
            <v>902</v>
          </cell>
          <cell r="H417" t="str">
            <v xml:space="preserve">FUXIA /BLACK </v>
          </cell>
          <cell r="I417">
            <v>8.2210000000000001</v>
          </cell>
          <cell r="J417">
            <v>0</v>
          </cell>
          <cell r="K417">
            <v>50</v>
          </cell>
          <cell r="L417">
            <v>0</v>
          </cell>
          <cell r="M417">
            <v>25</v>
          </cell>
          <cell r="N417">
            <v>0</v>
          </cell>
          <cell r="O417">
            <v>35</v>
          </cell>
          <cell r="P417">
            <v>0</v>
          </cell>
          <cell r="Q417">
            <v>17.5</v>
          </cell>
          <cell r="R417" t="str">
            <v>HIVER 2016</v>
          </cell>
          <cell r="S417" t="str">
            <v>APPAREL</v>
          </cell>
          <cell r="T417" t="str">
            <v>GIRL</v>
          </cell>
          <cell r="U417" t="str">
            <v>(vide)</v>
          </cell>
          <cell r="V417" t="str">
            <v>PCS</v>
          </cell>
          <cell r="W417">
            <v>1</v>
          </cell>
          <cell r="X417">
            <v>1</v>
          </cell>
          <cell r="BL417">
            <v>1</v>
          </cell>
          <cell r="CL417">
            <v>0</v>
          </cell>
        </row>
        <row r="418">
          <cell r="D418" t="str">
            <v>303K0C0-903-PCS</v>
          </cell>
          <cell r="E418" t="str">
            <v>303K0C0</v>
          </cell>
          <cell r="F418" t="str">
            <v>BABETH TKS</v>
          </cell>
          <cell r="G418" t="str">
            <v>903</v>
          </cell>
          <cell r="H418" t="str">
            <v xml:space="preserve">PINK POWDER/NAVY BLUE </v>
          </cell>
          <cell r="I418">
            <v>8.2210000000000001</v>
          </cell>
          <cell r="J418">
            <v>0</v>
          </cell>
          <cell r="K418">
            <v>50</v>
          </cell>
          <cell r="L418">
            <v>0</v>
          </cell>
          <cell r="M418">
            <v>25</v>
          </cell>
          <cell r="N418">
            <v>0</v>
          </cell>
          <cell r="O418">
            <v>35</v>
          </cell>
          <cell r="P418">
            <v>0</v>
          </cell>
          <cell r="Q418">
            <v>17.5</v>
          </cell>
          <cell r="R418" t="str">
            <v>HIVER 2016</v>
          </cell>
          <cell r="S418" t="str">
            <v>APPAREL</v>
          </cell>
          <cell r="T418" t="str">
            <v>GIRL</v>
          </cell>
          <cell r="U418" t="str">
            <v>(vide)</v>
          </cell>
          <cell r="V418" t="str">
            <v>PCS</v>
          </cell>
          <cell r="W418">
            <v>1</v>
          </cell>
          <cell r="X418">
            <v>1</v>
          </cell>
          <cell r="BL418">
            <v>1</v>
          </cell>
          <cell r="CL418">
            <v>0</v>
          </cell>
        </row>
        <row r="419">
          <cell r="D419" t="str">
            <v>303K1M0-X1Z-PCS</v>
          </cell>
          <cell r="E419" t="str">
            <v>303K1M0</v>
          </cell>
          <cell r="F419" t="str">
            <v xml:space="preserve">BLANCHE PADDED JKT </v>
          </cell>
          <cell r="G419" t="str">
            <v>X1Z</v>
          </cell>
          <cell r="H419" t="str">
            <v xml:space="preserve">NAVY </v>
          </cell>
          <cell r="I419">
            <v>13.231999999999999</v>
          </cell>
          <cell r="J419">
            <v>0</v>
          </cell>
          <cell r="K419">
            <v>65</v>
          </cell>
          <cell r="L419">
            <v>0</v>
          </cell>
          <cell r="M419">
            <v>32.5</v>
          </cell>
          <cell r="N419">
            <v>0</v>
          </cell>
          <cell r="O419">
            <v>45</v>
          </cell>
          <cell r="P419">
            <v>0</v>
          </cell>
          <cell r="Q419">
            <v>22.5</v>
          </cell>
          <cell r="R419" t="str">
            <v>HIVER 2016</v>
          </cell>
          <cell r="S419" t="str">
            <v>APPAREL</v>
          </cell>
          <cell r="T419" t="str">
            <v>GIRL</v>
          </cell>
          <cell r="U419" t="str">
            <v>(vide)</v>
          </cell>
          <cell r="V419" t="str">
            <v>PCS</v>
          </cell>
          <cell r="W419">
            <v>10</v>
          </cell>
          <cell r="X419">
            <v>10</v>
          </cell>
          <cell r="BL419">
            <v>1</v>
          </cell>
          <cell r="BP419">
            <v>9</v>
          </cell>
          <cell r="CL419">
            <v>0</v>
          </cell>
        </row>
        <row r="420">
          <cell r="D420" t="str">
            <v>303KUC0-A1H-PCS</v>
          </cell>
          <cell r="E420" t="str">
            <v>303KUC0</v>
          </cell>
          <cell r="F420" t="str">
            <v>RASTORIA SLIM 222 BANDA PANTS</v>
          </cell>
          <cell r="G420" t="str">
            <v>A1H</v>
          </cell>
          <cell r="H420" t="str">
            <v>BLACK/NEON ORANGE</v>
          </cell>
          <cell r="I420">
            <v>7.7190000000000003</v>
          </cell>
          <cell r="J420">
            <v>59</v>
          </cell>
          <cell r="K420">
            <v>0</v>
          </cell>
          <cell r="L420">
            <v>23.6</v>
          </cell>
          <cell r="M420">
            <v>0</v>
          </cell>
          <cell r="N420">
            <v>50</v>
          </cell>
          <cell r="O420">
            <v>0</v>
          </cell>
          <cell r="P420">
            <v>20</v>
          </cell>
          <cell r="Q420">
            <v>0</v>
          </cell>
          <cell r="R420" t="str">
            <v>HIVER 2020</v>
          </cell>
          <cell r="S420" t="str">
            <v>APPAREL</v>
          </cell>
          <cell r="T420" t="str">
            <v>UNISEX</v>
          </cell>
          <cell r="U420" t="str">
            <v>(vide)</v>
          </cell>
          <cell r="V420" t="str">
            <v>PCS</v>
          </cell>
          <cell r="W420">
            <v>104</v>
          </cell>
          <cell r="X420">
            <v>104</v>
          </cell>
          <cell r="BS420">
            <v>1</v>
          </cell>
          <cell r="BT420">
            <v>33</v>
          </cell>
          <cell r="BU420">
            <v>36</v>
          </cell>
          <cell r="BV420">
            <v>28</v>
          </cell>
          <cell r="BW420">
            <v>6</v>
          </cell>
          <cell r="CL420">
            <v>0</v>
          </cell>
        </row>
        <row r="421">
          <cell r="D421" t="str">
            <v>303KUC0-A1I-PCS</v>
          </cell>
          <cell r="E421" t="str">
            <v>303KUC0</v>
          </cell>
          <cell r="F421" t="str">
            <v>RASTORIA SLIM 222 BANDA PANTS</v>
          </cell>
          <cell r="G421" t="str">
            <v>A1I</v>
          </cell>
          <cell r="H421" t="str">
            <v>BLACK/NEON GREEN</v>
          </cell>
          <cell r="I421">
            <v>7.7190000000000003</v>
          </cell>
          <cell r="J421">
            <v>59</v>
          </cell>
          <cell r="K421">
            <v>0</v>
          </cell>
          <cell r="L421">
            <v>23.6</v>
          </cell>
          <cell r="M421">
            <v>0</v>
          </cell>
          <cell r="N421">
            <v>50</v>
          </cell>
          <cell r="O421">
            <v>0</v>
          </cell>
          <cell r="P421">
            <v>20</v>
          </cell>
          <cell r="Q421">
            <v>0</v>
          </cell>
          <cell r="R421" t="str">
            <v>HIVER 2020</v>
          </cell>
          <cell r="S421" t="str">
            <v>APPAREL</v>
          </cell>
          <cell r="T421" t="str">
            <v>UNISEX</v>
          </cell>
          <cell r="U421" t="str">
            <v>(vide)</v>
          </cell>
          <cell r="V421" t="str">
            <v>PCS</v>
          </cell>
          <cell r="W421">
            <v>170</v>
          </cell>
          <cell r="X421">
            <v>170</v>
          </cell>
          <cell r="BT421">
            <v>43</v>
          </cell>
          <cell r="BU421">
            <v>62</v>
          </cell>
          <cell r="BV421">
            <v>46</v>
          </cell>
          <cell r="BW421">
            <v>16</v>
          </cell>
          <cell r="BX421">
            <v>3</v>
          </cell>
          <cell r="CL421">
            <v>0</v>
          </cell>
        </row>
        <row r="422">
          <cell r="D422" t="str">
            <v>303KUC0-A20-PCS</v>
          </cell>
          <cell r="E422" t="str">
            <v>303KUC0</v>
          </cell>
          <cell r="F422" t="str">
            <v>RASTORIA SLIM 222 BANDA PANTS</v>
          </cell>
          <cell r="G422" t="str">
            <v>A20</v>
          </cell>
          <cell r="H422" t="str">
            <v>WHITE/VIOLET/BLUE</v>
          </cell>
          <cell r="I422">
            <v>7.7190000000000003</v>
          </cell>
          <cell r="J422">
            <v>59</v>
          </cell>
          <cell r="K422">
            <v>0</v>
          </cell>
          <cell r="L422">
            <v>23.6</v>
          </cell>
          <cell r="M422">
            <v>0</v>
          </cell>
          <cell r="N422">
            <v>50</v>
          </cell>
          <cell r="O422">
            <v>0</v>
          </cell>
          <cell r="P422">
            <v>20</v>
          </cell>
          <cell r="Q422">
            <v>0</v>
          </cell>
          <cell r="R422" t="str">
            <v>HIVER 2020</v>
          </cell>
          <cell r="S422" t="str">
            <v>APPAREL</v>
          </cell>
          <cell r="T422" t="str">
            <v>UNISEX</v>
          </cell>
          <cell r="U422" t="str">
            <v>(vide)</v>
          </cell>
          <cell r="V422" t="str">
            <v>PCS</v>
          </cell>
          <cell r="W422">
            <v>8</v>
          </cell>
          <cell r="X422">
            <v>8</v>
          </cell>
          <cell r="BS422">
            <v>1</v>
          </cell>
          <cell r="BT422">
            <v>1</v>
          </cell>
          <cell r="BU422">
            <v>5</v>
          </cell>
          <cell r="BV422">
            <v>1</v>
          </cell>
          <cell r="CL422">
            <v>0</v>
          </cell>
        </row>
        <row r="423">
          <cell r="D423" t="str">
            <v>303KUC0-A22-PCS</v>
          </cell>
          <cell r="E423" t="str">
            <v>303KUC0</v>
          </cell>
          <cell r="F423" t="str">
            <v>RASTORIA SLIM 222 BANDA PANTS</v>
          </cell>
          <cell r="G423" t="str">
            <v>A22</v>
          </cell>
          <cell r="H423" t="str">
            <v>WHITE/WHITE/BLACK</v>
          </cell>
          <cell r="I423">
            <v>7.7190000000000003</v>
          </cell>
          <cell r="J423">
            <v>59</v>
          </cell>
          <cell r="K423">
            <v>0</v>
          </cell>
          <cell r="L423">
            <v>23.6</v>
          </cell>
          <cell r="M423">
            <v>0</v>
          </cell>
          <cell r="N423">
            <v>50</v>
          </cell>
          <cell r="O423">
            <v>0</v>
          </cell>
          <cell r="P423">
            <v>20</v>
          </cell>
          <cell r="Q423">
            <v>0</v>
          </cell>
          <cell r="R423" t="str">
            <v>HIVER 2020</v>
          </cell>
          <cell r="S423" t="str">
            <v>APPAREL</v>
          </cell>
          <cell r="T423" t="str">
            <v>UNISEX</v>
          </cell>
          <cell r="U423" t="str">
            <v>(vide)</v>
          </cell>
          <cell r="V423" t="str">
            <v>PCS</v>
          </cell>
          <cell r="W423">
            <v>3</v>
          </cell>
          <cell r="X423">
            <v>3</v>
          </cell>
          <cell r="BV423">
            <v>3</v>
          </cell>
          <cell r="CL423">
            <v>0</v>
          </cell>
        </row>
        <row r="424">
          <cell r="D424" t="str">
            <v>303KUC0-A49-PCS</v>
          </cell>
          <cell r="E424" t="str">
            <v>303KUC0</v>
          </cell>
          <cell r="F424" t="str">
            <v>RASTORIA SLIM 222 BANDA PANTS</v>
          </cell>
          <cell r="G424" t="str">
            <v>A49</v>
          </cell>
          <cell r="H424" t="str">
            <v>ORANGE/VIOLET</v>
          </cell>
          <cell r="I424">
            <v>7.7190000000000003</v>
          </cell>
          <cell r="J424">
            <v>59</v>
          </cell>
          <cell r="K424">
            <v>0</v>
          </cell>
          <cell r="L424">
            <v>23.6</v>
          </cell>
          <cell r="M424">
            <v>0</v>
          </cell>
          <cell r="N424">
            <v>50</v>
          </cell>
          <cell r="O424">
            <v>0</v>
          </cell>
          <cell r="P424">
            <v>20</v>
          </cell>
          <cell r="Q424">
            <v>0</v>
          </cell>
          <cell r="R424" t="str">
            <v>HIVER 2020</v>
          </cell>
          <cell r="S424" t="str">
            <v>APPAREL</v>
          </cell>
          <cell r="T424" t="str">
            <v>UNISEX</v>
          </cell>
          <cell r="U424" t="str">
            <v>(vide)</v>
          </cell>
          <cell r="V424" t="str">
            <v>PCS</v>
          </cell>
          <cell r="W424">
            <v>14</v>
          </cell>
          <cell r="X424">
            <v>14</v>
          </cell>
          <cell r="BS424">
            <v>1</v>
          </cell>
          <cell r="BT424">
            <v>5</v>
          </cell>
          <cell r="BU424">
            <v>6</v>
          </cell>
          <cell r="BV424">
            <v>2</v>
          </cell>
          <cell r="CL424">
            <v>0</v>
          </cell>
        </row>
        <row r="425">
          <cell r="D425" t="str">
            <v>303KUC0-A56-PCS</v>
          </cell>
          <cell r="E425" t="str">
            <v>303KUC0</v>
          </cell>
          <cell r="F425" t="str">
            <v>RASTORIA SLIM 222 BANDA PANTS</v>
          </cell>
          <cell r="G425" t="str">
            <v>A56</v>
          </cell>
          <cell r="H425" t="str">
            <v>BLACK/WHITE ANTIQUE</v>
          </cell>
          <cell r="I425">
            <v>7.7190000000000003</v>
          </cell>
          <cell r="J425">
            <v>59</v>
          </cell>
          <cell r="K425">
            <v>0</v>
          </cell>
          <cell r="L425">
            <v>23.6</v>
          </cell>
          <cell r="M425">
            <v>0</v>
          </cell>
          <cell r="N425">
            <v>50</v>
          </cell>
          <cell r="O425">
            <v>0</v>
          </cell>
          <cell r="P425">
            <v>20</v>
          </cell>
          <cell r="Q425">
            <v>0</v>
          </cell>
          <cell r="R425" t="str">
            <v>HIVER 2020</v>
          </cell>
          <cell r="S425" t="str">
            <v>APPAREL</v>
          </cell>
          <cell r="T425" t="str">
            <v>UNISEX</v>
          </cell>
          <cell r="U425" t="str">
            <v>(vide)</v>
          </cell>
          <cell r="V425" t="str">
            <v>PCS</v>
          </cell>
          <cell r="W425">
            <v>80</v>
          </cell>
          <cell r="X425">
            <v>80</v>
          </cell>
          <cell r="BT425">
            <v>20</v>
          </cell>
          <cell r="BU425">
            <v>27</v>
          </cell>
          <cell r="BV425">
            <v>10</v>
          </cell>
          <cell r="BW425">
            <v>23</v>
          </cell>
          <cell r="CL425">
            <v>0</v>
          </cell>
        </row>
        <row r="426">
          <cell r="D426" t="str">
            <v>303L0R0-914-PCS</v>
          </cell>
          <cell r="E426" t="str">
            <v>303L0R0</v>
          </cell>
          <cell r="F426" t="str">
            <v>ESMIO AUTH SWEAT</v>
          </cell>
          <cell r="G426" t="str">
            <v>914</v>
          </cell>
          <cell r="H426" t="str">
            <v>GREY MD MEL</v>
          </cell>
          <cell r="I426">
            <v>9.9870000000000001</v>
          </cell>
          <cell r="J426">
            <v>35</v>
          </cell>
          <cell r="K426">
            <v>0</v>
          </cell>
          <cell r="L426">
            <v>17.5</v>
          </cell>
          <cell r="M426">
            <v>0</v>
          </cell>
          <cell r="N426">
            <v>45</v>
          </cell>
          <cell r="O426">
            <v>0</v>
          </cell>
          <cell r="P426">
            <v>18</v>
          </cell>
          <cell r="Q426">
            <v>0</v>
          </cell>
          <cell r="R426" t="str">
            <v>HIVER 2019</v>
          </cell>
          <cell r="S426" t="str">
            <v>APPAREL</v>
          </cell>
          <cell r="T426" t="str">
            <v>MAN</v>
          </cell>
          <cell r="U426" t="str">
            <v>(vide)</v>
          </cell>
          <cell r="V426" t="str">
            <v>PCS</v>
          </cell>
          <cell r="W426">
            <v>1</v>
          </cell>
          <cell r="X426">
            <v>1</v>
          </cell>
          <cell r="BV426">
            <v>1</v>
          </cell>
          <cell r="CL426">
            <v>0</v>
          </cell>
        </row>
        <row r="427">
          <cell r="D427" t="str">
            <v>303L0R0-945-PCS</v>
          </cell>
          <cell r="E427" t="str">
            <v>303L0R0</v>
          </cell>
          <cell r="F427" t="str">
            <v>ESMIO AUTH SWEAT</v>
          </cell>
          <cell r="G427" t="str">
            <v>945</v>
          </cell>
          <cell r="H427" t="str">
            <v>BLACK/WHITE</v>
          </cell>
          <cell r="I427">
            <v>9.9870000000000001</v>
          </cell>
          <cell r="J427">
            <v>35</v>
          </cell>
          <cell r="K427">
            <v>0</v>
          </cell>
          <cell r="L427">
            <v>17.5</v>
          </cell>
          <cell r="M427">
            <v>0</v>
          </cell>
          <cell r="N427">
            <v>45</v>
          </cell>
          <cell r="O427">
            <v>0</v>
          </cell>
          <cell r="P427">
            <v>18</v>
          </cell>
          <cell r="Q427">
            <v>0</v>
          </cell>
          <cell r="R427" t="str">
            <v>HIVER 2019</v>
          </cell>
          <cell r="S427" t="str">
            <v>APPAREL</v>
          </cell>
          <cell r="T427" t="str">
            <v>MAN</v>
          </cell>
          <cell r="U427" t="str">
            <v>(vide)</v>
          </cell>
          <cell r="V427" t="str">
            <v>PCS</v>
          </cell>
          <cell r="W427">
            <v>2</v>
          </cell>
          <cell r="X427">
            <v>2</v>
          </cell>
          <cell r="BX427">
            <v>2</v>
          </cell>
          <cell r="CL427">
            <v>0</v>
          </cell>
        </row>
        <row r="428">
          <cell r="D428" t="str">
            <v>303LD10-901-PCS</v>
          </cell>
          <cell r="E428" t="str">
            <v>303LD10</v>
          </cell>
          <cell r="F428" t="str">
            <v>STIRLING JKT</v>
          </cell>
          <cell r="G428" t="str">
            <v>901</v>
          </cell>
          <cell r="H428" t="str">
            <v>BLACK / SILVER</v>
          </cell>
          <cell r="I428">
            <v>22.152000000000001</v>
          </cell>
          <cell r="J428">
            <v>95</v>
          </cell>
          <cell r="K428">
            <v>0</v>
          </cell>
          <cell r="L428">
            <v>47.5</v>
          </cell>
          <cell r="M428">
            <v>0</v>
          </cell>
          <cell r="N428">
            <v>85</v>
          </cell>
          <cell r="O428">
            <v>0</v>
          </cell>
          <cell r="P428">
            <v>34</v>
          </cell>
          <cell r="Q428">
            <v>0</v>
          </cell>
          <cell r="R428" t="str">
            <v>HIVER 2016</v>
          </cell>
          <cell r="S428" t="str">
            <v>APPAREL</v>
          </cell>
          <cell r="T428" t="str">
            <v>MAN</v>
          </cell>
          <cell r="U428" t="str">
            <v>(vide)</v>
          </cell>
          <cell r="V428" t="str">
            <v>PCS</v>
          </cell>
          <cell r="W428">
            <v>4</v>
          </cell>
          <cell r="X428">
            <v>4</v>
          </cell>
          <cell r="BS428">
            <v>1</v>
          </cell>
          <cell r="BW428">
            <v>3</v>
          </cell>
          <cell r="CL428">
            <v>0</v>
          </cell>
        </row>
        <row r="429">
          <cell r="D429" t="str">
            <v>303LD30-005-PCS</v>
          </cell>
          <cell r="E429" t="str">
            <v>303LD30</v>
          </cell>
          <cell r="F429" t="str">
            <v>PORTMAN PADDED JKT</v>
          </cell>
          <cell r="G429" t="str">
            <v>005</v>
          </cell>
          <cell r="H429" t="str">
            <v>BLACK</v>
          </cell>
          <cell r="I429">
            <v>27.908999999999999</v>
          </cell>
          <cell r="J429">
            <v>100</v>
          </cell>
          <cell r="K429">
            <v>0</v>
          </cell>
          <cell r="L429">
            <v>50</v>
          </cell>
          <cell r="M429">
            <v>0</v>
          </cell>
          <cell r="N429">
            <v>90</v>
          </cell>
          <cell r="O429">
            <v>0</v>
          </cell>
          <cell r="P429">
            <v>36</v>
          </cell>
          <cell r="Q429">
            <v>0</v>
          </cell>
          <cell r="R429" t="str">
            <v>HIVER 2016</v>
          </cell>
          <cell r="S429" t="str">
            <v>APPAREL</v>
          </cell>
          <cell r="T429" t="str">
            <v>MAN</v>
          </cell>
          <cell r="U429" t="str">
            <v>(vide)</v>
          </cell>
          <cell r="V429" t="str">
            <v>PCS</v>
          </cell>
          <cell r="W429">
            <v>17</v>
          </cell>
          <cell r="X429">
            <v>17</v>
          </cell>
          <cell r="BT429">
            <v>5</v>
          </cell>
          <cell r="BU429">
            <v>5</v>
          </cell>
          <cell r="BV429">
            <v>5</v>
          </cell>
          <cell r="BW429">
            <v>2</v>
          </cell>
          <cell r="CL429">
            <v>0</v>
          </cell>
        </row>
        <row r="430">
          <cell r="D430" t="str">
            <v>303LD60-001-PCS</v>
          </cell>
          <cell r="E430" t="str">
            <v>303LD60</v>
          </cell>
          <cell r="F430" t="str">
            <v>ALBION TEE SS</v>
          </cell>
          <cell r="G430" t="str">
            <v>001</v>
          </cell>
          <cell r="H430" t="str">
            <v>WHITE</v>
          </cell>
          <cell r="I430">
            <v>4.88</v>
          </cell>
          <cell r="J430">
            <v>30</v>
          </cell>
          <cell r="K430">
            <v>0</v>
          </cell>
          <cell r="L430">
            <v>15</v>
          </cell>
          <cell r="M430">
            <v>0</v>
          </cell>
          <cell r="N430">
            <v>22</v>
          </cell>
          <cell r="O430">
            <v>0</v>
          </cell>
          <cell r="P430">
            <v>8.8000000000000007</v>
          </cell>
          <cell r="Q430">
            <v>0</v>
          </cell>
          <cell r="R430" t="str">
            <v>HIVER 2016</v>
          </cell>
          <cell r="S430" t="str">
            <v>APPAREL</v>
          </cell>
          <cell r="T430" t="str">
            <v>MAN</v>
          </cell>
          <cell r="U430" t="str">
            <v>(vide)</v>
          </cell>
          <cell r="V430" t="str">
            <v>PCS</v>
          </cell>
          <cell r="W430">
            <v>18</v>
          </cell>
          <cell r="X430">
            <v>18</v>
          </cell>
          <cell r="BT430">
            <v>4</v>
          </cell>
          <cell r="BU430">
            <v>5</v>
          </cell>
          <cell r="BV430">
            <v>4</v>
          </cell>
          <cell r="BW430">
            <v>5</v>
          </cell>
          <cell r="CL430">
            <v>0</v>
          </cell>
        </row>
        <row r="431">
          <cell r="D431" t="str">
            <v>303LD60-005-PCS</v>
          </cell>
          <cell r="E431" t="str">
            <v>303LD60</v>
          </cell>
          <cell r="F431" t="str">
            <v>ALBION TEE SS</v>
          </cell>
          <cell r="G431" t="str">
            <v>005</v>
          </cell>
          <cell r="H431" t="str">
            <v>BLACK</v>
          </cell>
          <cell r="I431">
            <v>4.88</v>
          </cell>
          <cell r="J431">
            <v>30</v>
          </cell>
          <cell r="K431">
            <v>0</v>
          </cell>
          <cell r="L431">
            <v>15</v>
          </cell>
          <cell r="M431">
            <v>0</v>
          </cell>
          <cell r="N431">
            <v>22</v>
          </cell>
          <cell r="O431">
            <v>0</v>
          </cell>
          <cell r="P431">
            <v>8.8000000000000007</v>
          </cell>
          <cell r="Q431">
            <v>0</v>
          </cell>
          <cell r="R431" t="str">
            <v>HIVER 2016</v>
          </cell>
          <cell r="S431" t="str">
            <v>APPAREL</v>
          </cell>
          <cell r="T431" t="str">
            <v>MAN</v>
          </cell>
          <cell r="U431" t="str">
            <v>(vide)</v>
          </cell>
          <cell r="V431" t="str">
            <v>PCS</v>
          </cell>
          <cell r="W431">
            <v>15</v>
          </cell>
          <cell r="X431">
            <v>15</v>
          </cell>
          <cell r="BT431">
            <v>2</v>
          </cell>
          <cell r="BU431">
            <v>3</v>
          </cell>
          <cell r="BV431">
            <v>5</v>
          </cell>
          <cell r="BW431">
            <v>5</v>
          </cell>
          <cell r="CL431">
            <v>0</v>
          </cell>
        </row>
        <row r="432">
          <cell r="D432" t="str">
            <v>303LD90-005-PCS</v>
          </cell>
          <cell r="E432" t="str">
            <v>303LD90</v>
          </cell>
          <cell r="F432" t="str">
            <v>ASTON SWEAT</v>
          </cell>
          <cell r="G432" t="str">
            <v>005</v>
          </cell>
          <cell r="H432" t="str">
            <v>BLACK</v>
          </cell>
          <cell r="I432">
            <v>11.010999999999999</v>
          </cell>
          <cell r="J432">
            <v>65</v>
          </cell>
          <cell r="K432">
            <v>0</v>
          </cell>
          <cell r="L432">
            <v>32.5</v>
          </cell>
          <cell r="M432">
            <v>0</v>
          </cell>
          <cell r="N432">
            <v>50</v>
          </cell>
          <cell r="O432">
            <v>0</v>
          </cell>
          <cell r="P432">
            <v>20</v>
          </cell>
          <cell r="Q432">
            <v>0</v>
          </cell>
          <cell r="R432" t="str">
            <v>HIVER 2016</v>
          </cell>
          <cell r="S432" t="str">
            <v>APPAREL</v>
          </cell>
          <cell r="T432" t="str">
            <v>MAN</v>
          </cell>
          <cell r="U432" t="str">
            <v>(vide)</v>
          </cell>
          <cell r="V432" t="str">
            <v>PCS</v>
          </cell>
          <cell r="W432">
            <v>17</v>
          </cell>
          <cell r="X432">
            <v>17</v>
          </cell>
          <cell r="BT432">
            <v>5</v>
          </cell>
          <cell r="BU432">
            <v>3</v>
          </cell>
          <cell r="BV432">
            <v>5</v>
          </cell>
          <cell r="BW432">
            <v>4</v>
          </cell>
          <cell r="CL432">
            <v>0</v>
          </cell>
        </row>
        <row r="433">
          <cell r="D433" t="str">
            <v>303LDD0-005-PCS</v>
          </cell>
          <cell r="E433" t="str">
            <v>303LDD0</v>
          </cell>
          <cell r="F433" t="str">
            <v>GREENOCK PANTS</v>
          </cell>
          <cell r="G433" t="str">
            <v>005</v>
          </cell>
          <cell r="H433" t="str">
            <v>BLACK</v>
          </cell>
          <cell r="I433">
            <v>13.535</v>
          </cell>
          <cell r="J433">
            <v>70</v>
          </cell>
          <cell r="K433">
            <v>0</v>
          </cell>
          <cell r="L433">
            <v>35</v>
          </cell>
          <cell r="M433">
            <v>0</v>
          </cell>
          <cell r="N433">
            <v>50</v>
          </cell>
          <cell r="O433">
            <v>0</v>
          </cell>
          <cell r="P433">
            <v>20</v>
          </cell>
          <cell r="Q433">
            <v>0</v>
          </cell>
          <cell r="R433" t="str">
            <v>HIVER 2016</v>
          </cell>
          <cell r="S433" t="str">
            <v>APPAREL</v>
          </cell>
          <cell r="T433" t="str">
            <v>MAN</v>
          </cell>
          <cell r="U433" t="str">
            <v>(vide)</v>
          </cell>
          <cell r="V433" t="str">
            <v>PCS</v>
          </cell>
          <cell r="W433">
            <v>14</v>
          </cell>
          <cell r="X433">
            <v>14</v>
          </cell>
          <cell r="BT433">
            <v>4</v>
          </cell>
          <cell r="BU433">
            <v>5</v>
          </cell>
          <cell r="BV433">
            <v>5</v>
          </cell>
          <cell r="CL433">
            <v>0</v>
          </cell>
        </row>
        <row r="434">
          <cell r="D434" t="str">
            <v>303LDJ0-905-PCS</v>
          </cell>
          <cell r="E434" t="str">
            <v>303LDJ0</v>
          </cell>
          <cell r="F434" t="str">
            <v>HAMPDEN SWEAT</v>
          </cell>
          <cell r="G434" t="str">
            <v>905</v>
          </cell>
          <cell r="H434" t="str">
            <v>BLACK / GREY STEEL</v>
          </cell>
          <cell r="I434">
            <v>11.515000000000001</v>
          </cell>
          <cell r="J434">
            <v>55</v>
          </cell>
          <cell r="K434">
            <v>0</v>
          </cell>
          <cell r="L434">
            <v>27.5</v>
          </cell>
          <cell r="M434">
            <v>0</v>
          </cell>
          <cell r="N434">
            <v>40</v>
          </cell>
          <cell r="O434">
            <v>0</v>
          </cell>
          <cell r="P434">
            <v>16</v>
          </cell>
          <cell r="Q434">
            <v>0</v>
          </cell>
          <cell r="R434" t="str">
            <v>HIVER 2016</v>
          </cell>
          <cell r="S434" t="str">
            <v>APPAREL</v>
          </cell>
          <cell r="T434" t="str">
            <v>MAN</v>
          </cell>
          <cell r="U434" t="str">
            <v>(vide)</v>
          </cell>
          <cell r="V434" t="str">
            <v>PCS</v>
          </cell>
          <cell r="W434">
            <v>13</v>
          </cell>
          <cell r="X434">
            <v>13</v>
          </cell>
          <cell r="BT434">
            <v>4</v>
          </cell>
          <cell r="BU434">
            <v>3</v>
          </cell>
          <cell r="BV434">
            <v>4</v>
          </cell>
          <cell r="BW434">
            <v>2</v>
          </cell>
          <cell r="CL434">
            <v>0</v>
          </cell>
        </row>
        <row r="435">
          <cell r="D435" t="str">
            <v>303LF20-005-PCS</v>
          </cell>
          <cell r="E435" t="str">
            <v>303LF20</v>
          </cell>
          <cell r="F435" t="str">
            <v>ELGIN TRACKTOP</v>
          </cell>
          <cell r="G435" t="str">
            <v>005</v>
          </cell>
          <cell r="H435" t="str">
            <v>BLACK</v>
          </cell>
          <cell r="I435">
            <v>13.12</v>
          </cell>
          <cell r="J435">
            <v>70</v>
          </cell>
          <cell r="K435">
            <v>0</v>
          </cell>
          <cell r="L435">
            <v>35</v>
          </cell>
          <cell r="M435">
            <v>0</v>
          </cell>
          <cell r="N435">
            <v>55</v>
          </cell>
          <cell r="O435">
            <v>0</v>
          </cell>
          <cell r="P435">
            <v>20</v>
          </cell>
          <cell r="Q435">
            <v>0</v>
          </cell>
          <cell r="R435" t="str">
            <v>HIVER 2016</v>
          </cell>
          <cell r="S435" t="str">
            <v>APPAREL</v>
          </cell>
          <cell r="T435" t="str">
            <v>MAN</v>
          </cell>
          <cell r="U435" t="str">
            <v>(vide)</v>
          </cell>
          <cell r="V435" t="str">
            <v>PCS</v>
          </cell>
          <cell r="W435">
            <v>4</v>
          </cell>
          <cell r="X435">
            <v>4</v>
          </cell>
          <cell r="BT435">
            <v>3</v>
          </cell>
          <cell r="BW435">
            <v>1</v>
          </cell>
          <cell r="CL435">
            <v>0</v>
          </cell>
        </row>
        <row r="436">
          <cell r="D436" t="str">
            <v>303LIJ0_DSM-902-PAI</v>
          </cell>
          <cell r="E436" t="str">
            <v>303LIJ0_DSM</v>
          </cell>
          <cell r="F436" t="str">
            <v>FEDORA 4 DSM</v>
          </cell>
          <cell r="G436" t="str">
            <v>902</v>
          </cell>
          <cell r="H436" t="str">
            <v xml:space="preserve">MID GREY /RED / WHITE </v>
          </cell>
          <cell r="I436">
            <v>3.0329999999999999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 t="str">
            <v>ETE 2020</v>
          </cell>
          <cell r="S436" t="str">
            <v>SHOES</v>
          </cell>
          <cell r="T436" t="str">
            <v>MAN</v>
          </cell>
          <cell r="U436" t="str">
            <v>(vide)</v>
          </cell>
          <cell r="V436" t="str">
            <v>PAI</v>
          </cell>
          <cell r="W436">
            <v>21</v>
          </cell>
          <cell r="X436">
            <v>21</v>
          </cell>
          <cell r="AQ436">
            <v>4</v>
          </cell>
          <cell r="AS436">
            <v>14</v>
          </cell>
          <cell r="AT436">
            <v>3</v>
          </cell>
          <cell r="CL436">
            <v>0</v>
          </cell>
        </row>
        <row r="437">
          <cell r="D437" t="str">
            <v>303LP60-A39-PCS</v>
          </cell>
          <cell r="E437" t="str">
            <v>303LP60</v>
          </cell>
          <cell r="F437" t="str">
            <v>MEREZ SLIM  222 BANDA JKT</v>
          </cell>
          <cell r="G437" t="str">
            <v>A39</v>
          </cell>
          <cell r="H437" t="str">
            <v>BLACK/WHT/VIOLE/BLUE</v>
          </cell>
          <cell r="I437">
            <v>13.132</v>
          </cell>
          <cell r="J437">
            <v>70</v>
          </cell>
          <cell r="K437">
            <v>0</v>
          </cell>
          <cell r="L437">
            <v>28</v>
          </cell>
          <cell r="M437">
            <v>0</v>
          </cell>
          <cell r="N437">
            <v>65</v>
          </cell>
          <cell r="O437">
            <v>0</v>
          </cell>
          <cell r="P437">
            <v>26</v>
          </cell>
          <cell r="Q437">
            <v>0</v>
          </cell>
          <cell r="R437" t="str">
            <v>HIVER 2019</v>
          </cell>
          <cell r="S437" t="str">
            <v>APPAREL</v>
          </cell>
          <cell r="T437" t="str">
            <v>MAN</v>
          </cell>
          <cell r="U437" t="str">
            <v>(vide)</v>
          </cell>
          <cell r="V437" t="str">
            <v>PCS</v>
          </cell>
          <cell r="W437">
            <v>8</v>
          </cell>
          <cell r="X437">
            <v>8</v>
          </cell>
          <cell r="BS437">
            <v>2</v>
          </cell>
          <cell r="BT437">
            <v>1</v>
          </cell>
          <cell r="BV437">
            <v>1</v>
          </cell>
          <cell r="BW437">
            <v>2</v>
          </cell>
          <cell r="BX437">
            <v>2</v>
          </cell>
          <cell r="CL437">
            <v>0</v>
          </cell>
        </row>
        <row r="438">
          <cell r="D438" t="str">
            <v>303LP60-AOC-PCS</v>
          </cell>
          <cell r="E438" t="str">
            <v>303LP60</v>
          </cell>
          <cell r="F438" t="str">
            <v>MEREZ SLIM  222 BANDA JKT</v>
          </cell>
          <cell r="G438" t="str">
            <v>AOC</v>
          </cell>
          <cell r="H438" t="str">
            <v xml:space="preserve">BLUE MARINE GREY </v>
          </cell>
          <cell r="I438">
            <v>13.132</v>
          </cell>
          <cell r="J438">
            <v>70</v>
          </cell>
          <cell r="K438">
            <v>0</v>
          </cell>
          <cell r="L438">
            <v>28</v>
          </cell>
          <cell r="M438">
            <v>0</v>
          </cell>
          <cell r="N438">
            <v>65</v>
          </cell>
          <cell r="O438">
            <v>0</v>
          </cell>
          <cell r="P438">
            <v>26</v>
          </cell>
          <cell r="Q438">
            <v>0</v>
          </cell>
          <cell r="R438" t="str">
            <v>HIVER 2019</v>
          </cell>
          <cell r="S438" t="str">
            <v>APPAREL</v>
          </cell>
          <cell r="T438" t="str">
            <v>MAN</v>
          </cell>
          <cell r="U438" t="str">
            <v>(vide)</v>
          </cell>
          <cell r="V438" t="str">
            <v>PCS</v>
          </cell>
          <cell r="W438">
            <v>137</v>
          </cell>
          <cell r="X438">
            <v>137</v>
          </cell>
          <cell r="BS438">
            <v>5</v>
          </cell>
          <cell r="BT438">
            <v>32</v>
          </cell>
          <cell r="BU438">
            <v>54</v>
          </cell>
          <cell r="BV438">
            <v>30</v>
          </cell>
          <cell r="BW438">
            <v>16</v>
          </cell>
          <cell r="CL438">
            <v>0</v>
          </cell>
        </row>
        <row r="439">
          <cell r="D439" t="str">
            <v>303LP70-A1B-PCS</v>
          </cell>
          <cell r="E439" t="str">
            <v>303LP70</v>
          </cell>
          <cell r="F439" t="str">
            <v>MEMS SLIM 222 BANDA PANTS</v>
          </cell>
          <cell r="G439" t="str">
            <v>A1B</v>
          </cell>
          <cell r="H439" t="str">
            <v>BLACK/WHITE ANTIQUE</v>
          </cell>
          <cell r="I439">
            <v>6.7320000000000002</v>
          </cell>
          <cell r="J439">
            <v>65</v>
          </cell>
          <cell r="K439">
            <v>0</v>
          </cell>
          <cell r="L439">
            <v>26</v>
          </cell>
          <cell r="M439">
            <v>0</v>
          </cell>
          <cell r="N439">
            <v>55</v>
          </cell>
          <cell r="O439">
            <v>0</v>
          </cell>
          <cell r="P439">
            <v>22</v>
          </cell>
          <cell r="Q439">
            <v>0</v>
          </cell>
          <cell r="R439" t="str">
            <v>ETE 2020</v>
          </cell>
          <cell r="S439" t="str">
            <v>APPAREL</v>
          </cell>
          <cell r="T439" t="str">
            <v>MAN</v>
          </cell>
          <cell r="U439" t="str">
            <v>(vide)</v>
          </cell>
          <cell r="V439" t="str">
            <v>PCS</v>
          </cell>
          <cell r="W439">
            <v>22</v>
          </cell>
          <cell r="X439">
            <v>22</v>
          </cell>
          <cell r="BT439">
            <v>7</v>
          </cell>
          <cell r="BU439">
            <v>5</v>
          </cell>
          <cell r="BV439">
            <v>4</v>
          </cell>
          <cell r="BW439">
            <v>6</v>
          </cell>
          <cell r="CL439">
            <v>0</v>
          </cell>
        </row>
        <row r="440">
          <cell r="D440" t="str">
            <v>303LP70-A39-PCS</v>
          </cell>
          <cell r="E440" t="str">
            <v>303LP70</v>
          </cell>
          <cell r="F440" t="str">
            <v>MEMS SLIM 222 BANDA PANTS</v>
          </cell>
          <cell r="G440" t="str">
            <v>A39</v>
          </cell>
          <cell r="H440" t="str">
            <v>BLACK/WHT/VIOLE/BLUE</v>
          </cell>
          <cell r="I440">
            <v>6.7320000000000002</v>
          </cell>
          <cell r="J440">
            <v>65</v>
          </cell>
          <cell r="K440">
            <v>0</v>
          </cell>
          <cell r="L440">
            <v>26</v>
          </cell>
          <cell r="M440">
            <v>0</v>
          </cell>
          <cell r="N440">
            <v>55</v>
          </cell>
          <cell r="O440">
            <v>0</v>
          </cell>
          <cell r="P440">
            <v>22</v>
          </cell>
          <cell r="Q440">
            <v>0</v>
          </cell>
          <cell r="R440" t="str">
            <v>ETE 2020</v>
          </cell>
          <cell r="S440" t="str">
            <v>APPAREL</v>
          </cell>
          <cell r="T440" t="str">
            <v>MAN</v>
          </cell>
          <cell r="U440" t="str">
            <v>(vide)</v>
          </cell>
          <cell r="V440" t="str">
            <v>PCS</v>
          </cell>
          <cell r="W440">
            <v>19</v>
          </cell>
          <cell r="X440">
            <v>19</v>
          </cell>
          <cell r="BT440">
            <v>2</v>
          </cell>
          <cell r="BV440">
            <v>5</v>
          </cell>
          <cell r="BW440">
            <v>8</v>
          </cell>
          <cell r="BX440">
            <v>4</v>
          </cell>
          <cell r="CL440">
            <v>0</v>
          </cell>
        </row>
        <row r="441">
          <cell r="D441" t="str">
            <v>303LP70-A64-PCS</v>
          </cell>
          <cell r="E441" t="str">
            <v>303LP70</v>
          </cell>
          <cell r="F441" t="str">
            <v>MEMS SLIM 222 BANDA PANTS</v>
          </cell>
          <cell r="G441" t="str">
            <v>A64</v>
          </cell>
          <cell r="H441" t="str">
            <v>BLACK/WHITE/TURQUOISE/RED</v>
          </cell>
          <cell r="I441">
            <v>6.7320000000000002</v>
          </cell>
          <cell r="J441">
            <v>65</v>
          </cell>
          <cell r="K441">
            <v>0</v>
          </cell>
          <cell r="L441">
            <v>26</v>
          </cell>
          <cell r="M441">
            <v>0</v>
          </cell>
          <cell r="N441">
            <v>55</v>
          </cell>
          <cell r="O441">
            <v>0</v>
          </cell>
          <cell r="P441">
            <v>22</v>
          </cell>
          <cell r="Q441">
            <v>0</v>
          </cell>
          <cell r="R441" t="str">
            <v>ETE 2020</v>
          </cell>
          <cell r="S441" t="str">
            <v>APPAREL</v>
          </cell>
          <cell r="T441" t="str">
            <v>MAN</v>
          </cell>
          <cell r="U441" t="str">
            <v>(vide)</v>
          </cell>
          <cell r="V441" t="str">
            <v>PCS</v>
          </cell>
          <cell r="W441">
            <v>173</v>
          </cell>
          <cell r="X441">
            <v>173</v>
          </cell>
          <cell r="BT441">
            <v>42</v>
          </cell>
          <cell r="BU441">
            <v>54</v>
          </cell>
          <cell r="BV441">
            <v>45</v>
          </cell>
          <cell r="BW441">
            <v>32</v>
          </cell>
          <cell r="CL441">
            <v>0</v>
          </cell>
        </row>
        <row r="442">
          <cell r="D442" t="str">
            <v>303LP70-A67-PCS</v>
          </cell>
          <cell r="E442" t="str">
            <v>303LP70</v>
          </cell>
          <cell r="F442" t="str">
            <v>MEMS SLIM 222 BANDA PANTS</v>
          </cell>
          <cell r="G442" t="str">
            <v>A67</v>
          </cell>
          <cell r="H442" t="str">
            <v>BLUE/GREY/WHITE</v>
          </cell>
          <cell r="I442">
            <v>6.7320000000000002</v>
          </cell>
          <cell r="J442">
            <v>65</v>
          </cell>
          <cell r="K442">
            <v>0</v>
          </cell>
          <cell r="L442">
            <v>26</v>
          </cell>
          <cell r="M442">
            <v>0</v>
          </cell>
          <cell r="N442">
            <v>55</v>
          </cell>
          <cell r="O442">
            <v>0</v>
          </cell>
          <cell r="P442">
            <v>22</v>
          </cell>
          <cell r="Q442">
            <v>0</v>
          </cell>
          <cell r="R442" t="str">
            <v>ETE 2020</v>
          </cell>
          <cell r="S442" t="str">
            <v>APPAREL</v>
          </cell>
          <cell r="T442" t="str">
            <v>MAN</v>
          </cell>
          <cell r="U442" t="str">
            <v>(vide)</v>
          </cell>
          <cell r="V442" t="str">
            <v>PCS</v>
          </cell>
          <cell r="W442">
            <v>619</v>
          </cell>
          <cell r="X442">
            <v>619</v>
          </cell>
          <cell r="BU442">
            <v>168</v>
          </cell>
          <cell r="BV442">
            <v>248</v>
          </cell>
          <cell r="BW442">
            <v>153</v>
          </cell>
          <cell r="BX442">
            <v>50</v>
          </cell>
          <cell r="CL442">
            <v>0</v>
          </cell>
        </row>
        <row r="443">
          <cell r="D443" t="str">
            <v>303LRI0-001-PCS</v>
          </cell>
          <cell r="E443" t="str">
            <v>303LRI0</v>
          </cell>
          <cell r="F443" t="str">
            <v>LUDO TEE SHIRT</v>
          </cell>
          <cell r="G443" t="str">
            <v>001</v>
          </cell>
          <cell r="H443" t="str">
            <v>WHITE</v>
          </cell>
          <cell r="I443">
            <v>2.76</v>
          </cell>
          <cell r="J443">
            <v>0</v>
          </cell>
          <cell r="K443">
            <v>14</v>
          </cell>
          <cell r="L443">
            <v>0</v>
          </cell>
          <cell r="M443">
            <v>7</v>
          </cell>
          <cell r="N443">
            <v>0</v>
          </cell>
          <cell r="O443">
            <v>8</v>
          </cell>
          <cell r="P443">
            <v>0</v>
          </cell>
          <cell r="Q443">
            <v>4</v>
          </cell>
          <cell r="R443" t="str">
            <v>HIVER 2016</v>
          </cell>
          <cell r="S443" t="str">
            <v>APPAREL</v>
          </cell>
          <cell r="T443" t="str">
            <v>MAN</v>
          </cell>
          <cell r="U443" t="str">
            <v>(vide)</v>
          </cell>
          <cell r="V443" t="str">
            <v>PCS</v>
          </cell>
          <cell r="W443">
            <v>1</v>
          </cell>
          <cell r="X443">
            <v>1</v>
          </cell>
          <cell r="BN443">
            <v>1</v>
          </cell>
          <cell r="CL443">
            <v>0</v>
          </cell>
        </row>
        <row r="444">
          <cell r="D444" t="str">
            <v>303LRW0-005-PCS</v>
          </cell>
          <cell r="E444" t="str">
            <v>303LRW0</v>
          </cell>
          <cell r="F444" t="str">
            <v>ESLOGARI SWEAT</v>
          </cell>
          <cell r="G444" t="str">
            <v>005</v>
          </cell>
          <cell r="H444" t="str">
            <v>BLACK</v>
          </cell>
          <cell r="I444">
            <v>7.8710000000000004</v>
          </cell>
          <cell r="J444">
            <v>60</v>
          </cell>
          <cell r="K444">
            <v>0</v>
          </cell>
          <cell r="L444">
            <v>30</v>
          </cell>
          <cell r="M444">
            <v>0</v>
          </cell>
          <cell r="N444">
            <v>55</v>
          </cell>
          <cell r="O444">
            <v>0</v>
          </cell>
          <cell r="P444">
            <v>22</v>
          </cell>
          <cell r="Q444">
            <v>0</v>
          </cell>
          <cell r="R444" t="str">
            <v>HIVER 2018</v>
          </cell>
          <cell r="S444" t="str">
            <v>APPAREL</v>
          </cell>
          <cell r="T444" t="str">
            <v>MAN</v>
          </cell>
          <cell r="U444" t="str">
            <v>(vide)</v>
          </cell>
          <cell r="V444" t="str">
            <v>PCS</v>
          </cell>
          <cell r="W444">
            <v>12</v>
          </cell>
          <cell r="X444">
            <v>12</v>
          </cell>
          <cell r="BS444">
            <v>12</v>
          </cell>
          <cell r="CL444">
            <v>0</v>
          </cell>
        </row>
        <row r="445">
          <cell r="D445" t="str">
            <v>303LRW0-973-PCS</v>
          </cell>
          <cell r="E445" t="str">
            <v>303LRW0</v>
          </cell>
          <cell r="F445" t="str">
            <v>ESLOGARI SWEAT</v>
          </cell>
          <cell r="G445" t="str">
            <v>973</v>
          </cell>
          <cell r="H445" t="str">
            <v>WHITE/BLACK</v>
          </cell>
          <cell r="I445">
            <v>7.8710000000000004</v>
          </cell>
          <cell r="J445">
            <v>60</v>
          </cell>
          <cell r="K445">
            <v>0</v>
          </cell>
          <cell r="L445">
            <v>30</v>
          </cell>
          <cell r="M445">
            <v>0</v>
          </cell>
          <cell r="N445">
            <v>55</v>
          </cell>
          <cell r="O445">
            <v>0</v>
          </cell>
          <cell r="P445">
            <v>22</v>
          </cell>
          <cell r="Q445">
            <v>0</v>
          </cell>
          <cell r="R445" t="str">
            <v>HIVER 2018</v>
          </cell>
          <cell r="S445" t="str">
            <v>APPAREL</v>
          </cell>
          <cell r="T445" t="str">
            <v>MAN</v>
          </cell>
          <cell r="U445" t="str">
            <v>(vide)</v>
          </cell>
          <cell r="V445" t="str">
            <v>PCS</v>
          </cell>
          <cell r="W445">
            <v>16</v>
          </cell>
          <cell r="X445">
            <v>16</v>
          </cell>
          <cell r="BS445">
            <v>2</v>
          </cell>
          <cell r="BT445">
            <v>14</v>
          </cell>
          <cell r="CL445">
            <v>0</v>
          </cell>
        </row>
        <row r="446">
          <cell r="D446" t="str">
            <v>303LRZ0-948-PCS</v>
          </cell>
          <cell r="E446" t="str">
            <v>303LRZ0</v>
          </cell>
          <cell r="F446" t="str">
            <v xml:space="preserve">ESTESSI TEE SHIRT </v>
          </cell>
          <cell r="G446" t="str">
            <v>948</v>
          </cell>
          <cell r="H446" t="str">
            <v>BLACK/PINK</v>
          </cell>
          <cell r="I446">
            <v>2.4409999999999998</v>
          </cell>
          <cell r="J446">
            <v>25</v>
          </cell>
          <cell r="K446">
            <v>0</v>
          </cell>
          <cell r="L446">
            <v>10</v>
          </cell>
          <cell r="M446">
            <v>0</v>
          </cell>
          <cell r="N446">
            <v>25</v>
          </cell>
          <cell r="O446">
            <v>0</v>
          </cell>
          <cell r="P446">
            <v>10</v>
          </cell>
          <cell r="Q446">
            <v>0</v>
          </cell>
          <cell r="R446" t="str">
            <v>HIVER 2019</v>
          </cell>
          <cell r="S446" t="str">
            <v>APPAREL</v>
          </cell>
          <cell r="T446" t="str">
            <v>MAN</v>
          </cell>
          <cell r="U446" t="str">
            <v>(vide)</v>
          </cell>
          <cell r="V446" t="str">
            <v>PCS</v>
          </cell>
          <cell r="W446">
            <v>60</v>
          </cell>
          <cell r="X446">
            <v>60</v>
          </cell>
          <cell r="BT446">
            <v>55</v>
          </cell>
          <cell r="BW446">
            <v>5</v>
          </cell>
          <cell r="CL446">
            <v>0</v>
          </cell>
        </row>
        <row r="447">
          <cell r="D447" t="str">
            <v>303LS00-905-PCS</v>
          </cell>
          <cell r="E447" t="str">
            <v>303LS00</v>
          </cell>
          <cell r="F447" t="str">
            <v>CESTO PANTS</v>
          </cell>
          <cell r="G447" t="str">
            <v>905</v>
          </cell>
          <cell r="H447" t="str">
            <v xml:space="preserve">BLACK /FLUO GREEN </v>
          </cell>
          <cell r="I447">
            <v>5.3479999999999999</v>
          </cell>
          <cell r="J447">
            <v>25</v>
          </cell>
          <cell r="K447">
            <v>0</v>
          </cell>
          <cell r="L447">
            <v>12.5</v>
          </cell>
          <cell r="M447">
            <v>0</v>
          </cell>
          <cell r="N447">
            <v>22</v>
          </cell>
          <cell r="O447">
            <v>0</v>
          </cell>
          <cell r="P447">
            <v>0</v>
          </cell>
          <cell r="Q447">
            <v>0</v>
          </cell>
          <cell r="R447" t="str">
            <v>ETE 2018</v>
          </cell>
          <cell r="S447" t="str">
            <v>APPAREL</v>
          </cell>
          <cell r="T447" t="str">
            <v>MAN</v>
          </cell>
          <cell r="U447" t="str">
            <v>(vide)</v>
          </cell>
          <cell r="V447" t="str">
            <v>PCS</v>
          </cell>
          <cell r="W447">
            <v>1</v>
          </cell>
          <cell r="X447">
            <v>1</v>
          </cell>
          <cell r="BW447">
            <v>1</v>
          </cell>
          <cell r="CL447">
            <v>0</v>
          </cell>
        </row>
        <row r="448">
          <cell r="D448" t="str">
            <v>303LS10-907-PCS</v>
          </cell>
          <cell r="E448" t="str">
            <v>303LS10</v>
          </cell>
          <cell r="F448" t="str">
            <v xml:space="preserve">PESTO PANTS </v>
          </cell>
          <cell r="G448" t="str">
            <v>907</v>
          </cell>
          <cell r="H448" t="str">
            <v>MID GREY MEL / FLUO YELLOW</v>
          </cell>
          <cell r="I448">
            <v>5.5750000000000002</v>
          </cell>
          <cell r="J448">
            <v>30</v>
          </cell>
          <cell r="K448">
            <v>0</v>
          </cell>
          <cell r="L448">
            <v>15</v>
          </cell>
          <cell r="M448">
            <v>0</v>
          </cell>
          <cell r="N448">
            <v>24</v>
          </cell>
          <cell r="O448">
            <v>0</v>
          </cell>
          <cell r="P448">
            <v>12</v>
          </cell>
          <cell r="Q448">
            <v>0</v>
          </cell>
          <cell r="R448" t="str">
            <v>ETE 2017</v>
          </cell>
          <cell r="S448" t="str">
            <v>APPAREL</v>
          </cell>
          <cell r="T448" t="str">
            <v>MAN</v>
          </cell>
          <cell r="U448" t="str">
            <v>(vide)</v>
          </cell>
          <cell r="V448" t="str">
            <v>PCS</v>
          </cell>
          <cell r="W448">
            <v>1</v>
          </cell>
          <cell r="X448">
            <v>1</v>
          </cell>
          <cell r="BV448">
            <v>1</v>
          </cell>
          <cell r="CL448">
            <v>0</v>
          </cell>
        </row>
        <row r="449">
          <cell r="D449" t="str">
            <v>303MJC0-18M-C8M</v>
          </cell>
          <cell r="E449" t="str">
            <v>303MJC0</v>
          </cell>
          <cell r="F449" t="str">
            <v>ZANT LOGO PANTS</v>
          </cell>
          <cell r="G449" t="str">
            <v>18M</v>
          </cell>
          <cell r="H449" t="str">
            <v>GREY DK MEL</v>
          </cell>
          <cell r="I449">
            <v>5.4969999999999999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 t="str">
            <v>HIVER 2019</v>
          </cell>
          <cell r="S449" t="str">
            <v>APPAREL</v>
          </cell>
          <cell r="T449" t="str">
            <v>MAN</v>
          </cell>
          <cell r="U449" t="str">
            <v>2XL-1|L-2|M-2|S-1|XL-2</v>
          </cell>
          <cell r="V449" t="str">
            <v>C8M</v>
          </cell>
          <cell r="W449">
            <v>112</v>
          </cell>
          <cell r="X449">
            <v>14</v>
          </cell>
          <cell r="CG449">
            <v>14</v>
          </cell>
          <cell r="CL449">
            <v>0</v>
          </cell>
        </row>
        <row r="450">
          <cell r="D450" t="str">
            <v>303MJC0-193-C8M</v>
          </cell>
          <cell r="E450" t="str">
            <v>303MJC0</v>
          </cell>
          <cell r="F450" t="str">
            <v>ZANT LOGO PANTS</v>
          </cell>
          <cell r="G450" t="str">
            <v>193</v>
          </cell>
          <cell r="H450" t="str">
            <v xml:space="preserve">BLUE MARINE </v>
          </cell>
          <cell r="I450">
            <v>5.4969999999999999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 t="str">
            <v>HIVER 2019</v>
          </cell>
          <cell r="S450" t="str">
            <v>APPAREL</v>
          </cell>
          <cell r="T450" t="str">
            <v>MAN</v>
          </cell>
          <cell r="U450" t="str">
            <v>2XL-1|L-2|M-2|S-1|XL-2</v>
          </cell>
          <cell r="V450" t="str">
            <v>C8M</v>
          </cell>
          <cell r="W450">
            <v>16</v>
          </cell>
          <cell r="X450">
            <v>2</v>
          </cell>
          <cell r="CG450">
            <v>2</v>
          </cell>
          <cell r="CL450">
            <v>0</v>
          </cell>
        </row>
        <row r="451">
          <cell r="D451" t="str">
            <v>303MJC0_ICI-005-PCS</v>
          </cell>
          <cell r="E451" t="str">
            <v>303MJC0_ICI</v>
          </cell>
          <cell r="F451" t="str">
            <v>ZANT LOGO PANTS CORTE INGLES</v>
          </cell>
          <cell r="G451" t="str">
            <v>005</v>
          </cell>
          <cell r="H451" t="str">
            <v xml:space="preserve">BLACK </v>
          </cell>
          <cell r="I451">
            <v>5.5430000000000001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26</v>
          </cell>
          <cell r="O451">
            <v>0</v>
          </cell>
          <cell r="P451">
            <v>13</v>
          </cell>
          <cell r="Q451">
            <v>0</v>
          </cell>
          <cell r="R451" t="str">
            <v>HIVER 2019</v>
          </cell>
          <cell r="S451" t="str">
            <v>APPAREL</v>
          </cell>
          <cell r="T451" t="str">
            <v>MAN</v>
          </cell>
          <cell r="U451" t="str">
            <v>(vide)</v>
          </cell>
          <cell r="V451" t="str">
            <v>PCS</v>
          </cell>
          <cell r="W451">
            <v>11</v>
          </cell>
          <cell r="X451">
            <v>11</v>
          </cell>
          <cell r="BT451">
            <v>7</v>
          </cell>
          <cell r="BV451">
            <v>3</v>
          </cell>
          <cell r="BW451">
            <v>1</v>
          </cell>
          <cell r="CL451">
            <v>0</v>
          </cell>
        </row>
        <row r="452">
          <cell r="D452" t="str">
            <v>303MJC0_ICI-193-PCS</v>
          </cell>
          <cell r="E452" t="str">
            <v>303MJC0_ICI</v>
          </cell>
          <cell r="F452" t="str">
            <v>ZANT LOGO PANTS CORTE INGLES</v>
          </cell>
          <cell r="G452" t="str">
            <v>193</v>
          </cell>
          <cell r="H452" t="str">
            <v xml:space="preserve">BLUE MARINE </v>
          </cell>
          <cell r="I452">
            <v>5.5430000000000001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26</v>
          </cell>
          <cell r="O452">
            <v>0</v>
          </cell>
          <cell r="P452">
            <v>13</v>
          </cell>
          <cell r="Q452">
            <v>0</v>
          </cell>
          <cell r="R452" t="str">
            <v>HIVER 2019</v>
          </cell>
          <cell r="S452" t="str">
            <v>APPAREL</v>
          </cell>
          <cell r="T452" t="str">
            <v>MAN</v>
          </cell>
          <cell r="U452" t="str">
            <v>(vide)</v>
          </cell>
          <cell r="V452" t="str">
            <v>PCS</v>
          </cell>
          <cell r="W452">
            <v>24</v>
          </cell>
          <cell r="X452">
            <v>24</v>
          </cell>
          <cell r="BU452">
            <v>11</v>
          </cell>
          <cell r="BV452">
            <v>13</v>
          </cell>
          <cell r="CL452">
            <v>0</v>
          </cell>
        </row>
        <row r="453">
          <cell r="D453" t="str">
            <v>303MJC0_ICI-77M-PCS</v>
          </cell>
          <cell r="E453" t="str">
            <v>303MJC0_ICI</v>
          </cell>
          <cell r="F453" t="str">
            <v>ZANT LOGO PANTS CORTE INGLES</v>
          </cell>
          <cell r="G453" t="str">
            <v>77M</v>
          </cell>
          <cell r="H453" t="str">
            <v xml:space="preserve">GREY MEL </v>
          </cell>
          <cell r="I453">
            <v>5.5430000000000001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26</v>
          </cell>
          <cell r="O453">
            <v>0</v>
          </cell>
          <cell r="P453">
            <v>13</v>
          </cell>
          <cell r="Q453">
            <v>0</v>
          </cell>
          <cell r="R453" t="str">
            <v>HIVER 2019</v>
          </cell>
          <cell r="S453" t="str">
            <v>APPAREL</v>
          </cell>
          <cell r="T453" t="str">
            <v>MAN</v>
          </cell>
          <cell r="U453" t="str">
            <v>(vide)</v>
          </cell>
          <cell r="V453" t="str">
            <v>PCS</v>
          </cell>
          <cell r="W453">
            <v>63</v>
          </cell>
          <cell r="X453">
            <v>63</v>
          </cell>
          <cell r="BV453">
            <v>63</v>
          </cell>
          <cell r="CL453">
            <v>0</v>
          </cell>
        </row>
        <row r="454">
          <cell r="D454" t="str">
            <v>303N9A0-005-PCS</v>
          </cell>
          <cell r="E454" t="str">
            <v>303N9A0</v>
          </cell>
          <cell r="F454" t="str">
            <v>ZIMUT AUTH LEGGINGS</v>
          </cell>
          <cell r="G454" t="str">
            <v>005</v>
          </cell>
          <cell r="H454" t="str">
            <v>BLACK</v>
          </cell>
          <cell r="I454">
            <v>3.649</v>
          </cell>
          <cell r="J454">
            <v>40</v>
          </cell>
          <cell r="K454">
            <v>0</v>
          </cell>
          <cell r="L454">
            <v>16</v>
          </cell>
          <cell r="M454">
            <v>0</v>
          </cell>
          <cell r="N454">
            <v>25</v>
          </cell>
          <cell r="O454">
            <v>0</v>
          </cell>
          <cell r="P454">
            <v>10</v>
          </cell>
          <cell r="Q454">
            <v>0</v>
          </cell>
          <cell r="R454" t="str">
            <v>ETE 2019</v>
          </cell>
          <cell r="S454" t="str">
            <v>APPAREL</v>
          </cell>
          <cell r="T454" t="str">
            <v>WOMAN</v>
          </cell>
          <cell r="U454" t="str">
            <v>(vide)</v>
          </cell>
          <cell r="V454" t="str">
            <v>PCS</v>
          </cell>
          <cell r="W454">
            <v>106</v>
          </cell>
          <cell r="X454">
            <v>106</v>
          </cell>
          <cell r="BS454">
            <v>43</v>
          </cell>
          <cell r="BT454">
            <v>60</v>
          </cell>
          <cell r="BU454">
            <v>1</v>
          </cell>
          <cell r="BV454">
            <v>2</v>
          </cell>
          <cell r="CL454">
            <v>0</v>
          </cell>
        </row>
        <row r="455">
          <cell r="D455" t="str">
            <v>303N9A0-917-PCS</v>
          </cell>
          <cell r="E455" t="str">
            <v>303N9A0</v>
          </cell>
          <cell r="F455" t="str">
            <v>ZIMUT AUTH LEGGINGS</v>
          </cell>
          <cell r="G455" t="str">
            <v>917</v>
          </cell>
          <cell r="H455" t="str">
            <v>BLUE NAVY</v>
          </cell>
          <cell r="I455">
            <v>3.649</v>
          </cell>
          <cell r="J455">
            <v>40</v>
          </cell>
          <cell r="K455">
            <v>0</v>
          </cell>
          <cell r="L455">
            <v>16</v>
          </cell>
          <cell r="M455">
            <v>0</v>
          </cell>
          <cell r="N455">
            <v>25</v>
          </cell>
          <cell r="O455">
            <v>0</v>
          </cell>
          <cell r="P455">
            <v>10</v>
          </cell>
          <cell r="Q455">
            <v>0</v>
          </cell>
          <cell r="R455" t="str">
            <v>ETE 2019</v>
          </cell>
          <cell r="S455" t="str">
            <v>APPAREL</v>
          </cell>
          <cell r="T455" t="str">
            <v>WOMAN</v>
          </cell>
          <cell r="U455" t="str">
            <v>(vide)</v>
          </cell>
          <cell r="V455" t="str">
            <v>PCS</v>
          </cell>
          <cell r="W455">
            <v>152</v>
          </cell>
          <cell r="X455">
            <v>152</v>
          </cell>
          <cell r="BS455">
            <v>44</v>
          </cell>
          <cell r="BT455">
            <v>52</v>
          </cell>
          <cell r="BU455">
            <v>41</v>
          </cell>
          <cell r="BV455">
            <v>15</v>
          </cell>
          <cell r="CL455">
            <v>0</v>
          </cell>
        </row>
        <row r="456">
          <cell r="D456" t="str">
            <v>303N9A0-926-PCS</v>
          </cell>
          <cell r="E456" t="str">
            <v>303N9A0</v>
          </cell>
          <cell r="F456" t="str">
            <v>ZIMUT AUTH LEGGINGS</v>
          </cell>
          <cell r="G456" t="str">
            <v>926</v>
          </cell>
          <cell r="H456" t="str">
            <v>BLACK</v>
          </cell>
          <cell r="I456">
            <v>3.649</v>
          </cell>
          <cell r="J456">
            <v>40</v>
          </cell>
          <cell r="K456">
            <v>0</v>
          </cell>
          <cell r="L456">
            <v>16</v>
          </cell>
          <cell r="M456">
            <v>0</v>
          </cell>
          <cell r="N456">
            <v>25</v>
          </cell>
          <cell r="O456">
            <v>0</v>
          </cell>
          <cell r="P456">
            <v>10</v>
          </cell>
          <cell r="Q456">
            <v>0</v>
          </cell>
          <cell r="R456" t="str">
            <v>ETE 2019</v>
          </cell>
          <cell r="S456" t="str">
            <v>APPAREL</v>
          </cell>
          <cell r="T456" t="str">
            <v>WOMAN</v>
          </cell>
          <cell r="U456" t="str">
            <v>(vide)</v>
          </cell>
          <cell r="V456" t="str">
            <v>PCS</v>
          </cell>
          <cell r="W456">
            <v>28</v>
          </cell>
          <cell r="X456">
            <v>28</v>
          </cell>
          <cell r="BS456">
            <v>17</v>
          </cell>
          <cell r="BT456">
            <v>6</v>
          </cell>
          <cell r="BU456">
            <v>5</v>
          </cell>
          <cell r="CL456">
            <v>0</v>
          </cell>
        </row>
        <row r="457">
          <cell r="D457" t="str">
            <v>303NJF0-929-PCS</v>
          </cell>
          <cell r="E457" t="str">
            <v>303NJF0</v>
          </cell>
          <cell r="F457" t="str">
            <v>ZIMIM AUTH HOODIE</v>
          </cell>
          <cell r="G457" t="str">
            <v>929</v>
          </cell>
          <cell r="H457" t="str">
            <v>WHITE/BLACK</v>
          </cell>
          <cell r="I457">
            <v>8.7170000000000005</v>
          </cell>
          <cell r="J457">
            <v>60</v>
          </cell>
          <cell r="K457">
            <v>0</v>
          </cell>
          <cell r="L457">
            <v>24</v>
          </cell>
          <cell r="M457">
            <v>0</v>
          </cell>
          <cell r="N457">
            <v>45</v>
          </cell>
          <cell r="O457">
            <v>0</v>
          </cell>
          <cell r="P457">
            <v>18</v>
          </cell>
          <cell r="Q457">
            <v>0</v>
          </cell>
          <cell r="R457" t="str">
            <v>HIVER 2019</v>
          </cell>
          <cell r="S457" t="str">
            <v>APPAREL</v>
          </cell>
          <cell r="T457" t="str">
            <v>MAN</v>
          </cell>
          <cell r="U457" t="str">
            <v>(vide)</v>
          </cell>
          <cell r="V457" t="str">
            <v>PCS</v>
          </cell>
          <cell r="W457">
            <v>208</v>
          </cell>
          <cell r="X457">
            <v>208</v>
          </cell>
          <cell r="BS457">
            <v>11</v>
          </cell>
          <cell r="BT457">
            <v>30</v>
          </cell>
          <cell r="BU457">
            <v>37</v>
          </cell>
          <cell r="BV457">
            <v>71</v>
          </cell>
          <cell r="BW457">
            <v>59</v>
          </cell>
          <cell r="CL457">
            <v>0</v>
          </cell>
        </row>
        <row r="458">
          <cell r="D458" t="str">
            <v>303NJF0-W7D-PCS</v>
          </cell>
          <cell r="E458" t="str">
            <v>303NJF0</v>
          </cell>
          <cell r="F458" t="str">
            <v>ZIMIM AUTH HOODIE</v>
          </cell>
          <cell r="G458" t="str">
            <v>W7D</v>
          </cell>
          <cell r="H458" t="str">
            <v>PINK</v>
          </cell>
          <cell r="I458">
            <v>8.7170000000000005</v>
          </cell>
          <cell r="J458">
            <v>60</v>
          </cell>
          <cell r="K458">
            <v>0</v>
          </cell>
          <cell r="L458">
            <v>24</v>
          </cell>
          <cell r="M458">
            <v>0</v>
          </cell>
          <cell r="N458">
            <v>45</v>
          </cell>
          <cell r="O458">
            <v>0</v>
          </cell>
          <cell r="P458">
            <v>18</v>
          </cell>
          <cell r="Q458">
            <v>0</v>
          </cell>
          <cell r="R458" t="str">
            <v>HIVER 2019</v>
          </cell>
          <cell r="S458" t="str">
            <v>APPAREL</v>
          </cell>
          <cell r="T458" t="str">
            <v>MAN</v>
          </cell>
          <cell r="U458" t="str">
            <v>(vide)</v>
          </cell>
          <cell r="V458" t="str">
            <v>PCS</v>
          </cell>
          <cell r="W458">
            <v>2</v>
          </cell>
          <cell r="X458">
            <v>2</v>
          </cell>
          <cell r="BU458">
            <v>2</v>
          </cell>
          <cell r="CL458">
            <v>0</v>
          </cell>
        </row>
        <row r="459">
          <cell r="D459" t="str">
            <v>303NKK0-W24-PCS</v>
          </cell>
          <cell r="E459" t="str">
            <v>303NKK0</v>
          </cell>
          <cell r="F459" t="str">
            <v>ZIMY AUTH HOODIE</v>
          </cell>
          <cell r="G459" t="str">
            <v>W24</v>
          </cell>
          <cell r="H459" t="str">
            <v>PINK PEACH</v>
          </cell>
          <cell r="I459">
            <v>7.4729999999999999</v>
          </cell>
          <cell r="J459">
            <v>60</v>
          </cell>
          <cell r="K459">
            <v>0</v>
          </cell>
          <cell r="L459">
            <v>24</v>
          </cell>
          <cell r="M459">
            <v>0</v>
          </cell>
          <cell r="N459">
            <v>40</v>
          </cell>
          <cell r="O459">
            <v>0</v>
          </cell>
          <cell r="P459">
            <v>16</v>
          </cell>
          <cell r="Q459">
            <v>0</v>
          </cell>
          <cell r="R459" t="str">
            <v>ETE 2018</v>
          </cell>
          <cell r="S459" t="str">
            <v>APPAREL</v>
          </cell>
          <cell r="T459" t="str">
            <v>WOMAN</v>
          </cell>
          <cell r="U459" t="str">
            <v>(vide)</v>
          </cell>
          <cell r="V459" t="str">
            <v>PCS</v>
          </cell>
          <cell r="W459">
            <v>246</v>
          </cell>
          <cell r="X459">
            <v>246</v>
          </cell>
          <cell r="BS459">
            <v>62</v>
          </cell>
          <cell r="BT459">
            <v>92</v>
          </cell>
          <cell r="BU459">
            <v>75</v>
          </cell>
          <cell r="BV459">
            <v>17</v>
          </cell>
          <cell r="CL459">
            <v>0</v>
          </cell>
        </row>
        <row r="460">
          <cell r="D460" t="str">
            <v>303QM30-005-PCS</v>
          </cell>
          <cell r="E460" t="str">
            <v>303QM30</v>
          </cell>
          <cell r="F460" t="str">
            <v>ZAMMIS HOODIE</v>
          </cell>
          <cell r="G460" t="str">
            <v>005</v>
          </cell>
          <cell r="H460" t="str">
            <v>BLACK</v>
          </cell>
          <cell r="I460">
            <v>12.874000000000001</v>
          </cell>
          <cell r="J460">
            <v>75</v>
          </cell>
          <cell r="K460">
            <v>0</v>
          </cell>
          <cell r="L460">
            <v>37.5</v>
          </cell>
          <cell r="M460">
            <v>0</v>
          </cell>
          <cell r="N460">
            <v>45</v>
          </cell>
          <cell r="O460">
            <v>0</v>
          </cell>
          <cell r="P460">
            <v>18</v>
          </cell>
          <cell r="Q460">
            <v>0</v>
          </cell>
          <cell r="R460" t="str">
            <v>HIVER 2016</v>
          </cell>
          <cell r="S460" t="str">
            <v>APPAREL</v>
          </cell>
          <cell r="T460" t="str">
            <v>MAN</v>
          </cell>
          <cell r="U460" t="str">
            <v>(vide)</v>
          </cell>
          <cell r="V460" t="str">
            <v>PCS</v>
          </cell>
          <cell r="W460">
            <v>8</v>
          </cell>
          <cell r="X460">
            <v>8</v>
          </cell>
          <cell r="BT460">
            <v>2</v>
          </cell>
          <cell r="BU460">
            <v>2</v>
          </cell>
          <cell r="BV460">
            <v>2</v>
          </cell>
          <cell r="BW460">
            <v>2</v>
          </cell>
          <cell r="CL460">
            <v>0</v>
          </cell>
        </row>
        <row r="461">
          <cell r="D461" t="str">
            <v>303QM30-777-PCS</v>
          </cell>
          <cell r="E461" t="str">
            <v>303QM30</v>
          </cell>
          <cell r="F461" t="str">
            <v>ZAMMIS HOODIE</v>
          </cell>
          <cell r="G461" t="str">
            <v>777</v>
          </cell>
          <cell r="H461" t="str">
            <v>MEDIEVAL BLUE</v>
          </cell>
          <cell r="I461">
            <v>12.874000000000001</v>
          </cell>
          <cell r="J461">
            <v>75</v>
          </cell>
          <cell r="K461">
            <v>0</v>
          </cell>
          <cell r="L461">
            <v>37.5</v>
          </cell>
          <cell r="M461">
            <v>0</v>
          </cell>
          <cell r="N461">
            <v>45</v>
          </cell>
          <cell r="O461">
            <v>0</v>
          </cell>
          <cell r="P461">
            <v>18</v>
          </cell>
          <cell r="Q461">
            <v>0</v>
          </cell>
          <cell r="R461" t="str">
            <v>HIVER 2016</v>
          </cell>
          <cell r="S461" t="str">
            <v>APPAREL</v>
          </cell>
          <cell r="T461" t="str">
            <v>MAN</v>
          </cell>
          <cell r="U461" t="str">
            <v>(vide)</v>
          </cell>
          <cell r="V461" t="str">
            <v>PCS</v>
          </cell>
          <cell r="W461">
            <v>19</v>
          </cell>
          <cell r="X461">
            <v>19</v>
          </cell>
          <cell r="BT461">
            <v>5</v>
          </cell>
          <cell r="BU461">
            <v>4</v>
          </cell>
          <cell r="BV461">
            <v>5</v>
          </cell>
          <cell r="BW461">
            <v>5</v>
          </cell>
          <cell r="CL461">
            <v>0</v>
          </cell>
        </row>
        <row r="462">
          <cell r="D462" t="str">
            <v>303R4C0-905-PCS</v>
          </cell>
          <cell r="E462" t="str">
            <v>303R4C0</v>
          </cell>
          <cell r="F462" t="str">
            <v>ZOUK AUTH HOODIE</v>
          </cell>
          <cell r="G462" t="str">
            <v>905</v>
          </cell>
          <cell r="H462" t="str">
            <v>BLUE NAVY</v>
          </cell>
          <cell r="I462">
            <v>8.0050000000000008</v>
          </cell>
          <cell r="J462">
            <v>40</v>
          </cell>
          <cell r="K462">
            <v>0</v>
          </cell>
          <cell r="L462">
            <v>16</v>
          </cell>
          <cell r="M462">
            <v>0</v>
          </cell>
          <cell r="N462">
            <v>50</v>
          </cell>
          <cell r="O462">
            <v>0</v>
          </cell>
          <cell r="P462">
            <v>20</v>
          </cell>
          <cell r="Q462">
            <v>0</v>
          </cell>
          <cell r="R462" t="str">
            <v>HIVER 2017</v>
          </cell>
          <cell r="S462" t="str">
            <v>APPAREL</v>
          </cell>
          <cell r="T462" t="str">
            <v>WOMAN</v>
          </cell>
          <cell r="U462" t="str">
            <v>(vide)</v>
          </cell>
          <cell r="V462" t="str">
            <v>PCS</v>
          </cell>
          <cell r="W462">
            <v>10</v>
          </cell>
          <cell r="X462">
            <v>10</v>
          </cell>
          <cell r="BU462">
            <v>10</v>
          </cell>
          <cell r="CL462">
            <v>0</v>
          </cell>
        </row>
        <row r="463">
          <cell r="D463" t="str">
            <v>303R4F0-905-PCS</v>
          </cell>
          <cell r="E463" t="str">
            <v>303R4F0</v>
          </cell>
          <cell r="F463" t="str">
            <v>ZALEM AUTH PANTS</v>
          </cell>
          <cell r="G463" t="str">
            <v>905</v>
          </cell>
          <cell r="H463" t="str">
            <v>BLUE NAVY</v>
          </cell>
          <cell r="I463">
            <v>5.6210000000000004</v>
          </cell>
          <cell r="J463">
            <v>20</v>
          </cell>
          <cell r="K463">
            <v>0</v>
          </cell>
          <cell r="L463">
            <v>10</v>
          </cell>
          <cell r="M463">
            <v>0</v>
          </cell>
          <cell r="N463">
            <v>20</v>
          </cell>
          <cell r="O463">
            <v>0</v>
          </cell>
          <cell r="P463">
            <v>8</v>
          </cell>
          <cell r="Q463">
            <v>0</v>
          </cell>
          <cell r="R463" t="str">
            <v>HIVER 2017</v>
          </cell>
          <cell r="S463" t="str">
            <v>APPAREL</v>
          </cell>
          <cell r="T463" t="str">
            <v>WOMAN</v>
          </cell>
          <cell r="U463" t="str">
            <v>(vide)</v>
          </cell>
          <cell r="V463" t="str">
            <v>PCS</v>
          </cell>
          <cell r="W463">
            <v>35</v>
          </cell>
          <cell r="X463">
            <v>35</v>
          </cell>
          <cell r="BS463">
            <v>3</v>
          </cell>
          <cell r="BT463">
            <v>1</v>
          </cell>
          <cell r="BU463">
            <v>30</v>
          </cell>
          <cell r="BW463">
            <v>1</v>
          </cell>
          <cell r="CL463">
            <v>0</v>
          </cell>
        </row>
        <row r="464">
          <cell r="D464" t="str">
            <v>303R4F0-911-PCS</v>
          </cell>
          <cell r="E464" t="str">
            <v>303R4F0</v>
          </cell>
          <cell r="F464" t="str">
            <v>ZALEM AUTH PANTS</v>
          </cell>
          <cell r="G464" t="str">
            <v>911</v>
          </cell>
          <cell r="H464" t="str">
            <v>BLACK</v>
          </cell>
          <cell r="I464">
            <v>5.6210000000000004</v>
          </cell>
          <cell r="J464">
            <v>20</v>
          </cell>
          <cell r="K464">
            <v>0</v>
          </cell>
          <cell r="L464">
            <v>10</v>
          </cell>
          <cell r="M464">
            <v>0</v>
          </cell>
          <cell r="N464">
            <v>20</v>
          </cell>
          <cell r="O464">
            <v>0</v>
          </cell>
          <cell r="P464">
            <v>8</v>
          </cell>
          <cell r="Q464">
            <v>0</v>
          </cell>
          <cell r="R464" t="str">
            <v>HIVER 2017</v>
          </cell>
          <cell r="S464" t="str">
            <v>APPAREL</v>
          </cell>
          <cell r="T464" t="str">
            <v>WOMAN</v>
          </cell>
          <cell r="U464" t="str">
            <v>(vide)</v>
          </cell>
          <cell r="V464" t="str">
            <v>PCS</v>
          </cell>
          <cell r="W464">
            <v>9</v>
          </cell>
          <cell r="X464">
            <v>9</v>
          </cell>
          <cell r="BU464">
            <v>9</v>
          </cell>
          <cell r="CL464">
            <v>0</v>
          </cell>
        </row>
        <row r="465">
          <cell r="D465" t="str">
            <v>303R4I0-A17-PAI</v>
          </cell>
          <cell r="E465" t="str">
            <v>303R4I0</v>
          </cell>
          <cell r="F465" t="str">
            <v xml:space="preserve">GARYN 2 MAN </v>
          </cell>
          <cell r="G465" t="str">
            <v>A17</v>
          </cell>
          <cell r="H465" t="str">
            <v xml:space="preserve">WHITE/SYRAH RED /CLASSIC BLUE </v>
          </cell>
          <cell r="I465">
            <v>9.4939999999999998</v>
          </cell>
          <cell r="J465">
            <v>60</v>
          </cell>
          <cell r="K465">
            <v>0</v>
          </cell>
          <cell r="L465">
            <v>30</v>
          </cell>
          <cell r="M465">
            <v>0</v>
          </cell>
          <cell r="N465">
            <v>48</v>
          </cell>
          <cell r="O465">
            <v>0</v>
          </cell>
          <cell r="P465">
            <v>24</v>
          </cell>
          <cell r="Q465">
            <v>0</v>
          </cell>
          <cell r="R465" t="str">
            <v>ETE 2017</v>
          </cell>
          <cell r="S465" t="str">
            <v>SHOES</v>
          </cell>
          <cell r="T465" t="str">
            <v>MAN</v>
          </cell>
          <cell r="U465" t="str">
            <v>(vide)</v>
          </cell>
          <cell r="V465" t="str">
            <v>PAI</v>
          </cell>
          <cell r="W465">
            <v>1</v>
          </cell>
          <cell r="X465">
            <v>1</v>
          </cell>
          <cell r="AT465">
            <v>1</v>
          </cell>
          <cell r="CL465">
            <v>0</v>
          </cell>
        </row>
        <row r="466">
          <cell r="D466" t="str">
            <v>303R5K0-A63-PCS</v>
          </cell>
          <cell r="E466" t="str">
            <v>303R5K0</v>
          </cell>
          <cell r="F466" t="str">
            <v xml:space="preserve">WRASTORIA 222 BANDA PANTS regular fit </v>
          </cell>
          <cell r="G466" t="str">
            <v>A63</v>
          </cell>
          <cell r="H466" t="str">
            <v>RED/BLACK/WHITE</v>
          </cell>
          <cell r="I466">
            <v>7.2880000000000003</v>
          </cell>
          <cell r="J466">
            <v>59</v>
          </cell>
          <cell r="K466">
            <v>0</v>
          </cell>
          <cell r="L466">
            <v>23.6</v>
          </cell>
          <cell r="M466">
            <v>0</v>
          </cell>
          <cell r="N466">
            <v>50</v>
          </cell>
          <cell r="O466">
            <v>0</v>
          </cell>
          <cell r="P466">
            <v>20</v>
          </cell>
          <cell r="Q466">
            <v>0</v>
          </cell>
          <cell r="R466" t="str">
            <v>HIVER 2020</v>
          </cell>
          <cell r="S466" t="str">
            <v>APPAREL</v>
          </cell>
          <cell r="T466" t="str">
            <v>WOMAN</v>
          </cell>
          <cell r="U466" t="str">
            <v>(vide)</v>
          </cell>
          <cell r="V466" t="str">
            <v>PCS</v>
          </cell>
          <cell r="W466">
            <v>22</v>
          </cell>
          <cell r="X466">
            <v>22</v>
          </cell>
          <cell r="BT466">
            <v>1</v>
          </cell>
          <cell r="BU466">
            <v>9</v>
          </cell>
          <cell r="BV466">
            <v>12</v>
          </cell>
          <cell r="CL466">
            <v>0</v>
          </cell>
        </row>
        <row r="467">
          <cell r="D467" t="str">
            <v>303R5K0-A92-PCS</v>
          </cell>
          <cell r="E467" t="str">
            <v>303R5K0</v>
          </cell>
          <cell r="F467" t="str">
            <v xml:space="preserve">WRASTORIA 222 BANDA PANTS regular fit </v>
          </cell>
          <cell r="G467" t="str">
            <v>A92</v>
          </cell>
          <cell r="H467" t="str">
            <v xml:space="preserve">FUSHIA LT WHITE </v>
          </cell>
          <cell r="I467">
            <v>7.2880000000000003</v>
          </cell>
          <cell r="J467">
            <v>59</v>
          </cell>
          <cell r="K467">
            <v>0</v>
          </cell>
          <cell r="L467">
            <v>23.6</v>
          </cell>
          <cell r="M467">
            <v>0</v>
          </cell>
          <cell r="N467">
            <v>50</v>
          </cell>
          <cell r="O467">
            <v>0</v>
          </cell>
          <cell r="P467">
            <v>20</v>
          </cell>
          <cell r="Q467">
            <v>0</v>
          </cell>
          <cell r="R467" t="str">
            <v>HIVER 2020</v>
          </cell>
          <cell r="S467" t="str">
            <v>APPAREL</v>
          </cell>
          <cell r="T467" t="str">
            <v>WOMAN</v>
          </cell>
          <cell r="U467" t="str">
            <v>(vide)</v>
          </cell>
          <cell r="V467" t="str">
            <v>PCS</v>
          </cell>
          <cell r="W467">
            <v>845</v>
          </cell>
          <cell r="X467">
            <v>845</v>
          </cell>
          <cell r="BS467">
            <v>254</v>
          </cell>
          <cell r="BT467">
            <v>293</v>
          </cell>
          <cell r="BU467">
            <v>204</v>
          </cell>
          <cell r="BV467">
            <v>60</v>
          </cell>
          <cell r="BW467">
            <v>34</v>
          </cell>
          <cell r="CL467">
            <v>0</v>
          </cell>
        </row>
        <row r="468">
          <cell r="D468" t="str">
            <v>303R5K0-A93-PCS</v>
          </cell>
          <cell r="E468" t="str">
            <v>303R5K0</v>
          </cell>
          <cell r="F468" t="str">
            <v xml:space="preserve">WRASTORIA 222 BANDA PANTS regular fit </v>
          </cell>
          <cell r="G468" t="str">
            <v>A93</v>
          </cell>
          <cell r="H468" t="str">
            <v>BLACK/WHITE/BLACK</v>
          </cell>
          <cell r="I468">
            <v>7.2880000000000003</v>
          </cell>
          <cell r="J468">
            <v>59</v>
          </cell>
          <cell r="K468">
            <v>0</v>
          </cell>
          <cell r="L468">
            <v>23.6</v>
          </cell>
          <cell r="M468">
            <v>0</v>
          </cell>
          <cell r="N468">
            <v>50</v>
          </cell>
          <cell r="O468">
            <v>0</v>
          </cell>
          <cell r="P468">
            <v>20</v>
          </cell>
          <cell r="Q468">
            <v>0</v>
          </cell>
          <cell r="R468" t="str">
            <v>HIVER 2020</v>
          </cell>
          <cell r="S468" t="str">
            <v>APPAREL</v>
          </cell>
          <cell r="T468" t="str">
            <v>WOMAN</v>
          </cell>
          <cell r="U468" t="str">
            <v>(vide)</v>
          </cell>
          <cell r="V468" t="str">
            <v>PCS</v>
          </cell>
          <cell r="W468">
            <v>241</v>
          </cell>
          <cell r="X468">
            <v>241</v>
          </cell>
          <cell r="BS468">
            <v>69</v>
          </cell>
          <cell r="BT468">
            <v>84</v>
          </cell>
          <cell r="BU468">
            <v>59</v>
          </cell>
          <cell r="BV468">
            <v>18</v>
          </cell>
          <cell r="BW468">
            <v>11</v>
          </cell>
          <cell r="CL468">
            <v>0</v>
          </cell>
        </row>
        <row r="469">
          <cell r="D469" t="str">
            <v>303R5K0-A99-PCS</v>
          </cell>
          <cell r="E469" t="str">
            <v>303R5K0</v>
          </cell>
          <cell r="F469" t="str">
            <v xml:space="preserve">WRASTORIA 222 BANDA PANTS regular fit </v>
          </cell>
          <cell r="G469" t="str">
            <v>A99</v>
          </cell>
          <cell r="H469" t="str">
            <v>PINK/WHITE/BLACK</v>
          </cell>
          <cell r="I469">
            <v>7.2880000000000003</v>
          </cell>
          <cell r="J469">
            <v>59</v>
          </cell>
          <cell r="K469">
            <v>0</v>
          </cell>
          <cell r="L469">
            <v>23.6</v>
          </cell>
          <cell r="M469">
            <v>0</v>
          </cell>
          <cell r="N469">
            <v>50</v>
          </cell>
          <cell r="O469">
            <v>0</v>
          </cell>
          <cell r="P469">
            <v>20</v>
          </cell>
          <cell r="Q469">
            <v>0</v>
          </cell>
          <cell r="R469" t="str">
            <v>HIVER 2020</v>
          </cell>
          <cell r="S469" t="str">
            <v>APPAREL</v>
          </cell>
          <cell r="T469" t="str">
            <v>WOMAN</v>
          </cell>
          <cell r="U469" t="str">
            <v>(vide)</v>
          </cell>
          <cell r="V469" t="str">
            <v>PCS</v>
          </cell>
          <cell r="W469">
            <v>3</v>
          </cell>
          <cell r="X469">
            <v>3</v>
          </cell>
          <cell r="BW469">
            <v>3</v>
          </cell>
          <cell r="CL469">
            <v>0</v>
          </cell>
        </row>
        <row r="470">
          <cell r="D470" t="str">
            <v>303R5K0-C22-PCS</v>
          </cell>
          <cell r="E470" t="str">
            <v>303R5K0</v>
          </cell>
          <cell r="F470" t="str">
            <v xml:space="preserve">WRASTORIA 222 BANDA PANTS regular fit </v>
          </cell>
          <cell r="G470" t="str">
            <v>C22</v>
          </cell>
          <cell r="H470" t="str">
            <v>BLACK</v>
          </cell>
          <cell r="I470">
            <v>7.2880000000000003</v>
          </cell>
          <cell r="J470">
            <v>59</v>
          </cell>
          <cell r="K470">
            <v>0</v>
          </cell>
          <cell r="L470">
            <v>23.6</v>
          </cell>
          <cell r="M470">
            <v>0</v>
          </cell>
          <cell r="N470">
            <v>50</v>
          </cell>
          <cell r="O470">
            <v>0</v>
          </cell>
          <cell r="P470">
            <v>20</v>
          </cell>
          <cell r="Q470">
            <v>0</v>
          </cell>
          <cell r="R470" t="str">
            <v>HIVER 2020</v>
          </cell>
          <cell r="S470" t="str">
            <v>APPAREL</v>
          </cell>
          <cell r="T470" t="str">
            <v>WOMAN</v>
          </cell>
          <cell r="U470" t="str">
            <v>(vide)</v>
          </cell>
          <cell r="V470" t="str">
            <v>PCS</v>
          </cell>
          <cell r="W470">
            <v>56</v>
          </cell>
          <cell r="X470">
            <v>56</v>
          </cell>
          <cell r="BU470">
            <v>16</v>
          </cell>
          <cell r="BV470">
            <v>34</v>
          </cell>
          <cell r="BW470">
            <v>6</v>
          </cell>
          <cell r="CL470">
            <v>0</v>
          </cell>
        </row>
        <row r="471">
          <cell r="D471" t="str">
            <v>303R5K0-C52-PCS</v>
          </cell>
          <cell r="E471" t="str">
            <v>303R5K0</v>
          </cell>
          <cell r="F471" t="str">
            <v xml:space="preserve">WRASTORIA 222 BANDA PANTS regular fit </v>
          </cell>
          <cell r="G471" t="str">
            <v>C52</v>
          </cell>
          <cell r="H471" t="str">
            <v>VIOLET/PINK</v>
          </cell>
          <cell r="I471">
            <v>7.2880000000000003</v>
          </cell>
          <cell r="J471">
            <v>59</v>
          </cell>
          <cell r="K471">
            <v>0</v>
          </cell>
          <cell r="L471">
            <v>23.6</v>
          </cell>
          <cell r="M471">
            <v>0</v>
          </cell>
          <cell r="N471">
            <v>50</v>
          </cell>
          <cell r="O471">
            <v>0</v>
          </cell>
          <cell r="P471">
            <v>20</v>
          </cell>
          <cell r="Q471">
            <v>0</v>
          </cell>
          <cell r="R471" t="str">
            <v>HIVER 2020</v>
          </cell>
          <cell r="S471" t="str">
            <v>APPAREL</v>
          </cell>
          <cell r="T471" t="str">
            <v>WOMAN</v>
          </cell>
          <cell r="U471" t="str">
            <v>(vide)</v>
          </cell>
          <cell r="V471" t="str">
            <v>PCS</v>
          </cell>
          <cell r="W471">
            <v>41</v>
          </cell>
          <cell r="X471">
            <v>41</v>
          </cell>
          <cell r="BS471">
            <v>9</v>
          </cell>
          <cell r="BT471">
            <v>15</v>
          </cell>
          <cell r="BU471">
            <v>15</v>
          </cell>
          <cell r="BV471">
            <v>2</v>
          </cell>
          <cell r="CL471">
            <v>0</v>
          </cell>
        </row>
        <row r="472">
          <cell r="D472" t="str">
            <v>303R5K0-F11-PCS</v>
          </cell>
          <cell r="E472" t="str">
            <v>303R5K0</v>
          </cell>
          <cell r="F472" t="str">
            <v xml:space="preserve">WRASTORIA 222 BANDA PANTS regular fit </v>
          </cell>
          <cell r="G472" t="str">
            <v>F11</v>
          </cell>
          <cell r="H472" t="str">
            <v>VIOLA/WHITE</v>
          </cell>
          <cell r="I472">
            <v>7.2880000000000003</v>
          </cell>
          <cell r="J472">
            <v>59</v>
          </cell>
          <cell r="K472">
            <v>0</v>
          </cell>
          <cell r="L472">
            <v>23.6</v>
          </cell>
          <cell r="M472">
            <v>0</v>
          </cell>
          <cell r="N472">
            <v>50</v>
          </cell>
          <cell r="O472">
            <v>0</v>
          </cell>
          <cell r="P472">
            <v>20</v>
          </cell>
          <cell r="Q472">
            <v>0</v>
          </cell>
          <cell r="R472" t="str">
            <v>HIVER 2020</v>
          </cell>
          <cell r="S472" t="str">
            <v>APPAREL</v>
          </cell>
          <cell r="T472" t="str">
            <v>WOMAN</v>
          </cell>
          <cell r="U472" t="str">
            <v>(vide)</v>
          </cell>
          <cell r="V472" t="str">
            <v>PCS</v>
          </cell>
          <cell r="W472">
            <v>226</v>
          </cell>
          <cell r="X472">
            <v>226</v>
          </cell>
          <cell r="BS472">
            <v>66</v>
          </cell>
          <cell r="BT472">
            <v>79</v>
          </cell>
          <cell r="BU472">
            <v>54</v>
          </cell>
          <cell r="BV472">
            <v>19</v>
          </cell>
          <cell r="BW472">
            <v>8</v>
          </cell>
          <cell r="CL472">
            <v>0</v>
          </cell>
        </row>
        <row r="473">
          <cell r="D473" t="str">
            <v>303RN30-905-PCS</v>
          </cell>
          <cell r="E473" t="str">
            <v>303RN30</v>
          </cell>
          <cell r="F473" t="str">
            <v>OLDHAM TEE</v>
          </cell>
          <cell r="G473" t="str">
            <v>905</v>
          </cell>
          <cell r="H473" t="str">
            <v>BLACK</v>
          </cell>
          <cell r="I473">
            <v>9.0299999999999994</v>
          </cell>
          <cell r="J473">
            <v>40</v>
          </cell>
          <cell r="K473">
            <v>0</v>
          </cell>
          <cell r="L473">
            <v>20</v>
          </cell>
          <cell r="M473">
            <v>0</v>
          </cell>
          <cell r="N473">
            <v>30</v>
          </cell>
          <cell r="O473">
            <v>0</v>
          </cell>
          <cell r="P473">
            <v>12</v>
          </cell>
          <cell r="Q473">
            <v>0</v>
          </cell>
          <cell r="R473" t="str">
            <v>ETE 2017</v>
          </cell>
          <cell r="S473" t="str">
            <v>APPAREL</v>
          </cell>
          <cell r="T473" t="str">
            <v>MAN</v>
          </cell>
          <cell r="U473" t="str">
            <v>(vide)</v>
          </cell>
          <cell r="V473" t="str">
            <v>PCS</v>
          </cell>
          <cell r="W473">
            <v>5</v>
          </cell>
          <cell r="X473">
            <v>5</v>
          </cell>
          <cell r="BS473">
            <v>5</v>
          </cell>
          <cell r="CL473">
            <v>0</v>
          </cell>
        </row>
        <row r="474">
          <cell r="D474" t="str">
            <v>303RN50-905-PCS</v>
          </cell>
          <cell r="E474" t="str">
            <v>303RN50</v>
          </cell>
          <cell r="F474" t="str">
            <v>TELIA TEE</v>
          </cell>
          <cell r="G474" t="str">
            <v>905</v>
          </cell>
          <cell r="H474" t="str">
            <v>BLACK</v>
          </cell>
          <cell r="I474">
            <v>7.74</v>
          </cell>
          <cell r="J474">
            <v>32</v>
          </cell>
          <cell r="K474">
            <v>0</v>
          </cell>
          <cell r="L474">
            <v>16</v>
          </cell>
          <cell r="M474">
            <v>0</v>
          </cell>
          <cell r="N474">
            <v>22</v>
          </cell>
          <cell r="O474">
            <v>0</v>
          </cell>
          <cell r="P474">
            <v>8.8000000000000007</v>
          </cell>
          <cell r="Q474">
            <v>0</v>
          </cell>
          <cell r="R474" t="str">
            <v>ETE 2017</v>
          </cell>
          <cell r="S474" t="str">
            <v>APPAREL</v>
          </cell>
          <cell r="T474" t="str">
            <v>MAN</v>
          </cell>
          <cell r="U474" t="str">
            <v>(vide)</v>
          </cell>
          <cell r="V474" t="str">
            <v>PCS</v>
          </cell>
          <cell r="W474">
            <v>1</v>
          </cell>
          <cell r="X474">
            <v>1</v>
          </cell>
          <cell r="BS474">
            <v>1</v>
          </cell>
          <cell r="CL474">
            <v>0</v>
          </cell>
        </row>
        <row r="475">
          <cell r="D475" t="str">
            <v>303RN70-908-PCS</v>
          </cell>
          <cell r="E475" t="str">
            <v>303RN70</v>
          </cell>
          <cell r="F475" t="str">
            <v>PLAINMORE TEE</v>
          </cell>
          <cell r="G475" t="str">
            <v>908</v>
          </cell>
          <cell r="H475" t="str">
            <v>WHITE</v>
          </cell>
          <cell r="I475">
            <v>9.2870000000000008</v>
          </cell>
          <cell r="J475">
            <v>40</v>
          </cell>
          <cell r="K475">
            <v>0</v>
          </cell>
          <cell r="L475">
            <v>20</v>
          </cell>
          <cell r="M475">
            <v>0</v>
          </cell>
          <cell r="N475">
            <v>25</v>
          </cell>
          <cell r="O475">
            <v>0</v>
          </cell>
          <cell r="P475">
            <v>10</v>
          </cell>
          <cell r="Q475">
            <v>0</v>
          </cell>
          <cell r="R475" t="str">
            <v>ETE 2017</v>
          </cell>
          <cell r="S475" t="str">
            <v>APPAREL</v>
          </cell>
          <cell r="T475" t="str">
            <v>MAN</v>
          </cell>
          <cell r="U475" t="str">
            <v>(vide)</v>
          </cell>
          <cell r="V475" t="str">
            <v>PCS</v>
          </cell>
          <cell r="W475">
            <v>14</v>
          </cell>
          <cell r="X475">
            <v>14</v>
          </cell>
          <cell r="BS475">
            <v>5</v>
          </cell>
          <cell r="BT475">
            <v>9</v>
          </cell>
          <cell r="CL475">
            <v>0</v>
          </cell>
        </row>
        <row r="476">
          <cell r="D476" t="str">
            <v>303RN80-908-PCS</v>
          </cell>
          <cell r="E476" t="str">
            <v>303RN80</v>
          </cell>
          <cell r="F476" t="str">
            <v>DEEPDALE TANK</v>
          </cell>
          <cell r="G476" t="str">
            <v>908</v>
          </cell>
          <cell r="H476" t="str">
            <v>WHITE</v>
          </cell>
          <cell r="I476">
            <v>7.8890000000000002</v>
          </cell>
          <cell r="J476">
            <v>32</v>
          </cell>
          <cell r="K476">
            <v>0</v>
          </cell>
          <cell r="L476">
            <v>16</v>
          </cell>
          <cell r="M476">
            <v>0</v>
          </cell>
          <cell r="N476">
            <v>25</v>
          </cell>
          <cell r="O476">
            <v>0</v>
          </cell>
          <cell r="P476">
            <v>10</v>
          </cell>
          <cell r="Q476">
            <v>0</v>
          </cell>
          <cell r="R476" t="str">
            <v>ETE 2017</v>
          </cell>
          <cell r="S476" t="str">
            <v>APPAREL</v>
          </cell>
          <cell r="T476" t="str">
            <v>MAN</v>
          </cell>
          <cell r="U476" t="str">
            <v>(vide)</v>
          </cell>
          <cell r="V476" t="str">
            <v>PCS</v>
          </cell>
          <cell r="W476">
            <v>102</v>
          </cell>
          <cell r="X476">
            <v>102</v>
          </cell>
          <cell r="BS476">
            <v>33</v>
          </cell>
          <cell r="BT476">
            <v>47</v>
          </cell>
          <cell r="BU476">
            <v>2</v>
          </cell>
          <cell r="BV476">
            <v>12</v>
          </cell>
          <cell r="BW476">
            <v>8</v>
          </cell>
          <cell r="CL476">
            <v>0</v>
          </cell>
        </row>
        <row r="477">
          <cell r="D477" t="str">
            <v>303RNA0-905-PCS</v>
          </cell>
          <cell r="E477" t="str">
            <v>303RNA0</v>
          </cell>
          <cell r="F477" t="str">
            <v>DINAMO SHORT</v>
          </cell>
          <cell r="G477" t="str">
            <v>905</v>
          </cell>
          <cell r="H477" t="str">
            <v>BLACK</v>
          </cell>
          <cell r="I477">
            <v>6.9290000000000003</v>
          </cell>
          <cell r="J477">
            <v>30</v>
          </cell>
          <cell r="K477">
            <v>0</v>
          </cell>
          <cell r="L477">
            <v>15</v>
          </cell>
          <cell r="M477">
            <v>0</v>
          </cell>
          <cell r="N477">
            <v>25</v>
          </cell>
          <cell r="O477">
            <v>0</v>
          </cell>
          <cell r="P477">
            <v>10</v>
          </cell>
          <cell r="Q477">
            <v>0</v>
          </cell>
          <cell r="R477" t="str">
            <v>ETE 2017</v>
          </cell>
          <cell r="S477" t="str">
            <v>APPAREL</v>
          </cell>
          <cell r="T477" t="str">
            <v>MAN</v>
          </cell>
          <cell r="U477" t="str">
            <v>(vide)</v>
          </cell>
          <cell r="V477" t="str">
            <v>PCS</v>
          </cell>
          <cell r="W477">
            <v>15</v>
          </cell>
          <cell r="X477">
            <v>15</v>
          </cell>
          <cell r="BS477">
            <v>15</v>
          </cell>
          <cell r="CL477">
            <v>0</v>
          </cell>
        </row>
        <row r="478">
          <cell r="D478" t="str">
            <v>303RNB0-904-PCS</v>
          </cell>
          <cell r="E478" t="str">
            <v>303RNB0</v>
          </cell>
          <cell r="F478" t="str">
            <v>ALLOA SHORT</v>
          </cell>
          <cell r="G478" t="str">
            <v>904</v>
          </cell>
          <cell r="H478" t="str">
            <v>CAMOUFLAGE PRINT</v>
          </cell>
          <cell r="I478">
            <v>15.906000000000001</v>
          </cell>
          <cell r="J478">
            <v>70</v>
          </cell>
          <cell r="K478">
            <v>0</v>
          </cell>
          <cell r="L478">
            <v>35</v>
          </cell>
          <cell r="M478">
            <v>0</v>
          </cell>
          <cell r="N478">
            <v>40</v>
          </cell>
          <cell r="O478">
            <v>0</v>
          </cell>
          <cell r="P478">
            <v>16</v>
          </cell>
          <cell r="Q478">
            <v>0</v>
          </cell>
          <cell r="R478" t="str">
            <v>ETE 2017</v>
          </cell>
          <cell r="S478" t="str">
            <v>APPAREL</v>
          </cell>
          <cell r="T478" t="str">
            <v>MAN</v>
          </cell>
          <cell r="U478" t="str">
            <v>(vide)</v>
          </cell>
          <cell r="V478" t="str">
            <v>PCS</v>
          </cell>
          <cell r="W478">
            <v>10</v>
          </cell>
          <cell r="X478">
            <v>10</v>
          </cell>
          <cell r="BS478">
            <v>10</v>
          </cell>
          <cell r="CL478">
            <v>0</v>
          </cell>
        </row>
        <row r="479">
          <cell r="D479" t="str">
            <v>303RNC0-905-PCS</v>
          </cell>
          <cell r="E479" t="str">
            <v>303RNC0</v>
          </cell>
          <cell r="F479" t="str">
            <v>FIFE PANTS</v>
          </cell>
          <cell r="G479" t="str">
            <v>905</v>
          </cell>
          <cell r="H479" t="str">
            <v>BLACK</v>
          </cell>
          <cell r="I479">
            <v>10.02</v>
          </cell>
          <cell r="J479">
            <v>40</v>
          </cell>
          <cell r="K479">
            <v>0</v>
          </cell>
          <cell r="L479">
            <v>20</v>
          </cell>
          <cell r="M479">
            <v>0</v>
          </cell>
          <cell r="N479">
            <v>35</v>
          </cell>
          <cell r="O479">
            <v>0</v>
          </cell>
          <cell r="P479">
            <v>14</v>
          </cell>
          <cell r="Q479">
            <v>0</v>
          </cell>
          <cell r="R479" t="str">
            <v>ETE 2017</v>
          </cell>
          <cell r="S479" t="str">
            <v>APPAREL</v>
          </cell>
          <cell r="T479" t="str">
            <v>MAN</v>
          </cell>
          <cell r="U479" t="str">
            <v>(vide)</v>
          </cell>
          <cell r="V479" t="str">
            <v>PCS</v>
          </cell>
          <cell r="W479">
            <v>3</v>
          </cell>
          <cell r="X479">
            <v>3</v>
          </cell>
          <cell r="BS479">
            <v>1</v>
          </cell>
          <cell r="BT479">
            <v>1</v>
          </cell>
          <cell r="BV479">
            <v>1</v>
          </cell>
          <cell r="CL479">
            <v>0</v>
          </cell>
        </row>
        <row r="480">
          <cell r="D480" t="str">
            <v>303RWG0-909-PCS</v>
          </cell>
          <cell r="E480" t="str">
            <v>303RWG0</v>
          </cell>
          <cell r="F480" t="str">
            <v>ZAMBUR 222 BANDA JKT</v>
          </cell>
          <cell r="G480" t="str">
            <v>909</v>
          </cell>
          <cell r="H480" t="str">
            <v>BLACK</v>
          </cell>
          <cell r="I480">
            <v>10.143000000000001</v>
          </cell>
          <cell r="J480">
            <v>70</v>
          </cell>
          <cell r="K480">
            <v>0</v>
          </cell>
          <cell r="L480">
            <v>28</v>
          </cell>
          <cell r="M480">
            <v>0</v>
          </cell>
          <cell r="N480">
            <v>65</v>
          </cell>
          <cell r="O480">
            <v>0</v>
          </cell>
          <cell r="P480">
            <v>26</v>
          </cell>
          <cell r="Q480">
            <v>0</v>
          </cell>
          <cell r="R480" t="str">
            <v>HIVER 2018</v>
          </cell>
          <cell r="S480" t="str">
            <v>APPAREL</v>
          </cell>
          <cell r="T480" t="str">
            <v>MAN</v>
          </cell>
          <cell r="U480" t="str">
            <v>(vide)</v>
          </cell>
          <cell r="V480" t="str">
            <v>PCS</v>
          </cell>
          <cell r="W480">
            <v>3</v>
          </cell>
          <cell r="X480">
            <v>3</v>
          </cell>
          <cell r="BT480">
            <v>2</v>
          </cell>
          <cell r="BV480">
            <v>1</v>
          </cell>
          <cell r="CL480">
            <v>0</v>
          </cell>
        </row>
        <row r="481">
          <cell r="D481" t="str">
            <v>303RXE0-900-C14J</v>
          </cell>
          <cell r="E481" t="str">
            <v>303RXE0</v>
          </cell>
          <cell r="F481" t="str">
            <v xml:space="preserve">PAREK FG KID LACE </v>
          </cell>
          <cell r="G481" t="str">
            <v>900</v>
          </cell>
          <cell r="H481" t="str">
            <v xml:space="preserve">BLACK /WHITE </v>
          </cell>
          <cell r="I481">
            <v>6.9459999999999997</v>
          </cell>
          <cell r="J481">
            <v>30</v>
          </cell>
          <cell r="K481">
            <v>0</v>
          </cell>
          <cell r="L481">
            <v>15</v>
          </cell>
          <cell r="M481">
            <v>0</v>
          </cell>
          <cell r="N481">
            <v>20</v>
          </cell>
          <cell r="O481">
            <v>0</v>
          </cell>
          <cell r="P481">
            <v>12.05</v>
          </cell>
          <cell r="Q481">
            <v>0</v>
          </cell>
          <cell r="R481" t="str">
            <v>HIVER 2018</v>
          </cell>
          <cell r="S481" t="str">
            <v>SHOES</v>
          </cell>
          <cell r="T481" t="str">
            <v>KID</v>
          </cell>
          <cell r="U481" t="str">
            <v>32-1|33-2|34-2|35-2|36-2|37-2|38-2|39-1</v>
          </cell>
          <cell r="V481" t="str">
            <v>C14J</v>
          </cell>
          <cell r="W481">
            <v>112</v>
          </cell>
          <cell r="X481">
            <v>8</v>
          </cell>
          <cell r="CG481">
            <v>8</v>
          </cell>
          <cell r="CL481">
            <v>0</v>
          </cell>
        </row>
        <row r="482">
          <cell r="D482" t="str">
            <v>303SC40_SL-03S-C6K</v>
          </cell>
          <cell r="E482" t="str">
            <v>303SC40_SL</v>
          </cell>
          <cell r="F482" t="str">
            <v>SANSON TEE SPORT ET LOISIRS</v>
          </cell>
          <cell r="G482" t="str">
            <v>03S</v>
          </cell>
          <cell r="H482" t="str">
            <v>LT GREY MEL</v>
          </cell>
          <cell r="I482">
            <v>1.9219999999999999</v>
          </cell>
          <cell r="J482">
            <v>12</v>
          </cell>
          <cell r="K482">
            <v>0</v>
          </cell>
          <cell r="L482">
            <v>6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 t="str">
            <v>HIVER 2017</v>
          </cell>
          <cell r="S482" t="str">
            <v>APPAREL</v>
          </cell>
          <cell r="T482" t="str">
            <v>MAN</v>
          </cell>
          <cell r="U482" t="str">
            <v>10Y-1|12Y-1|14Y-1|4Y-1|6Y-1|8Y-1</v>
          </cell>
          <cell r="V482" t="str">
            <v>C6K</v>
          </cell>
          <cell r="W482">
            <v>6</v>
          </cell>
          <cell r="X482">
            <v>1</v>
          </cell>
          <cell r="CG482">
            <v>1</v>
          </cell>
          <cell r="CL482">
            <v>0</v>
          </cell>
        </row>
        <row r="483">
          <cell r="D483" t="str">
            <v>303SC60-005-PCS</v>
          </cell>
          <cell r="E483" t="str">
            <v>303SC60</v>
          </cell>
          <cell r="F483" t="str">
            <v>MARTIAL TEE</v>
          </cell>
          <cell r="G483" t="str">
            <v>005</v>
          </cell>
          <cell r="H483" t="str">
            <v>BLACK</v>
          </cell>
          <cell r="I483">
            <v>2.2869999999999999</v>
          </cell>
          <cell r="J483">
            <v>0</v>
          </cell>
          <cell r="K483">
            <v>15</v>
          </cell>
          <cell r="L483">
            <v>0</v>
          </cell>
          <cell r="M483">
            <v>7.5</v>
          </cell>
          <cell r="N483">
            <v>0</v>
          </cell>
          <cell r="O483">
            <v>12</v>
          </cell>
          <cell r="P483">
            <v>0</v>
          </cell>
          <cell r="Q483">
            <v>0</v>
          </cell>
          <cell r="R483" t="str">
            <v>HIVER 2017</v>
          </cell>
          <cell r="S483" t="str">
            <v>APPAREL</v>
          </cell>
          <cell r="T483" t="str">
            <v>KID</v>
          </cell>
          <cell r="U483" t="str">
            <v>(vide)</v>
          </cell>
          <cell r="V483" t="str">
            <v>PCS</v>
          </cell>
          <cell r="W483">
            <v>10</v>
          </cell>
          <cell r="X483">
            <v>10</v>
          </cell>
          <cell r="BL483">
            <v>10</v>
          </cell>
          <cell r="CL483">
            <v>0</v>
          </cell>
        </row>
        <row r="484">
          <cell r="D484" t="str">
            <v>303SC90-X1Z-PCS</v>
          </cell>
          <cell r="E484" t="str">
            <v>303SC90</v>
          </cell>
          <cell r="F484" t="str">
            <v>MONETTE TEE</v>
          </cell>
          <cell r="G484" t="str">
            <v>X1Z</v>
          </cell>
          <cell r="H484" t="str">
            <v>BLUE NAVY</v>
          </cell>
          <cell r="I484">
            <v>1.948</v>
          </cell>
          <cell r="J484">
            <v>0</v>
          </cell>
          <cell r="K484">
            <v>12</v>
          </cell>
          <cell r="L484">
            <v>0</v>
          </cell>
          <cell r="M484">
            <v>6</v>
          </cell>
          <cell r="N484">
            <v>0</v>
          </cell>
          <cell r="O484">
            <v>12</v>
          </cell>
          <cell r="P484">
            <v>0</v>
          </cell>
          <cell r="Q484">
            <v>0</v>
          </cell>
          <cell r="R484" t="str">
            <v>HIVER 2017</v>
          </cell>
          <cell r="S484" t="str">
            <v>APPAREL</v>
          </cell>
          <cell r="T484" t="str">
            <v>KID</v>
          </cell>
          <cell r="U484" t="str">
            <v>(vide)</v>
          </cell>
          <cell r="V484" t="str">
            <v>PCS</v>
          </cell>
          <cell r="W484">
            <v>1</v>
          </cell>
          <cell r="X484">
            <v>1</v>
          </cell>
          <cell r="BN484">
            <v>1</v>
          </cell>
          <cell r="CL484">
            <v>0</v>
          </cell>
        </row>
        <row r="485">
          <cell r="D485" t="str">
            <v>303SDJ0_UFO-001-PCS</v>
          </cell>
          <cell r="E485" t="str">
            <v>303SDJ0_UFO</v>
          </cell>
          <cell r="F485" t="str">
            <v>SPANGLE TEE UK WO Q4 FOOT ASYLUM</v>
          </cell>
          <cell r="G485" t="str">
            <v>001</v>
          </cell>
          <cell r="H485" t="str">
            <v>WHITE</v>
          </cell>
          <cell r="I485">
            <v>7.0289999999999999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25</v>
          </cell>
          <cell r="O485">
            <v>0</v>
          </cell>
          <cell r="P485">
            <v>10</v>
          </cell>
          <cell r="Q485">
            <v>0</v>
          </cell>
          <cell r="R485" t="str">
            <v>HIVER 2016</v>
          </cell>
          <cell r="S485" t="str">
            <v>APPAREL</v>
          </cell>
          <cell r="T485" t="str">
            <v>WOMAN</v>
          </cell>
          <cell r="U485" t="str">
            <v>(vide)</v>
          </cell>
          <cell r="V485" t="str">
            <v>PCS</v>
          </cell>
          <cell r="W485">
            <v>6</v>
          </cell>
          <cell r="X485">
            <v>6</v>
          </cell>
          <cell r="BS485">
            <v>1</v>
          </cell>
          <cell r="BT485">
            <v>1</v>
          </cell>
          <cell r="BU485">
            <v>2</v>
          </cell>
          <cell r="BV485">
            <v>2</v>
          </cell>
          <cell r="CL485">
            <v>0</v>
          </cell>
        </row>
        <row r="486">
          <cell r="D486" t="str">
            <v>303SDJ0_UFO-005-PCS</v>
          </cell>
          <cell r="E486" t="str">
            <v>303SDJ0_UFO</v>
          </cell>
          <cell r="F486" t="str">
            <v>SPANGLE TEE UK WO Q4 FOOT ASYLUM</v>
          </cell>
          <cell r="G486" t="str">
            <v>005</v>
          </cell>
          <cell r="H486" t="str">
            <v>BLACK</v>
          </cell>
          <cell r="I486">
            <v>7.0289999999999999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25</v>
          </cell>
          <cell r="O486">
            <v>0</v>
          </cell>
          <cell r="P486">
            <v>10</v>
          </cell>
          <cell r="Q486">
            <v>0</v>
          </cell>
          <cell r="R486" t="str">
            <v>HIVER 2016</v>
          </cell>
          <cell r="S486" t="str">
            <v>APPAREL</v>
          </cell>
          <cell r="T486" t="str">
            <v>WOMAN</v>
          </cell>
          <cell r="U486" t="str">
            <v>(vide)</v>
          </cell>
          <cell r="V486" t="str">
            <v>PCS</v>
          </cell>
          <cell r="W486">
            <v>3</v>
          </cell>
          <cell r="X486">
            <v>3</v>
          </cell>
          <cell r="BT486">
            <v>2</v>
          </cell>
          <cell r="BU486">
            <v>1</v>
          </cell>
          <cell r="CL486">
            <v>0</v>
          </cell>
        </row>
        <row r="487">
          <cell r="D487" t="str">
            <v>303SDJ0_UJD-001-PCS</v>
          </cell>
          <cell r="E487" t="str">
            <v>303SDJ0_UJD</v>
          </cell>
          <cell r="F487" t="str">
            <v>SPANGLE TEE UK WO Q4 JD SPORT</v>
          </cell>
          <cell r="G487" t="str">
            <v>001</v>
          </cell>
          <cell r="H487" t="str">
            <v>WHITE</v>
          </cell>
          <cell r="I487">
            <v>7.03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25</v>
          </cell>
          <cell r="O487">
            <v>0</v>
          </cell>
          <cell r="P487">
            <v>10</v>
          </cell>
          <cell r="Q487">
            <v>0</v>
          </cell>
          <cell r="R487" t="str">
            <v>HIVER 2016</v>
          </cell>
          <cell r="S487" t="str">
            <v>APPAREL</v>
          </cell>
          <cell r="T487" t="str">
            <v>WOMAN</v>
          </cell>
          <cell r="U487" t="str">
            <v>(vide)</v>
          </cell>
          <cell r="V487" t="str">
            <v>PCS</v>
          </cell>
          <cell r="W487">
            <v>48</v>
          </cell>
          <cell r="X487">
            <v>48</v>
          </cell>
          <cell r="BS487">
            <v>13</v>
          </cell>
          <cell r="BT487">
            <v>18</v>
          </cell>
          <cell r="BU487">
            <v>11</v>
          </cell>
          <cell r="BV487">
            <v>6</v>
          </cell>
          <cell r="CL487">
            <v>0</v>
          </cell>
        </row>
        <row r="488">
          <cell r="D488" t="str">
            <v>303SDJ0_UJD-005-PCS</v>
          </cell>
          <cell r="E488" t="str">
            <v>303SDJ0_UJD</v>
          </cell>
          <cell r="F488" t="str">
            <v>SPANGLE TEE UK WO Q4 JD SPORT</v>
          </cell>
          <cell r="G488" t="str">
            <v>005</v>
          </cell>
          <cell r="H488" t="str">
            <v>BLACK</v>
          </cell>
          <cell r="I488">
            <v>7.03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25</v>
          </cell>
          <cell r="O488">
            <v>0</v>
          </cell>
          <cell r="P488">
            <v>10</v>
          </cell>
          <cell r="Q488">
            <v>0</v>
          </cell>
          <cell r="R488" t="str">
            <v>HIVER 2016</v>
          </cell>
          <cell r="S488" t="str">
            <v>APPAREL</v>
          </cell>
          <cell r="T488" t="str">
            <v>WOMAN</v>
          </cell>
          <cell r="U488" t="str">
            <v>(vide)</v>
          </cell>
          <cell r="V488" t="str">
            <v>PCS</v>
          </cell>
          <cell r="W488">
            <v>11</v>
          </cell>
          <cell r="X488">
            <v>11</v>
          </cell>
          <cell r="BS488">
            <v>1</v>
          </cell>
          <cell r="BU488">
            <v>1</v>
          </cell>
          <cell r="BV488">
            <v>9</v>
          </cell>
          <cell r="CL488">
            <v>0</v>
          </cell>
        </row>
        <row r="489">
          <cell r="D489" t="str">
            <v>303SDK0_UFO-005-PCS</v>
          </cell>
          <cell r="E489" t="str">
            <v>303SDK0_UFO</v>
          </cell>
          <cell r="F489" t="str">
            <v>CRESTA PANTS UK WO Q4 FOOT ASYLUM</v>
          </cell>
          <cell r="G489" t="str">
            <v>005</v>
          </cell>
          <cell r="H489" t="str">
            <v>BLACK</v>
          </cell>
          <cell r="I489">
            <v>11.253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35</v>
          </cell>
          <cell r="O489">
            <v>0</v>
          </cell>
          <cell r="P489">
            <v>14</v>
          </cell>
          <cell r="Q489">
            <v>0</v>
          </cell>
          <cell r="R489" t="str">
            <v>HIVER 2016</v>
          </cell>
          <cell r="S489" t="str">
            <v>APPAREL</v>
          </cell>
          <cell r="T489" t="str">
            <v>WOMAN</v>
          </cell>
          <cell r="U489" t="str">
            <v>(vide)</v>
          </cell>
          <cell r="V489" t="str">
            <v>PCS</v>
          </cell>
          <cell r="W489">
            <v>2</v>
          </cell>
          <cell r="X489">
            <v>2</v>
          </cell>
          <cell r="BT489">
            <v>1</v>
          </cell>
          <cell r="BU489">
            <v>1</v>
          </cell>
          <cell r="CL489">
            <v>0</v>
          </cell>
        </row>
        <row r="490">
          <cell r="D490" t="str">
            <v>303SDK0_UFO-77M-PCS</v>
          </cell>
          <cell r="E490" t="str">
            <v>303SDK0_UFO</v>
          </cell>
          <cell r="F490" t="str">
            <v>CRESTA PANTS UK WO Q4 FOOT ASYLUM</v>
          </cell>
          <cell r="G490" t="str">
            <v>77M</v>
          </cell>
          <cell r="H490" t="str">
            <v>GREY MELANGE</v>
          </cell>
          <cell r="I490">
            <v>11.253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35</v>
          </cell>
          <cell r="O490">
            <v>0</v>
          </cell>
          <cell r="P490">
            <v>14</v>
          </cell>
          <cell r="Q490">
            <v>0</v>
          </cell>
          <cell r="R490" t="str">
            <v>HIVER 2016</v>
          </cell>
          <cell r="S490" t="str">
            <v>APPAREL</v>
          </cell>
          <cell r="T490" t="str">
            <v>WOMAN</v>
          </cell>
          <cell r="U490" t="str">
            <v>(vide)</v>
          </cell>
          <cell r="V490" t="str">
            <v>PCS</v>
          </cell>
          <cell r="W490">
            <v>5</v>
          </cell>
          <cell r="X490">
            <v>5</v>
          </cell>
          <cell r="BU490">
            <v>5</v>
          </cell>
          <cell r="CL490">
            <v>0</v>
          </cell>
        </row>
        <row r="491">
          <cell r="D491" t="str">
            <v>303SDL0-005-PCS</v>
          </cell>
          <cell r="E491" t="str">
            <v>303SDL0</v>
          </cell>
          <cell r="F491" t="str">
            <v>SMASH PANTS UK WO Q4</v>
          </cell>
          <cell r="G491" t="str">
            <v>005</v>
          </cell>
          <cell r="H491" t="str">
            <v>BLACK</v>
          </cell>
          <cell r="I491">
            <v>0</v>
          </cell>
          <cell r="J491">
            <v>25</v>
          </cell>
          <cell r="K491">
            <v>0</v>
          </cell>
          <cell r="L491">
            <v>12.5</v>
          </cell>
          <cell r="M491">
            <v>0</v>
          </cell>
          <cell r="N491">
            <v>25</v>
          </cell>
          <cell r="O491">
            <v>0</v>
          </cell>
          <cell r="P491">
            <v>10</v>
          </cell>
          <cell r="Q491">
            <v>0</v>
          </cell>
          <cell r="R491" t="str">
            <v>HIVER 2016</v>
          </cell>
          <cell r="S491" t="str">
            <v>APPAREL</v>
          </cell>
          <cell r="T491" t="str">
            <v>WOMAN</v>
          </cell>
          <cell r="U491" t="str">
            <v>(vide)</v>
          </cell>
          <cell r="V491" t="str">
            <v>PCS</v>
          </cell>
          <cell r="W491">
            <v>2</v>
          </cell>
          <cell r="X491">
            <v>2</v>
          </cell>
          <cell r="BS491">
            <v>1</v>
          </cell>
          <cell r="BU491">
            <v>1</v>
          </cell>
          <cell r="CL491">
            <v>0</v>
          </cell>
        </row>
        <row r="492">
          <cell r="D492" t="str">
            <v>303SDL0_UFO-005-PCS</v>
          </cell>
          <cell r="E492" t="str">
            <v>303SDL0_UFO</v>
          </cell>
          <cell r="F492" t="str">
            <v>SMASH PANTS UK WO Q4 FOOT ASYLUM</v>
          </cell>
          <cell r="G492" t="str">
            <v>005</v>
          </cell>
          <cell r="H492" t="str">
            <v>BLACK</v>
          </cell>
          <cell r="I492">
            <v>8.3420000000000005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40</v>
          </cell>
          <cell r="O492">
            <v>0</v>
          </cell>
          <cell r="P492">
            <v>20</v>
          </cell>
          <cell r="Q492">
            <v>0</v>
          </cell>
          <cell r="R492" t="str">
            <v>HIVER 2016</v>
          </cell>
          <cell r="S492" t="str">
            <v>APPAREL</v>
          </cell>
          <cell r="T492" t="str">
            <v>WOMAN</v>
          </cell>
          <cell r="U492" t="str">
            <v>(vide)</v>
          </cell>
          <cell r="V492" t="str">
            <v>PCS</v>
          </cell>
          <cell r="W492">
            <v>5</v>
          </cell>
          <cell r="X492">
            <v>5</v>
          </cell>
          <cell r="BT492">
            <v>2</v>
          </cell>
          <cell r="BU492">
            <v>2</v>
          </cell>
          <cell r="BV492">
            <v>1</v>
          </cell>
          <cell r="CL492">
            <v>0</v>
          </cell>
        </row>
        <row r="493">
          <cell r="D493" t="str">
            <v>303SDL0_UJD-005-PCS</v>
          </cell>
          <cell r="E493" t="str">
            <v>303SDL0_UJD</v>
          </cell>
          <cell r="F493" t="str">
            <v>SMASH PANTS UK WO Q4 JD SPORT</v>
          </cell>
          <cell r="G493" t="str">
            <v>005</v>
          </cell>
          <cell r="H493" t="str">
            <v>BLACK</v>
          </cell>
          <cell r="I493">
            <v>8.3350000000000009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25</v>
          </cell>
          <cell r="O493">
            <v>0</v>
          </cell>
          <cell r="P493">
            <v>10</v>
          </cell>
          <cell r="Q493">
            <v>0</v>
          </cell>
          <cell r="R493" t="str">
            <v>HIVER 2016</v>
          </cell>
          <cell r="S493" t="str">
            <v>APPAREL</v>
          </cell>
          <cell r="T493" t="str">
            <v>WOMAN</v>
          </cell>
          <cell r="U493" t="str">
            <v>(vide)</v>
          </cell>
          <cell r="V493" t="str">
            <v>PCS</v>
          </cell>
          <cell r="W493">
            <v>50</v>
          </cell>
          <cell r="X493">
            <v>50</v>
          </cell>
          <cell r="BS493">
            <v>9</v>
          </cell>
          <cell r="BT493">
            <v>15</v>
          </cell>
          <cell r="BU493">
            <v>14</v>
          </cell>
          <cell r="BV493">
            <v>12</v>
          </cell>
          <cell r="CL493">
            <v>0</v>
          </cell>
        </row>
        <row r="494">
          <cell r="D494" t="str">
            <v>303SDM0-904-PCS</v>
          </cell>
          <cell r="E494" t="str">
            <v>303SDM0</v>
          </cell>
          <cell r="F494" t="str">
            <v>ZEBERDEE PANTS UK WO Q4</v>
          </cell>
          <cell r="G494" t="str">
            <v>904</v>
          </cell>
          <cell r="H494" t="str">
            <v>RED ORANGE/BLACK</v>
          </cell>
          <cell r="I494">
            <v>11.443</v>
          </cell>
          <cell r="J494">
            <v>40</v>
          </cell>
          <cell r="K494">
            <v>0</v>
          </cell>
          <cell r="L494">
            <v>20</v>
          </cell>
          <cell r="M494">
            <v>0</v>
          </cell>
          <cell r="N494">
            <v>40</v>
          </cell>
          <cell r="O494">
            <v>0</v>
          </cell>
          <cell r="P494">
            <v>16</v>
          </cell>
          <cell r="Q494">
            <v>0</v>
          </cell>
          <cell r="R494" t="str">
            <v>ETE 2018</v>
          </cell>
          <cell r="S494" t="str">
            <v>APPAREL</v>
          </cell>
          <cell r="T494" t="str">
            <v>WOMAN</v>
          </cell>
          <cell r="U494" t="str">
            <v>(vide)</v>
          </cell>
          <cell r="V494" t="str">
            <v>PCS</v>
          </cell>
          <cell r="W494">
            <v>9</v>
          </cell>
          <cell r="X494">
            <v>9</v>
          </cell>
          <cell r="BS494">
            <v>9</v>
          </cell>
          <cell r="CL494">
            <v>0</v>
          </cell>
        </row>
        <row r="495">
          <cell r="D495" t="str">
            <v>303SDM0_UFO-001-PCS</v>
          </cell>
          <cell r="E495" t="str">
            <v>303SDM0_UFO</v>
          </cell>
          <cell r="F495" t="str">
            <v>ZEBERDEE PANTS UK WO Q4 FOOT ASYLUM</v>
          </cell>
          <cell r="G495" t="str">
            <v>001</v>
          </cell>
          <cell r="H495" t="str">
            <v>WHITE</v>
          </cell>
          <cell r="I495">
            <v>11.074999999999999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40</v>
          </cell>
          <cell r="O495">
            <v>0</v>
          </cell>
          <cell r="P495">
            <v>16</v>
          </cell>
          <cell r="Q495">
            <v>0</v>
          </cell>
          <cell r="R495" t="str">
            <v>HIVER 2016</v>
          </cell>
          <cell r="S495" t="str">
            <v>APPAREL</v>
          </cell>
          <cell r="T495" t="str">
            <v>WOMAN</v>
          </cell>
          <cell r="U495" t="str">
            <v>(vide)</v>
          </cell>
          <cell r="V495" t="str">
            <v>PCS</v>
          </cell>
          <cell r="W495">
            <v>1</v>
          </cell>
          <cell r="X495">
            <v>1</v>
          </cell>
          <cell r="BU495">
            <v>1</v>
          </cell>
          <cell r="CL495">
            <v>0</v>
          </cell>
        </row>
        <row r="496">
          <cell r="D496" t="str">
            <v>303SDM0_UFO-005-PCS</v>
          </cell>
          <cell r="E496" t="str">
            <v>303SDM0_UFO</v>
          </cell>
          <cell r="F496" t="str">
            <v>ZEBERDEE PANTS UK WO Q4 FOOT ASYLUM</v>
          </cell>
          <cell r="G496" t="str">
            <v>005</v>
          </cell>
          <cell r="H496" t="str">
            <v>BLACK</v>
          </cell>
          <cell r="I496">
            <v>11.074999999999999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40</v>
          </cell>
          <cell r="O496">
            <v>0</v>
          </cell>
          <cell r="P496">
            <v>16</v>
          </cell>
          <cell r="Q496">
            <v>0</v>
          </cell>
          <cell r="R496" t="str">
            <v>HIVER 2016</v>
          </cell>
          <cell r="S496" t="str">
            <v>APPAREL</v>
          </cell>
          <cell r="T496" t="str">
            <v>WOMAN</v>
          </cell>
          <cell r="U496" t="str">
            <v>(vide)</v>
          </cell>
          <cell r="V496" t="str">
            <v>PCS</v>
          </cell>
          <cell r="W496">
            <v>2</v>
          </cell>
          <cell r="X496">
            <v>2</v>
          </cell>
          <cell r="BV496">
            <v>2</v>
          </cell>
          <cell r="CL496">
            <v>0</v>
          </cell>
        </row>
        <row r="497">
          <cell r="D497" t="str">
            <v>303SDM0_UFO-X1Z-PCS</v>
          </cell>
          <cell r="E497" t="str">
            <v>303SDM0_UFO</v>
          </cell>
          <cell r="F497" t="str">
            <v>ZEBERDEE PANTS UK WO Q4 FOOT ASYLUM</v>
          </cell>
          <cell r="G497" t="str">
            <v>X1Z</v>
          </cell>
          <cell r="H497" t="str">
            <v>BLUE NAVY</v>
          </cell>
          <cell r="I497">
            <v>11.074999999999999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40</v>
          </cell>
          <cell r="O497">
            <v>0</v>
          </cell>
          <cell r="P497">
            <v>16</v>
          </cell>
          <cell r="Q497">
            <v>0</v>
          </cell>
          <cell r="R497" t="str">
            <v>HIVER 2016</v>
          </cell>
          <cell r="S497" t="str">
            <v>APPAREL</v>
          </cell>
          <cell r="T497" t="str">
            <v>WOMAN</v>
          </cell>
          <cell r="U497" t="str">
            <v>(vide)</v>
          </cell>
          <cell r="V497" t="str">
            <v>PCS</v>
          </cell>
          <cell r="W497">
            <v>5</v>
          </cell>
          <cell r="X497">
            <v>5</v>
          </cell>
          <cell r="BS497">
            <v>1</v>
          </cell>
          <cell r="BT497">
            <v>2</v>
          </cell>
          <cell r="BU497">
            <v>1</v>
          </cell>
          <cell r="BV497">
            <v>1</v>
          </cell>
          <cell r="CL497">
            <v>0</v>
          </cell>
        </row>
        <row r="498">
          <cell r="D498" t="str">
            <v>303SDM0_UJD-005-PCS</v>
          </cell>
          <cell r="E498" t="str">
            <v>303SDM0_UJD</v>
          </cell>
          <cell r="F498" t="str">
            <v>ZEBERDEE PANTS UK WO Q4 JD SPORT</v>
          </cell>
          <cell r="G498" t="str">
            <v>005</v>
          </cell>
          <cell r="H498" t="str">
            <v>BLACK</v>
          </cell>
          <cell r="I498">
            <v>11.067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40</v>
          </cell>
          <cell r="O498">
            <v>0</v>
          </cell>
          <cell r="P498">
            <v>20</v>
          </cell>
          <cell r="Q498">
            <v>0</v>
          </cell>
          <cell r="R498" t="str">
            <v>HIVER 2016</v>
          </cell>
          <cell r="S498" t="str">
            <v>APPAREL</v>
          </cell>
          <cell r="T498" t="str">
            <v>WOMAN</v>
          </cell>
          <cell r="U498" t="str">
            <v>(vide)</v>
          </cell>
          <cell r="V498" t="str">
            <v>PCS</v>
          </cell>
          <cell r="W498">
            <v>22</v>
          </cell>
          <cell r="X498">
            <v>22</v>
          </cell>
          <cell r="BV498">
            <v>22</v>
          </cell>
          <cell r="CL498">
            <v>0</v>
          </cell>
        </row>
        <row r="499">
          <cell r="D499" t="str">
            <v>303SDU0-X1Z-PCS</v>
          </cell>
          <cell r="E499" t="str">
            <v>303SDU0</v>
          </cell>
          <cell r="F499" t="str">
            <v>CHUPA JKT UK WO Q4</v>
          </cell>
          <cell r="G499" t="str">
            <v>X1Z</v>
          </cell>
          <cell r="H499" t="str">
            <v>BLUE NAVY</v>
          </cell>
          <cell r="I499">
            <v>13.07</v>
          </cell>
          <cell r="J499">
            <v>55</v>
          </cell>
          <cell r="K499">
            <v>0</v>
          </cell>
          <cell r="L499">
            <v>27.5</v>
          </cell>
          <cell r="M499">
            <v>0</v>
          </cell>
          <cell r="N499">
            <v>55</v>
          </cell>
          <cell r="O499">
            <v>0</v>
          </cell>
          <cell r="P499">
            <v>22</v>
          </cell>
          <cell r="Q499">
            <v>0</v>
          </cell>
          <cell r="R499" t="str">
            <v>HIVER 2016</v>
          </cell>
          <cell r="S499" t="str">
            <v>APPAREL</v>
          </cell>
          <cell r="T499" t="str">
            <v>WOMAN</v>
          </cell>
          <cell r="U499" t="str">
            <v>(vide)</v>
          </cell>
          <cell r="V499" t="str">
            <v>PCS</v>
          </cell>
          <cell r="W499">
            <v>1</v>
          </cell>
          <cell r="X499">
            <v>1</v>
          </cell>
          <cell r="BT499">
            <v>1</v>
          </cell>
          <cell r="CL499">
            <v>0</v>
          </cell>
        </row>
        <row r="500">
          <cell r="D500" t="str">
            <v>303SFJ0-H39-PCS</v>
          </cell>
          <cell r="E500" t="str">
            <v>303SFJ0</v>
          </cell>
          <cell r="F500" t="str">
            <v>EVRARD SWEAT</v>
          </cell>
          <cell r="G500" t="str">
            <v>H39</v>
          </cell>
          <cell r="H500" t="str">
            <v>BLUE ROYAL</v>
          </cell>
          <cell r="I500">
            <v>3.8340000000000001</v>
          </cell>
          <cell r="J500">
            <v>0</v>
          </cell>
          <cell r="K500">
            <v>25</v>
          </cell>
          <cell r="L500">
            <v>0</v>
          </cell>
          <cell r="M500">
            <v>12.5</v>
          </cell>
          <cell r="N500">
            <v>0</v>
          </cell>
          <cell r="O500">
            <v>25</v>
          </cell>
          <cell r="P500">
            <v>0</v>
          </cell>
          <cell r="Q500">
            <v>12.5</v>
          </cell>
          <cell r="R500" t="str">
            <v>HIVER 2017</v>
          </cell>
          <cell r="S500" t="str">
            <v>APPAREL</v>
          </cell>
          <cell r="T500" t="str">
            <v>KID</v>
          </cell>
          <cell r="U500" t="str">
            <v>(vide)</v>
          </cell>
          <cell r="V500" t="str">
            <v>PCS</v>
          </cell>
          <cell r="W500">
            <v>9</v>
          </cell>
          <cell r="X500">
            <v>9</v>
          </cell>
          <cell r="BJ500">
            <v>9</v>
          </cell>
          <cell r="CL500">
            <v>0</v>
          </cell>
        </row>
        <row r="501">
          <cell r="D501" t="str">
            <v>303SPN0-001-PCS</v>
          </cell>
          <cell r="E501" t="str">
            <v>303SPN0</v>
          </cell>
          <cell r="F501" t="str">
            <v>CAFERS SLIM TEE</v>
          </cell>
          <cell r="G501" t="str">
            <v>001</v>
          </cell>
          <cell r="H501" t="str">
            <v>WHITE</v>
          </cell>
          <cell r="I501">
            <v>1.8460000000000001</v>
          </cell>
          <cell r="J501">
            <v>13</v>
          </cell>
          <cell r="K501">
            <v>0</v>
          </cell>
          <cell r="L501">
            <v>6.5</v>
          </cell>
          <cell r="M501">
            <v>0</v>
          </cell>
          <cell r="N501">
            <v>12</v>
          </cell>
          <cell r="O501">
            <v>0</v>
          </cell>
          <cell r="P501">
            <v>6</v>
          </cell>
          <cell r="Q501">
            <v>0</v>
          </cell>
          <cell r="R501" t="str">
            <v>ETE 2019</v>
          </cell>
          <cell r="S501" t="str">
            <v>APPAREL</v>
          </cell>
          <cell r="T501" t="str">
            <v>MAN</v>
          </cell>
          <cell r="U501" t="str">
            <v>(vide)</v>
          </cell>
          <cell r="V501" t="str">
            <v>PCS</v>
          </cell>
          <cell r="W501">
            <v>12</v>
          </cell>
          <cell r="X501">
            <v>12</v>
          </cell>
          <cell r="BV501">
            <v>1</v>
          </cell>
          <cell r="BW501">
            <v>4</v>
          </cell>
          <cell r="BX501">
            <v>5</v>
          </cell>
          <cell r="BY501">
            <v>2</v>
          </cell>
          <cell r="CL501">
            <v>0</v>
          </cell>
        </row>
        <row r="502">
          <cell r="D502" t="str">
            <v>303SPN0-005-PCS</v>
          </cell>
          <cell r="E502" t="str">
            <v>303SPN0</v>
          </cell>
          <cell r="F502" t="str">
            <v>CAFERS SLIM TEE</v>
          </cell>
          <cell r="G502" t="str">
            <v>005</v>
          </cell>
          <cell r="H502" t="str">
            <v>BLACK</v>
          </cell>
          <cell r="I502">
            <v>1.8460000000000001</v>
          </cell>
          <cell r="J502">
            <v>13</v>
          </cell>
          <cell r="K502">
            <v>0</v>
          </cell>
          <cell r="L502">
            <v>6.5</v>
          </cell>
          <cell r="M502">
            <v>0</v>
          </cell>
          <cell r="N502">
            <v>12</v>
          </cell>
          <cell r="O502">
            <v>0</v>
          </cell>
          <cell r="P502">
            <v>6</v>
          </cell>
          <cell r="Q502">
            <v>0</v>
          </cell>
          <cell r="R502" t="str">
            <v>ETE 2019</v>
          </cell>
          <cell r="S502" t="str">
            <v>APPAREL</v>
          </cell>
          <cell r="T502" t="str">
            <v>MAN</v>
          </cell>
          <cell r="U502" t="str">
            <v>(vide)</v>
          </cell>
          <cell r="V502" t="str">
            <v>PCS</v>
          </cell>
          <cell r="W502">
            <v>6</v>
          </cell>
          <cell r="X502">
            <v>6</v>
          </cell>
          <cell r="BV502">
            <v>2</v>
          </cell>
          <cell r="BX502">
            <v>2</v>
          </cell>
          <cell r="BY502">
            <v>2</v>
          </cell>
          <cell r="CL502">
            <v>0</v>
          </cell>
        </row>
        <row r="503">
          <cell r="D503" t="str">
            <v>303SPN0-250-PCS</v>
          </cell>
          <cell r="E503" t="str">
            <v>303SPN0</v>
          </cell>
          <cell r="F503" t="str">
            <v>CAFERS SLIM TEE</v>
          </cell>
          <cell r="G503" t="str">
            <v>250</v>
          </cell>
          <cell r="H503" t="str">
            <v>RED</v>
          </cell>
          <cell r="I503">
            <v>1.8460000000000001</v>
          </cell>
          <cell r="J503">
            <v>13</v>
          </cell>
          <cell r="K503">
            <v>0</v>
          </cell>
          <cell r="L503">
            <v>6.5</v>
          </cell>
          <cell r="M503">
            <v>0</v>
          </cell>
          <cell r="N503">
            <v>12</v>
          </cell>
          <cell r="O503">
            <v>0</v>
          </cell>
          <cell r="P503">
            <v>6</v>
          </cell>
          <cell r="Q503">
            <v>0</v>
          </cell>
          <cell r="R503" t="str">
            <v>ETE 2019</v>
          </cell>
          <cell r="S503" t="str">
            <v>APPAREL</v>
          </cell>
          <cell r="T503" t="str">
            <v>MAN</v>
          </cell>
          <cell r="U503" t="str">
            <v>(vide)</v>
          </cell>
          <cell r="V503" t="str">
            <v>PCS</v>
          </cell>
          <cell r="W503">
            <v>2</v>
          </cell>
          <cell r="X503">
            <v>2</v>
          </cell>
          <cell r="BT503">
            <v>1</v>
          </cell>
          <cell r="BX503">
            <v>1</v>
          </cell>
          <cell r="CL503">
            <v>0</v>
          </cell>
        </row>
        <row r="504">
          <cell r="D504" t="str">
            <v>303SPN0-77M-PCS</v>
          </cell>
          <cell r="E504" t="str">
            <v>303SPN0</v>
          </cell>
          <cell r="F504" t="str">
            <v>CAFERS SLIM TEE</v>
          </cell>
          <cell r="G504" t="str">
            <v>77M</v>
          </cell>
          <cell r="H504" t="str">
            <v>GREY MD MEL</v>
          </cell>
          <cell r="I504">
            <v>1.8460000000000001</v>
          </cell>
          <cell r="J504">
            <v>13</v>
          </cell>
          <cell r="K504">
            <v>0</v>
          </cell>
          <cell r="L504">
            <v>6.5</v>
          </cell>
          <cell r="M504">
            <v>0</v>
          </cell>
          <cell r="N504">
            <v>12</v>
          </cell>
          <cell r="O504">
            <v>0</v>
          </cell>
          <cell r="P504">
            <v>6</v>
          </cell>
          <cell r="Q504">
            <v>0</v>
          </cell>
          <cell r="R504" t="str">
            <v>ETE 2019</v>
          </cell>
          <cell r="S504" t="str">
            <v>APPAREL</v>
          </cell>
          <cell r="T504" t="str">
            <v>MAN</v>
          </cell>
          <cell r="U504" t="str">
            <v>(vide)</v>
          </cell>
          <cell r="V504" t="str">
            <v>PCS</v>
          </cell>
          <cell r="W504">
            <v>7</v>
          </cell>
          <cell r="X504">
            <v>7</v>
          </cell>
          <cell r="BV504">
            <v>1</v>
          </cell>
          <cell r="BW504">
            <v>3</v>
          </cell>
          <cell r="BX504">
            <v>3</v>
          </cell>
          <cell r="CL504">
            <v>0</v>
          </cell>
        </row>
        <row r="505">
          <cell r="D505" t="str">
            <v>303SPN0-X1Z-PCS</v>
          </cell>
          <cell r="E505" t="str">
            <v>303SPN0</v>
          </cell>
          <cell r="F505" t="str">
            <v>CAFERS SLIM TEE</v>
          </cell>
          <cell r="G505" t="str">
            <v>X1Z</v>
          </cell>
          <cell r="H505" t="str">
            <v>BLUE NAVY</v>
          </cell>
          <cell r="I505">
            <v>1.8460000000000001</v>
          </cell>
          <cell r="J505">
            <v>13</v>
          </cell>
          <cell r="K505">
            <v>0</v>
          </cell>
          <cell r="L505">
            <v>6.5</v>
          </cell>
          <cell r="M505">
            <v>0</v>
          </cell>
          <cell r="N505">
            <v>12</v>
          </cell>
          <cell r="O505">
            <v>0</v>
          </cell>
          <cell r="P505">
            <v>6</v>
          </cell>
          <cell r="Q505">
            <v>0</v>
          </cell>
          <cell r="R505" t="str">
            <v>ETE 2019</v>
          </cell>
          <cell r="S505" t="str">
            <v>APPAREL</v>
          </cell>
          <cell r="T505" t="str">
            <v>MAN</v>
          </cell>
          <cell r="U505" t="str">
            <v>(vide)</v>
          </cell>
          <cell r="V505" t="str">
            <v>PCS</v>
          </cell>
          <cell r="W505">
            <v>7</v>
          </cell>
          <cell r="X505">
            <v>7</v>
          </cell>
          <cell r="BT505">
            <v>1</v>
          </cell>
          <cell r="BV505">
            <v>2</v>
          </cell>
          <cell r="BW505">
            <v>2</v>
          </cell>
          <cell r="BX505">
            <v>2</v>
          </cell>
          <cell r="CL505">
            <v>0</v>
          </cell>
        </row>
        <row r="506">
          <cell r="D506" t="str">
            <v>303SQ50-913-PCS</v>
          </cell>
          <cell r="E506" t="str">
            <v>303SQ50</v>
          </cell>
          <cell r="F506" t="str">
            <v>CENTENO AUTH JKT</v>
          </cell>
          <cell r="G506" t="str">
            <v>913</v>
          </cell>
          <cell r="H506" t="str">
            <v>BLUE LT DUSTY/BLACK</v>
          </cell>
          <cell r="I506">
            <v>13.065</v>
          </cell>
          <cell r="J506">
            <v>55</v>
          </cell>
          <cell r="K506">
            <v>0</v>
          </cell>
          <cell r="L506">
            <v>27.5</v>
          </cell>
          <cell r="M506">
            <v>0</v>
          </cell>
          <cell r="N506">
            <v>55</v>
          </cell>
          <cell r="O506">
            <v>0</v>
          </cell>
          <cell r="P506">
            <v>22</v>
          </cell>
          <cell r="Q506">
            <v>0</v>
          </cell>
          <cell r="R506" t="str">
            <v>HIVER 2017</v>
          </cell>
          <cell r="S506" t="str">
            <v>APPAREL</v>
          </cell>
          <cell r="T506" t="str">
            <v>MAN</v>
          </cell>
          <cell r="U506" t="str">
            <v>(vide)</v>
          </cell>
          <cell r="V506" t="str">
            <v>PCS</v>
          </cell>
          <cell r="W506">
            <v>14</v>
          </cell>
          <cell r="X506">
            <v>14</v>
          </cell>
          <cell r="BT506">
            <v>14</v>
          </cell>
          <cell r="CL506">
            <v>0</v>
          </cell>
        </row>
        <row r="507">
          <cell r="D507" t="str">
            <v>303SQH0-912-PCS</v>
          </cell>
          <cell r="E507" t="str">
            <v>303SQH0</v>
          </cell>
          <cell r="F507" t="str">
            <v>ALPI AUTH POLO</v>
          </cell>
          <cell r="G507" t="str">
            <v>912</v>
          </cell>
          <cell r="H507" t="str">
            <v>WHITE/BLACK</v>
          </cell>
          <cell r="I507">
            <v>9.5329999999999995</v>
          </cell>
          <cell r="J507">
            <v>80</v>
          </cell>
          <cell r="K507">
            <v>0</v>
          </cell>
          <cell r="L507">
            <v>32</v>
          </cell>
          <cell r="M507">
            <v>0</v>
          </cell>
          <cell r="N507">
            <v>40</v>
          </cell>
          <cell r="O507">
            <v>0</v>
          </cell>
          <cell r="P507">
            <v>16</v>
          </cell>
          <cell r="Q507">
            <v>0</v>
          </cell>
          <cell r="R507" t="str">
            <v>HIVER 2017</v>
          </cell>
          <cell r="S507" t="str">
            <v>APPAREL</v>
          </cell>
          <cell r="T507" t="str">
            <v>MAN</v>
          </cell>
          <cell r="U507" t="str">
            <v>(vide)</v>
          </cell>
          <cell r="V507" t="str">
            <v>PCS</v>
          </cell>
          <cell r="W507">
            <v>499</v>
          </cell>
          <cell r="X507">
            <v>499</v>
          </cell>
          <cell r="BS507">
            <v>50</v>
          </cell>
          <cell r="BT507">
            <v>129</v>
          </cell>
          <cell r="BU507">
            <v>120</v>
          </cell>
          <cell r="BV507">
            <v>145</v>
          </cell>
          <cell r="BW507">
            <v>55</v>
          </cell>
          <cell r="CL507">
            <v>0</v>
          </cell>
        </row>
        <row r="508">
          <cell r="D508" t="str">
            <v>303SRI0-919-PCS</v>
          </cell>
          <cell r="E508" t="str">
            <v>303SRI0</v>
          </cell>
          <cell r="F508" t="str">
            <v>KELLER AUTH POLO</v>
          </cell>
          <cell r="G508" t="str">
            <v>919</v>
          </cell>
          <cell r="H508" t="str">
            <v>BLACK/GREY DK MEL</v>
          </cell>
          <cell r="I508">
            <v>12.193</v>
          </cell>
          <cell r="J508">
            <v>90</v>
          </cell>
          <cell r="K508">
            <v>0</v>
          </cell>
          <cell r="L508">
            <v>36</v>
          </cell>
          <cell r="M508">
            <v>0</v>
          </cell>
          <cell r="N508">
            <v>50</v>
          </cell>
          <cell r="O508">
            <v>0</v>
          </cell>
          <cell r="P508">
            <v>20</v>
          </cell>
          <cell r="Q508">
            <v>0</v>
          </cell>
          <cell r="R508" t="str">
            <v>HIVER 2017</v>
          </cell>
          <cell r="S508" t="str">
            <v>APPAREL</v>
          </cell>
          <cell r="T508" t="str">
            <v>MAN</v>
          </cell>
          <cell r="U508" t="str">
            <v>(vide)</v>
          </cell>
          <cell r="V508" t="str">
            <v>PCS</v>
          </cell>
          <cell r="W508">
            <v>8</v>
          </cell>
          <cell r="X508">
            <v>8</v>
          </cell>
          <cell r="BT508">
            <v>4</v>
          </cell>
          <cell r="BU508">
            <v>4</v>
          </cell>
          <cell r="CL508">
            <v>0</v>
          </cell>
        </row>
        <row r="509">
          <cell r="D509" t="str">
            <v>303SRN0-005-PCS</v>
          </cell>
          <cell r="E509" t="str">
            <v>303SRN0</v>
          </cell>
          <cell r="F509" t="str">
            <v>ASTA AUTH POLO LS</v>
          </cell>
          <cell r="G509" t="str">
            <v>005</v>
          </cell>
          <cell r="H509" t="str">
            <v>BLACK</v>
          </cell>
          <cell r="I509">
            <v>9.1110000000000007</v>
          </cell>
          <cell r="J509">
            <v>70</v>
          </cell>
          <cell r="K509">
            <v>0</v>
          </cell>
          <cell r="L509">
            <v>28</v>
          </cell>
          <cell r="M509">
            <v>0</v>
          </cell>
          <cell r="N509">
            <v>40</v>
          </cell>
          <cell r="O509">
            <v>0</v>
          </cell>
          <cell r="P509">
            <v>16</v>
          </cell>
          <cell r="Q509">
            <v>0</v>
          </cell>
          <cell r="R509" t="str">
            <v>HIVER 2017</v>
          </cell>
          <cell r="S509" t="str">
            <v>APPAREL</v>
          </cell>
          <cell r="T509" t="str">
            <v>MAN</v>
          </cell>
          <cell r="U509" t="str">
            <v>(vide)</v>
          </cell>
          <cell r="V509" t="str">
            <v>PCS</v>
          </cell>
          <cell r="W509">
            <v>2</v>
          </cell>
          <cell r="X509">
            <v>2</v>
          </cell>
          <cell r="BW509">
            <v>2</v>
          </cell>
          <cell r="CL509">
            <v>0</v>
          </cell>
        </row>
        <row r="510">
          <cell r="D510" t="str">
            <v>303SWB0_UFO-005-PCS</v>
          </cell>
          <cell r="E510" t="str">
            <v>303SWB0_UFO</v>
          </cell>
          <cell r="F510" t="str">
            <v>BAMMBAMM SWEAT UK WO Q4 FOOT ASYLUM</v>
          </cell>
          <cell r="G510" t="str">
            <v>005</v>
          </cell>
          <cell r="H510" t="str">
            <v>BLACK</v>
          </cell>
          <cell r="I510">
            <v>10.815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40</v>
          </cell>
          <cell r="O510">
            <v>0</v>
          </cell>
          <cell r="P510">
            <v>16</v>
          </cell>
          <cell r="Q510">
            <v>0</v>
          </cell>
          <cell r="R510" t="str">
            <v>HIVER 2016</v>
          </cell>
          <cell r="S510" t="str">
            <v>APPAREL</v>
          </cell>
          <cell r="T510" t="str">
            <v>WOMAN</v>
          </cell>
          <cell r="U510" t="str">
            <v>(vide)</v>
          </cell>
          <cell r="V510" t="str">
            <v>PCS</v>
          </cell>
          <cell r="W510">
            <v>2</v>
          </cell>
          <cell r="X510">
            <v>2</v>
          </cell>
          <cell r="BS510">
            <v>1</v>
          </cell>
          <cell r="BV510">
            <v>1</v>
          </cell>
          <cell r="CL510">
            <v>0</v>
          </cell>
        </row>
        <row r="511">
          <cell r="D511" t="str">
            <v>303SWB0_UFO-77M-PCS</v>
          </cell>
          <cell r="E511" t="str">
            <v>303SWB0_UFO</v>
          </cell>
          <cell r="F511" t="str">
            <v>BAMMBAMM SWEAT UK WO Q4 FOOT ASYLUM</v>
          </cell>
          <cell r="G511" t="str">
            <v>77M</v>
          </cell>
          <cell r="H511" t="str">
            <v>GREY MELANGE</v>
          </cell>
          <cell r="I511">
            <v>10.815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40</v>
          </cell>
          <cell r="O511">
            <v>0</v>
          </cell>
          <cell r="P511">
            <v>16</v>
          </cell>
          <cell r="Q511">
            <v>0</v>
          </cell>
          <cell r="R511" t="str">
            <v>HIVER 2016</v>
          </cell>
          <cell r="S511" t="str">
            <v>APPAREL</v>
          </cell>
          <cell r="T511" t="str">
            <v>WOMAN</v>
          </cell>
          <cell r="U511" t="str">
            <v>(vide)</v>
          </cell>
          <cell r="V511" t="str">
            <v>PCS</v>
          </cell>
          <cell r="W511">
            <v>6</v>
          </cell>
          <cell r="X511">
            <v>6</v>
          </cell>
          <cell r="BS511">
            <v>1</v>
          </cell>
          <cell r="BU511">
            <v>4</v>
          </cell>
          <cell r="BV511">
            <v>1</v>
          </cell>
          <cell r="CL511">
            <v>0</v>
          </cell>
        </row>
        <row r="512">
          <cell r="D512" t="str">
            <v>303SWB0_UJD-77M-PCS</v>
          </cell>
          <cell r="E512" t="str">
            <v>303SWB0_UJD</v>
          </cell>
          <cell r="F512" t="str">
            <v>BAMMBAMM SWEAT UK WO Q4 JD SPORT</v>
          </cell>
          <cell r="G512" t="str">
            <v>77M</v>
          </cell>
          <cell r="H512" t="str">
            <v>GREY MELANGE</v>
          </cell>
          <cell r="I512">
            <v>10.815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40</v>
          </cell>
          <cell r="O512">
            <v>0</v>
          </cell>
          <cell r="P512">
            <v>16</v>
          </cell>
          <cell r="Q512">
            <v>0</v>
          </cell>
          <cell r="R512" t="str">
            <v>HIVER 2016</v>
          </cell>
          <cell r="S512" t="str">
            <v>APPAREL</v>
          </cell>
          <cell r="T512" t="str">
            <v>WOMAN</v>
          </cell>
          <cell r="U512" t="str">
            <v>(vide)</v>
          </cell>
          <cell r="V512" t="str">
            <v>PCS</v>
          </cell>
          <cell r="W512">
            <v>21</v>
          </cell>
          <cell r="X512">
            <v>21</v>
          </cell>
          <cell r="BS512">
            <v>3</v>
          </cell>
          <cell r="BT512">
            <v>7</v>
          </cell>
          <cell r="BU512">
            <v>6</v>
          </cell>
          <cell r="BV512">
            <v>5</v>
          </cell>
          <cell r="CL512">
            <v>0</v>
          </cell>
        </row>
        <row r="513">
          <cell r="D513" t="str">
            <v>303T6Q0-911-PCS</v>
          </cell>
          <cell r="E513" t="str">
            <v>303T6Q0</v>
          </cell>
          <cell r="F513" t="str">
            <v>PALOMA AUTH POLO</v>
          </cell>
          <cell r="G513" t="str">
            <v>911</v>
          </cell>
          <cell r="H513" t="str">
            <v>BLACK/BEIGE GOLDEN</v>
          </cell>
          <cell r="I513">
            <v>8.0259999999999998</v>
          </cell>
          <cell r="J513">
            <v>65</v>
          </cell>
          <cell r="K513">
            <v>0</v>
          </cell>
          <cell r="L513">
            <v>26</v>
          </cell>
          <cell r="M513">
            <v>0</v>
          </cell>
          <cell r="N513">
            <v>35</v>
          </cell>
          <cell r="O513">
            <v>0</v>
          </cell>
          <cell r="P513">
            <v>14</v>
          </cell>
          <cell r="Q513">
            <v>0</v>
          </cell>
          <cell r="R513" t="str">
            <v>HIVER 2017</v>
          </cell>
          <cell r="S513" t="str">
            <v>APPAREL</v>
          </cell>
          <cell r="T513" t="str">
            <v>MAN</v>
          </cell>
          <cell r="U513" t="str">
            <v>(vide)</v>
          </cell>
          <cell r="V513" t="str">
            <v>PCS</v>
          </cell>
          <cell r="W513">
            <v>15</v>
          </cell>
          <cell r="X513">
            <v>15</v>
          </cell>
          <cell r="BT513">
            <v>15</v>
          </cell>
          <cell r="CL513">
            <v>0</v>
          </cell>
        </row>
        <row r="514">
          <cell r="D514" t="str">
            <v>303T850-005-PCS</v>
          </cell>
          <cell r="E514" t="str">
            <v>303T850</v>
          </cell>
          <cell r="F514" t="str">
            <v>KROLLS PANTS</v>
          </cell>
          <cell r="G514" t="str">
            <v>005</v>
          </cell>
          <cell r="H514" t="str">
            <v>BLACK</v>
          </cell>
          <cell r="I514">
            <v>6.3449999999999998</v>
          </cell>
          <cell r="J514">
            <v>40</v>
          </cell>
          <cell r="K514">
            <v>0</v>
          </cell>
          <cell r="L514">
            <v>20</v>
          </cell>
          <cell r="M514">
            <v>0</v>
          </cell>
          <cell r="N514">
            <v>36</v>
          </cell>
          <cell r="O514">
            <v>0</v>
          </cell>
          <cell r="P514">
            <v>14.4</v>
          </cell>
          <cell r="Q514">
            <v>0</v>
          </cell>
          <cell r="R514" t="str">
            <v>HIVER 2019</v>
          </cell>
          <cell r="S514" t="str">
            <v>APPAREL</v>
          </cell>
          <cell r="T514" t="str">
            <v>MAN</v>
          </cell>
          <cell r="U514" t="str">
            <v>(vide)</v>
          </cell>
          <cell r="V514" t="str">
            <v>PCS</v>
          </cell>
          <cell r="W514">
            <v>90</v>
          </cell>
          <cell r="X514">
            <v>90</v>
          </cell>
          <cell r="BT514">
            <v>19</v>
          </cell>
          <cell r="BU514">
            <v>21</v>
          </cell>
          <cell r="BV514">
            <v>15</v>
          </cell>
          <cell r="BW514">
            <v>30</v>
          </cell>
          <cell r="BX514">
            <v>5</v>
          </cell>
          <cell r="CL514">
            <v>0</v>
          </cell>
        </row>
        <row r="515">
          <cell r="D515" t="str">
            <v>303T850-903-PCS</v>
          </cell>
          <cell r="E515" t="str">
            <v>303T850</v>
          </cell>
          <cell r="F515" t="str">
            <v>KROLLS PANTS</v>
          </cell>
          <cell r="G515" t="str">
            <v>903</v>
          </cell>
          <cell r="H515" t="str">
            <v>BLACK/RED SCARLET</v>
          </cell>
          <cell r="I515">
            <v>6.3449999999999998</v>
          </cell>
          <cell r="J515">
            <v>40</v>
          </cell>
          <cell r="K515">
            <v>0</v>
          </cell>
          <cell r="L515">
            <v>20</v>
          </cell>
          <cell r="M515">
            <v>0</v>
          </cell>
          <cell r="N515">
            <v>36</v>
          </cell>
          <cell r="O515">
            <v>0</v>
          </cell>
          <cell r="P515">
            <v>14.4</v>
          </cell>
          <cell r="Q515">
            <v>0</v>
          </cell>
          <cell r="R515" t="str">
            <v>HIVER 2019</v>
          </cell>
          <cell r="S515" t="str">
            <v>APPAREL</v>
          </cell>
          <cell r="T515" t="str">
            <v>MAN</v>
          </cell>
          <cell r="U515" t="str">
            <v>(vide)</v>
          </cell>
          <cell r="V515" t="str">
            <v>PCS</v>
          </cell>
          <cell r="W515">
            <v>6</v>
          </cell>
          <cell r="X515">
            <v>6</v>
          </cell>
          <cell r="BU515">
            <v>3</v>
          </cell>
          <cell r="BV515">
            <v>2</v>
          </cell>
          <cell r="BX515">
            <v>1</v>
          </cell>
          <cell r="CL515">
            <v>0</v>
          </cell>
        </row>
        <row r="516">
          <cell r="D516" t="str">
            <v>303T850-905-PCS</v>
          </cell>
          <cell r="E516" t="str">
            <v>303T850</v>
          </cell>
          <cell r="F516" t="str">
            <v>KROLLS PANTS</v>
          </cell>
          <cell r="G516" t="str">
            <v>905</v>
          </cell>
          <cell r="H516" t="str">
            <v>GREY DK MEL/WHITE</v>
          </cell>
          <cell r="I516">
            <v>6.3449999999999998</v>
          </cell>
          <cell r="J516">
            <v>40</v>
          </cell>
          <cell r="K516">
            <v>0</v>
          </cell>
          <cell r="L516">
            <v>20</v>
          </cell>
          <cell r="M516">
            <v>0</v>
          </cell>
          <cell r="N516">
            <v>36</v>
          </cell>
          <cell r="O516">
            <v>0</v>
          </cell>
          <cell r="P516">
            <v>14.4</v>
          </cell>
          <cell r="Q516">
            <v>0</v>
          </cell>
          <cell r="R516" t="str">
            <v>HIVER 2019</v>
          </cell>
          <cell r="S516" t="str">
            <v>APPAREL</v>
          </cell>
          <cell r="T516" t="str">
            <v>MAN</v>
          </cell>
          <cell r="U516" t="str">
            <v>(vide)</v>
          </cell>
          <cell r="V516" t="str">
            <v>PCS</v>
          </cell>
          <cell r="W516">
            <v>32</v>
          </cell>
          <cell r="X516">
            <v>32</v>
          </cell>
          <cell r="BT516">
            <v>7</v>
          </cell>
          <cell r="BU516">
            <v>11</v>
          </cell>
          <cell r="BV516">
            <v>6</v>
          </cell>
          <cell r="BW516">
            <v>5</v>
          </cell>
          <cell r="BX516">
            <v>3</v>
          </cell>
          <cell r="CL516">
            <v>0</v>
          </cell>
        </row>
        <row r="517">
          <cell r="D517" t="str">
            <v>303T850-912-PCS</v>
          </cell>
          <cell r="E517" t="str">
            <v>303T850</v>
          </cell>
          <cell r="F517" t="str">
            <v>KROLLS PANTS</v>
          </cell>
          <cell r="G517" t="str">
            <v>912</v>
          </cell>
          <cell r="H517" t="str">
            <v>BLUE NAVY/WHITE</v>
          </cell>
          <cell r="I517">
            <v>6.3449999999999998</v>
          </cell>
          <cell r="J517">
            <v>40</v>
          </cell>
          <cell r="K517">
            <v>0</v>
          </cell>
          <cell r="L517">
            <v>20</v>
          </cell>
          <cell r="M517">
            <v>0</v>
          </cell>
          <cell r="N517">
            <v>36</v>
          </cell>
          <cell r="O517">
            <v>0</v>
          </cell>
          <cell r="P517">
            <v>14.4</v>
          </cell>
          <cell r="Q517">
            <v>0</v>
          </cell>
          <cell r="R517" t="str">
            <v>HIVER 2019</v>
          </cell>
          <cell r="S517" t="str">
            <v>APPAREL</v>
          </cell>
          <cell r="T517" t="str">
            <v>MAN</v>
          </cell>
          <cell r="U517" t="str">
            <v>(vide)</v>
          </cell>
          <cell r="V517" t="str">
            <v>PCS</v>
          </cell>
          <cell r="W517">
            <v>274</v>
          </cell>
          <cell r="X517">
            <v>274</v>
          </cell>
          <cell r="BT517">
            <v>62</v>
          </cell>
          <cell r="BU517">
            <v>33</v>
          </cell>
          <cell r="BV517">
            <v>45</v>
          </cell>
          <cell r="BW517">
            <v>106</v>
          </cell>
          <cell r="BX517">
            <v>28</v>
          </cell>
          <cell r="CL517">
            <v>0</v>
          </cell>
        </row>
        <row r="518">
          <cell r="D518" t="str">
            <v>303U170-583-PCS</v>
          </cell>
          <cell r="E518" t="str">
            <v>303U170</v>
          </cell>
          <cell r="F518" t="str">
            <v>PIPKIN AUTH JKT</v>
          </cell>
          <cell r="G518" t="str">
            <v>583</v>
          </cell>
          <cell r="H518" t="str">
            <v>PINK</v>
          </cell>
          <cell r="I518">
            <v>12.417</v>
          </cell>
          <cell r="J518">
            <v>60</v>
          </cell>
          <cell r="K518">
            <v>0</v>
          </cell>
          <cell r="L518">
            <v>30</v>
          </cell>
          <cell r="M518">
            <v>0</v>
          </cell>
          <cell r="N518">
            <v>50</v>
          </cell>
          <cell r="O518">
            <v>0</v>
          </cell>
          <cell r="P518">
            <v>20</v>
          </cell>
          <cell r="Q518">
            <v>0</v>
          </cell>
          <cell r="R518" t="str">
            <v>ETE 2017</v>
          </cell>
          <cell r="S518" t="str">
            <v>APPAREL</v>
          </cell>
          <cell r="T518" t="str">
            <v>WOMAN</v>
          </cell>
          <cell r="U518" t="str">
            <v>(vide)</v>
          </cell>
          <cell r="V518" t="str">
            <v>PCS</v>
          </cell>
          <cell r="W518">
            <v>56</v>
          </cell>
          <cell r="X518">
            <v>56</v>
          </cell>
          <cell r="BS518">
            <v>13</v>
          </cell>
          <cell r="BT518">
            <v>17</v>
          </cell>
          <cell r="BU518">
            <v>12</v>
          </cell>
          <cell r="BV518">
            <v>14</v>
          </cell>
          <cell r="CL518">
            <v>0</v>
          </cell>
        </row>
        <row r="519">
          <cell r="D519" t="str">
            <v>303U180-583-PCS</v>
          </cell>
          <cell r="E519" t="str">
            <v>303U180</v>
          </cell>
          <cell r="F519" t="str">
            <v>CUSTARD AUTH SHORT</v>
          </cell>
          <cell r="G519" t="str">
            <v>583</v>
          </cell>
          <cell r="H519" t="str">
            <v>PINK</v>
          </cell>
          <cell r="I519">
            <v>7.4089999999999998</v>
          </cell>
          <cell r="J519">
            <v>25</v>
          </cell>
          <cell r="K519">
            <v>0</v>
          </cell>
          <cell r="L519">
            <v>12.5</v>
          </cell>
          <cell r="M519">
            <v>0</v>
          </cell>
          <cell r="N519">
            <v>20</v>
          </cell>
          <cell r="O519">
            <v>0</v>
          </cell>
          <cell r="P519">
            <v>8</v>
          </cell>
          <cell r="Q519">
            <v>0</v>
          </cell>
          <cell r="R519" t="str">
            <v>ETE 2017</v>
          </cell>
          <cell r="S519" t="str">
            <v>APPAREL</v>
          </cell>
          <cell r="T519" t="str">
            <v>WOMAN</v>
          </cell>
          <cell r="U519" t="str">
            <v>(vide)</v>
          </cell>
          <cell r="V519" t="str">
            <v>PCS</v>
          </cell>
          <cell r="W519">
            <v>137</v>
          </cell>
          <cell r="X519">
            <v>137</v>
          </cell>
          <cell r="BS519">
            <v>53</v>
          </cell>
          <cell r="BT519">
            <v>17</v>
          </cell>
          <cell r="BU519">
            <v>33</v>
          </cell>
          <cell r="BV519">
            <v>34</v>
          </cell>
          <cell r="CL519">
            <v>0</v>
          </cell>
        </row>
        <row r="520">
          <cell r="D520" t="str">
            <v>303U180-817-PCS</v>
          </cell>
          <cell r="E520" t="str">
            <v>303U180</v>
          </cell>
          <cell r="F520" t="str">
            <v>CUSTARD AUTH SHORT</v>
          </cell>
          <cell r="G520" t="str">
            <v>817</v>
          </cell>
          <cell r="H520" t="str">
            <v>GREEN KHAKI</v>
          </cell>
          <cell r="I520">
            <v>7.4089999999999998</v>
          </cell>
          <cell r="J520">
            <v>25</v>
          </cell>
          <cell r="K520">
            <v>0</v>
          </cell>
          <cell r="L520">
            <v>12.5</v>
          </cell>
          <cell r="M520">
            <v>0</v>
          </cell>
          <cell r="N520">
            <v>20</v>
          </cell>
          <cell r="O520">
            <v>0</v>
          </cell>
          <cell r="P520">
            <v>8</v>
          </cell>
          <cell r="Q520">
            <v>0</v>
          </cell>
          <cell r="R520" t="str">
            <v>ETE 2017</v>
          </cell>
          <cell r="S520" t="str">
            <v>APPAREL</v>
          </cell>
          <cell r="T520" t="str">
            <v>WOMAN</v>
          </cell>
          <cell r="U520" t="str">
            <v>(vide)</v>
          </cell>
          <cell r="V520" t="str">
            <v>PCS</v>
          </cell>
          <cell r="W520">
            <v>513</v>
          </cell>
          <cell r="X520">
            <v>513</v>
          </cell>
          <cell r="BS520">
            <v>91</v>
          </cell>
          <cell r="BT520">
            <v>163</v>
          </cell>
          <cell r="BU520">
            <v>145</v>
          </cell>
          <cell r="BV520">
            <v>114</v>
          </cell>
          <cell r="CL520">
            <v>0</v>
          </cell>
        </row>
        <row r="521">
          <cell r="D521" t="str">
            <v>303U190-900-PCS</v>
          </cell>
          <cell r="E521" t="str">
            <v>303U190</v>
          </cell>
          <cell r="F521" t="str">
            <v>RHUBARB AUTH CROP TEE</v>
          </cell>
          <cell r="G521" t="str">
            <v>900</v>
          </cell>
          <cell r="H521" t="str">
            <v>GREEN KHAKI</v>
          </cell>
          <cell r="I521">
            <v>7.0490000000000004</v>
          </cell>
          <cell r="J521">
            <v>25</v>
          </cell>
          <cell r="K521">
            <v>0</v>
          </cell>
          <cell r="L521">
            <v>12.5</v>
          </cell>
          <cell r="M521">
            <v>0</v>
          </cell>
          <cell r="N521">
            <v>20</v>
          </cell>
          <cell r="O521">
            <v>0</v>
          </cell>
          <cell r="P521">
            <v>8</v>
          </cell>
          <cell r="Q521">
            <v>0</v>
          </cell>
          <cell r="R521" t="str">
            <v>ETE 2017</v>
          </cell>
          <cell r="S521" t="str">
            <v>APPAREL</v>
          </cell>
          <cell r="T521" t="str">
            <v>WOMAN</v>
          </cell>
          <cell r="U521" t="str">
            <v>(vide)</v>
          </cell>
          <cell r="V521" t="str">
            <v>PCS</v>
          </cell>
          <cell r="W521">
            <v>307</v>
          </cell>
          <cell r="X521">
            <v>307</v>
          </cell>
          <cell r="BS521">
            <v>33</v>
          </cell>
          <cell r="BT521">
            <v>70</v>
          </cell>
          <cell r="BU521">
            <v>98</v>
          </cell>
          <cell r="BV521">
            <v>106</v>
          </cell>
          <cell r="CL521">
            <v>0</v>
          </cell>
        </row>
        <row r="522">
          <cell r="D522" t="str">
            <v>303U190-901-PCS</v>
          </cell>
          <cell r="E522" t="str">
            <v>303U190</v>
          </cell>
          <cell r="F522" t="str">
            <v>RHUBARB AUTH CROP TEE</v>
          </cell>
          <cell r="G522" t="str">
            <v>901</v>
          </cell>
          <cell r="H522" t="str">
            <v>PINK</v>
          </cell>
          <cell r="I522">
            <v>7.0490000000000004</v>
          </cell>
          <cell r="J522">
            <v>25</v>
          </cell>
          <cell r="K522">
            <v>0</v>
          </cell>
          <cell r="L522">
            <v>12.5</v>
          </cell>
          <cell r="M522">
            <v>0</v>
          </cell>
          <cell r="N522">
            <v>20</v>
          </cell>
          <cell r="O522">
            <v>0</v>
          </cell>
          <cell r="P522">
            <v>8</v>
          </cell>
          <cell r="Q522">
            <v>0</v>
          </cell>
          <cell r="R522" t="str">
            <v>ETE 2017</v>
          </cell>
          <cell r="S522" t="str">
            <v>APPAREL</v>
          </cell>
          <cell r="T522" t="str">
            <v>WOMAN</v>
          </cell>
          <cell r="U522" t="str">
            <v>(vide)</v>
          </cell>
          <cell r="V522" t="str">
            <v>PCS</v>
          </cell>
          <cell r="W522">
            <v>28</v>
          </cell>
          <cell r="X522">
            <v>28</v>
          </cell>
          <cell r="BS522">
            <v>10</v>
          </cell>
          <cell r="BV522">
            <v>18</v>
          </cell>
          <cell r="CL522">
            <v>0</v>
          </cell>
        </row>
        <row r="523">
          <cell r="D523" t="str">
            <v>303U1A0-005-PCS</v>
          </cell>
          <cell r="E523" t="str">
            <v>303U1A0</v>
          </cell>
          <cell r="F523" t="str">
            <v>TWINKLE AUTH CROP TOP</v>
          </cell>
          <cell r="G523" t="str">
            <v>005</v>
          </cell>
          <cell r="H523" t="str">
            <v>BLACK</v>
          </cell>
          <cell r="I523">
            <v>5.5570000000000004</v>
          </cell>
          <cell r="J523">
            <v>25</v>
          </cell>
          <cell r="K523">
            <v>0</v>
          </cell>
          <cell r="L523">
            <v>12.5</v>
          </cell>
          <cell r="M523">
            <v>0</v>
          </cell>
          <cell r="N523">
            <v>20</v>
          </cell>
          <cell r="O523">
            <v>0</v>
          </cell>
          <cell r="P523">
            <v>8</v>
          </cell>
          <cell r="Q523">
            <v>0</v>
          </cell>
          <cell r="R523" t="str">
            <v>ETE 2017</v>
          </cell>
          <cell r="S523" t="str">
            <v>APPAREL</v>
          </cell>
          <cell r="T523" t="str">
            <v>WOMAN</v>
          </cell>
          <cell r="U523" t="str">
            <v>(vide)</v>
          </cell>
          <cell r="V523" t="str">
            <v>PCS</v>
          </cell>
          <cell r="W523">
            <v>178</v>
          </cell>
          <cell r="X523">
            <v>178</v>
          </cell>
          <cell r="BS523">
            <v>50</v>
          </cell>
          <cell r="BT523">
            <v>45</v>
          </cell>
          <cell r="BU523">
            <v>38</v>
          </cell>
          <cell r="BV523">
            <v>45</v>
          </cell>
          <cell r="CL523">
            <v>0</v>
          </cell>
        </row>
        <row r="524">
          <cell r="D524" t="str">
            <v>303U400-900-C12J</v>
          </cell>
          <cell r="E524" t="str">
            <v>303U400</v>
          </cell>
          <cell r="F524" t="str">
            <v xml:space="preserve">PAREK FG KID EV </v>
          </cell>
          <cell r="G524" t="str">
            <v>900</v>
          </cell>
          <cell r="H524" t="str">
            <v xml:space="preserve">BLACK /WHITE </v>
          </cell>
          <cell r="I524">
            <v>6.9459999999999997</v>
          </cell>
          <cell r="J524">
            <v>30</v>
          </cell>
          <cell r="K524">
            <v>0</v>
          </cell>
          <cell r="L524">
            <v>15</v>
          </cell>
          <cell r="M524">
            <v>0</v>
          </cell>
          <cell r="N524">
            <v>20</v>
          </cell>
          <cell r="O524">
            <v>0</v>
          </cell>
          <cell r="P524">
            <v>12.05</v>
          </cell>
          <cell r="Q524">
            <v>0</v>
          </cell>
          <cell r="R524" t="str">
            <v>HIVER 2018</v>
          </cell>
          <cell r="S524" t="str">
            <v>SHOES</v>
          </cell>
          <cell r="T524" t="str">
            <v>KID</v>
          </cell>
          <cell r="U524" t="str">
            <v>35-3|36-3|37-3|38-2|39-1</v>
          </cell>
          <cell r="V524" t="str">
            <v>C12J</v>
          </cell>
          <cell r="W524">
            <v>216</v>
          </cell>
          <cell r="X524">
            <v>18</v>
          </cell>
          <cell r="CG524">
            <v>18</v>
          </cell>
          <cell r="CL524">
            <v>0</v>
          </cell>
        </row>
        <row r="525">
          <cell r="D525" t="str">
            <v>303U400-900-PAI</v>
          </cell>
          <cell r="E525" t="str">
            <v>303U400</v>
          </cell>
          <cell r="F525" t="str">
            <v xml:space="preserve">PAREK FG KID EV </v>
          </cell>
          <cell r="G525" t="str">
            <v>900</v>
          </cell>
          <cell r="H525" t="str">
            <v xml:space="preserve">BLACK /WHITE </v>
          </cell>
          <cell r="I525">
            <v>6.9459999999999997</v>
          </cell>
          <cell r="J525">
            <v>30</v>
          </cell>
          <cell r="K525">
            <v>0</v>
          </cell>
          <cell r="L525">
            <v>15</v>
          </cell>
          <cell r="M525">
            <v>0</v>
          </cell>
          <cell r="N525">
            <v>20</v>
          </cell>
          <cell r="O525">
            <v>0</v>
          </cell>
          <cell r="P525">
            <v>12.5</v>
          </cell>
          <cell r="Q525">
            <v>0</v>
          </cell>
          <cell r="R525" t="str">
            <v>HIVER 2018</v>
          </cell>
          <cell r="S525" t="str">
            <v>SHOES</v>
          </cell>
          <cell r="T525" t="str">
            <v>KID</v>
          </cell>
          <cell r="U525" t="str">
            <v>(vide)</v>
          </cell>
          <cell r="V525" t="str">
            <v>PAI</v>
          </cell>
          <cell r="W525">
            <v>2</v>
          </cell>
          <cell r="X525">
            <v>2</v>
          </cell>
          <cell r="AL525">
            <v>1</v>
          </cell>
          <cell r="AM525">
            <v>1</v>
          </cell>
          <cell r="CL525">
            <v>0</v>
          </cell>
        </row>
        <row r="526">
          <cell r="D526" t="str">
            <v>303U4W0-900-PAI</v>
          </cell>
          <cell r="E526" t="str">
            <v>303U4W0</v>
          </cell>
          <cell r="F526" t="str">
            <v>PAREK SG</v>
          </cell>
          <cell r="G526" t="str">
            <v>900</v>
          </cell>
          <cell r="H526" t="str">
            <v xml:space="preserve">BLACK /WHITE </v>
          </cell>
          <cell r="I526">
            <v>9.7799999999999994</v>
          </cell>
          <cell r="J526">
            <v>40</v>
          </cell>
          <cell r="K526">
            <v>0</v>
          </cell>
          <cell r="L526">
            <v>20</v>
          </cell>
          <cell r="M526">
            <v>0</v>
          </cell>
          <cell r="N526">
            <v>30</v>
          </cell>
          <cell r="O526">
            <v>0</v>
          </cell>
          <cell r="P526">
            <v>15.63</v>
          </cell>
          <cell r="Q526">
            <v>0</v>
          </cell>
          <cell r="R526" t="str">
            <v>HIVER 2018</v>
          </cell>
          <cell r="S526" t="str">
            <v>SHOES</v>
          </cell>
          <cell r="T526" t="str">
            <v>MAN</v>
          </cell>
          <cell r="U526" t="str">
            <v>(vide)</v>
          </cell>
          <cell r="V526" t="str">
            <v>PAI</v>
          </cell>
          <cell r="W526">
            <v>258</v>
          </cell>
          <cell r="X526">
            <v>258</v>
          </cell>
          <cell r="AQ526">
            <v>2</v>
          </cell>
          <cell r="AR526">
            <v>32</v>
          </cell>
          <cell r="AS526">
            <v>58</v>
          </cell>
          <cell r="AT526">
            <v>57</v>
          </cell>
          <cell r="AU526">
            <v>54</v>
          </cell>
          <cell r="AV526">
            <v>36</v>
          </cell>
          <cell r="AW526">
            <v>19</v>
          </cell>
          <cell r="CL526">
            <v>0</v>
          </cell>
        </row>
        <row r="527">
          <cell r="D527" t="str">
            <v>303UUC0-902-PCS</v>
          </cell>
          <cell r="E527" t="str">
            <v>303UUC0</v>
          </cell>
          <cell r="F527" t="str">
            <v>GOSPA ZIP HOODIE</v>
          </cell>
          <cell r="G527" t="str">
            <v>902</v>
          </cell>
          <cell r="H527" t="str">
            <v>BLACK</v>
          </cell>
          <cell r="I527">
            <v>4.3819999999999997</v>
          </cell>
          <cell r="J527">
            <v>45</v>
          </cell>
          <cell r="K527">
            <v>0</v>
          </cell>
          <cell r="L527">
            <v>22.5</v>
          </cell>
          <cell r="M527">
            <v>0</v>
          </cell>
          <cell r="N527">
            <v>42</v>
          </cell>
          <cell r="O527">
            <v>0</v>
          </cell>
          <cell r="P527">
            <v>21</v>
          </cell>
          <cell r="Q527">
            <v>0</v>
          </cell>
          <cell r="R527" t="str">
            <v>ETE 2017</v>
          </cell>
          <cell r="S527" t="str">
            <v>APPAREL</v>
          </cell>
          <cell r="T527" t="str">
            <v>MAN</v>
          </cell>
          <cell r="U527" t="str">
            <v>(vide)</v>
          </cell>
          <cell r="V527" t="str">
            <v>PCS</v>
          </cell>
          <cell r="W527">
            <v>70</v>
          </cell>
          <cell r="X527">
            <v>70</v>
          </cell>
          <cell r="BW527">
            <v>20</v>
          </cell>
          <cell r="BX527">
            <v>50</v>
          </cell>
          <cell r="CL527">
            <v>0</v>
          </cell>
        </row>
        <row r="528">
          <cell r="D528" t="str">
            <v>303UUU0-926-PCS</v>
          </cell>
          <cell r="E528" t="str">
            <v>303UUU0</v>
          </cell>
          <cell r="F528" t="str">
            <v>ZUDAI SLIM 222 BANDA JKT</v>
          </cell>
          <cell r="G528" t="str">
            <v>926</v>
          </cell>
          <cell r="H528" t="str">
            <v>BLACK/WHITE</v>
          </cell>
          <cell r="I528">
            <v>10.5</v>
          </cell>
          <cell r="J528">
            <v>84.99</v>
          </cell>
          <cell r="K528">
            <v>0</v>
          </cell>
          <cell r="L528">
            <v>33.99</v>
          </cell>
          <cell r="M528">
            <v>0</v>
          </cell>
          <cell r="N528">
            <v>60</v>
          </cell>
          <cell r="O528">
            <v>0</v>
          </cell>
          <cell r="P528">
            <v>24</v>
          </cell>
          <cell r="Q528">
            <v>0</v>
          </cell>
          <cell r="R528" t="str">
            <v>HIVER 2019</v>
          </cell>
          <cell r="S528" t="str">
            <v>APPAREL</v>
          </cell>
          <cell r="T528" t="str">
            <v>MAN</v>
          </cell>
          <cell r="U528" t="str">
            <v>(vide)</v>
          </cell>
          <cell r="V528" t="str">
            <v>PCS</v>
          </cell>
          <cell r="W528">
            <v>1</v>
          </cell>
          <cell r="X528">
            <v>1</v>
          </cell>
          <cell r="BW528">
            <v>1</v>
          </cell>
          <cell r="CL528">
            <v>0</v>
          </cell>
        </row>
        <row r="529">
          <cell r="D529" t="str">
            <v>303UV10-945-PCS</v>
          </cell>
          <cell r="E529" t="str">
            <v>303UV10</v>
          </cell>
          <cell r="F529" t="str">
            <v>COEN SLIM 222 BANDA TEE</v>
          </cell>
          <cell r="G529" t="str">
            <v>945</v>
          </cell>
          <cell r="H529" t="str">
            <v>BLACK/WHITE</v>
          </cell>
          <cell r="I529">
            <v>4.4169999999999998</v>
          </cell>
          <cell r="J529">
            <v>35</v>
          </cell>
          <cell r="K529">
            <v>0</v>
          </cell>
          <cell r="L529">
            <v>14</v>
          </cell>
          <cell r="M529">
            <v>0</v>
          </cell>
          <cell r="N529">
            <v>32</v>
          </cell>
          <cell r="O529">
            <v>0</v>
          </cell>
          <cell r="P529">
            <v>12.8</v>
          </cell>
          <cell r="Q529">
            <v>0</v>
          </cell>
          <cell r="R529" t="str">
            <v>HIVER 2020</v>
          </cell>
          <cell r="S529" t="str">
            <v>APPAREL</v>
          </cell>
          <cell r="T529" t="str">
            <v>UNISEX</v>
          </cell>
          <cell r="U529" t="str">
            <v>(vide)</v>
          </cell>
          <cell r="V529" t="str">
            <v>PCS</v>
          </cell>
          <cell r="W529">
            <v>204</v>
          </cell>
          <cell r="X529">
            <v>204</v>
          </cell>
          <cell r="BS529">
            <v>24</v>
          </cell>
          <cell r="BT529">
            <v>34</v>
          </cell>
          <cell r="BU529">
            <v>57</v>
          </cell>
          <cell r="BV529">
            <v>46</v>
          </cell>
          <cell r="BW529">
            <v>35</v>
          </cell>
          <cell r="BX529">
            <v>8</v>
          </cell>
          <cell r="CL529">
            <v>0</v>
          </cell>
        </row>
        <row r="530">
          <cell r="D530" t="str">
            <v>303UV10-945-PCS</v>
          </cell>
          <cell r="E530" t="str">
            <v>303UV10</v>
          </cell>
          <cell r="F530" t="str">
            <v>COEN SLIM 222 BANDA TEE</v>
          </cell>
          <cell r="G530" t="str">
            <v>945</v>
          </cell>
          <cell r="H530" t="str">
            <v>BLACK/WHITE</v>
          </cell>
          <cell r="I530">
            <v>4.4169999999999998</v>
          </cell>
          <cell r="J530">
            <v>0</v>
          </cell>
          <cell r="K530">
            <v>40</v>
          </cell>
          <cell r="L530">
            <v>0</v>
          </cell>
          <cell r="M530">
            <v>16</v>
          </cell>
          <cell r="N530">
            <v>0</v>
          </cell>
          <cell r="O530">
            <v>25</v>
          </cell>
          <cell r="P530">
            <v>0</v>
          </cell>
          <cell r="Q530">
            <v>12.8</v>
          </cell>
          <cell r="R530" t="str">
            <v>HIVER 2020</v>
          </cell>
          <cell r="S530" t="str">
            <v>APPAREL</v>
          </cell>
          <cell r="T530" t="str">
            <v>UNISEX</v>
          </cell>
          <cell r="U530" t="str">
            <v>(vide)</v>
          </cell>
          <cell r="V530" t="str">
            <v>PCS</v>
          </cell>
          <cell r="W530">
            <v>550</v>
          </cell>
          <cell r="X530">
            <v>550</v>
          </cell>
          <cell r="BJ530">
            <v>14</v>
          </cell>
          <cell r="BL530">
            <v>84</v>
          </cell>
          <cell r="BN530">
            <v>259</v>
          </cell>
          <cell r="BP530">
            <v>193</v>
          </cell>
          <cell r="CL530">
            <v>0</v>
          </cell>
        </row>
        <row r="531">
          <cell r="D531" t="str">
            <v>303UV10-A06-PCS</v>
          </cell>
          <cell r="E531" t="str">
            <v>303UV10</v>
          </cell>
          <cell r="F531" t="str">
            <v>COEN SLIM 222 BANDA TEE</v>
          </cell>
          <cell r="G531" t="str">
            <v>A06</v>
          </cell>
          <cell r="H531" t="str">
            <v>RED ORANGE/WHITE/BLACK</v>
          </cell>
          <cell r="I531">
            <v>4.4169999999999998</v>
          </cell>
          <cell r="J531">
            <v>35</v>
          </cell>
          <cell r="K531">
            <v>0</v>
          </cell>
          <cell r="L531">
            <v>14</v>
          </cell>
          <cell r="M531">
            <v>0</v>
          </cell>
          <cell r="N531">
            <v>32</v>
          </cell>
          <cell r="O531">
            <v>0</v>
          </cell>
          <cell r="P531">
            <v>12.8</v>
          </cell>
          <cell r="Q531">
            <v>0</v>
          </cell>
          <cell r="R531" t="str">
            <v>HIVER 2020</v>
          </cell>
          <cell r="S531" t="str">
            <v>APPAREL</v>
          </cell>
          <cell r="T531" t="str">
            <v>UNISEX</v>
          </cell>
          <cell r="U531" t="str">
            <v>(vide)</v>
          </cell>
          <cell r="V531" t="str">
            <v>PCS</v>
          </cell>
          <cell r="W531">
            <v>1</v>
          </cell>
          <cell r="X531">
            <v>1</v>
          </cell>
          <cell r="BU531">
            <v>1</v>
          </cell>
          <cell r="CL531">
            <v>0</v>
          </cell>
        </row>
        <row r="532">
          <cell r="D532" t="str">
            <v>303UV10-A1H-PCS</v>
          </cell>
          <cell r="E532" t="str">
            <v>303UV10</v>
          </cell>
          <cell r="F532" t="str">
            <v>COEN SLIM 222 BANDA TEE</v>
          </cell>
          <cell r="G532" t="str">
            <v>A1H</v>
          </cell>
          <cell r="H532" t="str">
            <v>BLACK/NEON ORANGE</v>
          </cell>
          <cell r="I532">
            <v>4.4169999999999998</v>
          </cell>
          <cell r="J532">
            <v>35</v>
          </cell>
          <cell r="K532">
            <v>0</v>
          </cell>
          <cell r="L532">
            <v>14</v>
          </cell>
          <cell r="M532">
            <v>0</v>
          </cell>
          <cell r="N532">
            <v>32</v>
          </cell>
          <cell r="O532">
            <v>0</v>
          </cell>
          <cell r="P532">
            <v>12.8</v>
          </cell>
          <cell r="Q532">
            <v>0</v>
          </cell>
          <cell r="R532" t="str">
            <v>HIVER 2020</v>
          </cell>
          <cell r="S532" t="str">
            <v>APPAREL</v>
          </cell>
          <cell r="T532" t="str">
            <v>UNISEX</v>
          </cell>
          <cell r="U532" t="str">
            <v>(vide)</v>
          </cell>
          <cell r="V532" t="str">
            <v>PCS</v>
          </cell>
          <cell r="W532">
            <v>138</v>
          </cell>
          <cell r="X532">
            <v>138</v>
          </cell>
          <cell r="BS532">
            <v>4</v>
          </cell>
          <cell r="BT532">
            <v>29</v>
          </cell>
          <cell r="BU532">
            <v>51</v>
          </cell>
          <cell r="BV532">
            <v>37</v>
          </cell>
          <cell r="BW532">
            <v>12</v>
          </cell>
          <cell r="BX532">
            <v>5</v>
          </cell>
          <cell r="CL532">
            <v>0</v>
          </cell>
        </row>
        <row r="533">
          <cell r="D533" t="str">
            <v>303UV10-A1I-PCS</v>
          </cell>
          <cell r="E533" t="str">
            <v>303UV10</v>
          </cell>
          <cell r="F533" t="str">
            <v>COEN SLIM 222 BANDA TEE</v>
          </cell>
          <cell r="G533" t="str">
            <v>A1I</v>
          </cell>
          <cell r="H533" t="str">
            <v>BLACK/NEON GREEN</v>
          </cell>
          <cell r="I533">
            <v>4.4169999999999998</v>
          </cell>
          <cell r="J533">
            <v>35</v>
          </cell>
          <cell r="K533">
            <v>0</v>
          </cell>
          <cell r="L533">
            <v>14</v>
          </cell>
          <cell r="M533">
            <v>0</v>
          </cell>
          <cell r="N533">
            <v>32</v>
          </cell>
          <cell r="O533">
            <v>0</v>
          </cell>
          <cell r="P533">
            <v>12.8</v>
          </cell>
          <cell r="Q533">
            <v>0</v>
          </cell>
          <cell r="R533" t="str">
            <v>HIVER 2020</v>
          </cell>
          <cell r="S533" t="str">
            <v>APPAREL</v>
          </cell>
          <cell r="T533" t="str">
            <v>UNISEX</v>
          </cell>
          <cell r="U533" t="str">
            <v>(vide)</v>
          </cell>
          <cell r="V533" t="str">
            <v>PCS</v>
          </cell>
          <cell r="W533">
            <v>249</v>
          </cell>
          <cell r="X533">
            <v>249</v>
          </cell>
          <cell r="BS533">
            <v>19</v>
          </cell>
          <cell r="BT533">
            <v>57</v>
          </cell>
          <cell r="BU533">
            <v>70</v>
          </cell>
          <cell r="BV533">
            <v>67</v>
          </cell>
          <cell r="BW533">
            <v>32</v>
          </cell>
          <cell r="BX533">
            <v>4</v>
          </cell>
          <cell r="CL533">
            <v>0</v>
          </cell>
        </row>
        <row r="534">
          <cell r="D534" t="str">
            <v>303UV10-A99-PCS</v>
          </cell>
          <cell r="E534" t="str">
            <v>303UV10</v>
          </cell>
          <cell r="F534" t="str">
            <v>COEN SLIM 222 BANDA TEE</v>
          </cell>
          <cell r="G534" t="str">
            <v>A99</v>
          </cell>
          <cell r="H534" t="str">
            <v>WHITE/BLACK</v>
          </cell>
          <cell r="I534">
            <v>4.4169999999999998</v>
          </cell>
          <cell r="J534">
            <v>35</v>
          </cell>
          <cell r="K534">
            <v>0</v>
          </cell>
          <cell r="L534">
            <v>14</v>
          </cell>
          <cell r="M534">
            <v>0</v>
          </cell>
          <cell r="N534">
            <v>32</v>
          </cell>
          <cell r="O534">
            <v>0</v>
          </cell>
          <cell r="P534">
            <v>12.8</v>
          </cell>
          <cell r="Q534">
            <v>0</v>
          </cell>
          <cell r="R534" t="str">
            <v>HIVER 2020</v>
          </cell>
          <cell r="S534" t="str">
            <v>APPAREL</v>
          </cell>
          <cell r="T534" t="str">
            <v>UNISEX</v>
          </cell>
          <cell r="U534" t="str">
            <v>(vide)</v>
          </cell>
          <cell r="V534" t="str">
            <v>PCS</v>
          </cell>
          <cell r="W534">
            <v>186</v>
          </cell>
          <cell r="X534">
            <v>186</v>
          </cell>
          <cell r="BS534">
            <v>11</v>
          </cell>
          <cell r="BT534">
            <v>34</v>
          </cell>
          <cell r="BU534">
            <v>51</v>
          </cell>
          <cell r="BV534">
            <v>42</v>
          </cell>
          <cell r="BW534">
            <v>41</v>
          </cell>
          <cell r="BX534">
            <v>7</v>
          </cell>
          <cell r="CL534">
            <v>0</v>
          </cell>
        </row>
        <row r="535">
          <cell r="D535" t="str">
            <v>303UV10-A99-PCS</v>
          </cell>
          <cell r="E535" t="str">
            <v>303UV10</v>
          </cell>
          <cell r="F535" t="str">
            <v>COEN SLIM 222 BANDA TEE</v>
          </cell>
          <cell r="G535" t="str">
            <v>A99</v>
          </cell>
          <cell r="H535" t="str">
            <v>WHITE/BLACK</v>
          </cell>
          <cell r="I535">
            <v>4.4169999999999998</v>
          </cell>
          <cell r="J535">
            <v>0</v>
          </cell>
          <cell r="K535">
            <v>40</v>
          </cell>
          <cell r="L535">
            <v>0</v>
          </cell>
          <cell r="M535">
            <v>16</v>
          </cell>
          <cell r="N535">
            <v>0</v>
          </cell>
          <cell r="O535">
            <v>25</v>
          </cell>
          <cell r="P535">
            <v>0</v>
          </cell>
          <cell r="Q535">
            <v>12.8</v>
          </cell>
          <cell r="R535" t="str">
            <v>HIVER 2020</v>
          </cell>
          <cell r="S535" t="str">
            <v>APPAREL</v>
          </cell>
          <cell r="T535" t="str">
            <v>UNISEX</v>
          </cell>
          <cell r="U535" t="str">
            <v>(vide)</v>
          </cell>
          <cell r="V535" t="str">
            <v>PCS</v>
          </cell>
          <cell r="W535">
            <v>300</v>
          </cell>
          <cell r="X535">
            <v>300</v>
          </cell>
          <cell r="BJ535">
            <v>8</v>
          </cell>
          <cell r="BL535">
            <v>46</v>
          </cell>
          <cell r="BN535">
            <v>141</v>
          </cell>
          <cell r="BP535">
            <v>105</v>
          </cell>
          <cell r="CL535">
            <v>0</v>
          </cell>
        </row>
        <row r="536">
          <cell r="D536" t="str">
            <v>303UV10-C05-PCS</v>
          </cell>
          <cell r="E536" t="str">
            <v>303UV10</v>
          </cell>
          <cell r="F536" t="str">
            <v>COEN SLIM 222 BANDA TEE</v>
          </cell>
          <cell r="G536" t="str">
            <v>C05</v>
          </cell>
          <cell r="H536" t="str">
            <v>YELLOW/WHITE ANTIQUE</v>
          </cell>
          <cell r="I536">
            <v>4.4169999999999998</v>
          </cell>
          <cell r="J536">
            <v>35</v>
          </cell>
          <cell r="K536">
            <v>0</v>
          </cell>
          <cell r="L536">
            <v>14</v>
          </cell>
          <cell r="M536">
            <v>0</v>
          </cell>
          <cell r="N536">
            <v>32</v>
          </cell>
          <cell r="O536">
            <v>0</v>
          </cell>
          <cell r="P536">
            <v>12.8</v>
          </cell>
          <cell r="Q536">
            <v>0</v>
          </cell>
          <cell r="R536" t="str">
            <v>HIVER 2020</v>
          </cell>
          <cell r="S536" t="str">
            <v>APPAREL</v>
          </cell>
          <cell r="T536" t="str">
            <v>UNISEX</v>
          </cell>
          <cell r="U536" t="str">
            <v>(vide)</v>
          </cell>
          <cell r="V536" t="str">
            <v>PCS</v>
          </cell>
          <cell r="W536">
            <v>100</v>
          </cell>
          <cell r="X536">
            <v>100</v>
          </cell>
          <cell r="BS536">
            <v>7</v>
          </cell>
          <cell r="BT536">
            <v>16</v>
          </cell>
          <cell r="BU536">
            <v>28</v>
          </cell>
          <cell r="BV536">
            <v>25</v>
          </cell>
          <cell r="BW536">
            <v>19</v>
          </cell>
          <cell r="BX536">
            <v>5</v>
          </cell>
          <cell r="CL536">
            <v>0</v>
          </cell>
        </row>
        <row r="537">
          <cell r="D537" t="str">
            <v>303V6G0-001-PCS</v>
          </cell>
          <cell r="E537" t="str">
            <v>303V6G0</v>
          </cell>
          <cell r="F537" t="str">
            <v>RHUBARB 2 AUTH CROP TEE</v>
          </cell>
          <cell r="G537" t="str">
            <v>001</v>
          </cell>
          <cell r="H537" t="str">
            <v>WHITE</v>
          </cell>
          <cell r="I537">
            <v>6.6369999999999996</v>
          </cell>
          <cell r="J537">
            <v>25</v>
          </cell>
          <cell r="K537">
            <v>0</v>
          </cell>
          <cell r="L537">
            <v>12.5</v>
          </cell>
          <cell r="M537">
            <v>0</v>
          </cell>
          <cell r="N537">
            <v>20</v>
          </cell>
          <cell r="O537">
            <v>0</v>
          </cell>
          <cell r="P537">
            <v>8</v>
          </cell>
          <cell r="Q537">
            <v>0</v>
          </cell>
          <cell r="R537" t="str">
            <v>ETE 2017</v>
          </cell>
          <cell r="S537" t="str">
            <v>APPAREL</v>
          </cell>
          <cell r="T537" t="str">
            <v>WOMAN</v>
          </cell>
          <cell r="U537" t="str">
            <v>(vide)</v>
          </cell>
          <cell r="V537" t="str">
            <v>PCS</v>
          </cell>
          <cell r="W537">
            <v>10</v>
          </cell>
          <cell r="X537">
            <v>10</v>
          </cell>
          <cell r="BV537">
            <v>10</v>
          </cell>
          <cell r="CL537">
            <v>0</v>
          </cell>
        </row>
        <row r="538">
          <cell r="D538" t="str">
            <v>303V9I0-005-PCS</v>
          </cell>
          <cell r="E538" t="str">
            <v>303V9I0</v>
          </cell>
          <cell r="F538" t="str">
            <v>RIPPON AUTH DRESS</v>
          </cell>
          <cell r="G538" t="str">
            <v>005</v>
          </cell>
          <cell r="H538" t="str">
            <v>BLACK</v>
          </cell>
          <cell r="I538">
            <v>7.8159999999999998</v>
          </cell>
          <cell r="J538">
            <v>50</v>
          </cell>
          <cell r="K538">
            <v>0</v>
          </cell>
          <cell r="L538">
            <v>20</v>
          </cell>
          <cell r="M538">
            <v>0</v>
          </cell>
          <cell r="N538">
            <v>35</v>
          </cell>
          <cell r="O538">
            <v>0</v>
          </cell>
          <cell r="P538">
            <v>14</v>
          </cell>
          <cell r="Q538">
            <v>0</v>
          </cell>
          <cell r="R538" t="str">
            <v>HIVER 2017</v>
          </cell>
          <cell r="S538" t="str">
            <v>APPAREL</v>
          </cell>
          <cell r="T538" t="str">
            <v>WOMAN</v>
          </cell>
          <cell r="U538" t="str">
            <v>(vide)</v>
          </cell>
          <cell r="V538" t="str">
            <v>PCS</v>
          </cell>
          <cell r="W538">
            <v>232</v>
          </cell>
          <cell r="X538">
            <v>232</v>
          </cell>
          <cell r="BS538">
            <v>45</v>
          </cell>
          <cell r="BT538">
            <v>42</v>
          </cell>
          <cell r="BU538">
            <v>87</v>
          </cell>
          <cell r="BV538">
            <v>58</v>
          </cell>
          <cell r="CL538">
            <v>0</v>
          </cell>
        </row>
        <row r="539">
          <cell r="D539" t="str">
            <v>303VG00-005-PCS</v>
          </cell>
          <cell r="E539" t="str">
            <v>303VG00</v>
          </cell>
          <cell r="F539" t="str">
            <v>SCREWBALL AUTH PANTS</v>
          </cell>
          <cell r="G539" t="str">
            <v>005</v>
          </cell>
          <cell r="H539" t="str">
            <v>BLACK</v>
          </cell>
          <cell r="I539">
            <v>10.882</v>
          </cell>
          <cell r="J539">
            <v>70</v>
          </cell>
          <cell r="K539">
            <v>0</v>
          </cell>
          <cell r="L539">
            <v>28</v>
          </cell>
          <cell r="M539">
            <v>0</v>
          </cell>
          <cell r="N539">
            <v>45</v>
          </cell>
          <cell r="O539">
            <v>0</v>
          </cell>
          <cell r="P539">
            <v>18</v>
          </cell>
          <cell r="Q539">
            <v>0</v>
          </cell>
          <cell r="R539" t="str">
            <v>HIVER 2017</v>
          </cell>
          <cell r="S539" t="str">
            <v>APPAREL</v>
          </cell>
          <cell r="T539" t="str">
            <v>WOMAN</v>
          </cell>
          <cell r="U539" t="str">
            <v>(vide)</v>
          </cell>
          <cell r="V539" t="str">
            <v>PCS</v>
          </cell>
          <cell r="W539">
            <v>5</v>
          </cell>
          <cell r="X539">
            <v>5</v>
          </cell>
          <cell r="BT539">
            <v>1</v>
          </cell>
          <cell r="BU539">
            <v>4</v>
          </cell>
          <cell r="CL539">
            <v>0</v>
          </cell>
        </row>
        <row r="540">
          <cell r="D540" t="str">
            <v>303VGU0-005-PCS</v>
          </cell>
          <cell r="E540" t="str">
            <v>303VGU0</v>
          </cell>
          <cell r="F540" t="str">
            <v>MIVVIE AUTH JKT</v>
          </cell>
          <cell r="G540" t="str">
            <v>005</v>
          </cell>
          <cell r="H540" t="str">
            <v>BLACK</v>
          </cell>
          <cell r="I540">
            <v>16.184999999999999</v>
          </cell>
          <cell r="J540">
            <v>80</v>
          </cell>
          <cell r="K540">
            <v>0</v>
          </cell>
          <cell r="L540">
            <v>32</v>
          </cell>
          <cell r="M540">
            <v>0</v>
          </cell>
          <cell r="N540">
            <v>70</v>
          </cell>
          <cell r="O540">
            <v>0</v>
          </cell>
          <cell r="P540">
            <v>28</v>
          </cell>
          <cell r="Q540">
            <v>0</v>
          </cell>
          <cell r="R540" t="str">
            <v>HIVER 2019</v>
          </cell>
          <cell r="S540" t="str">
            <v>APPAREL</v>
          </cell>
          <cell r="T540" t="str">
            <v>WOMAN</v>
          </cell>
          <cell r="U540" t="str">
            <v>(vide)</v>
          </cell>
          <cell r="V540" t="str">
            <v>PCS</v>
          </cell>
          <cell r="W540">
            <v>45</v>
          </cell>
          <cell r="X540">
            <v>45</v>
          </cell>
          <cell r="BS540">
            <v>3</v>
          </cell>
          <cell r="BU540">
            <v>28</v>
          </cell>
          <cell r="BV540">
            <v>14</v>
          </cell>
          <cell r="CL540">
            <v>0</v>
          </cell>
        </row>
        <row r="541">
          <cell r="D541" t="str">
            <v>303VGU0-907-PCS</v>
          </cell>
          <cell r="E541" t="str">
            <v>303VGU0</v>
          </cell>
          <cell r="F541" t="str">
            <v>MIVVIE AUTH JKT</v>
          </cell>
          <cell r="G541" t="str">
            <v>907</v>
          </cell>
          <cell r="H541" t="str">
            <v>BLACK/WHITE</v>
          </cell>
          <cell r="I541">
            <v>16.184999999999999</v>
          </cell>
          <cell r="J541">
            <v>80</v>
          </cell>
          <cell r="K541">
            <v>0</v>
          </cell>
          <cell r="L541">
            <v>32</v>
          </cell>
          <cell r="M541">
            <v>0</v>
          </cell>
          <cell r="N541">
            <v>70</v>
          </cell>
          <cell r="O541">
            <v>0</v>
          </cell>
          <cell r="P541">
            <v>28</v>
          </cell>
          <cell r="Q541">
            <v>0</v>
          </cell>
          <cell r="R541" t="str">
            <v>HIVER 2019</v>
          </cell>
          <cell r="S541" t="str">
            <v>APPAREL</v>
          </cell>
          <cell r="T541" t="str">
            <v>WOMAN</v>
          </cell>
          <cell r="U541" t="str">
            <v>(vide)</v>
          </cell>
          <cell r="V541" t="str">
            <v>PCS</v>
          </cell>
          <cell r="W541">
            <v>31</v>
          </cell>
          <cell r="X541">
            <v>31</v>
          </cell>
          <cell r="BS541">
            <v>14</v>
          </cell>
          <cell r="BT541">
            <v>4</v>
          </cell>
          <cell r="BU541">
            <v>3</v>
          </cell>
          <cell r="BV541">
            <v>4</v>
          </cell>
          <cell r="BW541">
            <v>6</v>
          </cell>
          <cell r="CL541">
            <v>0</v>
          </cell>
        </row>
        <row r="542">
          <cell r="D542" t="str">
            <v>303VGU0-914-PCS</v>
          </cell>
          <cell r="E542" t="str">
            <v>303VGU0</v>
          </cell>
          <cell r="F542" t="str">
            <v>MIVVIE AUTH JKT</v>
          </cell>
          <cell r="G542" t="str">
            <v>914</v>
          </cell>
          <cell r="H542" t="str">
            <v xml:space="preserve">VIOLET/WHITE </v>
          </cell>
          <cell r="I542">
            <v>16.184999999999999</v>
          </cell>
          <cell r="J542">
            <v>80</v>
          </cell>
          <cell r="K542">
            <v>0</v>
          </cell>
          <cell r="L542">
            <v>32</v>
          </cell>
          <cell r="M542">
            <v>0</v>
          </cell>
          <cell r="N542">
            <v>70</v>
          </cell>
          <cell r="O542">
            <v>0</v>
          </cell>
          <cell r="P542">
            <v>28</v>
          </cell>
          <cell r="Q542">
            <v>0</v>
          </cell>
          <cell r="R542" t="str">
            <v>HIVER 2019</v>
          </cell>
          <cell r="S542" t="str">
            <v>APPAREL</v>
          </cell>
          <cell r="T542" t="str">
            <v>WOMAN</v>
          </cell>
          <cell r="U542" t="str">
            <v>(vide)</v>
          </cell>
          <cell r="V542" t="str">
            <v>PCS</v>
          </cell>
          <cell r="W542">
            <v>64</v>
          </cell>
          <cell r="X542">
            <v>64</v>
          </cell>
          <cell r="BS542">
            <v>11</v>
          </cell>
          <cell r="BT542">
            <v>25</v>
          </cell>
          <cell r="BU542">
            <v>18</v>
          </cell>
          <cell r="BV542">
            <v>10</v>
          </cell>
          <cell r="CL542">
            <v>0</v>
          </cell>
        </row>
        <row r="543">
          <cell r="D543" t="str">
            <v>303VGU0-924-PCS</v>
          </cell>
          <cell r="E543" t="str">
            <v>303VGU0</v>
          </cell>
          <cell r="F543" t="str">
            <v>MIVVIE AUTH JKT</v>
          </cell>
          <cell r="G543" t="str">
            <v>924</v>
          </cell>
          <cell r="H543" t="str">
            <v>BLACK/BLACK</v>
          </cell>
          <cell r="I543">
            <v>16.184999999999999</v>
          </cell>
          <cell r="J543">
            <v>80</v>
          </cell>
          <cell r="K543">
            <v>0</v>
          </cell>
          <cell r="L543">
            <v>32</v>
          </cell>
          <cell r="M543">
            <v>0</v>
          </cell>
          <cell r="N543">
            <v>70</v>
          </cell>
          <cell r="O543">
            <v>0</v>
          </cell>
          <cell r="P543">
            <v>28</v>
          </cell>
          <cell r="Q543">
            <v>0</v>
          </cell>
          <cell r="R543" t="str">
            <v>HIVER 2019</v>
          </cell>
          <cell r="S543" t="str">
            <v>APPAREL</v>
          </cell>
          <cell r="T543" t="str">
            <v>WOMAN</v>
          </cell>
          <cell r="U543" t="str">
            <v>(vide)</v>
          </cell>
          <cell r="V543" t="str">
            <v>PCS</v>
          </cell>
          <cell r="W543">
            <v>55</v>
          </cell>
          <cell r="X543">
            <v>55</v>
          </cell>
          <cell r="BS543">
            <v>11</v>
          </cell>
          <cell r="BT543">
            <v>23</v>
          </cell>
          <cell r="BU543">
            <v>18</v>
          </cell>
          <cell r="BV543">
            <v>3</v>
          </cell>
          <cell r="CL543">
            <v>0</v>
          </cell>
        </row>
        <row r="544">
          <cell r="D544" t="str">
            <v>303VGX0-901-PCS</v>
          </cell>
          <cell r="E544" t="str">
            <v>303VGX0</v>
          </cell>
          <cell r="F544" t="str">
            <v>WOODSTOCK AUTH TEE LS</v>
          </cell>
          <cell r="G544" t="str">
            <v>901</v>
          </cell>
          <cell r="H544" t="str">
            <v>BLACK/RED</v>
          </cell>
          <cell r="I544">
            <v>9.1649999999999991</v>
          </cell>
          <cell r="J544">
            <v>50</v>
          </cell>
          <cell r="K544">
            <v>0</v>
          </cell>
          <cell r="L544">
            <v>20</v>
          </cell>
          <cell r="M544">
            <v>0</v>
          </cell>
          <cell r="N544">
            <v>35</v>
          </cell>
          <cell r="O544">
            <v>0</v>
          </cell>
          <cell r="P544">
            <v>14</v>
          </cell>
          <cell r="Q544">
            <v>0</v>
          </cell>
          <cell r="R544" t="str">
            <v>HIVER 2017</v>
          </cell>
          <cell r="S544" t="str">
            <v>APPAREL</v>
          </cell>
          <cell r="T544" t="str">
            <v>WOMAN</v>
          </cell>
          <cell r="U544" t="str">
            <v>(vide)</v>
          </cell>
          <cell r="V544" t="str">
            <v>PCS</v>
          </cell>
          <cell r="W544">
            <v>46</v>
          </cell>
          <cell r="X544">
            <v>46</v>
          </cell>
          <cell r="BU544">
            <v>25</v>
          </cell>
          <cell r="BV544">
            <v>21</v>
          </cell>
          <cell r="CL544">
            <v>0</v>
          </cell>
        </row>
        <row r="545">
          <cell r="D545" t="str">
            <v>303VGX0-902-PCS</v>
          </cell>
          <cell r="E545" t="str">
            <v>303VGX0</v>
          </cell>
          <cell r="F545" t="str">
            <v>WOODSTOCK AUTH TEE LS</v>
          </cell>
          <cell r="G545" t="str">
            <v>902</v>
          </cell>
          <cell r="H545" t="str">
            <v>WHITE/BLACK</v>
          </cell>
          <cell r="I545">
            <v>9.1649999999999991</v>
          </cell>
          <cell r="J545">
            <v>50</v>
          </cell>
          <cell r="K545">
            <v>0</v>
          </cell>
          <cell r="L545">
            <v>20</v>
          </cell>
          <cell r="M545">
            <v>0</v>
          </cell>
          <cell r="N545">
            <v>35</v>
          </cell>
          <cell r="O545">
            <v>0</v>
          </cell>
          <cell r="P545">
            <v>14</v>
          </cell>
          <cell r="Q545">
            <v>0</v>
          </cell>
          <cell r="R545" t="str">
            <v>HIVER 2017</v>
          </cell>
          <cell r="S545" t="str">
            <v>APPAREL</v>
          </cell>
          <cell r="T545" t="str">
            <v>WOMAN</v>
          </cell>
          <cell r="U545" t="str">
            <v>(vide)</v>
          </cell>
          <cell r="V545" t="str">
            <v>PCS</v>
          </cell>
          <cell r="W545">
            <v>5</v>
          </cell>
          <cell r="X545">
            <v>5</v>
          </cell>
          <cell r="BS545">
            <v>1</v>
          </cell>
          <cell r="BT545">
            <v>1</v>
          </cell>
          <cell r="BU545">
            <v>2</v>
          </cell>
          <cell r="BV545">
            <v>1</v>
          </cell>
          <cell r="CL545">
            <v>0</v>
          </cell>
        </row>
        <row r="546">
          <cell r="D546" t="str">
            <v>303VKW0-900-PCS</v>
          </cell>
          <cell r="E546" t="str">
            <v>303VKW0</v>
          </cell>
          <cell r="F546" t="str">
            <v>KRIVERS TRACKTOP</v>
          </cell>
          <cell r="G546" t="str">
            <v>900</v>
          </cell>
          <cell r="H546" t="str">
            <v>BLACK/WHITE/LIME GREEN</v>
          </cell>
          <cell r="I546">
            <v>10.807</v>
          </cell>
          <cell r="J546">
            <v>55</v>
          </cell>
          <cell r="K546">
            <v>0</v>
          </cell>
          <cell r="L546">
            <v>27.5</v>
          </cell>
          <cell r="M546">
            <v>0</v>
          </cell>
          <cell r="N546">
            <v>50</v>
          </cell>
          <cell r="O546">
            <v>0</v>
          </cell>
          <cell r="P546">
            <v>20</v>
          </cell>
          <cell r="Q546">
            <v>0</v>
          </cell>
          <cell r="R546" t="str">
            <v>ETE 2019</v>
          </cell>
          <cell r="S546" t="str">
            <v>APPAREL</v>
          </cell>
          <cell r="T546" t="str">
            <v>MAN</v>
          </cell>
          <cell r="U546" t="str">
            <v>(vide)</v>
          </cell>
          <cell r="V546" t="str">
            <v>PCS</v>
          </cell>
          <cell r="W546">
            <v>33</v>
          </cell>
          <cell r="X546">
            <v>33</v>
          </cell>
          <cell r="BT546">
            <v>4</v>
          </cell>
          <cell r="BU546">
            <v>6</v>
          </cell>
          <cell r="BV546">
            <v>13</v>
          </cell>
          <cell r="BW546">
            <v>6</v>
          </cell>
          <cell r="BX546">
            <v>2</v>
          </cell>
          <cell r="BY546">
            <v>2</v>
          </cell>
          <cell r="CL546">
            <v>0</v>
          </cell>
        </row>
        <row r="547">
          <cell r="D547" t="str">
            <v>303VKW0-901-PCS</v>
          </cell>
          <cell r="E547" t="str">
            <v>303VKW0</v>
          </cell>
          <cell r="F547" t="str">
            <v>KRIVERS TRACKTOP</v>
          </cell>
          <cell r="G547" t="str">
            <v>901</v>
          </cell>
          <cell r="H547" t="str">
            <v>BLACK/WHITE/SCARLET</v>
          </cell>
          <cell r="I547">
            <v>10.807</v>
          </cell>
          <cell r="J547">
            <v>55</v>
          </cell>
          <cell r="K547">
            <v>0</v>
          </cell>
          <cell r="L547">
            <v>27.5</v>
          </cell>
          <cell r="M547">
            <v>0</v>
          </cell>
          <cell r="N547">
            <v>50</v>
          </cell>
          <cell r="O547">
            <v>0</v>
          </cell>
          <cell r="P547">
            <v>20</v>
          </cell>
          <cell r="Q547">
            <v>0</v>
          </cell>
          <cell r="R547" t="str">
            <v>ETE 2019</v>
          </cell>
          <cell r="S547" t="str">
            <v>APPAREL</v>
          </cell>
          <cell r="T547" t="str">
            <v>MAN</v>
          </cell>
          <cell r="U547" t="str">
            <v>(vide)</v>
          </cell>
          <cell r="V547" t="str">
            <v>PCS</v>
          </cell>
          <cell r="W547">
            <v>13</v>
          </cell>
          <cell r="X547">
            <v>13</v>
          </cell>
          <cell r="BU547">
            <v>2</v>
          </cell>
          <cell r="BV547">
            <v>6</v>
          </cell>
          <cell r="BW547">
            <v>4</v>
          </cell>
          <cell r="BX547">
            <v>1</v>
          </cell>
          <cell r="CL547">
            <v>0</v>
          </cell>
        </row>
        <row r="548">
          <cell r="D548" t="str">
            <v>303VKW0-917-PCS</v>
          </cell>
          <cell r="E548" t="str">
            <v>303VKW0</v>
          </cell>
          <cell r="F548" t="str">
            <v>KRIVERS TRACKTOP</v>
          </cell>
          <cell r="G548" t="str">
            <v>917</v>
          </cell>
          <cell r="H548" t="str">
            <v>GREY DK MEL/WHITE/BLACK</v>
          </cell>
          <cell r="I548">
            <v>10.807</v>
          </cell>
          <cell r="J548">
            <v>55</v>
          </cell>
          <cell r="K548">
            <v>0</v>
          </cell>
          <cell r="L548">
            <v>27.5</v>
          </cell>
          <cell r="M548">
            <v>0</v>
          </cell>
          <cell r="N548">
            <v>50</v>
          </cell>
          <cell r="O548">
            <v>0</v>
          </cell>
          <cell r="P548">
            <v>20</v>
          </cell>
          <cell r="Q548">
            <v>0</v>
          </cell>
          <cell r="R548" t="str">
            <v>ETE 2019</v>
          </cell>
          <cell r="S548" t="str">
            <v>APPAREL</v>
          </cell>
          <cell r="T548" t="str">
            <v>MAN</v>
          </cell>
          <cell r="U548" t="str">
            <v>(vide)</v>
          </cell>
          <cell r="V548" t="str">
            <v>PCS</v>
          </cell>
          <cell r="W548">
            <v>38</v>
          </cell>
          <cell r="X548">
            <v>38</v>
          </cell>
          <cell r="BT548">
            <v>4</v>
          </cell>
          <cell r="BU548">
            <v>10</v>
          </cell>
          <cell r="BV548">
            <v>8</v>
          </cell>
          <cell r="BW548">
            <v>10</v>
          </cell>
          <cell r="BX548">
            <v>6</v>
          </cell>
          <cell r="CL548">
            <v>0</v>
          </cell>
        </row>
        <row r="549">
          <cell r="D549" t="str">
            <v>303VQY0-903-PCS</v>
          </cell>
          <cell r="E549" t="str">
            <v>303VQY0</v>
          </cell>
          <cell r="F549" t="str">
            <v>KRISMAN PANTS</v>
          </cell>
          <cell r="G549" t="str">
            <v>903</v>
          </cell>
          <cell r="H549" t="str">
            <v>BLACK/GREEN LIME</v>
          </cell>
          <cell r="I549">
            <v>5.8</v>
          </cell>
          <cell r="J549">
            <v>30</v>
          </cell>
          <cell r="K549">
            <v>0</v>
          </cell>
          <cell r="L549">
            <v>15</v>
          </cell>
          <cell r="M549">
            <v>0</v>
          </cell>
          <cell r="N549">
            <v>27</v>
          </cell>
          <cell r="O549">
            <v>0</v>
          </cell>
          <cell r="P549">
            <v>10.8</v>
          </cell>
          <cell r="Q549">
            <v>0</v>
          </cell>
          <cell r="R549" t="str">
            <v>HIVER 2019</v>
          </cell>
          <cell r="S549" t="str">
            <v>APPAREL</v>
          </cell>
          <cell r="T549" t="str">
            <v>MAN</v>
          </cell>
          <cell r="U549" t="str">
            <v>(vide)</v>
          </cell>
          <cell r="V549" t="str">
            <v>PCS</v>
          </cell>
          <cell r="W549">
            <v>2</v>
          </cell>
          <cell r="X549">
            <v>2</v>
          </cell>
          <cell r="BT549">
            <v>2</v>
          </cell>
          <cell r="CL549">
            <v>0</v>
          </cell>
        </row>
        <row r="550">
          <cell r="D550" t="str">
            <v>303VQY0-905-PCS</v>
          </cell>
          <cell r="E550" t="str">
            <v>303VQY0</v>
          </cell>
          <cell r="F550" t="str">
            <v>KRISMAN PANTS</v>
          </cell>
          <cell r="G550" t="str">
            <v>905</v>
          </cell>
          <cell r="H550" t="str">
            <v>BLACK/WHITE</v>
          </cell>
          <cell r="I550">
            <v>5.8</v>
          </cell>
          <cell r="J550">
            <v>30</v>
          </cell>
          <cell r="K550">
            <v>0</v>
          </cell>
          <cell r="L550">
            <v>15</v>
          </cell>
          <cell r="M550">
            <v>0</v>
          </cell>
          <cell r="N550">
            <v>27</v>
          </cell>
          <cell r="O550">
            <v>0</v>
          </cell>
          <cell r="P550">
            <v>10.8</v>
          </cell>
          <cell r="Q550">
            <v>0</v>
          </cell>
          <cell r="R550" t="str">
            <v>HIVER 2019</v>
          </cell>
          <cell r="S550" t="str">
            <v>APPAREL</v>
          </cell>
          <cell r="T550" t="str">
            <v>MAN</v>
          </cell>
          <cell r="U550" t="str">
            <v>(vide)</v>
          </cell>
          <cell r="V550" t="str">
            <v>PCS</v>
          </cell>
          <cell r="W550">
            <v>12</v>
          </cell>
          <cell r="X550">
            <v>12</v>
          </cell>
          <cell r="BV550">
            <v>2</v>
          </cell>
          <cell r="BW550">
            <v>4</v>
          </cell>
          <cell r="BX550">
            <v>6</v>
          </cell>
          <cell r="CL550">
            <v>0</v>
          </cell>
        </row>
        <row r="551">
          <cell r="D551" t="str">
            <v>303VQY0-910-PCS</v>
          </cell>
          <cell r="E551" t="str">
            <v>303VQY0</v>
          </cell>
          <cell r="F551" t="str">
            <v>KRISMAN PANTS</v>
          </cell>
          <cell r="G551" t="str">
            <v>910</v>
          </cell>
          <cell r="H551" t="str">
            <v>BLUE NAVY/WHITE</v>
          </cell>
          <cell r="I551">
            <v>5.8</v>
          </cell>
          <cell r="J551">
            <v>30</v>
          </cell>
          <cell r="K551">
            <v>0</v>
          </cell>
          <cell r="L551">
            <v>15</v>
          </cell>
          <cell r="M551">
            <v>0</v>
          </cell>
          <cell r="N551">
            <v>27</v>
          </cell>
          <cell r="O551">
            <v>0</v>
          </cell>
          <cell r="P551">
            <v>10.8</v>
          </cell>
          <cell r="Q551">
            <v>0</v>
          </cell>
          <cell r="R551" t="str">
            <v>HIVER 2019</v>
          </cell>
          <cell r="S551" t="str">
            <v>APPAREL</v>
          </cell>
          <cell r="T551" t="str">
            <v>MAN</v>
          </cell>
          <cell r="U551" t="str">
            <v>(vide)</v>
          </cell>
          <cell r="V551" t="str">
            <v>PCS</v>
          </cell>
          <cell r="W551">
            <v>13</v>
          </cell>
          <cell r="X551">
            <v>13</v>
          </cell>
          <cell r="BT551">
            <v>2</v>
          </cell>
          <cell r="BU551">
            <v>2</v>
          </cell>
          <cell r="BV551">
            <v>5</v>
          </cell>
          <cell r="BW551">
            <v>3</v>
          </cell>
          <cell r="BX551">
            <v>1</v>
          </cell>
          <cell r="CL551">
            <v>0</v>
          </cell>
        </row>
        <row r="552">
          <cell r="D552" t="str">
            <v>303VQY0-913-PCS</v>
          </cell>
          <cell r="E552" t="str">
            <v>303VQY0</v>
          </cell>
          <cell r="F552" t="str">
            <v>KRISMAN PANTS</v>
          </cell>
          <cell r="G552" t="str">
            <v>913</v>
          </cell>
          <cell r="H552" t="str">
            <v>BLUE NAVY/YELLOW FLUO</v>
          </cell>
          <cell r="I552">
            <v>5.8</v>
          </cell>
          <cell r="J552">
            <v>30</v>
          </cell>
          <cell r="K552">
            <v>0</v>
          </cell>
          <cell r="L552">
            <v>15</v>
          </cell>
          <cell r="M552">
            <v>0</v>
          </cell>
          <cell r="N552">
            <v>27</v>
          </cell>
          <cell r="O552">
            <v>0</v>
          </cell>
          <cell r="P552">
            <v>10.8</v>
          </cell>
          <cell r="Q552">
            <v>0</v>
          </cell>
          <cell r="R552" t="str">
            <v>HIVER 2019</v>
          </cell>
          <cell r="S552" t="str">
            <v>APPAREL</v>
          </cell>
          <cell r="T552" t="str">
            <v>MAN</v>
          </cell>
          <cell r="U552" t="str">
            <v>(vide)</v>
          </cell>
          <cell r="V552" t="str">
            <v>PCS</v>
          </cell>
          <cell r="W552">
            <v>16</v>
          </cell>
          <cell r="X552">
            <v>16</v>
          </cell>
          <cell r="BT552">
            <v>5</v>
          </cell>
          <cell r="BX552">
            <v>11</v>
          </cell>
          <cell r="CL552">
            <v>0</v>
          </cell>
        </row>
        <row r="553">
          <cell r="D553" t="str">
            <v>303VQY0-914-PCS</v>
          </cell>
          <cell r="E553" t="str">
            <v>303VQY0</v>
          </cell>
          <cell r="F553" t="str">
            <v>KRISMAN PANTS</v>
          </cell>
          <cell r="G553" t="str">
            <v>914</v>
          </cell>
          <cell r="H553" t="str">
            <v>GREY DK/GOLD</v>
          </cell>
          <cell r="I553">
            <v>5.8</v>
          </cell>
          <cell r="J553">
            <v>30</v>
          </cell>
          <cell r="K553">
            <v>0</v>
          </cell>
          <cell r="L553">
            <v>15</v>
          </cell>
          <cell r="M553">
            <v>0</v>
          </cell>
          <cell r="N553">
            <v>27</v>
          </cell>
          <cell r="O553">
            <v>0</v>
          </cell>
          <cell r="P553">
            <v>10.8</v>
          </cell>
          <cell r="Q553">
            <v>0</v>
          </cell>
          <cell r="R553" t="str">
            <v>HIVER 2019</v>
          </cell>
          <cell r="S553" t="str">
            <v>APPAREL</v>
          </cell>
          <cell r="T553" t="str">
            <v>MAN</v>
          </cell>
          <cell r="U553" t="str">
            <v>(vide)</v>
          </cell>
          <cell r="V553" t="str">
            <v>PCS</v>
          </cell>
          <cell r="W553">
            <v>14</v>
          </cell>
          <cell r="X553">
            <v>14</v>
          </cell>
          <cell r="BW553">
            <v>6</v>
          </cell>
          <cell r="BX553">
            <v>8</v>
          </cell>
          <cell r="CL553">
            <v>0</v>
          </cell>
        </row>
        <row r="554">
          <cell r="D554" t="str">
            <v>303VQY0-918-PCS</v>
          </cell>
          <cell r="E554" t="str">
            <v>303VQY0</v>
          </cell>
          <cell r="F554" t="str">
            <v>KRISMAN PANTS</v>
          </cell>
          <cell r="G554" t="str">
            <v>918</v>
          </cell>
          <cell r="H554" t="str">
            <v>WHITE/BLUE NAVY</v>
          </cell>
          <cell r="I554">
            <v>5.8</v>
          </cell>
          <cell r="J554">
            <v>30</v>
          </cell>
          <cell r="K554">
            <v>0</v>
          </cell>
          <cell r="L554">
            <v>15</v>
          </cell>
          <cell r="M554">
            <v>0</v>
          </cell>
          <cell r="N554">
            <v>27</v>
          </cell>
          <cell r="O554">
            <v>0</v>
          </cell>
          <cell r="P554">
            <v>10.8</v>
          </cell>
          <cell r="Q554">
            <v>0</v>
          </cell>
          <cell r="R554" t="str">
            <v>HIVER 2019</v>
          </cell>
          <cell r="S554" t="str">
            <v>APPAREL</v>
          </cell>
          <cell r="T554" t="str">
            <v>MAN</v>
          </cell>
          <cell r="U554" t="str">
            <v>(vide)</v>
          </cell>
          <cell r="V554" t="str">
            <v>PCS</v>
          </cell>
          <cell r="W554">
            <v>18</v>
          </cell>
          <cell r="X554">
            <v>18</v>
          </cell>
          <cell r="BT554">
            <v>4</v>
          </cell>
          <cell r="BU554">
            <v>5</v>
          </cell>
          <cell r="BV554">
            <v>4</v>
          </cell>
          <cell r="BW554">
            <v>5</v>
          </cell>
          <cell r="CL554">
            <v>0</v>
          </cell>
        </row>
        <row r="555">
          <cell r="D555" t="str">
            <v>303VQY0-919-PCS</v>
          </cell>
          <cell r="E555" t="str">
            <v>303VQY0</v>
          </cell>
          <cell r="F555" t="str">
            <v>KRISMAN PANTS</v>
          </cell>
          <cell r="G555" t="str">
            <v>919</v>
          </cell>
          <cell r="H555" t="str">
            <v>BLACK/ORANGE SALMONE</v>
          </cell>
          <cell r="I555">
            <v>5.8</v>
          </cell>
          <cell r="J555">
            <v>30</v>
          </cell>
          <cell r="K555">
            <v>0</v>
          </cell>
          <cell r="L555">
            <v>15</v>
          </cell>
          <cell r="M555">
            <v>0</v>
          </cell>
          <cell r="N555">
            <v>27</v>
          </cell>
          <cell r="O555">
            <v>0</v>
          </cell>
          <cell r="P555">
            <v>10.8</v>
          </cell>
          <cell r="Q555">
            <v>0</v>
          </cell>
          <cell r="R555" t="str">
            <v>HIVER 2019</v>
          </cell>
          <cell r="S555" t="str">
            <v>APPAREL</v>
          </cell>
          <cell r="T555" t="str">
            <v>MAN</v>
          </cell>
          <cell r="U555" t="str">
            <v>(vide)</v>
          </cell>
          <cell r="V555" t="str">
            <v>PCS</v>
          </cell>
          <cell r="W555">
            <v>3</v>
          </cell>
          <cell r="X555">
            <v>3</v>
          </cell>
          <cell r="BW555">
            <v>3</v>
          </cell>
          <cell r="CL555">
            <v>0</v>
          </cell>
        </row>
        <row r="556">
          <cell r="D556" t="str">
            <v>303VST0-909-PCS</v>
          </cell>
          <cell r="E556" t="str">
            <v>303VST0</v>
          </cell>
          <cell r="F556" t="str">
            <v>SOMBAL TKS</v>
          </cell>
          <cell r="G556" t="str">
            <v>909</v>
          </cell>
          <cell r="H556" t="str">
            <v>BLACK/BLUE MIDNIGHT</v>
          </cell>
          <cell r="I556">
            <v>17.632999999999999</v>
          </cell>
          <cell r="J556">
            <v>80</v>
          </cell>
          <cell r="K556">
            <v>0</v>
          </cell>
          <cell r="L556">
            <v>40</v>
          </cell>
          <cell r="M556">
            <v>0</v>
          </cell>
          <cell r="N556">
            <v>75</v>
          </cell>
          <cell r="O556">
            <v>0</v>
          </cell>
          <cell r="P556">
            <v>37.5</v>
          </cell>
          <cell r="Q556">
            <v>0</v>
          </cell>
          <cell r="R556" t="str">
            <v>HIVER 2017</v>
          </cell>
          <cell r="S556" t="str">
            <v>APPAREL</v>
          </cell>
          <cell r="T556" t="str">
            <v>MAN</v>
          </cell>
          <cell r="U556" t="str">
            <v>(vide)</v>
          </cell>
          <cell r="V556" t="str">
            <v>PCS</v>
          </cell>
          <cell r="W556">
            <v>1</v>
          </cell>
          <cell r="X556">
            <v>1</v>
          </cell>
          <cell r="BX556">
            <v>1</v>
          </cell>
          <cell r="CL556">
            <v>0</v>
          </cell>
        </row>
        <row r="557">
          <cell r="D557" t="str">
            <v>303VSU0-001-PCS</v>
          </cell>
          <cell r="E557" t="str">
            <v>303VSU0</v>
          </cell>
          <cell r="F557" t="str">
            <v>PITSTOP AUTH SHORT</v>
          </cell>
          <cell r="G557" t="str">
            <v>001</v>
          </cell>
          <cell r="H557" t="str">
            <v>WHITE</v>
          </cell>
          <cell r="I557">
            <v>6.335</v>
          </cell>
          <cell r="J557">
            <v>25</v>
          </cell>
          <cell r="K557">
            <v>0</v>
          </cell>
          <cell r="L557">
            <v>12.5</v>
          </cell>
          <cell r="M557">
            <v>0</v>
          </cell>
          <cell r="N557">
            <v>20</v>
          </cell>
          <cell r="O557">
            <v>0</v>
          </cell>
          <cell r="P557">
            <v>8</v>
          </cell>
          <cell r="Q557">
            <v>0</v>
          </cell>
          <cell r="R557" t="str">
            <v>ETE 2017</v>
          </cell>
          <cell r="S557" t="str">
            <v>APPAREL</v>
          </cell>
          <cell r="T557" t="str">
            <v>WOMAN</v>
          </cell>
          <cell r="U557" t="str">
            <v>(vide)</v>
          </cell>
          <cell r="V557" t="str">
            <v>PCS</v>
          </cell>
          <cell r="W557">
            <v>9</v>
          </cell>
          <cell r="X557">
            <v>9</v>
          </cell>
          <cell r="BS557">
            <v>9</v>
          </cell>
          <cell r="CL557">
            <v>0</v>
          </cell>
        </row>
        <row r="558">
          <cell r="D558" t="str">
            <v>303VSU0-005-PCS</v>
          </cell>
          <cell r="E558" t="str">
            <v>303VSU0</v>
          </cell>
          <cell r="F558" t="str">
            <v>PITSTOP AUTH SHORT</v>
          </cell>
          <cell r="G558" t="str">
            <v>005</v>
          </cell>
          <cell r="H558" t="str">
            <v>BLACK</v>
          </cell>
          <cell r="I558">
            <v>6.335</v>
          </cell>
          <cell r="J558">
            <v>25</v>
          </cell>
          <cell r="K558">
            <v>0</v>
          </cell>
          <cell r="L558">
            <v>12.5</v>
          </cell>
          <cell r="M558">
            <v>0</v>
          </cell>
          <cell r="N558">
            <v>20</v>
          </cell>
          <cell r="O558">
            <v>0</v>
          </cell>
          <cell r="P558">
            <v>8</v>
          </cell>
          <cell r="Q558">
            <v>0</v>
          </cell>
          <cell r="R558" t="str">
            <v>ETE 2017</v>
          </cell>
          <cell r="S558" t="str">
            <v>APPAREL</v>
          </cell>
          <cell r="T558" t="str">
            <v>WOMAN</v>
          </cell>
          <cell r="U558" t="str">
            <v>(vide)</v>
          </cell>
          <cell r="V558" t="str">
            <v>PCS</v>
          </cell>
          <cell r="W558">
            <v>300</v>
          </cell>
          <cell r="X558">
            <v>300</v>
          </cell>
          <cell r="BS558">
            <v>86</v>
          </cell>
          <cell r="BT558">
            <v>104</v>
          </cell>
          <cell r="BU558">
            <v>57</v>
          </cell>
          <cell r="BV558">
            <v>53</v>
          </cell>
          <cell r="CL558">
            <v>0</v>
          </cell>
        </row>
        <row r="559">
          <cell r="D559" t="str">
            <v>303W3W0-902-PAI</v>
          </cell>
          <cell r="E559" t="str">
            <v>303W3W0</v>
          </cell>
          <cell r="F559" t="str">
            <v xml:space="preserve">TINOI MAN </v>
          </cell>
          <cell r="G559" t="str">
            <v>902</v>
          </cell>
          <cell r="H559" t="str">
            <v xml:space="preserve">DK BROWN /BROWN </v>
          </cell>
          <cell r="I559">
            <v>10.151999999999999</v>
          </cell>
          <cell r="J559">
            <v>55</v>
          </cell>
          <cell r="K559">
            <v>0</v>
          </cell>
          <cell r="L559">
            <v>27.5</v>
          </cell>
          <cell r="M559">
            <v>0</v>
          </cell>
          <cell r="N559">
            <v>45</v>
          </cell>
          <cell r="O559">
            <v>0</v>
          </cell>
          <cell r="P559">
            <v>18</v>
          </cell>
          <cell r="Q559">
            <v>0</v>
          </cell>
          <cell r="R559" t="str">
            <v>HIVER 2018</v>
          </cell>
          <cell r="S559" t="str">
            <v>SHOES</v>
          </cell>
          <cell r="T559" t="str">
            <v>MAN</v>
          </cell>
          <cell r="U559" t="str">
            <v>(vide)</v>
          </cell>
          <cell r="V559" t="str">
            <v>PAI</v>
          </cell>
          <cell r="W559">
            <v>10</v>
          </cell>
          <cell r="X559">
            <v>10</v>
          </cell>
          <cell r="AQ559">
            <v>1</v>
          </cell>
          <cell r="AR559">
            <v>2</v>
          </cell>
          <cell r="AT559">
            <v>3</v>
          </cell>
          <cell r="AU559">
            <v>3</v>
          </cell>
          <cell r="AW559">
            <v>1</v>
          </cell>
          <cell r="CL559">
            <v>0</v>
          </cell>
        </row>
        <row r="560">
          <cell r="D560" t="str">
            <v>303W3W0-902-C12MN</v>
          </cell>
          <cell r="E560" t="str">
            <v>303W3W0</v>
          </cell>
          <cell r="F560" t="str">
            <v xml:space="preserve">TINOI MAN </v>
          </cell>
          <cell r="G560" t="str">
            <v>902</v>
          </cell>
          <cell r="H560" t="str">
            <v xml:space="preserve">DK BROWN /BROWN </v>
          </cell>
          <cell r="I560">
            <v>10.151999999999999</v>
          </cell>
          <cell r="J560">
            <v>55</v>
          </cell>
          <cell r="K560">
            <v>0</v>
          </cell>
          <cell r="L560">
            <v>27.5</v>
          </cell>
          <cell r="M560">
            <v>0</v>
          </cell>
          <cell r="N560">
            <v>45</v>
          </cell>
          <cell r="O560">
            <v>0</v>
          </cell>
          <cell r="P560">
            <v>22.5</v>
          </cell>
          <cell r="Q560">
            <v>0</v>
          </cell>
          <cell r="R560" t="str">
            <v>HIVER 2018</v>
          </cell>
          <cell r="S560" t="str">
            <v>SHOES</v>
          </cell>
          <cell r="T560" t="str">
            <v>MAN</v>
          </cell>
          <cell r="U560" t="str">
            <v>40-1|41-2|42-2|43-3|44-2|45-1|46-1</v>
          </cell>
          <cell r="V560" t="str">
            <v>C12MN</v>
          </cell>
          <cell r="W560">
            <v>12</v>
          </cell>
          <cell r="X560">
            <v>1</v>
          </cell>
          <cell r="CG560">
            <v>1</v>
          </cell>
          <cell r="CL560">
            <v>0</v>
          </cell>
        </row>
        <row r="561">
          <cell r="D561" t="str">
            <v>303W3W0-903-PAI</v>
          </cell>
          <cell r="E561" t="str">
            <v>303W3W0</v>
          </cell>
          <cell r="F561" t="str">
            <v xml:space="preserve">TINOI MAN </v>
          </cell>
          <cell r="G561" t="str">
            <v>903</v>
          </cell>
          <cell r="H561" t="str">
            <v xml:space="preserve">BLACK /DK GREY </v>
          </cell>
          <cell r="I561">
            <v>10.151999999999999</v>
          </cell>
          <cell r="J561">
            <v>55</v>
          </cell>
          <cell r="K561">
            <v>0</v>
          </cell>
          <cell r="L561">
            <v>27.5</v>
          </cell>
          <cell r="M561">
            <v>0</v>
          </cell>
          <cell r="N561">
            <v>45</v>
          </cell>
          <cell r="O561">
            <v>0</v>
          </cell>
          <cell r="P561">
            <v>18</v>
          </cell>
          <cell r="Q561">
            <v>0</v>
          </cell>
          <cell r="R561" t="str">
            <v>HIVER 2018</v>
          </cell>
          <cell r="S561" t="str">
            <v>SHOES</v>
          </cell>
          <cell r="T561" t="str">
            <v>MAN</v>
          </cell>
          <cell r="U561" t="str">
            <v>(vide)</v>
          </cell>
          <cell r="V561" t="str">
            <v>PAI</v>
          </cell>
          <cell r="W561">
            <v>40</v>
          </cell>
          <cell r="X561">
            <v>40</v>
          </cell>
          <cell r="AQ561">
            <v>4</v>
          </cell>
          <cell r="AR561">
            <v>9</v>
          </cell>
          <cell r="AS561">
            <v>2</v>
          </cell>
          <cell r="AT561">
            <v>8</v>
          </cell>
          <cell r="AU561">
            <v>11</v>
          </cell>
          <cell r="AV561">
            <v>1</v>
          </cell>
          <cell r="AW561">
            <v>5</v>
          </cell>
          <cell r="CL561">
            <v>0</v>
          </cell>
        </row>
        <row r="562">
          <cell r="D562" t="str">
            <v>303W700-005-PCS</v>
          </cell>
          <cell r="E562" t="str">
            <v>303W700</v>
          </cell>
          <cell r="F562" t="str">
            <v>JUBBLIE AUTH SKORT</v>
          </cell>
          <cell r="G562" t="str">
            <v>005</v>
          </cell>
          <cell r="H562" t="str">
            <v>BLACK</v>
          </cell>
          <cell r="I562">
            <v>7.76</v>
          </cell>
          <cell r="J562">
            <v>45</v>
          </cell>
          <cell r="K562">
            <v>0</v>
          </cell>
          <cell r="L562">
            <v>18</v>
          </cell>
          <cell r="M562">
            <v>0</v>
          </cell>
          <cell r="N562">
            <v>40</v>
          </cell>
          <cell r="O562">
            <v>0</v>
          </cell>
          <cell r="P562">
            <v>16</v>
          </cell>
          <cell r="Q562">
            <v>0</v>
          </cell>
          <cell r="R562" t="str">
            <v>ETE 2018</v>
          </cell>
          <cell r="S562" t="str">
            <v>APPAREL</v>
          </cell>
          <cell r="T562" t="str">
            <v>WOMAN</v>
          </cell>
          <cell r="U562" t="str">
            <v>(vide)</v>
          </cell>
          <cell r="V562" t="str">
            <v>PCS</v>
          </cell>
          <cell r="W562">
            <v>18</v>
          </cell>
          <cell r="X562">
            <v>18</v>
          </cell>
          <cell r="BV562">
            <v>18</v>
          </cell>
          <cell r="CL562">
            <v>0</v>
          </cell>
        </row>
        <row r="563">
          <cell r="D563" t="str">
            <v>303W700-901-PCS</v>
          </cell>
          <cell r="E563" t="str">
            <v>303W700</v>
          </cell>
          <cell r="F563" t="str">
            <v>JUBBLIE AUTH SKORT</v>
          </cell>
          <cell r="G563" t="str">
            <v>901</v>
          </cell>
          <cell r="H563" t="str">
            <v>BLACK/RED</v>
          </cell>
          <cell r="I563">
            <v>7.76</v>
          </cell>
          <cell r="J563">
            <v>45</v>
          </cell>
          <cell r="K563">
            <v>0</v>
          </cell>
          <cell r="L563">
            <v>18</v>
          </cell>
          <cell r="M563">
            <v>0</v>
          </cell>
          <cell r="N563">
            <v>40</v>
          </cell>
          <cell r="O563">
            <v>0</v>
          </cell>
          <cell r="P563">
            <v>16</v>
          </cell>
          <cell r="Q563">
            <v>0</v>
          </cell>
          <cell r="R563" t="str">
            <v>ETE 2018</v>
          </cell>
          <cell r="S563" t="str">
            <v>APPAREL</v>
          </cell>
          <cell r="T563" t="str">
            <v>WOMAN</v>
          </cell>
          <cell r="U563" t="str">
            <v>(vide)</v>
          </cell>
          <cell r="V563" t="str">
            <v>PCS</v>
          </cell>
          <cell r="W563">
            <v>26</v>
          </cell>
          <cell r="X563">
            <v>26</v>
          </cell>
          <cell r="BS563">
            <v>16</v>
          </cell>
          <cell r="BT563">
            <v>7</v>
          </cell>
          <cell r="BV563">
            <v>3</v>
          </cell>
          <cell r="CL563">
            <v>0</v>
          </cell>
        </row>
        <row r="564">
          <cell r="D564" t="str">
            <v>303W700-906-PCS</v>
          </cell>
          <cell r="E564" t="str">
            <v>303W700</v>
          </cell>
          <cell r="F564" t="str">
            <v>JUBBLIE AUTH SKORT</v>
          </cell>
          <cell r="G564" t="str">
            <v>906</v>
          </cell>
          <cell r="H564" t="str">
            <v>RED ORANGE/BLACK</v>
          </cell>
          <cell r="I564">
            <v>7.76</v>
          </cell>
          <cell r="J564">
            <v>45</v>
          </cell>
          <cell r="K564">
            <v>0</v>
          </cell>
          <cell r="L564">
            <v>18</v>
          </cell>
          <cell r="M564">
            <v>0</v>
          </cell>
          <cell r="N564">
            <v>40</v>
          </cell>
          <cell r="O564">
            <v>0</v>
          </cell>
          <cell r="P564">
            <v>16</v>
          </cell>
          <cell r="Q564">
            <v>0</v>
          </cell>
          <cell r="R564" t="str">
            <v>ETE 2018</v>
          </cell>
          <cell r="S564" t="str">
            <v>APPAREL</v>
          </cell>
          <cell r="T564" t="str">
            <v>WOMAN</v>
          </cell>
          <cell r="U564" t="str">
            <v>(vide)</v>
          </cell>
          <cell r="V564" t="str">
            <v>PCS</v>
          </cell>
          <cell r="W564">
            <v>108</v>
          </cell>
          <cell r="X564">
            <v>108</v>
          </cell>
          <cell r="BS564">
            <v>39</v>
          </cell>
          <cell r="BT564">
            <v>23</v>
          </cell>
          <cell r="BU564">
            <v>22</v>
          </cell>
          <cell r="BV564">
            <v>24</v>
          </cell>
          <cell r="CL564">
            <v>0</v>
          </cell>
        </row>
        <row r="565">
          <cell r="D565" t="str">
            <v>303W7Q0-005-PCS</v>
          </cell>
          <cell r="E565" t="str">
            <v>303W7Q0</v>
          </cell>
          <cell r="F565" t="str">
            <v>HAMBLE AUTH SWEAT</v>
          </cell>
          <cell r="G565" t="str">
            <v>005</v>
          </cell>
          <cell r="H565" t="str">
            <v>BLACK</v>
          </cell>
          <cell r="I565">
            <v>9.8350000000000009</v>
          </cell>
          <cell r="J565">
            <v>65</v>
          </cell>
          <cell r="K565">
            <v>0</v>
          </cell>
          <cell r="L565">
            <v>26</v>
          </cell>
          <cell r="M565">
            <v>0</v>
          </cell>
          <cell r="N565">
            <v>40</v>
          </cell>
          <cell r="O565">
            <v>0</v>
          </cell>
          <cell r="P565">
            <v>16</v>
          </cell>
          <cell r="Q565">
            <v>0</v>
          </cell>
          <cell r="R565" t="str">
            <v>HIVER 2017</v>
          </cell>
          <cell r="S565" t="str">
            <v>APPAREL</v>
          </cell>
          <cell r="T565" t="str">
            <v>WOMAN</v>
          </cell>
          <cell r="U565" t="str">
            <v>(vide)</v>
          </cell>
          <cell r="V565" t="str">
            <v>PCS</v>
          </cell>
          <cell r="W565">
            <v>7</v>
          </cell>
          <cell r="X565">
            <v>7</v>
          </cell>
          <cell r="BT565">
            <v>1</v>
          </cell>
          <cell r="BV565">
            <v>6</v>
          </cell>
          <cell r="CL565">
            <v>0</v>
          </cell>
        </row>
        <row r="566">
          <cell r="D566" t="str">
            <v>303W7Q0-903-PCS</v>
          </cell>
          <cell r="E566" t="str">
            <v>303W7Q0</v>
          </cell>
          <cell r="F566" t="str">
            <v>HAMBLE AUTH SWEAT</v>
          </cell>
          <cell r="G566" t="str">
            <v>903</v>
          </cell>
          <cell r="H566" t="str">
            <v>RED/BLACK</v>
          </cell>
          <cell r="I566">
            <v>9.8350000000000009</v>
          </cell>
          <cell r="J566">
            <v>65</v>
          </cell>
          <cell r="K566">
            <v>0</v>
          </cell>
          <cell r="L566">
            <v>26</v>
          </cell>
          <cell r="M566">
            <v>0</v>
          </cell>
          <cell r="N566">
            <v>40</v>
          </cell>
          <cell r="O566">
            <v>0</v>
          </cell>
          <cell r="P566">
            <v>16</v>
          </cell>
          <cell r="Q566">
            <v>0</v>
          </cell>
          <cell r="R566" t="str">
            <v>HIVER 2017</v>
          </cell>
          <cell r="S566" t="str">
            <v>APPAREL</v>
          </cell>
          <cell r="T566" t="str">
            <v>WOMAN</v>
          </cell>
          <cell r="U566" t="str">
            <v>(vide)</v>
          </cell>
          <cell r="V566" t="str">
            <v>PCS</v>
          </cell>
          <cell r="W566">
            <v>68</v>
          </cell>
          <cell r="X566">
            <v>68</v>
          </cell>
          <cell r="BS566">
            <v>28</v>
          </cell>
          <cell r="BU566">
            <v>6</v>
          </cell>
          <cell r="BV566">
            <v>34</v>
          </cell>
          <cell r="CL566">
            <v>0</v>
          </cell>
        </row>
        <row r="567">
          <cell r="D567" t="str">
            <v>303W7R0-005-PCS</v>
          </cell>
          <cell r="E567" t="str">
            <v>303W7R0</v>
          </cell>
          <cell r="F567" t="str">
            <v>CUSHTY AUTH LEGGINGS</v>
          </cell>
          <cell r="G567" t="str">
            <v>005</v>
          </cell>
          <cell r="H567" t="str">
            <v>BLACK</v>
          </cell>
          <cell r="I567">
            <v>9.0649999999999995</v>
          </cell>
          <cell r="J567">
            <v>45</v>
          </cell>
          <cell r="K567">
            <v>0</v>
          </cell>
          <cell r="L567">
            <v>18</v>
          </cell>
          <cell r="M567">
            <v>0</v>
          </cell>
          <cell r="N567">
            <v>40</v>
          </cell>
          <cell r="O567">
            <v>0</v>
          </cell>
          <cell r="P567">
            <v>16</v>
          </cell>
          <cell r="Q567">
            <v>0</v>
          </cell>
          <cell r="R567" t="str">
            <v>HIVER 2017</v>
          </cell>
          <cell r="S567" t="str">
            <v>APPAREL</v>
          </cell>
          <cell r="T567" t="str">
            <v>WOMAN</v>
          </cell>
          <cell r="U567" t="str">
            <v>(vide)</v>
          </cell>
          <cell r="V567" t="str">
            <v>PCS</v>
          </cell>
          <cell r="W567">
            <v>7</v>
          </cell>
          <cell r="X567">
            <v>7</v>
          </cell>
          <cell r="BV567">
            <v>7</v>
          </cell>
          <cell r="CL567">
            <v>0</v>
          </cell>
        </row>
        <row r="568">
          <cell r="D568" t="str">
            <v>303W7Z0-005-PCS</v>
          </cell>
          <cell r="E568" t="str">
            <v>303W7Z0</v>
          </cell>
          <cell r="F568" t="str">
            <v>WISE AUTH PANTS</v>
          </cell>
          <cell r="G568" t="str">
            <v>005</v>
          </cell>
          <cell r="H568" t="str">
            <v>BLACK</v>
          </cell>
          <cell r="I568">
            <v>11.666</v>
          </cell>
          <cell r="J568">
            <v>65</v>
          </cell>
          <cell r="K568">
            <v>0</v>
          </cell>
          <cell r="L568">
            <v>26</v>
          </cell>
          <cell r="M568">
            <v>0</v>
          </cell>
          <cell r="N568" t="str">
            <v>#VALEURMULTI</v>
          </cell>
          <cell r="O568">
            <v>0</v>
          </cell>
          <cell r="P568">
            <v>22</v>
          </cell>
          <cell r="Q568">
            <v>0</v>
          </cell>
          <cell r="R568" t="str">
            <v>HIVER 2018</v>
          </cell>
          <cell r="S568" t="str">
            <v>APPAREL</v>
          </cell>
          <cell r="T568" t="str">
            <v>WOMAN</v>
          </cell>
          <cell r="U568" t="str">
            <v>(vide)</v>
          </cell>
          <cell r="V568" t="str">
            <v>PCS</v>
          </cell>
          <cell r="W568">
            <v>7</v>
          </cell>
          <cell r="X568">
            <v>7</v>
          </cell>
          <cell r="BS568">
            <v>2</v>
          </cell>
          <cell r="BU568">
            <v>2</v>
          </cell>
          <cell r="BV568">
            <v>3</v>
          </cell>
          <cell r="CL568">
            <v>0</v>
          </cell>
        </row>
        <row r="569">
          <cell r="D569" t="str">
            <v>303W7Z0-905-PCS</v>
          </cell>
          <cell r="E569" t="str">
            <v>303W7Z0</v>
          </cell>
          <cell r="F569" t="str">
            <v>WISE AUTH PANTS</v>
          </cell>
          <cell r="G569" t="str">
            <v>905</v>
          </cell>
          <cell r="H569" t="str">
            <v>RED/BLACK</v>
          </cell>
          <cell r="I569">
            <v>11.666</v>
          </cell>
          <cell r="J569">
            <v>65</v>
          </cell>
          <cell r="K569">
            <v>0</v>
          </cell>
          <cell r="L569">
            <v>26</v>
          </cell>
          <cell r="M569">
            <v>0</v>
          </cell>
          <cell r="N569" t="str">
            <v>#VALEURMULTI</v>
          </cell>
          <cell r="O569">
            <v>0</v>
          </cell>
          <cell r="P569">
            <v>20</v>
          </cell>
          <cell r="Q569">
            <v>0</v>
          </cell>
          <cell r="R569" t="str">
            <v>HIVER 2018</v>
          </cell>
          <cell r="S569" t="str">
            <v>APPAREL</v>
          </cell>
          <cell r="T569" t="str">
            <v>WOMAN</v>
          </cell>
          <cell r="U569" t="str">
            <v>(vide)</v>
          </cell>
          <cell r="V569" t="str">
            <v>PCS</v>
          </cell>
          <cell r="W569">
            <v>7</v>
          </cell>
          <cell r="X569">
            <v>7</v>
          </cell>
          <cell r="BS569">
            <v>7</v>
          </cell>
          <cell r="CL569">
            <v>0</v>
          </cell>
        </row>
        <row r="570">
          <cell r="D570" t="str">
            <v>303W920-903-PCS</v>
          </cell>
          <cell r="E570" t="str">
            <v>303W920</v>
          </cell>
          <cell r="F570" t="str">
            <v>HECTOR AUTH PANTS</v>
          </cell>
          <cell r="G570" t="str">
            <v>903</v>
          </cell>
          <cell r="H570" t="str">
            <v>BLACK/WHITE</v>
          </cell>
          <cell r="I570">
            <v>11.954000000000001</v>
          </cell>
          <cell r="J570">
            <v>50</v>
          </cell>
          <cell r="K570">
            <v>0</v>
          </cell>
          <cell r="L570">
            <v>20</v>
          </cell>
          <cell r="M570">
            <v>0</v>
          </cell>
          <cell r="N570">
            <v>40</v>
          </cell>
          <cell r="O570">
            <v>0</v>
          </cell>
          <cell r="P570">
            <v>16</v>
          </cell>
          <cell r="Q570">
            <v>0</v>
          </cell>
          <cell r="R570" t="str">
            <v>ETE 2018</v>
          </cell>
          <cell r="S570" t="str">
            <v>APPAREL</v>
          </cell>
          <cell r="T570" t="str">
            <v>MAN</v>
          </cell>
          <cell r="U570" t="str">
            <v>(vide)</v>
          </cell>
          <cell r="V570" t="str">
            <v>PCS</v>
          </cell>
          <cell r="W570">
            <v>1</v>
          </cell>
          <cell r="X570">
            <v>1</v>
          </cell>
          <cell r="BU570">
            <v>1</v>
          </cell>
          <cell r="CL570">
            <v>0</v>
          </cell>
        </row>
        <row r="571">
          <cell r="D571" t="str">
            <v>303W920-E06-PCS</v>
          </cell>
          <cell r="E571" t="str">
            <v>303W920</v>
          </cell>
          <cell r="F571" t="str">
            <v>HECTOR AUTH PANTS</v>
          </cell>
          <cell r="G571" t="str">
            <v>E06</v>
          </cell>
          <cell r="H571" t="str">
            <v>YELLOW</v>
          </cell>
          <cell r="I571">
            <v>11.954000000000001</v>
          </cell>
          <cell r="J571">
            <v>50</v>
          </cell>
          <cell r="K571">
            <v>0</v>
          </cell>
          <cell r="L571">
            <v>20</v>
          </cell>
          <cell r="M571">
            <v>0</v>
          </cell>
          <cell r="N571">
            <v>45</v>
          </cell>
          <cell r="O571">
            <v>0</v>
          </cell>
          <cell r="P571">
            <v>18</v>
          </cell>
          <cell r="Q571">
            <v>0</v>
          </cell>
          <cell r="R571" t="str">
            <v>ETE 2018</v>
          </cell>
          <cell r="S571" t="str">
            <v>APPAREL</v>
          </cell>
          <cell r="T571" t="str">
            <v>MAN</v>
          </cell>
          <cell r="U571" t="str">
            <v>(vide)</v>
          </cell>
          <cell r="V571" t="str">
            <v>PCS</v>
          </cell>
          <cell r="W571">
            <v>50</v>
          </cell>
          <cell r="X571">
            <v>50</v>
          </cell>
          <cell r="BS571">
            <v>50</v>
          </cell>
          <cell r="CL571">
            <v>0</v>
          </cell>
        </row>
        <row r="572">
          <cell r="D572" t="str">
            <v>303WA70-984-PCS</v>
          </cell>
          <cell r="E572" t="str">
            <v>303WA70</v>
          </cell>
          <cell r="F572" t="str">
            <v>DAWSON 222 BANDA JKT</v>
          </cell>
          <cell r="G572" t="str">
            <v>984</v>
          </cell>
          <cell r="H572" t="str">
            <v>WHITE/VIOLET/BLUE</v>
          </cell>
          <cell r="I572">
            <v>13.305</v>
          </cell>
          <cell r="J572">
            <v>80</v>
          </cell>
          <cell r="K572">
            <v>0</v>
          </cell>
          <cell r="L572">
            <v>32</v>
          </cell>
          <cell r="M572">
            <v>0</v>
          </cell>
          <cell r="N572">
            <v>70</v>
          </cell>
          <cell r="O572">
            <v>0</v>
          </cell>
          <cell r="P572">
            <v>28</v>
          </cell>
          <cell r="Q572">
            <v>0</v>
          </cell>
          <cell r="R572" t="str">
            <v>HIVER 2020</v>
          </cell>
          <cell r="S572" t="str">
            <v>APPAREL</v>
          </cell>
          <cell r="T572" t="str">
            <v>UNISEX</v>
          </cell>
          <cell r="U572" t="str">
            <v>(vide)</v>
          </cell>
          <cell r="V572" t="str">
            <v>PCS</v>
          </cell>
          <cell r="W572">
            <v>57</v>
          </cell>
          <cell r="X572">
            <v>57</v>
          </cell>
          <cell r="BT572">
            <v>13</v>
          </cell>
          <cell r="BU572">
            <v>24</v>
          </cell>
          <cell r="BV572">
            <v>18</v>
          </cell>
          <cell r="BW572">
            <v>2</v>
          </cell>
          <cell r="CL572">
            <v>0</v>
          </cell>
        </row>
        <row r="573">
          <cell r="D573" t="str">
            <v>303WA70-994-PCS</v>
          </cell>
          <cell r="E573" t="str">
            <v>303WA70</v>
          </cell>
          <cell r="F573" t="str">
            <v>DAWSON 222 BANDA JKT</v>
          </cell>
          <cell r="G573" t="str">
            <v>994</v>
          </cell>
          <cell r="H573" t="str">
            <v>GREEN/WHITE/BLACK</v>
          </cell>
          <cell r="I573">
            <v>13.305</v>
          </cell>
          <cell r="J573">
            <v>80</v>
          </cell>
          <cell r="K573">
            <v>0</v>
          </cell>
          <cell r="L573">
            <v>32</v>
          </cell>
          <cell r="M573">
            <v>0</v>
          </cell>
          <cell r="N573">
            <v>70</v>
          </cell>
          <cell r="O573">
            <v>0</v>
          </cell>
          <cell r="P573">
            <v>28</v>
          </cell>
          <cell r="Q573">
            <v>0</v>
          </cell>
          <cell r="R573" t="str">
            <v>HIVER 2020</v>
          </cell>
          <cell r="S573" t="str">
            <v>APPAREL</v>
          </cell>
          <cell r="T573" t="str">
            <v>UNISEX</v>
          </cell>
          <cell r="U573" t="str">
            <v>(vide)</v>
          </cell>
          <cell r="V573" t="str">
            <v>PCS</v>
          </cell>
          <cell r="W573">
            <v>1</v>
          </cell>
          <cell r="X573">
            <v>1</v>
          </cell>
          <cell r="BS573">
            <v>1</v>
          </cell>
          <cell r="CL573">
            <v>0</v>
          </cell>
        </row>
        <row r="574">
          <cell r="D574" t="str">
            <v>303WA70-997-PCS</v>
          </cell>
          <cell r="E574" t="str">
            <v>303WA70</v>
          </cell>
          <cell r="F574" t="str">
            <v>DAWSON 222 BANDA JKT</v>
          </cell>
          <cell r="G574" t="str">
            <v>997</v>
          </cell>
          <cell r="H574" t="str">
            <v>BLACK/WHITE/BLACK</v>
          </cell>
          <cell r="I574">
            <v>13.305</v>
          </cell>
          <cell r="J574">
            <v>80</v>
          </cell>
          <cell r="K574">
            <v>0</v>
          </cell>
          <cell r="L574">
            <v>32</v>
          </cell>
          <cell r="M574">
            <v>0</v>
          </cell>
          <cell r="N574">
            <v>70</v>
          </cell>
          <cell r="O574">
            <v>0</v>
          </cell>
          <cell r="P574">
            <v>28</v>
          </cell>
          <cell r="Q574">
            <v>0</v>
          </cell>
          <cell r="R574" t="str">
            <v>HIVER 2020</v>
          </cell>
          <cell r="S574" t="str">
            <v>APPAREL</v>
          </cell>
          <cell r="T574" t="str">
            <v>UNISEX</v>
          </cell>
          <cell r="U574" t="str">
            <v>(vide)</v>
          </cell>
          <cell r="V574" t="str">
            <v>PCS</v>
          </cell>
          <cell r="W574">
            <v>8</v>
          </cell>
          <cell r="X574">
            <v>8</v>
          </cell>
          <cell r="BS574">
            <v>1</v>
          </cell>
          <cell r="BT574">
            <v>2</v>
          </cell>
          <cell r="BU574">
            <v>2</v>
          </cell>
          <cell r="BV574">
            <v>3</v>
          </cell>
          <cell r="CL574">
            <v>0</v>
          </cell>
        </row>
        <row r="575">
          <cell r="D575" t="str">
            <v>303WA70-A1H-PCS</v>
          </cell>
          <cell r="E575" t="str">
            <v>303WA70</v>
          </cell>
          <cell r="F575" t="str">
            <v>DAWSON 222 BANDA JKT</v>
          </cell>
          <cell r="G575" t="str">
            <v>A1H</v>
          </cell>
          <cell r="H575" t="str">
            <v>BLACK/NEON ORANGE</v>
          </cell>
          <cell r="I575">
            <v>13.305</v>
          </cell>
          <cell r="J575">
            <v>80</v>
          </cell>
          <cell r="K575">
            <v>0</v>
          </cell>
          <cell r="L575">
            <v>32</v>
          </cell>
          <cell r="M575">
            <v>0</v>
          </cell>
          <cell r="N575">
            <v>70</v>
          </cell>
          <cell r="O575">
            <v>0</v>
          </cell>
          <cell r="P575">
            <v>28</v>
          </cell>
          <cell r="Q575">
            <v>0</v>
          </cell>
          <cell r="R575" t="str">
            <v>HIVER 2020</v>
          </cell>
          <cell r="S575" t="str">
            <v>APPAREL</v>
          </cell>
          <cell r="T575" t="str">
            <v>UNISEX</v>
          </cell>
          <cell r="U575" t="str">
            <v>(vide)</v>
          </cell>
          <cell r="V575" t="str">
            <v>PCS</v>
          </cell>
          <cell r="W575">
            <v>43</v>
          </cell>
          <cell r="X575">
            <v>43</v>
          </cell>
          <cell r="BT575">
            <v>8</v>
          </cell>
          <cell r="BU575">
            <v>10</v>
          </cell>
          <cell r="BV575">
            <v>12</v>
          </cell>
          <cell r="BW575">
            <v>10</v>
          </cell>
          <cell r="BX575">
            <v>3</v>
          </cell>
          <cell r="CL575">
            <v>0</v>
          </cell>
        </row>
        <row r="576">
          <cell r="D576" t="str">
            <v>303WA70-A45-PCS</v>
          </cell>
          <cell r="E576" t="str">
            <v>303WA70</v>
          </cell>
          <cell r="F576" t="str">
            <v>DAWSON 222 BANDA JKT</v>
          </cell>
          <cell r="G576" t="str">
            <v>A45</v>
          </cell>
          <cell r="H576" t="str">
            <v>GREEN LIME/WHITE</v>
          </cell>
          <cell r="I576">
            <v>13.305</v>
          </cell>
          <cell r="J576">
            <v>80</v>
          </cell>
          <cell r="K576">
            <v>0</v>
          </cell>
          <cell r="L576">
            <v>32</v>
          </cell>
          <cell r="M576">
            <v>0</v>
          </cell>
          <cell r="N576">
            <v>70</v>
          </cell>
          <cell r="O576">
            <v>0</v>
          </cell>
          <cell r="P576">
            <v>28</v>
          </cell>
          <cell r="Q576">
            <v>0</v>
          </cell>
          <cell r="R576" t="str">
            <v>HIVER 2020</v>
          </cell>
          <cell r="S576" t="str">
            <v>APPAREL</v>
          </cell>
          <cell r="T576" t="str">
            <v>UNISEX</v>
          </cell>
          <cell r="U576" t="str">
            <v>(vide)</v>
          </cell>
          <cell r="V576" t="str">
            <v>PCS</v>
          </cell>
          <cell r="W576">
            <v>8</v>
          </cell>
          <cell r="X576">
            <v>8</v>
          </cell>
          <cell r="BT576">
            <v>2</v>
          </cell>
          <cell r="BU576">
            <v>3</v>
          </cell>
          <cell r="BV576">
            <v>3</v>
          </cell>
          <cell r="CL576">
            <v>0</v>
          </cell>
        </row>
        <row r="577">
          <cell r="D577" t="str">
            <v>303WA70-A56-PCS</v>
          </cell>
          <cell r="E577" t="str">
            <v>303WA70</v>
          </cell>
          <cell r="F577" t="str">
            <v>DAWSON 222 BANDA JKT</v>
          </cell>
          <cell r="G577" t="str">
            <v>A56</v>
          </cell>
          <cell r="H577" t="str">
            <v>BLACK/WHITE ANTIQUE</v>
          </cell>
          <cell r="I577">
            <v>13.305</v>
          </cell>
          <cell r="J577">
            <v>80</v>
          </cell>
          <cell r="K577">
            <v>0</v>
          </cell>
          <cell r="L577">
            <v>32</v>
          </cell>
          <cell r="M577">
            <v>0</v>
          </cell>
          <cell r="N577">
            <v>70</v>
          </cell>
          <cell r="O577">
            <v>0</v>
          </cell>
          <cell r="P577">
            <v>28</v>
          </cell>
          <cell r="Q577">
            <v>0</v>
          </cell>
          <cell r="R577" t="str">
            <v>HIVER 2020</v>
          </cell>
          <cell r="S577" t="str">
            <v>APPAREL</v>
          </cell>
          <cell r="T577" t="str">
            <v>UNISEX</v>
          </cell>
          <cell r="U577" t="str">
            <v>(vide)</v>
          </cell>
          <cell r="V577" t="str">
            <v>PCS</v>
          </cell>
          <cell r="W577">
            <v>17</v>
          </cell>
          <cell r="X577">
            <v>17</v>
          </cell>
          <cell r="BS577">
            <v>4</v>
          </cell>
          <cell r="BT577">
            <v>6</v>
          </cell>
          <cell r="BV577">
            <v>3</v>
          </cell>
          <cell r="BW577">
            <v>3</v>
          </cell>
          <cell r="BX577">
            <v>1</v>
          </cell>
          <cell r="CL577">
            <v>0</v>
          </cell>
        </row>
        <row r="578">
          <cell r="D578" t="str">
            <v>303WA90-912-PCS</v>
          </cell>
          <cell r="E578" t="str">
            <v>303WA90</v>
          </cell>
          <cell r="F578" t="str">
            <v>AARON 222 BANDA JKT</v>
          </cell>
          <cell r="G578" t="str">
            <v>912</v>
          </cell>
          <cell r="H578" t="str">
            <v>BLACK/WHITE/RED ORANGE</v>
          </cell>
          <cell r="I578">
            <v>18.271000000000001</v>
          </cell>
          <cell r="J578">
            <v>75</v>
          </cell>
          <cell r="K578">
            <v>0</v>
          </cell>
          <cell r="L578">
            <v>37.5</v>
          </cell>
          <cell r="M578">
            <v>0</v>
          </cell>
          <cell r="N578">
            <v>75</v>
          </cell>
          <cell r="O578">
            <v>0</v>
          </cell>
          <cell r="P578">
            <v>30</v>
          </cell>
          <cell r="Q578">
            <v>0</v>
          </cell>
          <cell r="R578" t="str">
            <v>ETE 2018</v>
          </cell>
          <cell r="S578" t="str">
            <v>APPAREL</v>
          </cell>
          <cell r="T578" t="str">
            <v>MAN</v>
          </cell>
          <cell r="U578" t="str">
            <v>(vide)</v>
          </cell>
          <cell r="V578" t="str">
            <v>PCS</v>
          </cell>
          <cell r="W578">
            <v>4</v>
          </cell>
          <cell r="X578">
            <v>4</v>
          </cell>
          <cell r="BS578">
            <v>1</v>
          </cell>
          <cell r="BU578">
            <v>2</v>
          </cell>
          <cell r="BV578">
            <v>1</v>
          </cell>
          <cell r="CL578">
            <v>0</v>
          </cell>
        </row>
        <row r="579">
          <cell r="D579" t="str">
            <v>303WAU0-917-PAI</v>
          </cell>
          <cell r="E579" t="str">
            <v>303WAU0</v>
          </cell>
          <cell r="F579" t="str">
            <v>WHYMPER MAN</v>
          </cell>
          <cell r="G579" t="str">
            <v>917</v>
          </cell>
          <cell r="H579" t="str">
            <v xml:space="preserve">BROWN BLACK GREY </v>
          </cell>
          <cell r="I579">
            <v>11.893000000000001</v>
          </cell>
          <cell r="J579">
            <v>65</v>
          </cell>
          <cell r="K579">
            <v>0</v>
          </cell>
          <cell r="L579">
            <v>32.5</v>
          </cell>
          <cell r="M579">
            <v>0</v>
          </cell>
          <cell r="N579">
            <v>60</v>
          </cell>
          <cell r="O579">
            <v>0</v>
          </cell>
          <cell r="P579">
            <v>24</v>
          </cell>
          <cell r="Q579">
            <v>0</v>
          </cell>
          <cell r="R579" t="str">
            <v>HIVER 2019</v>
          </cell>
          <cell r="S579" t="str">
            <v>SHOES</v>
          </cell>
          <cell r="T579" t="str">
            <v>MAN</v>
          </cell>
          <cell r="U579" t="str">
            <v>(vide)</v>
          </cell>
          <cell r="V579" t="str">
            <v>PAI</v>
          </cell>
          <cell r="W579">
            <v>9</v>
          </cell>
          <cell r="X579">
            <v>9</v>
          </cell>
          <cell r="AQ579">
            <v>1</v>
          </cell>
          <cell r="AR579">
            <v>3</v>
          </cell>
          <cell r="AS579">
            <v>2</v>
          </cell>
          <cell r="AT579">
            <v>1</v>
          </cell>
          <cell r="AU579">
            <v>2</v>
          </cell>
          <cell r="CL579">
            <v>0</v>
          </cell>
        </row>
        <row r="580">
          <cell r="D580" t="str">
            <v>303WAU0-924-PAI</v>
          </cell>
          <cell r="E580" t="str">
            <v>303WAU0</v>
          </cell>
          <cell r="F580" t="str">
            <v>WHYMPER MAN</v>
          </cell>
          <cell r="G580" t="str">
            <v>924</v>
          </cell>
          <cell r="H580" t="str">
            <v xml:space="preserve">DK GREY /BLACK </v>
          </cell>
          <cell r="I580">
            <v>11.893000000000001</v>
          </cell>
          <cell r="J580">
            <v>65</v>
          </cell>
          <cell r="K580">
            <v>0</v>
          </cell>
          <cell r="L580">
            <v>32.5</v>
          </cell>
          <cell r="M580">
            <v>0</v>
          </cell>
          <cell r="N580">
            <v>60</v>
          </cell>
          <cell r="O580">
            <v>0</v>
          </cell>
          <cell r="P580">
            <v>24</v>
          </cell>
          <cell r="Q580">
            <v>0</v>
          </cell>
          <cell r="R580" t="str">
            <v>HIVER 2019</v>
          </cell>
          <cell r="S580" t="str">
            <v>SHOES</v>
          </cell>
          <cell r="T580" t="str">
            <v>MAN</v>
          </cell>
          <cell r="U580" t="str">
            <v>(vide)</v>
          </cell>
          <cell r="V580" t="str">
            <v>PAI</v>
          </cell>
          <cell r="W580">
            <v>9</v>
          </cell>
          <cell r="X580">
            <v>9</v>
          </cell>
          <cell r="AQ580">
            <v>1</v>
          </cell>
          <cell r="AR580">
            <v>2</v>
          </cell>
          <cell r="AT580">
            <v>2</v>
          </cell>
          <cell r="AU580">
            <v>2</v>
          </cell>
          <cell r="AV580">
            <v>1</v>
          </cell>
          <cell r="AW580">
            <v>1</v>
          </cell>
          <cell r="CL580">
            <v>0</v>
          </cell>
        </row>
        <row r="581">
          <cell r="D581" t="str">
            <v>303WAU0-925-PAI</v>
          </cell>
          <cell r="E581" t="str">
            <v>303WAU0</v>
          </cell>
          <cell r="F581" t="str">
            <v>WHYMPER MAN</v>
          </cell>
          <cell r="G581" t="str">
            <v>925</v>
          </cell>
          <cell r="H581" t="str">
            <v xml:space="preserve">BLACK /DK BROWN </v>
          </cell>
          <cell r="I581">
            <v>11.893000000000001</v>
          </cell>
          <cell r="J581">
            <v>65</v>
          </cell>
          <cell r="K581">
            <v>0</v>
          </cell>
          <cell r="L581">
            <v>32.5</v>
          </cell>
          <cell r="M581">
            <v>0</v>
          </cell>
          <cell r="N581">
            <v>60</v>
          </cell>
          <cell r="O581">
            <v>0</v>
          </cell>
          <cell r="P581">
            <v>24</v>
          </cell>
          <cell r="Q581">
            <v>0</v>
          </cell>
          <cell r="R581" t="str">
            <v>HIVER 2019</v>
          </cell>
          <cell r="S581" t="str">
            <v>SHOES</v>
          </cell>
          <cell r="T581" t="str">
            <v>MAN</v>
          </cell>
          <cell r="U581" t="str">
            <v>(vide)</v>
          </cell>
          <cell r="V581" t="str">
            <v>PAI</v>
          </cell>
          <cell r="W581">
            <v>10</v>
          </cell>
          <cell r="X581">
            <v>10</v>
          </cell>
          <cell r="AQ581">
            <v>1</v>
          </cell>
          <cell r="AR581">
            <v>1</v>
          </cell>
          <cell r="AS581">
            <v>1</v>
          </cell>
          <cell r="AT581">
            <v>4</v>
          </cell>
          <cell r="AU581">
            <v>2</v>
          </cell>
          <cell r="AW581">
            <v>1</v>
          </cell>
          <cell r="CL581">
            <v>0</v>
          </cell>
        </row>
        <row r="582">
          <cell r="D582" t="str">
            <v>303WAU0-949-PAI</v>
          </cell>
          <cell r="E582" t="str">
            <v>303WAU0</v>
          </cell>
          <cell r="F582" t="str">
            <v>WHYMPER MAN</v>
          </cell>
          <cell r="G582" t="str">
            <v>949</v>
          </cell>
          <cell r="H582" t="str">
            <v>BEIGE BROWN COFFEE</v>
          </cell>
          <cell r="I582">
            <v>11.893000000000001</v>
          </cell>
          <cell r="J582">
            <v>65</v>
          </cell>
          <cell r="K582">
            <v>0</v>
          </cell>
          <cell r="L582">
            <v>32.5</v>
          </cell>
          <cell r="M582">
            <v>0</v>
          </cell>
          <cell r="N582">
            <v>60</v>
          </cell>
          <cell r="O582">
            <v>0</v>
          </cell>
          <cell r="P582">
            <v>24</v>
          </cell>
          <cell r="Q582">
            <v>0</v>
          </cell>
          <cell r="R582" t="str">
            <v>HIVER 2019</v>
          </cell>
          <cell r="S582" t="str">
            <v>SHOES</v>
          </cell>
          <cell r="T582" t="str">
            <v>MAN</v>
          </cell>
          <cell r="U582" t="str">
            <v>(vide)</v>
          </cell>
          <cell r="V582" t="str">
            <v>PAI</v>
          </cell>
          <cell r="W582">
            <v>8</v>
          </cell>
          <cell r="X582">
            <v>8</v>
          </cell>
          <cell r="AR582">
            <v>1</v>
          </cell>
          <cell r="AU582">
            <v>2</v>
          </cell>
          <cell r="AV582">
            <v>3</v>
          </cell>
          <cell r="AW582">
            <v>2</v>
          </cell>
          <cell r="CL582">
            <v>0</v>
          </cell>
        </row>
        <row r="583">
          <cell r="D583" t="str">
            <v>303WAU0-950-C12MN</v>
          </cell>
          <cell r="E583" t="str">
            <v>303WAU0</v>
          </cell>
          <cell r="F583" t="str">
            <v>WHYMPER MAN</v>
          </cell>
          <cell r="G583" t="str">
            <v>950</v>
          </cell>
          <cell r="H583" t="str">
            <v xml:space="preserve">BLACK GREY DK </v>
          </cell>
          <cell r="I583">
            <v>11.893000000000001</v>
          </cell>
          <cell r="J583">
            <v>65</v>
          </cell>
          <cell r="K583">
            <v>0</v>
          </cell>
          <cell r="L583">
            <v>32.5</v>
          </cell>
          <cell r="M583">
            <v>0</v>
          </cell>
          <cell r="N583">
            <v>50</v>
          </cell>
          <cell r="O583">
            <v>0</v>
          </cell>
          <cell r="P583">
            <v>25</v>
          </cell>
          <cell r="Q583">
            <v>0</v>
          </cell>
          <cell r="R583" t="str">
            <v>HIVER 2019</v>
          </cell>
          <cell r="S583" t="str">
            <v>SHOES</v>
          </cell>
          <cell r="T583" t="str">
            <v>MAN</v>
          </cell>
          <cell r="U583" t="str">
            <v>40-1|41-2|42-2|43-3|44-2|45-1|46-1</v>
          </cell>
          <cell r="V583" t="str">
            <v>C12MN</v>
          </cell>
          <cell r="W583">
            <v>24</v>
          </cell>
          <cell r="X583">
            <v>2</v>
          </cell>
          <cell r="CG583">
            <v>2</v>
          </cell>
          <cell r="CL583">
            <v>0</v>
          </cell>
        </row>
        <row r="584">
          <cell r="D584" t="str">
            <v>303WAU0-950-PAI</v>
          </cell>
          <cell r="E584" t="str">
            <v>303WAU0</v>
          </cell>
          <cell r="F584" t="str">
            <v>WHYMPER MAN</v>
          </cell>
          <cell r="G584" t="str">
            <v>950</v>
          </cell>
          <cell r="H584" t="str">
            <v xml:space="preserve">BLACK GREY DK </v>
          </cell>
          <cell r="I584">
            <v>11.893000000000001</v>
          </cell>
          <cell r="J584">
            <v>65</v>
          </cell>
          <cell r="K584">
            <v>0</v>
          </cell>
          <cell r="L584">
            <v>32.5</v>
          </cell>
          <cell r="M584">
            <v>0</v>
          </cell>
          <cell r="N584">
            <v>60</v>
          </cell>
          <cell r="O584">
            <v>0</v>
          </cell>
          <cell r="P584">
            <v>24</v>
          </cell>
          <cell r="Q584">
            <v>0</v>
          </cell>
          <cell r="R584" t="str">
            <v>HIVER 2019</v>
          </cell>
          <cell r="S584" t="str">
            <v>SHOES</v>
          </cell>
          <cell r="T584" t="str">
            <v>MAN</v>
          </cell>
          <cell r="U584" t="str">
            <v>(vide)</v>
          </cell>
          <cell r="V584" t="str">
            <v>PAI</v>
          </cell>
          <cell r="W584">
            <v>25</v>
          </cell>
          <cell r="X584">
            <v>25</v>
          </cell>
          <cell r="AQ584">
            <v>2</v>
          </cell>
          <cell r="AR584">
            <v>4</v>
          </cell>
          <cell r="AS584">
            <v>3</v>
          </cell>
          <cell r="AT584">
            <v>5</v>
          </cell>
          <cell r="AU584">
            <v>5</v>
          </cell>
          <cell r="AV584">
            <v>2</v>
          </cell>
          <cell r="AW584">
            <v>4</v>
          </cell>
          <cell r="CL584">
            <v>0</v>
          </cell>
        </row>
        <row r="585">
          <cell r="D585" t="str">
            <v>303WAU0-950-C8MN</v>
          </cell>
          <cell r="E585" t="str">
            <v>303WAU0</v>
          </cell>
          <cell r="F585" t="str">
            <v>WHYMPER MAN</v>
          </cell>
          <cell r="G585" t="str">
            <v>950</v>
          </cell>
          <cell r="H585" t="str">
            <v xml:space="preserve">BLACK GREY DK </v>
          </cell>
          <cell r="I585">
            <v>11.893000000000001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 t="str">
            <v>HIVER 2019</v>
          </cell>
          <cell r="S585" t="str">
            <v>SHOES</v>
          </cell>
          <cell r="T585" t="str">
            <v>MAN</v>
          </cell>
          <cell r="U585" t="str">
            <v>40-1|41-1|42-2|43-2|44-1|45-1</v>
          </cell>
          <cell r="V585" t="str">
            <v>C8MN</v>
          </cell>
          <cell r="W585">
            <v>48</v>
          </cell>
          <cell r="X585">
            <v>6</v>
          </cell>
          <cell r="CG585">
            <v>6</v>
          </cell>
          <cell r="CL585">
            <v>0</v>
          </cell>
        </row>
        <row r="586">
          <cell r="D586" t="str">
            <v>303WB90-914-PAI</v>
          </cell>
          <cell r="E586" t="str">
            <v>303WB90</v>
          </cell>
          <cell r="F586" t="str">
            <v xml:space="preserve">BENBURNT DENIM LACE KID </v>
          </cell>
          <cell r="G586" t="str">
            <v>914</v>
          </cell>
          <cell r="H586" t="str">
            <v xml:space="preserve">BLACK/DK BROWN/ALMOND COGNAC </v>
          </cell>
          <cell r="I586">
            <v>7.6159999999999997</v>
          </cell>
          <cell r="J586">
            <v>38</v>
          </cell>
          <cell r="K586">
            <v>0</v>
          </cell>
          <cell r="L586">
            <v>19</v>
          </cell>
          <cell r="M586">
            <v>0</v>
          </cell>
          <cell r="N586">
            <v>25</v>
          </cell>
          <cell r="O586">
            <v>0</v>
          </cell>
          <cell r="P586">
            <v>15.06</v>
          </cell>
          <cell r="Q586">
            <v>0</v>
          </cell>
          <cell r="R586" t="str">
            <v>HIVER 2017</v>
          </cell>
          <cell r="S586" t="str">
            <v>SHOES</v>
          </cell>
          <cell r="T586" t="str">
            <v>KID</v>
          </cell>
          <cell r="U586" t="str">
            <v>(vide)</v>
          </cell>
          <cell r="V586" t="str">
            <v>PAI</v>
          </cell>
          <cell r="W586">
            <v>56</v>
          </cell>
          <cell r="X586">
            <v>56</v>
          </cell>
          <cell r="AN586">
            <v>56</v>
          </cell>
          <cell r="CL586">
            <v>0</v>
          </cell>
        </row>
        <row r="587">
          <cell r="D587" t="str">
            <v>303WBH0-901-PCS</v>
          </cell>
          <cell r="E587" t="str">
            <v>303WBH0</v>
          </cell>
          <cell r="F587" t="str">
            <v>AURION 222 BANDA DRESS</v>
          </cell>
          <cell r="G587" t="str">
            <v>901</v>
          </cell>
          <cell r="H587" t="str">
            <v>BLACK/WHITE</v>
          </cell>
          <cell r="I587">
            <v>5.9249999999999998</v>
          </cell>
          <cell r="J587">
            <v>65</v>
          </cell>
          <cell r="K587">
            <v>0</v>
          </cell>
          <cell r="L587">
            <v>26</v>
          </cell>
          <cell r="M587">
            <v>0</v>
          </cell>
          <cell r="N587">
            <v>40</v>
          </cell>
          <cell r="O587">
            <v>0</v>
          </cell>
          <cell r="P587">
            <v>16</v>
          </cell>
          <cell r="Q587">
            <v>0</v>
          </cell>
          <cell r="R587" t="str">
            <v>ETE 2018</v>
          </cell>
          <cell r="S587" t="str">
            <v>APPAREL</v>
          </cell>
          <cell r="T587" t="str">
            <v>WOMAN</v>
          </cell>
          <cell r="U587" t="str">
            <v>(vide)</v>
          </cell>
          <cell r="V587" t="str">
            <v>PCS</v>
          </cell>
          <cell r="W587">
            <v>241</v>
          </cell>
          <cell r="X587">
            <v>241</v>
          </cell>
          <cell r="BS587">
            <v>42</v>
          </cell>
          <cell r="BT587">
            <v>66</v>
          </cell>
          <cell r="BU587">
            <v>65</v>
          </cell>
          <cell r="BV587">
            <v>53</v>
          </cell>
          <cell r="BW587">
            <v>15</v>
          </cell>
          <cell r="CL587">
            <v>0</v>
          </cell>
        </row>
        <row r="588">
          <cell r="D588" t="str">
            <v>303WBN0-959-PCS</v>
          </cell>
          <cell r="E588" t="str">
            <v>303WBN0</v>
          </cell>
          <cell r="F588" t="str">
            <v>ARLTON 222 BANDA SWEAT</v>
          </cell>
          <cell r="G588" t="str">
            <v>959</v>
          </cell>
          <cell r="H588" t="str">
            <v>GREEN/BLACK/WHITE</v>
          </cell>
          <cell r="I588">
            <v>8.8219999999999992</v>
          </cell>
          <cell r="J588">
            <v>59</v>
          </cell>
          <cell r="K588">
            <v>0</v>
          </cell>
          <cell r="L588">
            <v>23.6</v>
          </cell>
          <cell r="M588">
            <v>0</v>
          </cell>
          <cell r="N588">
            <v>50</v>
          </cell>
          <cell r="O588">
            <v>0</v>
          </cell>
          <cell r="P588">
            <v>20</v>
          </cell>
          <cell r="Q588">
            <v>0</v>
          </cell>
          <cell r="R588" t="str">
            <v>ETE 2020</v>
          </cell>
          <cell r="S588" t="str">
            <v>APPAREL</v>
          </cell>
          <cell r="T588" t="str">
            <v>MAN</v>
          </cell>
          <cell r="U588" t="str">
            <v>(vide)</v>
          </cell>
          <cell r="V588" t="str">
            <v>PCS</v>
          </cell>
          <cell r="W588">
            <v>4</v>
          </cell>
          <cell r="X588">
            <v>4</v>
          </cell>
          <cell r="BV588">
            <v>2</v>
          </cell>
          <cell r="BW588">
            <v>2</v>
          </cell>
          <cell r="CL588">
            <v>0</v>
          </cell>
        </row>
        <row r="589">
          <cell r="D589" t="str">
            <v>303WBN0-973-PCS</v>
          </cell>
          <cell r="E589" t="str">
            <v>303WBN0</v>
          </cell>
          <cell r="F589" t="str">
            <v>ARLTON 222 BANDA SWEAT</v>
          </cell>
          <cell r="G589" t="str">
            <v>973</v>
          </cell>
          <cell r="H589" t="str">
            <v>WHITE/RED/BLACK</v>
          </cell>
          <cell r="I589">
            <v>8.8219999999999992</v>
          </cell>
          <cell r="J589">
            <v>59</v>
          </cell>
          <cell r="K589">
            <v>0</v>
          </cell>
          <cell r="L589">
            <v>23.6</v>
          </cell>
          <cell r="M589">
            <v>0</v>
          </cell>
          <cell r="N589">
            <v>50</v>
          </cell>
          <cell r="O589">
            <v>0</v>
          </cell>
          <cell r="P589">
            <v>20</v>
          </cell>
          <cell r="Q589">
            <v>0</v>
          </cell>
          <cell r="R589" t="str">
            <v>ETE 2020</v>
          </cell>
          <cell r="S589" t="str">
            <v>APPAREL</v>
          </cell>
          <cell r="T589" t="str">
            <v>MAN</v>
          </cell>
          <cell r="U589" t="str">
            <v>(vide)</v>
          </cell>
          <cell r="V589" t="str">
            <v>PCS</v>
          </cell>
          <cell r="W589">
            <v>16</v>
          </cell>
          <cell r="X589">
            <v>16</v>
          </cell>
          <cell r="BX589">
            <v>16</v>
          </cell>
          <cell r="CL589">
            <v>0</v>
          </cell>
        </row>
        <row r="590">
          <cell r="D590" t="str">
            <v>303WBN0-978-PCS</v>
          </cell>
          <cell r="E590" t="str">
            <v>303WBN0</v>
          </cell>
          <cell r="F590" t="str">
            <v>ARLTON 222 BANDA SWEAT</v>
          </cell>
          <cell r="G590" t="str">
            <v>978</v>
          </cell>
          <cell r="H590" t="str">
            <v>BLUEMAR/GREENDK/BLK</v>
          </cell>
          <cell r="I590">
            <v>8.8219999999999992</v>
          </cell>
          <cell r="J590">
            <v>59</v>
          </cell>
          <cell r="K590">
            <v>0</v>
          </cell>
          <cell r="L590">
            <v>23.6</v>
          </cell>
          <cell r="M590">
            <v>0</v>
          </cell>
          <cell r="N590">
            <v>50</v>
          </cell>
          <cell r="O590">
            <v>0</v>
          </cell>
          <cell r="P590">
            <v>20</v>
          </cell>
          <cell r="Q590">
            <v>0</v>
          </cell>
          <cell r="R590" t="str">
            <v>ETE 2020</v>
          </cell>
          <cell r="S590" t="str">
            <v>APPAREL</v>
          </cell>
          <cell r="T590" t="str">
            <v>MAN</v>
          </cell>
          <cell r="U590" t="str">
            <v>(vide)</v>
          </cell>
          <cell r="V590" t="str">
            <v>PCS</v>
          </cell>
          <cell r="W590">
            <v>7</v>
          </cell>
          <cell r="X590">
            <v>7</v>
          </cell>
          <cell r="BS590">
            <v>2</v>
          </cell>
          <cell r="BT590">
            <v>5</v>
          </cell>
          <cell r="CL590">
            <v>0</v>
          </cell>
        </row>
        <row r="591">
          <cell r="D591" t="str">
            <v>303WBN0-988-PCS</v>
          </cell>
          <cell r="E591" t="str">
            <v>303WBN0</v>
          </cell>
          <cell r="F591" t="str">
            <v>ARLTON 222 BANDA SWEAT</v>
          </cell>
          <cell r="G591" t="str">
            <v>988</v>
          </cell>
          <cell r="H591" t="str">
            <v>WHITE/BLUEMARINE/BLK</v>
          </cell>
          <cell r="I591">
            <v>8.8219999999999992</v>
          </cell>
          <cell r="J591">
            <v>59</v>
          </cell>
          <cell r="K591">
            <v>0</v>
          </cell>
          <cell r="L591">
            <v>23.6</v>
          </cell>
          <cell r="M591">
            <v>0</v>
          </cell>
          <cell r="N591">
            <v>50</v>
          </cell>
          <cell r="O591">
            <v>0</v>
          </cell>
          <cell r="P591">
            <v>20</v>
          </cell>
          <cell r="Q591">
            <v>0</v>
          </cell>
          <cell r="R591" t="str">
            <v>ETE 2020</v>
          </cell>
          <cell r="S591" t="str">
            <v>APPAREL</v>
          </cell>
          <cell r="T591" t="str">
            <v>MAN</v>
          </cell>
          <cell r="U591" t="str">
            <v>(vide)</v>
          </cell>
          <cell r="V591" t="str">
            <v>PCS</v>
          </cell>
          <cell r="W591">
            <v>3</v>
          </cell>
          <cell r="X591">
            <v>3</v>
          </cell>
          <cell r="BS591">
            <v>1</v>
          </cell>
          <cell r="BT591">
            <v>1</v>
          </cell>
          <cell r="BW591">
            <v>1</v>
          </cell>
          <cell r="CL591">
            <v>0</v>
          </cell>
        </row>
        <row r="592">
          <cell r="D592" t="str">
            <v>303WBN0-A17-PCS</v>
          </cell>
          <cell r="E592" t="str">
            <v>303WBN0</v>
          </cell>
          <cell r="F592" t="str">
            <v>ARLTON 222 BANDA SWEAT</v>
          </cell>
          <cell r="G592" t="str">
            <v>A17</v>
          </cell>
          <cell r="H592" t="str">
            <v xml:space="preserve">WHITE BLACK </v>
          </cell>
          <cell r="I592">
            <v>8.8219999999999992</v>
          </cell>
          <cell r="J592">
            <v>59</v>
          </cell>
          <cell r="K592">
            <v>0</v>
          </cell>
          <cell r="L592">
            <v>23.6</v>
          </cell>
          <cell r="M592">
            <v>0</v>
          </cell>
          <cell r="N592">
            <v>50</v>
          </cell>
          <cell r="O592">
            <v>0</v>
          </cell>
          <cell r="P592">
            <v>20</v>
          </cell>
          <cell r="Q592">
            <v>0</v>
          </cell>
          <cell r="R592" t="str">
            <v>ETE 2020</v>
          </cell>
          <cell r="S592" t="str">
            <v>APPAREL</v>
          </cell>
          <cell r="T592" t="str">
            <v>MAN</v>
          </cell>
          <cell r="U592" t="str">
            <v>(vide)</v>
          </cell>
          <cell r="V592" t="str">
            <v>PCS</v>
          </cell>
          <cell r="W592">
            <v>3</v>
          </cell>
          <cell r="X592">
            <v>3</v>
          </cell>
          <cell r="BS592">
            <v>3</v>
          </cell>
          <cell r="CL592">
            <v>0</v>
          </cell>
        </row>
        <row r="593">
          <cell r="D593" t="str">
            <v>303WBN0-A51-PCS</v>
          </cell>
          <cell r="E593" t="str">
            <v>303WBN0</v>
          </cell>
          <cell r="F593" t="str">
            <v>ARLTON 222 BANDA SWEAT</v>
          </cell>
          <cell r="G593" t="str">
            <v>A51</v>
          </cell>
          <cell r="H593" t="str">
            <v>WHITE/BLACK/TURQUOISE/RED</v>
          </cell>
          <cell r="I593">
            <v>8.8219999999999992</v>
          </cell>
          <cell r="J593">
            <v>59</v>
          </cell>
          <cell r="K593">
            <v>0</v>
          </cell>
          <cell r="L593">
            <v>23.6</v>
          </cell>
          <cell r="M593">
            <v>0</v>
          </cell>
          <cell r="N593">
            <v>50</v>
          </cell>
          <cell r="O593">
            <v>0</v>
          </cell>
          <cell r="P593">
            <v>20</v>
          </cell>
          <cell r="Q593">
            <v>0</v>
          </cell>
          <cell r="R593" t="str">
            <v>ETE 2020</v>
          </cell>
          <cell r="S593" t="str">
            <v>APPAREL</v>
          </cell>
          <cell r="T593" t="str">
            <v>MAN</v>
          </cell>
          <cell r="U593" t="str">
            <v>(vide)</v>
          </cell>
          <cell r="V593" t="str">
            <v>PCS</v>
          </cell>
          <cell r="W593">
            <v>97</v>
          </cell>
          <cell r="X593">
            <v>97</v>
          </cell>
          <cell r="BT593">
            <v>16</v>
          </cell>
          <cell r="BU593">
            <v>11</v>
          </cell>
          <cell r="BV593">
            <v>22</v>
          </cell>
          <cell r="BW593">
            <v>41</v>
          </cell>
          <cell r="BX593">
            <v>7</v>
          </cell>
          <cell r="CL593">
            <v>0</v>
          </cell>
        </row>
        <row r="594">
          <cell r="D594" t="str">
            <v>303WBR0-959-PCS</v>
          </cell>
          <cell r="E594" t="str">
            <v>303WBR0</v>
          </cell>
          <cell r="F594" t="str">
            <v>ARAWA 222 BANDA SHORT</v>
          </cell>
          <cell r="G594" t="str">
            <v>959</v>
          </cell>
          <cell r="H594" t="str">
            <v>GREEN/BLACK/WHITE</v>
          </cell>
          <cell r="I594">
            <v>4.9649999999999999</v>
          </cell>
          <cell r="J594">
            <v>45</v>
          </cell>
          <cell r="K594">
            <v>0</v>
          </cell>
          <cell r="L594">
            <v>18</v>
          </cell>
          <cell r="M594">
            <v>0</v>
          </cell>
          <cell r="N594">
            <v>40</v>
          </cell>
          <cell r="O594">
            <v>0</v>
          </cell>
          <cell r="P594">
            <v>16</v>
          </cell>
          <cell r="Q594">
            <v>0</v>
          </cell>
          <cell r="R594" t="str">
            <v>ETE 2020</v>
          </cell>
          <cell r="S594" t="str">
            <v>APPAREL</v>
          </cell>
          <cell r="T594" t="str">
            <v>MAN</v>
          </cell>
          <cell r="U594" t="str">
            <v>(vide)</v>
          </cell>
          <cell r="V594" t="str">
            <v>PCS</v>
          </cell>
          <cell r="W594">
            <v>312</v>
          </cell>
          <cell r="X594">
            <v>312</v>
          </cell>
          <cell r="BS594">
            <v>12</v>
          </cell>
          <cell r="BT594">
            <v>87</v>
          </cell>
          <cell r="BU594">
            <v>99</v>
          </cell>
          <cell r="BV594">
            <v>81</v>
          </cell>
          <cell r="BW594">
            <v>30</v>
          </cell>
          <cell r="BX594">
            <v>3</v>
          </cell>
          <cell r="CL594">
            <v>0</v>
          </cell>
        </row>
        <row r="595">
          <cell r="D595" t="str">
            <v>303WBR0-960-PCS</v>
          </cell>
          <cell r="E595" t="str">
            <v>303WBR0</v>
          </cell>
          <cell r="F595" t="str">
            <v>ARAWA 222 BANDA SHORT</v>
          </cell>
          <cell r="G595" t="str">
            <v>960</v>
          </cell>
          <cell r="H595" t="str">
            <v>BLACK/WHITE/GREEN</v>
          </cell>
          <cell r="I595">
            <v>4.9649999999999999</v>
          </cell>
          <cell r="J595">
            <v>45</v>
          </cell>
          <cell r="K595">
            <v>0</v>
          </cell>
          <cell r="L595">
            <v>18</v>
          </cell>
          <cell r="M595">
            <v>0</v>
          </cell>
          <cell r="N595">
            <v>40</v>
          </cell>
          <cell r="O595">
            <v>0</v>
          </cell>
          <cell r="P595">
            <v>16</v>
          </cell>
          <cell r="Q595">
            <v>0</v>
          </cell>
          <cell r="R595" t="str">
            <v>ETE 2020</v>
          </cell>
          <cell r="S595" t="str">
            <v>APPAREL</v>
          </cell>
          <cell r="T595" t="str">
            <v>MAN</v>
          </cell>
          <cell r="U595" t="str">
            <v>(vide)</v>
          </cell>
          <cell r="V595" t="str">
            <v>PCS</v>
          </cell>
          <cell r="W595">
            <v>296</v>
          </cell>
          <cell r="X595">
            <v>296</v>
          </cell>
          <cell r="BS595">
            <v>11</v>
          </cell>
          <cell r="BT595">
            <v>76</v>
          </cell>
          <cell r="BU595">
            <v>100</v>
          </cell>
          <cell r="BV595">
            <v>74</v>
          </cell>
          <cell r="BW595">
            <v>30</v>
          </cell>
          <cell r="BX595">
            <v>5</v>
          </cell>
          <cell r="CL595">
            <v>0</v>
          </cell>
        </row>
        <row r="596">
          <cell r="D596" t="str">
            <v>303WBR0-973-PCS</v>
          </cell>
          <cell r="E596" t="str">
            <v>303WBR0</v>
          </cell>
          <cell r="F596" t="str">
            <v>ARAWA 222 BANDA SHORT</v>
          </cell>
          <cell r="G596" t="str">
            <v>973</v>
          </cell>
          <cell r="H596" t="str">
            <v>WHITE/RED/BLACK</v>
          </cell>
          <cell r="I596">
            <v>4.9649999999999999</v>
          </cell>
          <cell r="J596">
            <v>45</v>
          </cell>
          <cell r="K596">
            <v>0</v>
          </cell>
          <cell r="L596">
            <v>18</v>
          </cell>
          <cell r="M596">
            <v>0</v>
          </cell>
          <cell r="N596">
            <v>40</v>
          </cell>
          <cell r="O596">
            <v>0</v>
          </cell>
          <cell r="P596">
            <v>16</v>
          </cell>
          <cell r="Q596">
            <v>0</v>
          </cell>
          <cell r="R596" t="str">
            <v>ETE 2020</v>
          </cell>
          <cell r="S596" t="str">
            <v>APPAREL</v>
          </cell>
          <cell r="T596" t="str">
            <v>MAN</v>
          </cell>
          <cell r="U596" t="str">
            <v>(vide)</v>
          </cell>
          <cell r="V596" t="str">
            <v>PCS</v>
          </cell>
          <cell r="W596">
            <v>670</v>
          </cell>
          <cell r="X596">
            <v>670</v>
          </cell>
          <cell r="BS596">
            <v>49</v>
          </cell>
          <cell r="BT596">
            <v>134</v>
          </cell>
          <cell r="BU596">
            <v>219</v>
          </cell>
          <cell r="BV596">
            <v>177</v>
          </cell>
          <cell r="BW596">
            <v>63</v>
          </cell>
          <cell r="BX596">
            <v>28</v>
          </cell>
          <cell r="CL596">
            <v>0</v>
          </cell>
        </row>
        <row r="597">
          <cell r="D597" t="str">
            <v>303WBR0-A1B-PCS</v>
          </cell>
          <cell r="E597" t="str">
            <v>303WBR0</v>
          </cell>
          <cell r="F597" t="str">
            <v>ARAWA 222 BANDA SHORT</v>
          </cell>
          <cell r="G597" t="str">
            <v>A1B</v>
          </cell>
          <cell r="H597" t="str">
            <v>BLACK/WHITE ANTIQUE</v>
          </cell>
          <cell r="I597">
            <v>4.9649999999999999</v>
          </cell>
          <cell r="J597">
            <v>45</v>
          </cell>
          <cell r="K597">
            <v>0</v>
          </cell>
          <cell r="L597">
            <v>18</v>
          </cell>
          <cell r="M597">
            <v>0</v>
          </cell>
          <cell r="N597">
            <v>40</v>
          </cell>
          <cell r="O597">
            <v>0</v>
          </cell>
          <cell r="P597">
            <v>16</v>
          </cell>
          <cell r="Q597">
            <v>0</v>
          </cell>
          <cell r="R597" t="str">
            <v>ETE 2020</v>
          </cell>
          <cell r="S597" t="str">
            <v>APPAREL</v>
          </cell>
          <cell r="T597" t="str">
            <v>MAN</v>
          </cell>
          <cell r="U597" t="str">
            <v>(vide)</v>
          </cell>
          <cell r="V597" t="str">
            <v>PCS</v>
          </cell>
          <cell r="W597">
            <v>16</v>
          </cell>
          <cell r="X597">
            <v>16</v>
          </cell>
          <cell r="BT597">
            <v>2</v>
          </cell>
          <cell r="BU597">
            <v>8</v>
          </cell>
          <cell r="BV597">
            <v>2</v>
          </cell>
          <cell r="BW597">
            <v>4</v>
          </cell>
          <cell r="CL597">
            <v>0</v>
          </cell>
        </row>
        <row r="598">
          <cell r="D598" t="str">
            <v>303WBR0-A50-PCS</v>
          </cell>
          <cell r="E598" t="str">
            <v>303WBR0</v>
          </cell>
          <cell r="F598" t="str">
            <v>ARAWA 222 BANDA SHORT</v>
          </cell>
          <cell r="G598" t="str">
            <v>A50</v>
          </cell>
          <cell r="H598" t="str">
            <v>RED/WHITE/BLACK/TURQUOISE</v>
          </cell>
          <cell r="I598">
            <v>4.9649999999999999</v>
          </cell>
          <cell r="J598">
            <v>45</v>
          </cell>
          <cell r="K598">
            <v>0</v>
          </cell>
          <cell r="L598">
            <v>18</v>
          </cell>
          <cell r="M598">
            <v>0</v>
          </cell>
          <cell r="N598">
            <v>40</v>
          </cell>
          <cell r="O598">
            <v>0</v>
          </cell>
          <cell r="P598">
            <v>16</v>
          </cell>
          <cell r="Q598">
            <v>0</v>
          </cell>
          <cell r="R598" t="str">
            <v>ETE 2020</v>
          </cell>
          <cell r="S598" t="str">
            <v>APPAREL</v>
          </cell>
          <cell r="T598" t="str">
            <v>MAN</v>
          </cell>
          <cell r="U598" t="str">
            <v>(vide)</v>
          </cell>
          <cell r="V598" t="str">
            <v>PCS</v>
          </cell>
          <cell r="W598">
            <v>116</v>
          </cell>
          <cell r="X598">
            <v>116</v>
          </cell>
          <cell r="BT598">
            <v>27</v>
          </cell>
          <cell r="BU598">
            <v>33</v>
          </cell>
          <cell r="BV598">
            <v>29</v>
          </cell>
          <cell r="BW598">
            <v>27</v>
          </cell>
          <cell r="CL598">
            <v>0</v>
          </cell>
        </row>
        <row r="599">
          <cell r="D599" t="str">
            <v>303WBS0-912-PCS</v>
          </cell>
          <cell r="E599" t="str">
            <v>303WBS0</v>
          </cell>
          <cell r="F599" t="str">
            <v>ARAR 222 BANDA TEE</v>
          </cell>
          <cell r="G599" t="str">
            <v>912</v>
          </cell>
          <cell r="H599" t="str">
            <v>BLACK/WHITE/RED ORANGE</v>
          </cell>
          <cell r="I599">
            <v>5.9749999999999996</v>
          </cell>
          <cell r="J599">
            <v>39</v>
          </cell>
          <cell r="K599">
            <v>0</v>
          </cell>
          <cell r="L599">
            <v>15.6</v>
          </cell>
          <cell r="M599">
            <v>0</v>
          </cell>
          <cell r="N599">
            <v>30</v>
          </cell>
          <cell r="O599">
            <v>0</v>
          </cell>
          <cell r="P599">
            <v>12</v>
          </cell>
          <cell r="Q599">
            <v>0</v>
          </cell>
          <cell r="R599" t="str">
            <v>ETE 2020</v>
          </cell>
          <cell r="S599" t="str">
            <v>APPAREL</v>
          </cell>
          <cell r="T599" t="str">
            <v>MAN</v>
          </cell>
          <cell r="U599" t="str">
            <v>(vide)</v>
          </cell>
          <cell r="V599" t="str">
            <v>PCS</v>
          </cell>
          <cell r="W599">
            <v>36</v>
          </cell>
          <cell r="X599">
            <v>36</v>
          </cell>
          <cell r="BS599">
            <v>4</v>
          </cell>
          <cell r="BT599">
            <v>32</v>
          </cell>
          <cell r="CL599">
            <v>0</v>
          </cell>
        </row>
        <row r="600">
          <cell r="D600" t="str">
            <v>303WBS0-959-PCS</v>
          </cell>
          <cell r="E600" t="str">
            <v>303WBS0</v>
          </cell>
          <cell r="F600" t="str">
            <v>ARAR 222 BANDA TEE</v>
          </cell>
          <cell r="G600" t="str">
            <v>959</v>
          </cell>
          <cell r="H600" t="str">
            <v>GREEN/BLACK/WHITE</v>
          </cell>
          <cell r="I600">
            <v>5.9749999999999996</v>
          </cell>
          <cell r="J600">
            <v>39</v>
          </cell>
          <cell r="K600">
            <v>0</v>
          </cell>
          <cell r="L600">
            <v>15.6</v>
          </cell>
          <cell r="M600">
            <v>0</v>
          </cell>
          <cell r="N600">
            <v>30</v>
          </cell>
          <cell r="O600">
            <v>0</v>
          </cell>
          <cell r="P600">
            <v>12</v>
          </cell>
          <cell r="Q600">
            <v>0</v>
          </cell>
          <cell r="R600" t="str">
            <v>ETE 2020</v>
          </cell>
          <cell r="S600" t="str">
            <v>APPAREL</v>
          </cell>
          <cell r="T600" t="str">
            <v>MAN</v>
          </cell>
          <cell r="U600" t="str">
            <v>(vide)</v>
          </cell>
          <cell r="V600" t="str">
            <v>PCS</v>
          </cell>
          <cell r="W600">
            <v>21</v>
          </cell>
          <cell r="X600">
            <v>21</v>
          </cell>
          <cell r="BS600">
            <v>3</v>
          </cell>
          <cell r="BT600">
            <v>6</v>
          </cell>
          <cell r="BU600">
            <v>6</v>
          </cell>
          <cell r="BV600">
            <v>1</v>
          </cell>
          <cell r="BW600">
            <v>4</v>
          </cell>
          <cell r="BX600">
            <v>1</v>
          </cell>
          <cell r="CL600">
            <v>0</v>
          </cell>
        </row>
        <row r="601">
          <cell r="D601" t="str">
            <v>303WBS0-973-PCS</v>
          </cell>
          <cell r="E601" t="str">
            <v>303WBS0</v>
          </cell>
          <cell r="F601" t="str">
            <v>ARAR 222 BANDA TEE</v>
          </cell>
          <cell r="G601" t="str">
            <v>973</v>
          </cell>
          <cell r="H601" t="str">
            <v>WHITE/RED/BLACK</v>
          </cell>
          <cell r="I601">
            <v>5.9749999999999996</v>
          </cell>
          <cell r="J601">
            <v>39</v>
          </cell>
          <cell r="K601">
            <v>0</v>
          </cell>
          <cell r="L601">
            <v>15.6</v>
          </cell>
          <cell r="M601">
            <v>0</v>
          </cell>
          <cell r="N601">
            <v>30</v>
          </cell>
          <cell r="O601">
            <v>0</v>
          </cell>
          <cell r="P601">
            <v>12</v>
          </cell>
          <cell r="Q601">
            <v>0</v>
          </cell>
          <cell r="R601" t="str">
            <v>ETE 2020</v>
          </cell>
          <cell r="S601" t="str">
            <v>APPAREL</v>
          </cell>
          <cell r="T601" t="str">
            <v>MAN</v>
          </cell>
          <cell r="U601" t="str">
            <v>(vide)</v>
          </cell>
          <cell r="V601" t="str">
            <v>PCS</v>
          </cell>
          <cell r="W601">
            <v>127</v>
          </cell>
          <cell r="X601">
            <v>127</v>
          </cell>
          <cell r="BS601">
            <v>8</v>
          </cell>
          <cell r="BT601">
            <v>68</v>
          </cell>
          <cell r="BU601">
            <v>51</v>
          </cell>
          <cell r="CL601">
            <v>0</v>
          </cell>
        </row>
        <row r="602">
          <cell r="D602" t="str">
            <v>303WBS0-A50-PCS</v>
          </cell>
          <cell r="E602" t="str">
            <v>303WBS0</v>
          </cell>
          <cell r="F602" t="str">
            <v>ARAR 222 BANDA TEE</v>
          </cell>
          <cell r="G602" t="str">
            <v>A50</v>
          </cell>
          <cell r="H602" t="str">
            <v>RED/WHITE/BLACK/TURQ</v>
          </cell>
          <cell r="I602">
            <v>5.9749999999999996</v>
          </cell>
          <cell r="J602">
            <v>39</v>
          </cell>
          <cell r="K602">
            <v>0</v>
          </cell>
          <cell r="L602">
            <v>15.6</v>
          </cell>
          <cell r="M602">
            <v>0</v>
          </cell>
          <cell r="N602">
            <v>30</v>
          </cell>
          <cell r="O602">
            <v>0</v>
          </cell>
          <cell r="P602">
            <v>12</v>
          </cell>
          <cell r="Q602">
            <v>0</v>
          </cell>
          <cell r="R602" t="str">
            <v>ETE 2020</v>
          </cell>
          <cell r="S602" t="str">
            <v>APPAREL</v>
          </cell>
          <cell r="T602" t="str">
            <v>MAN</v>
          </cell>
          <cell r="U602" t="str">
            <v>(vide)</v>
          </cell>
          <cell r="V602" t="str">
            <v>PCS</v>
          </cell>
          <cell r="W602">
            <v>15</v>
          </cell>
          <cell r="X602">
            <v>15</v>
          </cell>
          <cell r="BT602">
            <v>3</v>
          </cell>
          <cell r="BU602">
            <v>2</v>
          </cell>
          <cell r="BV602">
            <v>5</v>
          </cell>
          <cell r="BW602">
            <v>2</v>
          </cell>
          <cell r="BX602">
            <v>3</v>
          </cell>
          <cell r="CL602">
            <v>0</v>
          </cell>
        </row>
        <row r="603">
          <cell r="D603" t="str">
            <v>303WBS0-A65-PCS</v>
          </cell>
          <cell r="E603" t="str">
            <v>303WBS0</v>
          </cell>
          <cell r="F603" t="str">
            <v>ARAR 222 BANDA TEE</v>
          </cell>
          <cell r="G603" t="str">
            <v>A65</v>
          </cell>
          <cell r="H603" t="str">
            <v>GREY/GREY/BLACK</v>
          </cell>
          <cell r="I603">
            <v>5.9749999999999996</v>
          </cell>
          <cell r="J603">
            <v>39</v>
          </cell>
          <cell r="K603">
            <v>0</v>
          </cell>
          <cell r="L603">
            <v>15.6</v>
          </cell>
          <cell r="M603">
            <v>0</v>
          </cell>
          <cell r="N603">
            <v>30</v>
          </cell>
          <cell r="O603">
            <v>0</v>
          </cell>
          <cell r="P603">
            <v>12</v>
          </cell>
          <cell r="Q603">
            <v>0</v>
          </cell>
          <cell r="R603" t="str">
            <v>ETE 2020</v>
          </cell>
          <cell r="S603" t="str">
            <v>APPAREL</v>
          </cell>
          <cell r="T603" t="str">
            <v>MAN</v>
          </cell>
          <cell r="U603" t="str">
            <v>(vide)</v>
          </cell>
          <cell r="V603" t="str">
            <v>PCS</v>
          </cell>
          <cell r="W603">
            <v>14</v>
          </cell>
          <cell r="X603">
            <v>14</v>
          </cell>
          <cell r="BS603">
            <v>1</v>
          </cell>
          <cell r="BT603">
            <v>3</v>
          </cell>
          <cell r="BU603">
            <v>5</v>
          </cell>
          <cell r="BV603">
            <v>3</v>
          </cell>
          <cell r="BW603">
            <v>2</v>
          </cell>
          <cell r="CL603">
            <v>0</v>
          </cell>
        </row>
        <row r="604">
          <cell r="D604" t="str">
            <v>303WCI0-900-PCS</v>
          </cell>
          <cell r="E604" t="str">
            <v>303WCI0</v>
          </cell>
          <cell r="F604" t="str">
            <v>ATUI 222 BANDA LEGGING</v>
          </cell>
          <cell r="G604" t="str">
            <v>900</v>
          </cell>
          <cell r="H604" t="str">
            <v>BLACK/LUREX GOLD</v>
          </cell>
          <cell r="I604">
            <v>6.649</v>
          </cell>
          <cell r="J604">
            <v>39</v>
          </cell>
          <cell r="K604">
            <v>0</v>
          </cell>
          <cell r="L604">
            <v>15.6</v>
          </cell>
          <cell r="M604">
            <v>0</v>
          </cell>
          <cell r="N604">
            <v>35</v>
          </cell>
          <cell r="O604">
            <v>0</v>
          </cell>
          <cell r="P604">
            <v>14</v>
          </cell>
          <cell r="Q604">
            <v>0</v>
          </cell>
          <cell r="R604" t="str">
            <v>HIVER 2020</v>
          </cell>
          <cell r="S604" t="str">
            <v>APPAREL</v>
          </cell>
          <cell r="T604" t="str">
            <v>WOMAN</v>
          </cell>
          <cell r="U604" t="str">
            <v>(vide)</v>
          </cell>
          <cell r="V604" t="str">
            <v>PCS</v>
          </cell>
          <cell r="W604">
            <v>49</v>
          </cell>
          <cell r="X604">
            <v>49</v>
          </cell>
          <cell r="BS604">
            <v>27</v>
          </cell>
          <cell r="BW604">
            <v>22</v>
          </cell>
          <cell r="CL604">
            <v>0</v>
          </cell>
        </row>
        <row r="605">
          <cell r="D605" t="str">
            <v>303WCI0-971-PCS</v>
          </cell>
          <cell r="E605" t="str">
            <v>303WCI0</v>
          </cell>
          <cell r="F605" t="str">
            <v>ATUI 222 BANDA LEGGING</v>
          </cell>
          <cell r="G605" t="str">
            <v>971</v>
          </cell>
          <cell r="H605" t="str">
            <v>BLACK/WHITE</v>
          </cell>
          <cell r="I605">
            <v>6.649</v>
          </cell>
          <cell r="J605">
            <v>39</v>
          </cell>
          <cell r="K605">
            <v>0</v>
          </cell>
          <cell r="L605">
            <v>15.6</v>
          </cell>
          <cell r="M605">
            <v>0</v>
          </cell>
          <cell r="N605">
            <v>35</v>
          </cell>
          <cell r="O605">
            <v>0</v>
          </cell>
          <cell r="P605">
            <v>14</v>
          </cell>
          <cell r="Q605">
            <v>0</v>
          </cell>
          <cell r="R605" t="str">
            <v>HIVER 2020</v>
          </cell>
          <cell r="S605" t="str">
            <v>APPAREL</v>
          </cell>
          <cell r="T605" t="str">
            <v>WOMAN</v>
          </cell>
          <cell r="U605" t="str">
            <v>(vide)</v>
          </cell>
          <cell r="V605" t="str">
            <v>PCS</v>
          </cell>
          <cell r="W605">
            <v>31</v>
          </cell>
          <cell r="X605">
            <v>31</v>
          </cell>
          <cell r="BS605">
            <v>5</v>
          </cell>
          <cell r="BT605">
            <v>7</v>
          </cell>
          <cell r="BU605">
            <v>16</v>
          </cell>
          <cell r="BV605">
            <v>3</v>
          </cell>
          <cell r="CL605">
            <v>0</v>
          </cell>
        </row>
        <row r="606">
          <cell r="D606" t="str">
            <v>303WCK0-900-PCS</v>
          </cell>
          <cell r="E606" t="str">
            <v>303WCK0</v>
          </cell>
          <cell r="F606" t="str">
            <v>AUBER 222 BANDA BODY</v>
          </cell>
          <cell r="G606" t="str">
            <v>900</v>
          </cell>
          <cell r="H606" t="str">
            <v>BLACK/LUREX GOLD</v>
          </cell>
          <cell r="I606">
            <v>4.9359999999999999</v>
          </cell>
          <cell r="J606">
            <v>35</v>
          </cell>
          <cell r="K606">
            <v>0</v>
          </cell>
          <cell r="L606">
            <v>14</v>
          </cell>
          <cell r="M606">
            <v>0</v>
          </cell>
          <cell r="N606">
            <v>25</v>
          </cell>
          <cell r="O606">
            <v>0</v>
          </cell>
          <cell r="P606">
            <v>10</v>
          </cell>
          <cell r="Q606">
            <v>0</v>
          </cell>
          <cell r="R606" t="str">
            <v>HIVER 2019</v>
          </cell>
          <cell r="S606" t="str">
            <v>APPAREL</v>
          </cell>
          <cell r="T606" t="str">
            <v>WOMAN</v>
          </cell>
          <cell r="U606" t="str">
            <v>(vide)</v>
          </cell>
          <cell r="V606" t="str">
            <v>PCS</v>
          </cell>
          <cell r="W606">
            <v>4</v>
          </cell>
          <cell r="X606">
            <v>4</v>
          </cell>
          <cell r="BS606">
            <v>2</v>
          </cell>
          <cell r="BW606">
            <v>2</v>
          </cell>
          <cell r="CL606">
            <v>0</v>
          </cell>
        </row>
        <row r="607">
          <cell r="D607" t="str">
            <v>303WCK0-A35-PCS</v>
          </cell>
          <cell r="E607" t="str">
            <v>303WCK0</v>
          </cell>
          <cell r="F607" t="str">
            <v>AUBER 222 BANDA BODY</v>
          </cell>
          <cell r="G607" t="str">
            <v>A35</v>
          </cell>
          <cell r="H607" t="str">
            <v>BLACK/BLACK</v>
          </cell>
          <cell r="I607">
            <v>4.9359999999999999</v>
          </cell>
          <cell r="J607">
            <v>35</v>
          </cell>
          <cell r="K607">
            <v>0</v>
          </cell>
          <cell r="L607">
            <v>14</v>
          </cell>
          <cell r="M607">
            <v>0</v>
          </cell>
          <cell r="N607">
            <v>25</v>
          </cell>
          <cell r="O607">
            <v>0</v>
          </cell>
          <cell r="P607">
            <v>10</v>
          </cell>
          <cell r="Q607">
            <v>0</v>
          </cell>
          <cell r="R607" t="str">
            <v>HIVER 2019</v>
          </cell>
          <cell r="S607" t="str">
            <v>APPAREL</v>
          </cell>
          <cell r="T607" t="str">
            <v>WOMAN</v>
          </cell>
          <cell r="U607" t="str">
            <v>(vide)</v>
          </cell>
          <cell r="V607" t="str">
            <v>PCS</v>
          </cell>
          <cell r="W607">
            <v>3</v>
          </cell>
          <cell r="X607">
            <v>3</v>
          </cell>
          <cell r="BS607">
            <v>1</v>
          </cell>
          <cell r="BV607">
            <v>2</v>
          </cell>
          <cell r="CL607">
            <v>0</v>
          </cell>
        </row>
        <row r="608">
          <cell r="D608" t="str">
            <v>303WCL0-900-PCS</v>
          </cell>
          <cell r="E608" t="str">
            <v>303WCL0</v>
          </cell>
          <cell r="F608" t="str">
            <v>ATVAN 222 BANDA TOP</v>
          </cell>
          <cell r="G608" t="str">
            <v>900</v>
          </cell>
          <cell r="H608" t="str">
            <v>BLACK/LUREX GOLD</v>
          </cell>
          <cell r="I608">
            <v>3.9380000000000002</v>
          </cell>
          <cell r="J608">
            <v>30</v>
          </cell>
          <cell r="K608">
            <v>0</v>
          </cell>
          <cell r="L608">
            <v>12</v>
          </cell>
          <cell r="M608">
            <v>0</v>
          </cell>
          <cell r="N608">
            <v>20</v>
          </cell>
          <cell r="O608">
            <v>0</v>
          </cell>
          <cell r="P608">
            <v>8</v>
          </cell>
          <cell r="Q608">
            <v>0</v>
          </cell>
          <cell r="R608" t="str">
            <v>HIVER 2019</v>
          </cell>
          <cell r="S608" t="str">
            <v>APPAREL</v>
          </cell>
          <cell r="T608" t="str">
            <v>WOMAN</v>
          </cell>
          <cell r="U608" t="str">
            <v>(vide)</v>
          </cell>
          <cell r="V608" t="str">
            <v>PCS</v>
          </cell>
          <cell r="W608">
            <v>28</v>
          </cell>
          <cell r="X608">
            <v>28</v>
          </cell>
          <cell r="BS608">
            <v>15</v>
          </cell>
          <cell r="BW608">
            <v>13</v>
          </cell>
          <cell r="CL608">
            <v>0</v>
          </cell>
        </row>
        <row r="609">
          <cell r="D609" t="str">
            <v>303WCL0-986-PCS</v>
          </cell>
          <cell r="E609" t="str">
            <v>303WCL0</v>
          </cell>
          <cell r="F609" t="str">
            <v>ATVAN 222 BANDA TOP</v>
          </cell>
          <cell r="G609" t="str">
            <v>986</v>
          </cell>
          <cell r="H609" t="str">
            <v>BLUE/WHITE</v>
          </cell>
          <cell r="I609">
            <v>3.9380000000000002</v>
          </cell>
          <cell r="J609">
            <v>30</v>
          </cell>
          <cell r="K609">
            <v>0</v>
          </cell>
          <cell r="L609">
            <v>12</v>
          </cell>
          <cell r="M609">
            <v>0</v>
          </cell>
          <cell r="N609">
            <v>20</v>
          </cell>
          <cell r="O609">
            <v>0</v>
          </cell>
          <cell r="P609">
            <v>8</v>
          </cell>
          <cell r="Q609">
            <v>0</v>
          </cell>
          <cell r="R609" t="str">
            <v>HIVER 2019</v>
          </cell>
          <cell r="S609" t="str">
            <v>APPAREL</v>
          </cell>
          <cell r="T609" t="str">
            <v>WOMAN</v>
          </cell>
          <cell r="U609" t="str">
            <v>(vide)</v>
          </cell>
          <cell r="V609" t="str">
            <v>PCS</v>
          </cell>
          <cell r="W609">
            <v>60</v>
          </cell>
          <cell r="X609">
            <v>60</v>
          </cell>
          <cell r="BS609">
            <v>11</v>
          </cell>
          <cell r="BT609">
            <v>18</v>
          </cell>
          <cell r="BU609">
            <v>27</v>
          </cell>
          <cell r="BV609">
            <v>4</v>
          </cell>
          <cell r="CL609">
            <v>0</v>
          </cell>
        </row>
        <row r="610">
          <cell r="D610" t="str">
            <v>303WCL0-A25-PCS</v>
          </cell>
          <cell r="E610" t="str">
            <v>303WCL0</v>
          </cell>
          <cell r="F610" t="str">
            <v>ATVAN 222 BANDA TOP</v>
          </cell>
          <cell r="G610" t="str">
            <v>A25</v>
          </cell>
          <cell r="H610" t="str">
            <v>VIOLET PURPLE/ORANGE</v>
          </cell>
          <cell r="I610">
            <v>3.9380000000000002</v>
          </cell>
          <cell r="J610">
            <v>30</v>
          </cell>
          <cell r="K610">
            <v>0</v>
          </cell>
          <cell r="L610">
            <v>12</v>
          </cell>
          <cell r="M610">
            <v>0</v>
          </cell>
          <cell r="N610">
            <v>20</v>
          </cell>
          <cell r="O610">
            <v>0</v>
          </cell>
          <cell r="P610">
            <v>8</v>
          </cell>
          <cell r="Q610">
            <v>0</v>
          </cell>
          <cell r="R610" t="str">
            <v>HIVER 2019</v>
          </cell>
          <cell r="S610" t="str">
            <v>APPAREL</v>
          </cell>
          <cell r="T610" t="str">
            <v>WOMAN</v>
          </cell>
          <cell r="U610" t="str">
            <v>(vide)</v>
          </cell>
          <cell r="V610" t="str">
            <v>PCS</v>
          </cell>
          <cell r="W610">
            <v>365</v>
          </cell>
          <cell r="X610">
            <v>365</v>
          </cell>
          <cell r="BS610">
            <v>150</v>
          </cell>
          <cell r="BT610">
            <v>157</v>
          </cell>
          <cell r="BU610">
            <v>58</v>
          </cell>
          <cell r="CL610">
            <v>0</v>
          </cell>
        </row>
        <row r="611">
          <cell r="D611" t="str">
            <v>303WCL0-A35-PCS</v>
          </cell>
          <cell r="E611" t="str">
            <v>303WCL0</v>
          </cell>
          <cell r="F611" t="str">
            <v>ATVAN 222 BANDA TOP</v>
          </cell>
          <cell r="G611" t="str">
            <v>A35</v>
          </cell>
          <cell r="H611" t="str">
            <v>BLACK/BLACK</v>
          </cell>
          <cell r="I611">
            <v>3.9380000000000002</v>
          </cell>
          <cell r="J611">
            <v>30</v>
          </cell>
          <cell r="K611">
            <v>0</v>
          </cell>
          <cell r="L611">
            <v>12</v>
          </cell>
          <cell r="M611">
            <v>0</v>
          </cell>
          <cell r="N611">
            <v>20</v>
          </cell>
          <cell r="O611">
            <v>0</v>
          </cell>
          <cell r="P611">
            <v>8</v>
          </cell>
          <cell r="Q611">
            <v>0</v>
          </cell>
          <cell r="R611" t="str">
            <v>HIVER 2019</v>
          </cell>
          <cell r="S611" t="str">
            <v>APPAREL</v>
          </cell>
          <cell r="T611" t="str">
            <v>WOMAN</v>
          </cell>
          <cell r="U611" t="str">
            <v>(vide)</v>
          </cell>
          <cell r="V611" t="str">
            <v>PCS</v>
          </cell>
          <cell r="W611">
            <v>227</v>
          </cell>
          <cell r="X611">
            <v>227</v>
          </cell>
          <cell r="BS611">
            <v>142</v>
          </cell>
          <cell r="BT611">
            <v>84</v>
          </cell>
          <cell r="BV611">
            <v>1</v>
          </cell>
          <cell r="CL611">
            <v>0</v>
          </cell>
        </row>
        <row r="612">
          <cell r="D612" t="str">
            <v>303WCM0-900-PCS</v>
          </cell>
          <cell r="E612" t="str">
            <v>303WCM0</v>
          </cell>
          <cell r="F612" t="str">
            <v>ATUM 222 BANDA TEE</v>
          </cell>
          <cell r="G612" t="str">
            <v>900</v>
          </cell>
          <cell r="H612" t="str">
            <v>BLACK/LUREX GOLD</v>
          </cell>
          <cell r="I612">
            <v>4.7939999999999996</v>
          </cell>
          <cell r="J612">
            <v>40</v>
          </cell>
          <cell r="K612">
            <v>0</v>
          </cell>
          <cell r="L612">
            <v>16</v>
          </cell>
          <cell r="M612">
            <v>0</v>
          </cell>
          <cell r="N612">
            <v>30</v>
          </cell>
          <cell r="O612">
            <v>0</v>
          </cell>
          <cell r="P612">
            <v>12</v>
          </cell>
          <cell r="Q612">
            <v>0</v>
          </cell>
          <cell r="R612" t="str">
            <v>HIVER 2019</v>
          </cell>
          <cell r="S612" t="str">
            <v>APPAREL</v>
          </cell>
          <cell r="T612" t="str">
            <v>WOMAN</v>
          </cell>
          <cell r="U612" t="str">
            <v>(vide)</v>
          </cell>
          <cell r="V612" t="str">
            <v>PCS</v>
          </cell>
          <cell r="W612">
            <v>14</v>
          </cell>
          <cell r="X612">
            <v>14</v>
          </cell>
          <cell r="BV612">
            <v>4</v>
          </cell>
          <cell r="BW612">
            <v>10</v>
          </cell>
          <cell r="CL612">
            <v>0</v>
          </cell>
        </row>
        <row r="613">
          <cell r="D613" t="str">
            <v>303WCM0-901-PCS</v>
          </cell>
          <cell r="E613" t="str">
            <v>303WCM0</v>
          </cell>
          <cell r="F613" t="str">
            <v>ATUM 222 BANDA TEE</v>
          </cell>
          <cell r="G613" t="str">
            <v>901</v>
          </cell>
          <cell r="H613" t="str">
            <v>BLACK/WHITE</v>
          </cell>
          <cell r="I613">
            <v>4.7939999999999996</v>
          </cell>
          <cell r="J613">
            <v>40</v>
          </cell>
          <cell r="K613">
            <v>0</v>
          </cell>
          <cell r="L613">
            <v>16</v>
          </cell>
          <cell r="M613">
            <v>0</v>
          </cell>
          <cell r="N613">
            <v>30</v>
          </cell>
          <cell r="O613">
            <v>0</v>
          </cell>
          <cell r="P613">
            <v>12</v>
          </cell>
          <cell r="Q613">
            <v>0</v>
          </cell>
          <cell r="R613" t="str">
            <v>HIVER 2019</v>
          </cell>
          <cell r="S613" t="str">
            <v>APPAREL</v>
          </cell>
          <cell r="T613" t="str">
            <v>WOMAN</v>
          </cell>
          <cell r="U613" t="str">
            <v>(vide)</v>
          </cell>
          <cell r="V613" t="str">
            <v>PCS</v>
          </cell>
          <cell r="W613">
            <v>4</v>
          </cell>
          <cell r="X613">
            <v>4</v>
          </cell>
          <cell r="BS613">
            <v>2</v>
          </cell>
          <cell r="BV613">
            <v>2</v>
          </cell>
          <cell r="CL613">
            <v>0</v>
          </cell>
        </row>
        <row r="614">
          <cell r="D614" t="str">
            <v>303WCR0-901-PCS</v>
          </cell>
          <cell r="E614" t="str">
            <v>303WCR0</v>
          </cell>
          <cell r="F614" t="str">
            <v>LAWSON 222 BANDA JKT</v>
          </cell>
          <cell r="G614" t="str">
            <v>901</v>
          </cell>
          <cell r="H614" t="str">
            <v>BLACK/WHITE</v>
          </cell>
          <cell r="I614">
            <v>11.253</v>
          </cell>
          <cell r="J614">
            <v>80</v>
          </cell>
          <cell r="K614">
            <v>0</v>
          </cell>
          <cell r="L614">
            <v>32</v>
          </cell>
          <cell r="M614">
            <v>0</v>
          </cell>
          <cell r="N614">
            <v>70</v>
          </cell>
          <cell r="O614">
            <v>0</v>
          </cell>
          <cell r="P614">
            <v>28</v>
          </cell>
          <cell r="Q614">
            <v>0</v>
          </cell>
          <cell r="R614" t="str">
            <v>HIVER 2019</v>
          </cell>
          <cell r="S614" t="str">
            <v>APPAREL</v>
          </cell>
          <cell r="T614" t="str">
            <v>WOMAN</v>
          </cell>
          <cell r="U614" t="str">
            <v>(vide)</v>
          </cell>
          <cell r="V614" t="str">
            <v>PCS</v>
          </cell>
          <cell r="W614">
            <v>266</v>
          </cell>
          <cell r="X614">
            <v>266</v>
          </cell>
          <cell r="BS614">
            <v>2</v>
          </cell>
          <cell r="BT614">
            <v>25</v>
          </cell>
          <cell r="BU614">
            <v>93</v>
          </cell>
          <cell r="BV614">
            <v>99</v>
          </cell>
          <cell r="BW614">
            <v>47</v>
          </cell>
          <cell r="CL614">
            <v>0</v>
          </cell>
        </row>
        <row r="615">
          <cell r="D615" t="str">
            <v>303WCR0-904-PCS</v>
          </cell>
          <cell r="E615" t="str">
            <v>303WCR0</v>
          </cell>
          <cell r="F615" t="str">
            <v>LAWSON 222 BANDA JKT</v>
          </cell>
          <cell r="G615" t="str">
            <v>904</v>
          </cell>
          <cell r="H615" t="str">
            <v>TURQUOISE/WHITE/BLACK</v>
          </cell>
          <cell r="I615">
            <v>11.253</v>
          </cell>
          <cell r="J615">
            <v>80</v>
          </cell>
          <cell r="K615">
            <v>0</v>
          </cell>
          <cell r="L615">
            <v>32</v>
          </cell>
          <cell r="M615">
            <v>0</v>
          </cell>
          <cell r="N615">
            <v>70</v>
          </cell>
          <cell r="O615">
            <v>0</v>
          </cell>
          <cell r="P615">
            <v>28</v>
          </cell>
          <cell r="Q615">
            <v>0</v>
          </cell>
          <cell r="R615" t="str">
            <v>HIVER 2019</v>
          </cell>
          <cell r="S615" t="str">
            <v>APPAREL</v>
          </cell>
          <cell r="T615" t="str">
            <v>WOMAN</v>
          </cell>
          <cell r="U615" t="str">
            <v>(vide)</v>
          </cell>
          <cell r="V615" t="str">
            <v>PCS</v>
          </cell>
          <cell r="W615">
            <v>237</v>
          </cell>
          <cell r="X615">
            <v>237</v>
          </cell>
          <cell r="BS615">
            <v>36</v>
          </cell>
          <cell r="BT615">
            <v>49</v>
          </cell>
          <cell r="BU615">
            <v>72</v>
          </cell>
          <cell r="BV615">
            <v>64</v>
          </cell>
          <cell r="BW615">
            <v>16</v>
          </cell>
          <cell r="CL615">
            <v>0</v>
          </cell>
        </row>
        <row r="616">
          <cell r="D616" t="str">
            <v>303WCR0-997-PCS</v>
          </cell>
          <cell r="E616" t="str">
            <v>303WCR0</v>
          </cell>
          <cell r="F616" t="str">
            <v>LAWSON 222 BANDA JKT</v>
          </cell>
          <cell r="G616" t="str">
            <v>997</v>
          </cell>
          <cell r="H616" t="str">
            <v>BLACK/WHITE/BLACK</v>
          </cell>
          <cell r="I616">
            <v>11.253</v>
          </cell>
          <cell r="J616">
            <v>80</v>
          </cell>
          <cell r="K616">
            <v>0</v>
          </cell>
          <cell r="L616">
            <v>32</v>
          </cell>
          <cell r="M616">
            <v>0</v>
          </cell>
          <cell r="N616">
            <v>70</v>
          </cell>
          <cell r="O616">
            <v>0</v>
          </cell>
          <cell r="P616">
            <v>28</v>
          </cell>
          <cell r="Q616">
            <v>0</v>
          </cell>
          <cell r="R616" t="str">
            <v>HIVER 2019</v>
          </cell>
          <cell r="S616" t="str">
            <v>APPAREL</v>
          </cell>
          <cell r="T616" t="str">
            <v>WOMAN</v>
          </cell>
          <cell r="U616" t="str">
            <v>(vide)</v>
          </cell>
          <cell r="V616" t="str">
            <v>PCS</v>
          </cell>
          <cell r="W616">
            <v>3</v>
          </cell>
          <cell r="X616">
            <v>3</v>
          </cell>
          <cell r="BT616">
            <v>1</v>
          </cell>
          <cell r="BV616">
            <v>2</v>
          </cell>
          <cell r="CL616">
            <v>0</v>
          </cell>
        </row>
        <row r="617">
          <cell r="D617" t="str">
            <v>303WEQ0-900-PCS</v>
          </cell>
          <cell r="E617" t="str">
            <v>303WEQ0</v>
          </cell>
          <cell r="F617" t="str">
            <v>DIAMOND SHORT</v>
          </cell>
          <cell r="G617" t="str">
            <v>900</v>
          </cell>
          <cell r="H617" t="str">
            <v>BLUE NAVY/WHITE</v>
          </cell>
          <cell r="I617">
            <v>3.4860000000000002</v>
          </cell>
          <cell r="J617">
            <v>20</v>
          </cell>
          <cell r="K617">
            <v>0</v>
          </cell>
          <cell r="L617">
            <v>10</v>
          </cell>
          <cell r="M617">
            <v>0</v>
          </cell>
          <cell r="N617">
            <v>18</v>
          </cell>
          <cell r="O617">
            <v>0</v>
          </cell>
          <cell r="P617">
            <v>9</v>
          </cell>
          <cell r="Q617">
            <v>0</v>
          </cell>
          <cell r="R617" t="str">
            <v>HIVER 2019</v>
          </cell>
          <cell r="S617" t="str">
            <v>APPAREL</v>
          </cell>
          <cell r="T617" t="str">
            <v>MAN</v>
          </cell>
          <cell r="U617" t="str">
            <v>(vide)</v>
          </cell>
          <cell r="V617" t="str">
            <v>PCS</v>
          </cell>
          <cell r="W617">
            <v>41</v>
          </cell>
          <cell r="X617">
            <v>41</v>
          </cell>
          <cell r="BT617">
            <v>10</v>
          </cell>
          <cell r="BU617">
            <v>18</v>
          </cell>
          <cell r="BV617">
            <v>1</v>
          </cell>
          <cell r="BX617">
            <v>12</v>
          </cell>
          <cell r="CL617">
            <v>0</v>
          </cell>
        </row>
        <row r="618">
          <cell r="D618" t="str">
            <v>303WEQ0-901-PCS</v>
          </cell>
          <cell r="E618" t="str">
            <v>303WEQ0</v>
          </cell>
          <cell r="F618" t="str">
            <v>DIAMOND SHORT</v>
          </cell>
          <cell r="G618" t="str">
            <v>901</v>
          </cell>
          <cell r="H618" t="str">
            <v>NAVY/FLUO YELLOW</v>
          </cell>
          <cell r="I618">
            <v>3.4860000000000002</v>
          </cell>
          <cell r="J618">
            <v>20</v>
          </cell>
          <cell r="K618">
            <v>0</v>
          </cell>
          <cell r="L618">
            <v>10</v>
          </cell>
          <cell r="M618">
            <v>0</v>
          </cell>
          <cell r="N618">
            <v>18</v>
          </cell>
          <cell r="O618">
            <v>0</v>
          </cell>
          <cell r="P618">
            <v>9</v>
          </cell>
          <cell r="Q618">
            <v>0</v>
          </cell>
          <cell r="R618" t="str">
            <v>HIVER 2019</v>
          </cell>
          <cell r="S618" t="str">
            <v>APPAREL</v>
          </cell>
          <cell r="T618" t="str">
            <v>MAN</v>
          </cell>
          <cell r="U618" t="str">
            <v>(vide)</v>
          </cell>
          <cell r="V618" t="str">
            <v>PCS</v>
          </cell>
          <cell r="W618">
            <v>8</v>
          </cell>
          <cell r="X618">
            <v>8</v>
          </cell>
          <cell r="BU618">
            <v>5</v>
          </cell>
          <cell r="BV618">
            <v>1</v>
          </cell>
          <cell r="BW618">
            <v>2</v>
          </cell>
          <cell r="CL618">
            <v>0</v>
          </cell>
        </row>
        <row r="619">
          <cell r="D619" t="str">
            <v>303WEQ0-903-PCS</v>
          </cell>
          <cell r="E619" t="str">
            <v>303WEQ0</v>
          </cell>
          <cell r="F619" t="str">
            <v>DIAMOND SHORT</v>
          </cell>
          <cell r="G619" t="str">
            <v>903</v>
          </cell>
          <cell r="H619" t="str">
            <v>BLACK/RED SCARLET</v>
          </cell>
          <cell r="I619">
            <v>3.4860000000000002</v>
          </cell>
          <cell r="J619">
            <v>20</v>
          </cell>
          <cell r="K619">
            <v>0</v>
          </cell>
          <cell r="L619">
            <v>10</v>
          </cell>
          <cell r="M619">
            <v>0</v>
          </cell>
          <cell r="N619">
            <v>18</v>
          </cell>
          <cell r="O619">
            <v>0</v>
          </cell>
          <cell r="P619">
            <v>9</v>
          </cell>
          <cell r="Q619">
            <v>0</v>
          </cell>
          <cell r="R619" t="str">
            <v>HIVER 2019</v>
          </cell>
          <cell r="S619" t="str">
            <v>APPAREL</v>
          </cell>
          <cell r="T619" t="str">
            <v>MAN</v>
          </cell>
          <cell r="U619" t="str">
            <v>(vide)</v>
          </cell>
          <cell r="V619" t="str">
            <v>PCS</v>
          </cell>
          <cell r="W619">
            <v>20</v>
          </cell>
          <cell r="X619">
            <v>20</v>
          </cell>
          <cell r="BT619">
            <v>7</v>
          </cell>
          <cell r="BU619">
            <v>2</v>
          </cell>
          <cell r="BV619">
            <v>1</v>
          </cell>
          <cell r="BX619">
            <v>10</v>
          </cell>
          <cell r="CL619">
            <v>0</v>
          </cell>
        </row>
        <row r="620">
          <cell r="D620" t="str">
            <v>303WEQ0-904-PCS</v>
          </cell>
          <cell r="E620" t="str">
            <v>303WEQ0</v>
          </cell>
          <cell r="F620" t="str">
            <v>DIAMOND SHORT</v>
          </cell>
          <cell r="G620" t="str">
            <v>904</v>
          </cell>
          <cell r="H620" t="str">
            <v>BLACK/GOLD YELLOW</v>
          </cell>
          <cell r="I620">
            <v>3.4860000000000002</v>
          </cell>
          <cell r="J620">
            <v>20</v>
          </cell>
          <cell r="K620">
            <v>0</v>
          </cell>
          <cell r="L620">
            <v>10</v>
          </cell>
          <cell r="M620">
            <v>0</v>
          </cell>
          <cell r="N620">
            <v>18</v>
          </cell>
          <cell r="O620">
            <v>0</v>
          </cell>
          <cell r="P620">
            <v>9</v>
          </cell>
          <cell r="Q620">
            <v>0</v>
          </cell>
          <cell r="R620" t="str">
            <v>HIVER 2019</v>
          </cell>
          <cell r="S620" t="str">
            <v>APPAREL</v>
          </cell>
          <cell r="T620" t="str">
            <v>MAN</v>
          </cell>
          <cell r="U620" t="str">
            <v>(vide)</v>
          </cell>
          <cell r="V620" t="str">
            <v>PCS</v>
          </cell>
          <cell r="W620">
            <v>29</v>
          </cell>
          <cell r="X620">
            <v>29</v>
          </cell>
          <cell r="BT620">
            <v>5</v>
          </cell>
          <cell r="BU620">
            <v>9</v>
          </cell>
          <cell r="BV620">
            <v>8</v>
          </cell>
          <cell r="BX620">
            <v>7</v>
          </cell>
          <cell r="CL620">
            <v>0</v>
          </cell>
        </row>
        <row r="621">
          <cell r="D621" t="str">
            <v>303WEQ0-905-PCS</v>
          </cell>
          <cell r="E621" t="str">
            <v>303WEQ0</v>
          </cell>
          <cell r="F621" t="str">
            <v>DIAMOND SHORT</v>
          </cell>
          <cell r="G621" t="str">
            <v>905</v>
          </cell>
          <cell r="H621" t="str">
            <v>WHITE/BLACK</v>
          </cell>
          <cell r="I621">
            <v>3.4860000000000002</v>
          </cell>
          <cell r="J621">
            <v>20</v>
          </cell>
          <cell r="K621">
            <v>0</v>
          </cell>
          <cell r="L621">
            <v>10</v>
          </cell>
          <cell r="M621">
            <v>0</v>
          </cell>
          <cell r="N621">
            <v>18</v>
          </cell>
          <cell r="O621">
            <v>0</v>
          </cell>
          <cell r="P621">
            <v>9</v>
          </cell>
          <cell r="Q621">
            <v>0</v>
          </cell>
          <cell r="R621" t="str">
            <v>HIVER 2019</v>
          </cell>
          <cell r="S621" t="str">
            <v>APPAREL</v>
          </cell>
          <cell r="T621" t="str">
            <v>MAN</v>
          </cell>
          <cell r="U621" t="str">
            <v>(vide)</v>
          </cell>
          <cell r="V621" t="str">
            <v>PCS</v>
          </cell>
          <cell r="W621">
            <v>130</v>
          </cell>
          <cell r="X621">
            <v>130</v>
          </cell>
          <cell r="BT621">
            <v>5</v>
          </cell>
          <cell r="BU621">
            <v>24</v>
          </cell>
          <cell r="BV621">
            <v>70</v>
          </cell>
          <cell r="BW621">
            <v>16</v>
          </cell>
          <cell r="BX621">
            <v>15</v>
          </cell>
          <cell r="CL621">
            <v>0</v>
          </cell>
        </row>
        <row r="622">
          <cell r="D622" t="str">
            <v>303WER0-901-C10K</v>
          </cell>
          <cell r="E622" t="str">
            <v>303WER0</v>
          </cell>
          <cell r="F622" t="str">
            <v>ZOLPIPY SWIMMING SHORT</v>
          </cell>
          <cell r="G622" t="str">
            <v>901</v>
          </cell>
          <cell r="H622" t="str">
            <v>TURQUOISE LAKE/WHITE</v>
          </cell>
          <cell r="I622">
            <v>3.593</v>
          </cell>
          <cell r="J622">
            <v>18</v>
          </cell>
          <cell r="K622">
            <v>0</v>
          </cell>
          <cell r="L622">
            <v>9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 t="str">
            <v>ETE 2018</v>
          </cell>
          <cell r="S622" t="str">
            <v>APPAREL</v>
          </cell>
          <cell r="T622" t="str">
            <v>MAN</v>
          </cell>
          <cell r="U622" t="str">
            <v>10Y-2|12Y-3|14Y-3|6Y-1|8Y-1</v>
          </cell>
          <cell r="V622" t="str">
            <v>C10K</v>
          </cell>
          <cell r="W622">
            <v>110</v>
          </cell>
          <cell r="X622">
            <v>11</v>
          </cell>
          <cell r="CG622">
            <v>11</v>
          </cell>
          <cell r="CL622">
            <v>0</v>
          </cell>
        </row>
        <row r="623">
          <cell r="D623" t="str">
            <v>303WER0-902-C10K</v>
          </cell>
          <cell r="E623" t="str">
            <v>303WER0</v>
          </cell>
          <cell r="F623" t="str">
            <v>ZOLPIPY SWIMMING SHORT</v>
          </cell>
          <cell r="G623" t="str">
            <v>902</v>
          </cell>
          <cell r="H623" t="str">
            <v>RED/BLUE MARINE</v>
          </cell>
          <cell r="I623">
            <v>3.593</v>
          </cell>
          <cell r="J623">
            <v>18</v>
          </cell>
          <cell r="K623">
            <v>0</v>
          </cell>
          <cell r="L623">
            <v>9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 t="str">
            <v>ETE 2018</v>
          </cell>
          <cell r="S623" t="str">
            <v>APPAREL</v>
          </cell>
          <cell r="T623" t="str">
            <v>MAN</v>
          </cell>
          <cell r="U623" t="str">
            <v>10Y-2|12Y-3|14Y-3|6Y-1|8Y-1</v>
          </cell>
          <cell r="V623" t="str">
            <v>C10K</v>
          </cell>
          <cell r="W623">
            <v>130</v>
          </cell>
          <cell r="X623">
            <v>13</v>
          </cell>
          <cell r="CG623">
            <v>13</v>
          </cell>
          <cell r="CL623">
            <v>0</v>
          </cell>
        </row>
        <row r="624">
          <cell r="D624" t="str">
            <v>303WER0-903-C10K</v>
          </cell>
          <cell r="E624" t="str">
            <v>303WER0</v>
          </cell>
          <cell r="F624" t="str">
            <v>ZOLPIPY SWIMMING SHORT</v>
          </cell>
          <cell r="G624" t="str">
            <v>903</v>
          </cell>
          <cell r="H624" t="str">
            <v>BLACK/GOLD</v>
          </cell>
          <cell r="I624">
            <v>3.593</v>
          </cell>
          <cell r="J624">
            <v>18</v>
          </cell>
          <cell r="K624">
            <v>0</v>
          </cell>
          <cell r="L624">
            <v>9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 t="str">
            <v>ETE 2018</v>
          </cell>
          <cell r="S624" t="str">
            <v>APPAREL</v>
          </cell>
          <cell r="T624" t="str">
            <v>MAN</v>
          </cell>
          <cell r="U624" t="str">
            <v>10Y-2|12Y-3|14Y-3|6Y-1|8Y-1</v>
          </cell>
          <cell r="V624" t="str">
            <v>C10K</v>
          </cell>
          <cell r="W624">
            <v>130</v>
          </cell>
          <cell r="X624">
            <v>13</v>
          </cell>
          <cell r="CG624">
            <v>13</v>
          </cell>
          <cell r="CL624">
            <v>0</v>
          </cell>
        </row>
        <row r="625">
          <cell r="D625" t="str">
            <v>303WER0-905-C10K</v>
          </cell>
          <cell r="E625" t="str">
            <v>303WER0</v>
          </cell>
          <cell r="F625" t="str">
            <v>ZOLPIPY SWIMMING SHORT</v>
          </cell>
          <cell r="G625" t="str">
            <v>905</v>
          </cell>
          <cell r="H625" t="str">
            <v>BLUE MARINE/RED</v>
          </cell>
          <cell r="I625">
            <v>3.593</v>
          </cell>
          <cell r="J625">
            <v>18</v>
          </cell>
          <cell r="K625">
            <v>0</v>
          </cell>
          <cell r="L625">
            <v>9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 t="str">
            <v>ETE 2018</v>
          </cell>
          <cell r="S625" t="str">
            <v>APPAREL</v>
          </cell>
          <cell r="T625" t="str">
            <v>MAN</v>
          </cell>
          <cell r="U625" t="str">
            <v>10Y-2|12Y-3|14Y-3|6Y-1|8Y-1</v>
          </cell>
          <cell r="V625" t="str">
            <v>C10K</v>
          </cell>
          <cell r="W625">
            <v>70</v>
          </cell>
          <cell r="X625">
            <v>7</v>
          </cell>
          <cell r="CG625">
            <v>7</v>
          </cell>
          <cell r="CL625">
            <v>0</v>
          </cell>
        </row>
        <row r="626">
          <cell r="D626" t="str">
            <v>303WFB0-903-PCS</v>
          </cell>
          <cell r="E626" t="str">
            <v>303WFB0</v>
          </cell>
          <cell r="F626" t="str">
            <v>ANDIL AUTH JKT</v>
          </cell>
          <cell r="G626" t="str">
            <v>903</v>
          </cell>
          <cell r="H626" t="str">
            <v>WHITE/BLACK</v>
          </cell>
          <cell r="I626">
            <v>15.699</v>
          </cell>
          <cell r="J626">
            <v>100</v>
          </cell>
          <cell r="K626">
            <v>0</v>
          </cell>
          <cell r="L626">
            <v>40</v>
          </cell>
          <cell r="M626">
            <v>0</v>
          </cell>
          <cell r="N626">
            <v>80</v>
          </cell>
          <cell r="O626">
            <v>0</v>
          </cell>
          <cell r="P626">
            <v>32</v>
          </cell>
          <cell r="Q626">
            <v>0</v>
          </cell>
          <cell r="R626" t="str">
            <v>ETE 2018</v>
          </cell>
          <cell r="S626" t="str">
            <v>APPAREL</v>
          </cell>
          <cell r="T626" t="str">
            <v>WOMAN</v>
          </cell>
          <cell r="U626" t="str">
            <v>(vide)</v>
          </cell>
          <cell r="V626" t="str">
            <v>PCS</v>
          </cell>
          <cell r="W626">
            <v>8</v>
          </cell>
          <cell r="X626">
            <v>8</v>
          </cell>
          <cell r="BV626">
            <v>8</v>
          </cell>
          <cell r="CL626">
            <v>0</v>
          </cell>
        </row>
        <row r="627">
          <cell r="D627" t="str">
            <v>303WFC0-903-PCS</v>
          </cell>
          <cell r="E627" t="str">
            <v>303WFC0</v>
          </cell>
          <cell r="F627" t="str">
            <v>AYS AUTH SWEAT</v>
          </cell>
          <cell r="G627" t="str">
            <v>903</v>
          </cell>
          <cell r="H627" t="str">
            <v>WHITE/BLACK</v>
          </cell>
          <cell r="I627">
            <v>11.135999999999999</v>
          </cell>
          <cell r="J627">
            <v>65</v>
          </cell>
          <cell r="K627">
            <v>0</v>
          </cell>
          <cell r="L627">
            <v>26</v>
          </cell>
          <cell r="M627">
            <v>0</v>
          </cell>
          <cell r="N627">
            <v>50</v>
          </cell>
          <cell r="O627">
            <v>0</v>
          </cell>
          <cell r="P627">
            <v>20</v>
          </cell>
          <cell r="Q627">
            <v>0</v>
          </cell>
          <cell r="R627" t="str">
            <v>HIVER 2019</v>
          </cell>
          <cell r="S627" t="str">
            <v>APPAREL</v>
          </cell>
          <cell r="T627" t="str">
            <v>WOMAN</v>
          </cell>
          <cell r="U627" t="str">
            <v>(vide)</v>
          </cell>
          <cell r="V627" t="str">
            <v>PCS</v>
          </cell>
          <cell r="W627">
            <v>112</v>
          </cell>
          <cell r="X627">
            <v>112</v>
          </cell>
          <cell r="BS627">
            <v>33</v>
          </cell>
          <cell r="BV627">
            <v>18</v>
          </cell>
          <cell r="BW627">
            <v>61</v>
          </cell>
          <cell r="CL627">
            <v>0</v>
          </cell>
        </row>
        <row r="628">
          <cell r="D628" t="str">
            <v>303WFC0-939-PCS</v>
          </cell>
          <cell r="E628" t="str">
            <v>303WFC0</v>
          </cell>
          <cell r="F628" t="str">
            <v>AYS AUTH SWEAT</v>
          </cell>
          <cell r="G628" t="str">
            <v>939</v>
          </cell>
          <cell r="H628" t="str">
            <v>PINK PEACH/BLACK</v>
          </cell>
          <cell r="I628">
            <v>11.135999999999999</v>
          </cell>
          <cell r="J628">
            <v>65</v>
          </cell>
          <cell r="K628">
            <v>0</v>
          </cell>
          <cell r="L628">
            <v>26</v>
          </cell>
          <cell r="M628">
            <v>0</v>
          </cell>
          <cell r="N628">
            <v>50</v>
          </cell>
          <cell r="O628">
            <v>0</v>
          </cell>
          <cell r="P628">
            <v>20</v>
          </cell>
          <cell r="Q628">
            <v>0</v>
          </cell>
          <cell r="R628" t="str">
            <v>HIVER 2019</v>
          </cell>
          <cell r="S628" t="str">
            <v>APPAREL</v>
          </cell>
          <cell r="T628" t="str">
            <v>WOMAN</v>
          </cell>
          <cell r="U628" t="str">
            <v>(vide)</v>
          </cell>
          <cell r="V628" t="str">
            <v>PCS</v>
          </cell>
          <cell r="W628">
            <v>230</v>
          </cell>
          <cell r="X628">
            <v>230</v>
          </cell>
          <cell r="BS628">
            <v>25</v>
          </cell>
          <cell r="BT628">
            <v>48</v>
          </cell>
          <cell r="BU628">
            <v>96</v>
          </cell>
          <cell r="BV628">
            <v>31</v>
          </cell>
          <cell r="BW628">
            <v>30</v>
          </cell>
          <cell r="CL628">
            <v>0</v>
          </cell>
        </row>
        <row r="629">
          <cell r="D629" t="str">
            <v>303WFC0-A21-PCS</v>
          </cell>
          <cell r="E629" t="str">
            <v>303WFC0</v>
          </cell>
          <cell r="F629" t="str">
            <v>AYS AUTH SWEAT</v>
          </cell>
          <cell r="G629" t="str">
            <v>A21</v>
          </cell>
          <cell r="H629" t="str">
            <v>BLACK/WHITE/BLACK</v>
          </cell>
          <cell r="I629">
            <v>11.135999999999999</v>
          </cell>
          <cell r="J629">
            <v>65</v>
          </cell>
          <cell r="K629">
            <v>0</v>
          </cell>
          <cell r="L629">
            <v>26</v>
          </cell>
          <cell r="M629">
            <v>0</v>
          </cell>
          <cell r="N629">
            <v>50</v>
          </cell>
          <cell r="O629">
            <v>0</v>
          </cell>
          <cell r="P629">
            <v>20</v>
          </cell>
          <cell r="Q629">
            <v>0</v>
          </cell>
          <cell r="R629" t="str">
            <v>HIVER 2019</v>
          </cell>
          <cell r="S629" t="str">
            <v>APPAREL</v>
          </cell>
          <cell r="T629" t="str">
            <v>WOMAN</v>
          </cell>
          <cell r="U629" t="str">
            <v>(vide)</v>
          </cell>
          <cell r="V629" t="str">
            <v>PCS</v>
          </cell>
          <cell r="W629">
            <v>37</v>
          </cell>
          <cell r="X629">
            <v>37</v>
          </cell>
          <cell r="BU629">
            <v>29</v>
          </cell>
          <cell r="BV629">
            <v>8</v>
          </cell>
          <cell r="CL629">
            <v>0</v>
          </cell>
        </row>
        <row r="630">
          <cell r="D630" t="str">
            <v>303WFC0-A26-PCS</v>
          </cell>
          <cell r="E630" t="str">
            <v>303WFC0</v>
          </cell>
          <cell r="F630" t="str">
            <v>AYS AUTH SWEAT</v>
          </cell>
          <cell r="G630" t="str">
            <v>A26</v>
          </cell>
          <cell r="H630" t="str">
            <v>WHITE/WHITE/BLACK</v>
          </cell>
          <cell r="I630">
            <v>11.135999999999999</v>
          </cell>
          <cell r="J630">
            <v>65</v>
          </cell>
          <cell r="K630">
            <v>0</v>
          </cell>
          <cell r="L630">
            <v>26</v>
          </cell>
          <cell r="M630">
            <v>0</v>
          </cell>
          <cell r="N630">
            <v>50</v>
          </cell>
          <cell r="O630">
            <v>0</v>
          </cell>
          <cell r="P630">
            <v>20</v>
          </cell>
          <cell r="Q630">
            <v>0</v>
          </cell>
          <cell r="R630" t="str">
            <v>HIVER 2019</v>
          </cell>
          <cell r="S630" t="str">
            <v>APPAREL</v>
          </cell>
          <cell r="T630" t="str">
            <v>WOMAN</v>
          </cell>
          <cell r="U630" t="str">
            <v>(vide)</v>
          </cell>
          <cell r="V630" t="str">
            <v>PCS</v>
          </cell>
          <cell r="W630">
            <v>622</v>
          </cell>
          <cell r="X630">
            <v>622</v>
          </cell>
          <cell r="BS630">
            <v>197</v>
          </cell>
          <cell r="BT630">
            <v>199</v>
          </cell>
          <cell r="BU630">
            <v>132</v>
          </cell>
          <cell r="BV630">
            <v>47</v>
          </cell>
          <cell r="BW630">
            <v>47</v>
          </cell>
          <cell r="CL630">
            <v>0</v>
          </cell>
        </row>
        <row r="631">
          <cell r="D631" t="str">
            <v>303WFC0-A28-PCS</v>
          </cell>
          <cell r="E631" t="str">
            <v>303WFC0</v>
          </cell>
          <cell r="F631" t="str">
            <v>AYS AUTH SWEAT</v>
          </cell>
          <cell r="G631" t="str">
            <v>A28</v>
          </cell>
          <cell r="H631" t="str">
            <v>FUCHSIA LT/WHITE/BLK</v>
          </cell>
          <cell r="I631">
            <v>11.135999999999999</v>
          </cell>
          <cell r="J631">
            <v>65</v>
          </cell>
          <cell r="K631">
            <v>0</v>
          </cell>
          <cell r="L631">
            <v>26</v>
          </cell>
          <cell r="M631">
            <v>0</v>
          </cell>
          <cell r="N631">
            <v>50</v>
          </cell>
          <cell r="O631">
            <v>0</v>
          </cell>
          <cell r="P631">
            <v>20</v>
          </cell>
          <cell r="Q631">
            <v>0</v>
          </cell>
          <cell r="R631" t="str">
            <v>HIVER 2019</v>
          </cell>
          <cell r="S631" t="str">
            <v>APPAREL</v>
          </cell>
          <cell r="T631" t="str">
            <v>WOMAN</v>
          </cell>
          <cell r="U631" t="str">
            <v>(vide)</v>
          </cell>
          <cell r="V631" t="str">
            <v>PCS</v>
          </cell>
          <cell r="W631">
            <v>160</v>
          </cell>
          <cell r="X631">
            <v>160</v>
          </cell>
          <cell r="BS631">
            <v>21</v>
          </cell>
          <cell r="BT631">
            <v>33</v>
          </cell>
          <cell r="BU631">
            <v>52</v>
          </cell>
          <cell r="BV631">
            <v>32</v>
          </cell>
          <cell r="BW631">
            <v>22</v>
          </cell>
          <cell r="CL631">
            <v>0</v>
          </cell>
        </row>
        <row r="632">
          <cell r="D632" t="str">
            <v>303WG80-913-PCS</v>
          </cell>
          <cell r="E632" t="str">
            <v>303WG80</v>
          </cell>
          <cell r="F632" t="str">
            <v>HUGUES AUTH TANK</v>
          </cell>
          <cell r="G632" t="str">
            <v>913</v>
          </cell>
          <cell r="H632" t="str">
            <v>WHITE/BLACK/BLUE</v>
          </cell>
          <cell r="I632">
            <v>9.6020000000000003</v>
          </cell>
          <cell r="J632">
            <v>58</v>
          </cell>
          <cell r="K632">
            <v>0</v>
          </cell>
          <cell r="L632">
            <v>23.2</v>
          </cell>
          <cell r="M632">
            <v>0</v>
          </cell>
          <cell r="N632">
            <v>40</v>
          </cell>
          <cell r="O632">
            <v>0</v>
          </cell>
          <cell r="P632">
            <v>16</v>
          </cell>
          <cell r="Q632">
            <v>0</v>
          </cell>
          <cell r="R632" t="str">
            <v>ETE 2018</v>
          </cell>
          <cell r="S632" t="str">
            <v>APPAREL</v>
          </cell>
          <cell r="T632" t="str">
            <v>MAN</v>
          </cell>
          <cell r="U632" t="str">
            <v>(vide)</v>
          </cell>
          <cell r="V632" t="str">
            <v>PCS</v>
          </cell>
          <cell r="W632">
            <v>244</v>
          </cell>
          <cell r="X632">
            <v>244</v>
          </cell>
          <cell r="BS632">
            <v>21</v>
          </cell>
          <cell r="BT632">
            <v>73</v>
          </cell>
          <cell r="BU632">
            <v>92</v>
          </cell>
          <cell r="BV632">
            <v>56</v>
          </cell>
          <cell r="BW632">
            <v>2</v>
          </cell>
          <cell r="CL632">
            <v>0</v>
          </cell>
        </row>
        <row r="633">
          <cell r="D633" t="str">
            <v>303WGC0-900-PCS</v>
          </cell>
          <cell r="E633" t="str">
            <v>303WGC0</v>
          </cell>
          <cell r="F633" t="str">
            <v>RAMZY AUTH TEE</v>
          </cell>
          <cell r="G633" t="str">
            <v>900</v>
          </cell>
          <cell r="H633" t="str">
            <v>BLACK/WHITE</v>
          </cell>
          <cell r="I633">
            <v>10.260999999999999</v>
          </cell>
          <cell r="J633">
            <v>65</v>
          </cell>
          <cell r="K633">
            <v>0</v>
          </cell>
          <cell r="L633">
            <v>26</v>
          </cell>
          <cell r="M633">
            <v>0</v>
          </cell>
          <cell r="N633">
            <v>45</v>
          </cell>
          <cell r="O633">
            <v>0</v>
          </cell>
          <cell r="P633">
            <v>18</v>
          </cell>
          <cell r="Q633">
            <v>0</v>
          </cell>
          <cell r="R633" t="str">
            <v>ETE 2018</v>
          </cell>
          <cell r="S633" t="str">
            <v>APPAREL</v>
          </cell>
          <cell r="T633" t="str">
            <v>MAN</v>
          </cell>
          <cell r="U633" t="str">
            <v>(vide)</v>
          </cell>
          <cell r="V633" t="str">
            <v>PCS</v>
          </cell>
          <cell r="W633">
            <v>71</v>
          </cell>
          <cell r="X633">
            <v>71</v>
          </cell>
          <cell r="BS633">
            <v>4</v>
          </cell>
          <cell r="BT633">
            <v>30</v>
          </cell>
          <cell r="BU633">
            <v>27</v>
          </cell>
          <cell r="BW633">
            <v>10</v>
          </cell>
          <cell r="CL633">
            <v>0</v>
          </cell>
        </row>
        <row r="634">
          <cell r="D634" t="str">
            <v>303WGC0-901-PCS</v>
          </cell>
          <cell r="E634" t="str">
            <v>303WGC0</v>
          </cell>
          <cell r="F634" t="str">
            <v>RAMZY AUTH TEE</v>
          </cell>
          <cell r="G634" t="str">
            <v>901</v>
          </cell>
          <cell r="H634" t="str">
            <v>PINK/BLACK</v>
          </cell>
          <cell r="I634">
            <v>10.260999999999999</v>
          </cell>
          <cell r="J634">
            <v>65</v>
          </cell>
          <cell r="K634">
            <v>0</v>
          </cell>
          <cell r="L634">
            <v>26</v>
          </cell>
          <cell r="M634">
            <v>0</v>
          </cell>
          <cell r="N634">
            <v>45</v>
          </cell>
          <cell r="O634">
            <v>0</v>
          </cell>
          <cell r="P634">
            <v>18</v>
          </cell>
          <cell r="Q634">
            <v>0</v>
          </cell>
          <cell r="R634" t="str">
            <v>ETE 2018</v>
          </cell>
          <cell r="S634" t="str">
            <v>APPAREL</v>
          </cell>
          <cell r="T634" t="str">
            <v>MAN</v>
          </cell>
          <cell r="U634" t="str">
            <v>(vide)</v>
          </cell>
          <cell r="V634" t="str">
            <v>PCS</v>
          </cell>
          <cell r="W634">
            <v>294</v>
          </cell>
          <cell r="X634">
            <v>294</v>
          </cell>
          <cell r="BS634">
            <v>12</v>
          </cell>
          <cell r="BT634">
            <v>111</v>
          </cell>
          <cell r="BU634">
            <v>128</v>
          </cell>
          <cell r="BV634">
            <v>37</v>
          </cell>
          <cell r="BW634">
            <v>6</v>
          </cell>
          <cell r="CL634">
            <v>0</v>
          </cell>
        </row>
        <row r="635">
          <cell r="D635" t="str">
            <v>303WGE0-900-PCS</v>
          </cell>
          <cell r="E635" t="str">
            <v>303WGE0</v>
          </cell>
          <cell r="F635" t="str">
            <v>KELLER AUTH TEE</v>
          </cell>
          <cell r="G635" t="str">
            <v>900</v>
          </cell>
          <cell r="H635" t="str">
            <v>BLACK/WHITE</v>
          </cell>
          <cell r="I635">
            <v>10.638</v>
          </cell>
          <cell r="J635">
            <v>70</v>
          </cell>
          <cell r="K635">
            <v>0</v>
          </cell>
          <cell r="L635">
            <v>28</v>
          </cell>
          <cell r="M635">
            <v>0</v>
          </cell>
          <cell r="N635">
            <v>45</v>
          </cell>
          <cell r="O635">
            <v>0</v>
          </cell>
          <cell r="P635">
            <v>18</v>
          </cell>
          <cell r="Q635">
            <v>0</v>
          </cell>
          <cell r="R635" t="str">
            <v>ETE 2018</v>
          </cell>
          <cell r="S635" t="str">
            <v>APPAREL</v>
          </cell>
          <cell r="T635" t="str">
            <v>MAN</v>
          </cell>
          <cell r="U635" t="str">
            <v>(vide)</v>
          </cell>
          <cell r="V635" t="str">
            <v>PCS</v>
          </cell>
          <cell r="W635">
            <v>117</v>
          </cell>
          <cell r="X635">
            <v>117</v>
          </cell>
          <cell r="BS635">
            <v>9</v>
          </cell>
          <cell r="BT635">
            <v>11</v>
          </cell>
          <cell r="BU635">
            <v>28</v>
          </cell>
          <cell r="BV635">
            <v>41</v>
          </cell>
          <cell r="BW635">
            <v>28</v>
          </cell>
          <cell r="CL635">
            <v>0</v>
          </cell>
        </row>
        <row r="636">
          <cell r="D636" t="str">
            <v>303WGJ0-900-PCS</v>
          </cell>
          <cell r="E636" t="str">
            <v>303WGJ0</v>
          </cell>
          <cell r="F636" t="str">
            <v>ANEN AUTH LEGGINGS</v>
          </cell>
          <cell r="G636" t="str">
            <v>900</v>
          </cell>
          <cell r="H636" t="str">
            <v>BLACK/WHITE</v>
          </cell>
          <cell r="I636">
            <v>5.8869999999999996</v>
          </cell>
          <cell r="J636">
            <v>39</v>
          </cell>
          <cell r="K636">
            <v>0</v>
          </cell>
          <cell r="L636">
            <v>15.6</v>
          </cell>
          <cell r="M636">
            <v>0</v>
          </cell>
          <cell r="N636">
            <v>28</v>
          </cell>
          <cell r="O636">
            <v>0</v>
          </cell>
          <cell r="P636">
            <v>11.2</v>
          </cell>
          <cell r="Q636">
            <v>0</v>
          </cell>
          <cell r="R636" t="str">
            <v>HIVER 2020</v>
          </cell>
          <cell r="S636" t="str">
            <v>APPAREL</v>
          </cell>
          <cell r="T636" t="str">
            <v>WOMAN</v>
          </cell>
          <cell r="U636" t="str">
            <v>(vide)</v>
          </cell>
          <cell r="V636" t="str">
            <v>PCS</v>
          </cell>
          <cell r="W636">
            <v>749</v>
          </cell>
          <cell r="X636">
            <v>749</v>
          </cell>
          <cell r="BS636">
            <v>208</v>
          </cell>
          <cell r="BT636">
            <v>237</v>
          </cell>
          <cell r="BU636">
            <v>178</v>
          </cell>
          <cell r="BV636">
            <v>87</v>
          </cell>
          <cell r="BW636">
            <v>39</v>
          </cell>
          <cell r="CL636">
            <v>0</v>
          </cell>
        </row>
        <row r="637">
          <cell r="D637" t="str">
            <v>303WGJ0-977-PCS</v>
          </cell>
          <cell r="E637" t="str">
            <v>303WGJ0</v>
          </cell>
          <cell r="F637" t="str">
            <v>ANEN AUTH LEGGINGS</v>
          </cell>
          <cell r="G637" t="str">
            <v>977</v>
          </cell>
          <cell r="H637" t="str">
            <v>BLACK/WHITE</v>
          </cell>
          <cell r="I637">
            <v>5.8869999999999996</v>
          </cell>
          <cell r="J637">
            <v>39</v>
          </cell>
          <cell r="K637">
            <v>0</v>
          </cell>
          <cell r="L637">
            <v>15.6</v>
          </cell>
          <cell r="M637">
            <v>0</v>
          </cell>
          <cell r="N637">
            <v>28</v>
          </cell>
          <cell r="O637">
            <v>0</v>
          </cell>
          <cell r="P637">
            <v>11.2</v>
          </cell>
          <cell r="Q637">
            <v>0</v>
          </cell>
          <cell r="R637" t="str">
            <v>HIVER 2020</v>
          </cell>
          <cell r="S637" t="str">
            <v>APPAREL</v>
          </cell>
          <cell r="T637" t="str">
            <v>WOMAN</v>
          </cell>
          <cell r="U637" t="str">
            <v>(vide)</v>
          </cell>
          <cell r="V637" t="str">
            <v>PCS</v>
          </cell>
          <cell r="W637">
            <v>296</v>
          </cell>
          <cell r="X637">
            <v>296</v>
          </cell>
          <cell r="BS637">
            <v>82</v>
          </cell>
          <cell r="BT637">
            <v>104</v>
          </cell>
          <cell r="BU637">
            <v>73</v>
          </cell>
          <cell r="BV637">
            <v>27</v>
          </cell>
          <cell r="BW637">
            <v>10</v>
          </cell>
          <cell r="CL637">
            <v>0</v>
          </cell>
        </row>
        <row r="638">
          <cell r="D638" t="str">
            <v>303WGJ0-A0S-PCS</v>
          </cell>
          <cell r="E638" t="str">
            <v>303WGJ0</v>
          </cell>
          <cell r="F638" t="str">
            <v>ANEN AUTH LEGGINGS</v>
          </cell>
          <cell r="G638" t="str">
            <v>A0S</v>
          </cell>
          <cell r="H638" t="str">
            <v>BLACK/RED FRAGOLA</v>
          </cell>
          <cell r="I638">
            <v>5.8869999999999996</v>
          </cell>
          <cell r="J638">
            <v>39</v>
          </cell>
          <cell r="K638">
            <v>0</v>
          </cell>
          <cell r="L638">
            <v>15.6</v>
          </cell>
          <cell r="M638">
            <v>0</v>
          </cell>
          <cell r="N638">
            <v>28</v>
          </cell>
          <cell r="O638">
            <v>0</v>
          </cell>
          <cell r="P638">
            <v>11.2</v>
          </cell>
          <cell r="Q638">
            <v>0</v>
          </cell>
          <cell r="R638" t="str">
            <v>HIVER 2020</v>
          </cell>
          <cell r="S638" t="str">
            <v>APPAREL</v>
          </cell>
          <cell r="T638" t="str">
            <v>WOMAN</v>
          </cell>
          <cell r="U638" t="str">
            <v>(vide)</v>
          </cell>
          <cell r="V638" t="str">
            <v>PCS</v>
          </cell>
          <cell r="W638">
            <v>201</v>
          </cell>
          <cell r="X638">
            <v>201</v>
          </cell>
          <cell r="BS638">
            <v>59</v>
          </cell>
          <cell r="BT638">
            <v>68</v>
          </cell>
          <cell r="BU638">
            <v>72</v>
          </cell>
          <cell r="BV638">
            <v>2</v>
          </cell>
          <cell r="CL638">
            <v>0</v>
          </cell>
        </row>
        <row r="639">
          <cell r="D639" t="str">
            <v>303WGJ0-W24-PCS</v>
          </cell>
          <cell r="E639" t="str">
            <v>303WGJ0</v>
          </cell>
          <cell r="F639" t="str">
            <v>ANEN AUTH LEGGINGS</v>
          </cell>
          <cell r="G639" t="str">
            <v>W24</v>
          </cell>
          <cell r="H639" t="str">
            <v>PINK PEACH</v>
          </cell>
          <cell r="I639">
            <v>5.8869999999999996</v>
          </cell>
          <cell r="J639">
            <v>39</v>
          </cell>
          <cell r="K639">
            <v>0</v>
          </cell>
          <cell r="L639">
            <v>15.6</v>
          </cell>
          <cell r="M639">
            <v>0</v>
          </cell>
          <cell r="N639">
            <v>28</v>
          </cell>
          <cell r="O639">
            <v>0</v>
          </cell>
          <cell r="P639">
            <v>11.2</v>
          </cell>
          <cell r="Q639">
            <v>0</v>
          </cell>
          <cell r="R639" t="str">
            <v>HIVER 2020</v>
          </cell>
          <cell r="S639" t="str">
            <v>APPAREL</v>
          </cell>
          <cell r="T639" t="str">
            <v>WOMAN</v>
          </cell>
          <cell r="U639" t="str">
            <v>(vide)</v>
          </cell>
          <cell r="V639" t="str">
            <v>PCS</v>
          </cell>
          <cell r="W639">
            <v>131</v>
          </cell>
          <cell r="X639">
            <v>131</v>
          </cell>
          <cell r="BT639">
            <v>3</v>
          </cell>
          <cell r="BU639">
            <v>79</v>
          </cell>
          <cell r="BV639">
            <v>37</v>
          </cell>
          <cell r="BW639">
            <v>12</v>
          </cell>
          <cell r="CL639">
            <v>0</v>
          </cell>
        </row>
        <row r="640">
          <cell r="D640" t="str">
            <v>303WGN0-900-PCS</v>
          </cell>
          <cell r="E640" t="str">
            <v>303WGN0</v>
          </cell>
          <cell r="F640" t="str">
            <v>ANGYN AUTH TANK</v>
          </cell>
          <cell r="G640" t="str">
            <v>900</v>
          </cell>
          <cell r="H640" t="str">
            <v>BLACK/WHITE</v>
          </cell>
          <cell r="I640">
            <v>6.7279999999999998</v>
          </cell>
          <cell r="J640">
            <v>45</v>
          </cell>
          <cell r="K640">
            <v>0</v>
          </cell>
          <cell r="L640">
            <v>18</v>
          </cell>
          <cell r="M640">
            <v>0</v>
          </cell>
          <cell r="N640">
            <v>32</v>
          </cell>
          <cell r="O640">
            <v>0</v>
          </cell>
          <cell r="P640">
            <v>12.8</v>
          </cell>
          <cell r="Q640">
            <v>0</v>
          </cell>
          <cell r="R640" t="str">
            <v>ETE 2018</v>
          </cell>
          <cell r="S640" t="str">
            <v>APPAREL</v>
          </cell>
          <cell r="T640" t="str">
            <v>WOMAN</v>
          </cell>
          <cell r="U640" t="str">
            <v>(vide)</v>
          </cell>
          <cell r="V640" t="str">
            <v>PCS</v>
          </cell>
          <cell r="W640">
            <v>355</v>
          </cell>
          <cell r="X640">
            <v>355</v>
          </cell>
          <cell r="BS640">
            <v>80</v>
          </cell>
          <cell r="BT640">
            <v>143</v>
          </cell>
          <cell r="BU640">
            <v>132</v>
          </cell>
          <cell r="CL640">
            <v>0</v>
          </cell>
        </row>
        <row r="641">
          <cell r="D641" t="str">
            <v>303WGP0-939-PCS</v>
          </cell>
          <cell r="E641" t="str">
            <v>303WGP0</v>
          </cell>
          <cell r="F641" t="str">
            <v xml:space="preserve">APAN AUTH TEE regular fit </v>
          </cell>
          <cell r="G641" t="str">
            <v>939</v>
          </cell>
          <cell r="H641" t="str">
            <v>PINK PEACH/BLACK</v>
          </cell>
          <cell r="I641">
            <v>4.8140000000000001</v>
          </cell>
          <cell r="J641">
            <v>45</v>
          </cell>
          <cell r="K641">
            <v>0</v>
          </cell>
          <cell r="L641">
            <v>18</v>
          </cell>
          <cell r="M641">
            <v>0</v>
          </cell>
          <cell r="N641">
            <v>35</v>
          </cell>
          <cell r="O641">
            <v>0</v>
          </cell>
          <cell r="P641">
            <v>14</v>
          </cell>
          <cell r="Q641">
            <v>0</v>
          </cell>
          <cell r="R641" t="str">
            <v>HIVER 2019</v>
          </cell>
          <cell r="S641" t="str">
            <v>APPAREL</v>
          </cell>
          <cell r="T641" t="str">
            <v>WOMAN</v>
          </cell>
          <cell r="U641" t="str">
            <v>(vide)</v>
          </cell>
          <cell r="V641" t="str">
            <v>PCS</v>
          </cell>
          <cell r="W641">
            <v>32</v>
          </cell>
          <cell r="X641">
            <v>32</v>
          </cell>
          <cell r="BT641">
            <v>7</v>
          </cell>
          <cell r="BU641">
            <v>12</v>
          </cell>
          <cell r="BV641">
            <v>13</v>
          </cell>
          <cell r="CL641">
            <v>0</v>
          </cell>
        </row>
        <row r="642">
          <cell r="D642" t="str">
            <v>303WGP0-A59-PCS</v>
          </cell>
          <cell r="E642" t="str">
            <v>303WGP0</v>
          </cell>
          <cell r="F642" t="str">
            <v xml:space="preserve">APAN AUTH TEE regular fit </v>
          </cell>
          <cell r="G642" t="str">
            <v>A59</v>
          </cell>
          <cell r="H642" t="str">
            <v>VIOLET/WHITE</v>
          </cell>
          <cell r="I642">
            <v>4.8140000000000001</v>
          </cell>
          <cell r="J642">
            <v>45</v>
          </cell>
          <cell r="K642">
            <v>0</v>
          </cell>
          <cell r="L642">
            <v>18</v>
          </cell>
          <cell r="M642">
            <v>0</v>
          </cell>
          <cell r="N642">
            <v>35</v>
          </cell>
          <cell r="O642">
            <v>0</v>
          </cell>
          <cell r="P642">
            <v>14</v>
          </cell>
          <cell r="Q642">
            <v>0</v>
          </cell>
          <cell r="R642" t="str">
            <v>HIVER 2019</v>
          </cell>
          <cell r="S642" t="str">
            <v>APPAREL</v>
          </cell>
          <cell r="T642" t="str">
            <v>WOMAN</v>
          </cell>
          <cell r="U642" t="str">
            <v>(vide)</v>
          </cell>
          <cell r="V642" t="str">
            <v>PCS</v>
          </cell>
          <cell r="W642">
            <v>193</v>
          </cell>
          <cell r="X642">
            <v>193</v>
          </cell>
          <cell r="BS642">
            <v>46</v>
          </cell>
          <cell r="BT642">
            <v>58</v>
          </cell>
          <cell r="BU642">
            <v>46</v>
          </cell>
          <cell r="BV642">
            <v>28</v>
          </cell>
          <cell r="BW642">
            <v>15</v>
          </cell>
          <cell r="CL642">
            <v>0</v>
          </cell>
        </row>
        <row r="643">
          <cell r="D643" t="str">
            <v>303WGQ0-900-PCS</v>
          </cell>
          <cell r="E643" t="str">
            <v>303WGQ0</v>
          </cell>
          <cell r="F643" t="str">
            <v>APUA AUTH TEE</v>
          </cell>
          <cell r="G643" t="str">
            <v>900</v>
          </cell>
          <cell r="H643" t="str">
            <v>BLACK/WHITE</v>
          </cell>
          <cell r="I643">
            <v>4.4329999999999998</v>
          </cell>
          <cell r="J643">
            <v>35</v>
          </cell>
          <cell r="K643">
            <v>0</v>
          </cell>
          <cell r="L643">
            <v>14</v>
          </cell>
          <cell r="M643">
            <v>0</v>
          </cell>
          <cell r="N643">
            <v>30</v>
          </cell>
          <cell r="O643">
            <v>0</v>
          </cell>
          <cell r="P643">
            <v>12</v>
          </cell>
          <cell r="Q643">
            <v>0</v>
          </cell>
          <cell r="R643" t="str">
            <v>HIVER 2020</v>
          </cell>
          <cell r="S643" t="str">
            <v>APPAREL</v>
          </cell>
          <cell r="T643" t="str">
            <v>WOMAN</v>
          </cell>
          <cell r="U643" t="str">
            <v>(vide)</v>
          </cell>
          <cell r="V643" t="str">
            <v>PCS</v>
          </cell>
          <cell r="W643">
            <v>9</v>
          </cell>
          <cell r="X643">
            <v>9</v>
          </cell>
          <cell r="BS643">
            <v>4</v>
          </cell>
          <cell r="BU643">
            <v>5</v>
          </cell>
          <cell r="CL643">
            <v>0</v>
          </cell>
        </row>
        <row r="644">
          <cell r="D644" t="str">
            <v>303WGQ0-A0M-PCS</v>
          </cell>
          <cell r="E644" t="str">
            <v>303WGQ0</v>
          </cell>
          <cell r="F644" t="str">
            <v>APUA AUTH TEE</v>
          </cell>
          <cell r="G644" t="str">
            <v>A0M</v>
          </cell>
          <cell r="H644" t="str">
            <v>BLACK/WHITE ANTIQUE</v>
          </cell>
          <cell r="I644">
            <v>4.4329999999999998</v>
          </cell>
          <cell r="J644">
            <v>35</v>
          </cell>
          <cell r="K644">
            <v>0</v>
          </cell>
          <cell r="L644">
            <v>14</v>
          </cell>
          <cell r="M644">
            <v>0</v>
          </cell>
          <cell r="N644">
            <v>30</v>
          </cell>
          <cell r="O644">
            <v>0</v>
          </cell>
          <cell r="P644">
            <v>12</v>
          </cell>
          <cell r="Q644">
            <v>0</v>
          </cell>
          <cell r="R644" t="str">
            <v>HIVER 2020</v>
          </cell>
          <cell r="S644" t="str">
            <v>APPAREL</v>
          </cell>
          <cell r="T644" t="str">
            <v>WOMAN</v>
          </cell>
          <cell r="U644" t="str">
            <v>(vide)</v>
          </cell>
          <cell r="V644" t="str">
            <v>PCS</v>
          </cell>
          <cell r="W644">
            <v>57</v>
          </cell>
          <cell r="X644">
            <v>57</v>
          </cell>
          <cell r="BS644">
            <v>17</v>
          </cell>
          <cell r="BT644">
            <v>20</v>
          </cell>
          <cell r="BU644">
            <v>16</v>
          </cell>
          <cell r="BV644">
            <v>4</v>
          </cell>
          <cell r="CL644">
            <v>0</v>
          </cell>
        </row>
        <row r="645">
          <cell r="D645" t="str">
            <v>303WGQ0-A1H-PCS</v>
          </cell>
          <cell r="E645" t="str">
            <v>303WGQ0</v>
          </cell>
          <cell r="F645" t="str">
            <v>APUA AUTH TEE</v>
          </cell>
          <cell r="G645" t="str">
            <v>A1H</v>
          </cell>
          <cell r="H645" t="str">
            <v>BLACK/NEON ORANGE</v>
          </cell>
          <cell r="I645">
            <v>4.4329999999999998</v>
          </cell>
          <cell r="J645">
            <v>35</v>
          </cell>
          <cell r="K645">
            <v>0</v>
          </cell>
          <cell r="L645">
            <v>14</v>
          </cell>
          <cell r="M645">
            <v>0</v>
          </cell>
          <cell r="N645">
            <v>30</v>
          </cell>
          <cell r="O645">
            <v>0</v>
          </cell>
          <cell r="P645">
            <v>12</v>
          </cell>
          <cell r="Q645">
            <v>0</v>
          </cell>
          <cell r="R645" t="str">
            <v>HIVER 2020</v>
          </cell>
          <cell r="S645" t="str">
            <v>APPAREL</v>
          </cell>
          <cell r="T645" t="str">
            <v>WOMAN</v>
          </cell>
          <cell r="U645" t="str">
            <v>(vide)</v>
          </cell>
          <cell r="V645" t="str">
            <v>PCS</v>
          </cell>
          <cell r="W645">
            <v>368</v>
          </cell>
          <cell r="X645">
            <v>368</v>
          </cell>
          <cell r="BS645">
            <v>88</v>
          </cell>
          <cell r="BT645">
            <v>108</v>
          </cell>
          <cell r="BU645">
            <v>92</v>
          </cell>
          <cell r="BV645">
            <v>52</v>
          </cell>
          <cell r="BW645">
            <v>28</v>
          </cell>
          <cell r="CL645">
            <v>0</v>
          </cell>
        </row>
        <row r="646">
          <cell r="D646" t="str">
            <v>303WGQ0-A1I-PCS</v>
          </cell>
          <cell r="E646" t="str">
            <v>303WGQ0</v>
          </cell>
          <cell r="F646" t="str">
            <v>APUA AUTH TEE</v>
          </cell>
          <cell r="G646" t="str">
            <v>A1I</v>
          </cell>
          <cell r="H646" t="str">
            <v>BLACK/NEON GREEN</v>
          </cell>
          <cell r="I646">
            <v>4.4329999999999998</v>
          </cell>
          <cell r="J646">
            <v>35</v>
          </cell>
          <cell r="K646">
            <v>0</v>
          </cell>
          <cell r="L646">
            <v>14</v>
          </cell>
          <cell r="M646">
            <v>0</v>
          </cell>
          <cell r="N646">
            <v>30</v>
          </cell>
          <cell r="O646">
            <v>0</v>
          </cell>
          <cell r="P646">
            <v>12</v>
          </cell>
          <cell r="Q646">
            <v>0</v>
          </cell>
          <cell r="R646" t="str">
            <v>HIVER 2020</v>
          </cell>
          <cell r="S646" t="str">
            <v>APPAREL</v>
          </cell>
          <cell r="T646" t="str">
            <v>WOMAN</v>
          </cell>
          <cell r="U646" t="str">
            <v>(vide)</v>
          </cell>
          <cell r="V646" t="str">
            <v>PCS</v>
          </cell>
          <cell r="W646">
            <v>169</v>
          </cell>
          <cell r="X646">
            <v>169</v>
          </cell>
          <cell r="BS646">
            <v>57</v>
          </cell>
          <cell r="BT646">
            <v>59</v>
          </cell>
          <cell r="BU646">
            <v>46</v>
          </cell>
          <cell r="BV646">
            <v>7</v>
          </cell>
          <cell r="CL646">
            <v>0</v>
          </cell>
        </row>
        <row r="647">
          <cell r="D647" t="str">
            <v>303WGQ0-A21-PCS</v>
          </cell>
          <cell r="E647" t="str">
            <v>303WGQ0</v>
          </cell>
          <cell r="F647" t="str">
            <v>APUA AUTH TEE</v>
          </cell>
          <cell r="G647" t="str">
            <v>A21</v>
          </cell>
          <cell r="H647" t="str">
            <v>BLACK/WHITE/BLACK</v>
          </cell>
          <cell r="I647">
            <v>4.4329999999999998</v>
          </cell>
          <cell r="J647">
            <v>35</v>
          </cell>
          <cell r="K647">
            <v>0</v>
          </cell>
          <cell r="L647">
            <v>14</v>
          </cell>
          <cell r="M647">
            <v>0</v>
          </cell>
          <cell r="N647">
            <v>30</v>
          </cell>
          <cell r="O647">
            <v>0</v>
          </cell>
          <cell r="P647">
            <v>12</v>
          </cell>
          <cell r="Q647">
            <v>0</v>
          </cell>
          <cell r="R647" t="str">
            <v>HIVER 2020</v>
          </cell>
          <cell r="S647" t="str">
            <v>APPAREL</v>
          </cell>
          <cell r="T647" t="str">
            <v>WOMAN</v>
          </cell>
          <cell r="U647" t="str">
            <v>(vide)</v>
          </cell>
          <cell r="V647" t="str">
            <v>PCS</v>
          </cell>
          <cell r="W647">
            <v>32</v>
          </cell>
          <cell r="X647">
            <v>32</v>
          </cell>
          <cell r="BS647">
            <v>25</v>
          </cell>
          <cell r="BU647">
            <v>3</v>
          </cell>
          <cell r="BV647">
            <v>2</v>
          </cell>
          <cell r="BW647">
            <v>2</v>
          </cell>
          <cell r="CL647">
            <v>0</v>
          </cell>
        </row>
        <row r="648">
          <cell r="D648" t="str">
            <v>303WGQ0-A22-PCS</v>
          </cell>
          <cell r="E648" t="str">
            <v>303WGQ0</v>
          </cell>
          <cell r="F648" t="str">
            <v>APUA AUTH TEE</v>
          </cell>
          <cell r="G648" t="str">
            <v>A22</v>
          </cell>
          <cell r="H648" t="str">
            <v>RED/WHITE/BLACK</v>
          </cell>
          <cell r="I648">
            <v>4.4329999999999998</v>
          </cell>
          <cell r="J648">
            <v>35</v>
          </cell>
          <cell r="K648">
            <v>0</v>
          </cell>
          <cell r="L648">
            <v>14</v>
          </cell>
          <cell r="M648">
            <v>0</v>
          </cell>
          <cell r="N648">
            <v>30</v>
          </cell>
          <cell r="O648">
            <v>0</v>
          </cell>
          <cell r="P648">
            <v>12</v>
          </cell>
          <cell r="Q648">
            <v>0</v>
          </cell>
          <cell r="R648" t="str">
            <v>HIVER 2020</v>
          </cell>
          <cell r="S648" t="str">
            <v>APPAREL</v>
          </cell>
          <cell r="T648" t="str">
            <v>WOMAN</v>
          </cell>
          <cell r="U648" t="str">
            <v>(vide)</v>
          </cell>
          <cell r="V648" t="str">
            <v>PCS</v>
          </cell>
          <cell r="W648">
            <v>1108</v>
          </cell>
          <cell r="X648">
            <v>1108</v>
          </cell>
          <cell r="BS648">
            <v>269</v>
          </cell>
          <cell r="BT648">
            <v>435</v>
          </cell>
          <cell r="BU648">
            <v>297</v>
          </cell>
          <cell r="BV648">
            <v>101</v>
          </cell>
          <cell r="BW648">
            <v>6</v>
          </cell>
          <cell r="CL648">
            <v>0</v>
          </cell>
        </row>
        <row r="649">
          <cell r="D649" t="str">
            <v>303WGQ0-A24-PCS</v>
          </cell>
          <cell r="E649" t="str">
            <v>303WGQ0</v>
          </cell>
          <cell r="F649" t="str">
            <v>APUA AUTH TEE</v>
          </cell>
          <cell r="G649" t="str">
            <v>A24</v>
          </cell>
          <cell r="H649" t="str">
            <v>VIOLET PANSY/WHT/BLK</v>
          </cell>
          <cell r="I649">
            <v>4.4329999999999998</v>
          </cell>
          <cell r="J649">
            <v>35</v>
          </cell>
          <cell r="K649">
            <v>0</v>
          </cell>
          <cell r="L649">
            <v>14</v>
          </cell>
          <cell r="M649">
            <v>0</v>
          </cell>
          <cell r="N649">
            <v>30</v>
          </cell>
          <cell r="O649">
            <v>0</v>
          </cell>
          <cell r="P649">
            <v>12</v>
          </cell>
          <cell r="Q649">
            <v>0</v>
          </cell>
          <cell r="R649" t="str">
            <v>HIVER 2020</v>
          </cell>
          <cell r="S649" t="str">
            <v>APPAREL</v>
          </cell>
          <cell r="T649" t="str">
            <v>WOMAN</v>
          </cell>
          <cell r="U649" t="str">
            <v>(vide)</v>
          </cell>
          <cell r="V649" t="str">
            <v>PCS</v>
          </cell>
          <cell r="W649">
            <v>198</v>
          </cell>
          <cell r="X649">
            <v>198</v>
          </cell>
          <cell r="BS649">
            <v>28</v>
          </cell>
          <cell r="BT649">
            <v>83</v>
          </cell>
          <cell r="BU649">
            <v>49</v>
          </cell>
          <cell r="BV649">
            <v>30</v>
          </cell>
          <cell r="BW649">
            <v>8</v>
          </cell>
          <cell r="CL649">
            <v>0</v>
          </cell>
        </row>
        <row r="650">
          <cell r="D650" t="str">
            <v>303WGQ0-A26-PCS</v>
          </cell>
          <cell r="E650" t="str">
            <v>303WGQ0</v>
          </cell>
          <cell r="F650" t="str">
            <v>APUA AUTH TEE</v>
          </cell>
          <cell r="G650" t="str">
            <v>A26</v>
          </cell>
          <cell r="H650" t="str">
            <v>WHITE/WHITE/BLACK</v>
          </cell>
          <cell r="I650">
            <v>4.4329999999999998</v>
          </cell>
          <cell r="J650">
            <v>35</v>
          </cell>
          <cell r="K650">
            <v>0</v>
          </cell>
          <cell r="L650">
            <v>14</v>
          </cell>
          <cell r="M650">
            <v>0</v>
          </cell>
          <cell r="N650">
            <v>30</v>
          </cell>
          <cell r="O650">
            <v>0</v>
          </cell>
          <cell r="P650">
            <v>12</v>
          </cell>
          <cell r="Q650">
            <v>0</v>
          </cell>
          <cell r="R650" t="str">
            <v>HIVER 2020</v>
          </cell>
          <cell r="S650" t="str">
            <v>APPAREL</v>
          </cell>
          <cell r="T650" t="str">
            <v>WOMAN</v>
          </cell>
          <cell r="U650" t="str">
            <v>(vide)</v>
          </cell>
          <cell r="V650" t="str">
            <v>PCS</v>
          </cell>
          <cell r="W650">
            <v>1475</v>
          </cell>
          <cell r="X650">
            <v>1475</v>
          </cell>
          <cell r="BS650">
            <v>497</v>
          </cell>
          <cell r="BT650">
            <v>501</v>
          </cell>
          <cell r="BU650">
            <v>353</v>
          </cell>
          <cell r="BV650">
            <v>73</v>
          </cell>
          <cell r="BW650">
            <v>51</v>
          </cell>
          <cell r="CL650">
            <v>0</v>
          </cell>
        </row>
        <row r="651">
          <cell r="D651" t="str">
            <v>303WGQ0-A28-PCS</v>
          </cell>
          <cell r="E651" t="str">
            <v>303WGQ0</v>
          </cell>
          <cell r="F651" t="str">
            <v>APUA AUTH TEE</v>
          </cell>
          <cell r="G651" t="str">
            <v>A28</v>
          </cell>
          <cell r="H651" t="str">
            <v>FUCHSIA LT/WHITE/BLK</v>
          </cell>
          <cell r="I651">
            <v>4.4329999999999998</v>
          </cell>
          <cell r="J651">
            <v>35</v>
          </cell>
          <cell r="K651">
            <v>0</v>
          </cell>
          <cell r="L651">
            <v>14</v>
          </cell>
          <cell r="M651">
            <v>0</v>
          </cell>
          <cell r="N651">
            <v>30</v>
          </cell>
          <cell r="O651">
            <v>0</v>
          </cell>
          <cell r="P651">
            <v>12</v>
          </cell>
          <cell r="Q651">
            <v>0</v>
          </cell>
          <cell r="R651" t="str">
            <v>HIVER 2020</v>
          </cell>
          <cell r="S651" t="str">
            <v>APPAREL</v>
          </cell>
          <cell r="T651" t="str">
            <v>WOMAN</v>
          </cell>
          <cell r="U651" t="str">
            <v>(vide)</v>
          </cell>
          <cell r="V651" t="str">
            <v>PCS</v>
          </cell>
          <cell r="W651">
            <v>2190</v>
          </cell>
          <cell r="X651">
            <v>2190</v>
          </cell>
          <cell r="BS651">
            <v>656</v>
          </cell>
          <cell r="BT651">
            <v>757</v>
          </cell>
          <cell r="BU651">
            <v>528</v>
          </cell>
          <cell r="BV651">
            <v>156</v>
          </cell>
          <cell r="BW651">
            <v>93</v>
          </cell>
          <cell r="CL651">
            <v>0</v>
          </cell>
        </row>
        <row r="652">
          <cell r="D652" t="str">
            <v>303WGQ0-A30-PCS</v>
          </cell>
          <cell r="E652" t="str">
            <v>303WGQ0</v>
          </cell>
          <cell r="F652" t="str">
            <v>APUA AUTH TEE</v>
          </cell>
          <cell r="G652" t="str">
            <v>A30</v>
          </cell>
          <cell r="H652" t="str">
            <v>PINK/WHITE/BLACK</v>
          </cell>
          <cell r="I652">
            <v>4.4329999999999998</v>
          </cell>
          <cell r="J652">
            <v>35</v>
          </cell>
          <cell r="K652">
            <v>0</v>
          </cell>
          <cell r="L652">
            <v>14</v>
          </cell>
          <cell r="M652">
            <v>0</v>
          </cell>
          <cell r="N652">
            <v>30</v>
          </cell>
          <cell r="O652">
            <v>0</v>
          </cell>
          <cell r="P652">
            <v>12</v>
          </cell>
          <cell r="Q652">
            <v>0</v>
          </cell>
          <cell r="R652" t="str">
            <v>HIVER 2020</v>
          </cell>
          <cell r="S652" t="str">
            <v>APPAREL</v>
          </cell>
          <cell r="T652" t="str">
            <v>WOMAN</v>
          </cell>
          <cell r="U652" t="str">
            <v>(vide)</v>
          </cell>
          <cell r="V652" t="str">
            <v>PCS</v>
          </cell>
          <cell r="W652">
            <v>1000</v>
          </cell>
          <cell r="X652">
            <v>1000</v>
          </cell>
          <cell r="BS652">
            <v>317</v>
          </cell>
          <cell r="BT652">
            <v>309</v>
          </cell>
          <cell r="BU652">
            <v>253</v>
          </cell>
          <cell r="BV652">
            <v>77</v>
          </cell>
          <cell r="BW652">
            <v>44</v>
          </cell>
          <cell r="CL652">
            <v>0</v>
          </cell>
        </row>
        <row r="653">
          <cell r="D653" t="str">
            <v>303WGQ0-C68-PCS</v>
          </cell>
          <cell r="E653" t="str">
            <v>303WGQ0</v>
          </cell>
          <cell r="F653" t="str">
            <v>APUA AUTH TEE</v>
          </cell>
          <cell r="G653" t="str">
            <v>C68</v>
          </cell>
          <cell r="H653" t="str">
            <v>RED FRAGOLA/WHITE ANTIQUE</v>
          </cell>
          <cell r="I653">
            <v>4.4329999999999998</v>
          </cell>
          <cell r="J653">
            <v>35</v>
          </cell>
          <cell r="K653">
            <v>0</v>
          </cell>
          <cell r="L653">
            <v>14</v>
          </cell>
          <cell r="M653">
            <v>0</v>
          </cell>
          <cell r="N653">
            <v>30</v>
          </cell>
          <cell r="O653">
            <v>0</v>
          </cell>
          <cell r="P653">
            <v>12</v>
          </cell>
          <cell r="Q653">
            <v>0</v>
          </cell>
          <cell r="R653" t="str">
            <v>HIVER 2020</v>
          </cell>
          <cell r="S653" t="str">
            <v>APPAREL</v>
          </cell>
          <cell r="T653" t="str">
            <v>WOMAN</v>
          </cell>
          <cell r="U653" t="str">
            <v>(vide)</v>
          </cell>
          <cell r="V653" t="str">
            <v>PCS</v>
          </cell>
          <cell r="W653">
            <v>463</v>
          </cell>
          <cell r="X653">
            <v>463</v>
          </cell>
          <cell r="BS653">
            <v>120</v>
          </cell>
          <cell r="BT653">
            <v>143</v>
          </cell>
          <cell r="BU653">
            <v>125</v>
          </cell>
          <cell r="BV653">
            <v>48</v>
          </cell>
          <cell r="BW653">
            <v>27</v>
          </cell>
          <cell r="CL653">
            <v>0</v>
          </cell>
        </row>
        <row r="654">
          <cell r="D654" t="str">
            <v>303WGV0-903-PCS</v>
          </cell>
          <cell r="E654" t="str">
            <v>303WGV0</v>
          </cell>
          <cell r="F654" t="str">
            <v>ANGUY 222 BANDA SHORT</v>
          </cell>
          <cell r="G654" t="str">
            <v>903</v>
          </cell>
          <cell r="H654" t="str">
            <v>WHITE/BLACK</v>
          </cell>
          <cell r="I654">
            <v>6.4349999999999996</v>
          </cell>
          <cell r="J654">
            <v>45</v>
          </cell>
          <cell r="K654">
            <v>0</v>
          </cell>
          <cell r="L654">
            <v>18</v>
          </cell>
          <cell r="M654">
            <v>0</v>
          </cell>
          <cell r="N654">
            <v>35</v>
          </cell>
          <cell r="O654">
            <v>0</v>
          </cell>
          <cell r="P654">
            <v>14</v>
          </cell>
          <cell r="Q654">
            <v>0</v>
          </cell>
          <cell r="R654" t="str">
            <v>ETE 2019</v>
          </cell>
          <cell r="S654" t="str">
            <v>APPAREL</v>
          </cell>
          <cell r="T654" t="str">
            <v>WOMAN</v>
          </cell>
          <cell r="U654" t="str">
            <v>(vide)</v>
          </cell>
          <cell r="V654" t="str">
            <v>PCS</v>
          </cell>
          <cell r="W654">
            <v>45</v>
          </cell>
          <cell r="X654">
            <v>45</v>
          </cell>
          <cell r="BS654">
            <v>43</v>
          </cell>
          <cell r="BT654">
            <v>2</v>
          </cell>
          <cell r="CL654">
            <v>0</v>
          </cell>
        </row>
        <row r="655">
          <cell r="D655" t="str">
            <v>303WGV0-A21-PCS</v>
          </cell>
          <cell r="E655" t="str">
            <v>303WGV0</v>
          </cell>
          <cell r="F655" t="str">
            <v>ANGUY 222 BANDA SHORT</v>
          </cell>
          <cell r="G655" t="str">
            <v>A21</v>
          </cell>
          <cell r="H655" t="str">
            <v>BLACK/WHITE/BLACK</v>
          </cell>
          <cell r="I655">
            <v>6.4349999999999996</v>
          </cell>
          <cell r="J655">
            <v>45</v>
          </cell>
          <cell r="K655">
            <v>0</v>
          </cell>
          <cell r="L655">
            <v>18</v>
          </cell>
          <cell r="M655">
            <v>0</v>
          </cell>
          <cell r="N655">
            <v>35</v>
          </cell>
          <cell r="O655">
            <v>0</v>
          </cell>
          <cell r="P655">
            <v>14</v>
          </cell>
          <cell r="Q655">
            <v>0</v>
          </cell>
          <cell r="R655" t="str">
            <v>ETE 2019</v>
          </cell>
          <cell r="S655" t="str">
            <v>APPAREL</v>
          </cell>
          <cell r="T655" t="str">
            <v>WOMAN</v>
          </cell>
          <cell r="U655" t="str">
            <v>(vide)</v>
          </cell>
          <cell r="V655" t="str">
            <v>PCS</v>
          </cell>
          <cell r="W655">
            <v>745</v>
          </cell>
          <cell r="X655">
            <v>745</v>
          </cell>
          <cell r="BS655">
            <v>205</v>
          </cell>
          <cell r="BT655">
            <v>307</v>
          </cell>
          <cell r="BU655">
            <v>180</v>
          </cell>
          <cell r="BV655">
            <v>53</v>
          </cell>
          <cell r="CL655">
            <v>0</v>
          </cell>
        </row>
        <row r="656">
          <cell r="D656" t="str">
            <v>303WGV0-A22-PCS</v>
          </cell>
          <cell r="E656" t="str">
            <v>303WGV0</v>
          </cell>
          <cell r="F656" t="str">
            <v>ANGUY 222 BANDA SHORT</v>
          </cell>
          <cell r="G656" t="str">
            <v>A22</v>
          </cell>
          <cell r="H656" t="str">
            <v>RED/WHITE/BLACK</v>
          </cell>
          <cell r="I656">
            <v>6.4349999999999996</v>
          </cell>
          <cell r="J656">
            <v>45</v>
          </cell>
          <cell r="K656">
            <v>0</v>
          </cell>
          <cell r="L656">
            <v>18</v>
          </cell>
          <cell r="M656">
            <v>0</v>
          </cell>
          <cell r="N656">
            <v>35</v>
          </cell>
          <cell r="O656">
            <v>0</v>
          </cell>
          <cell r="P656">
            <v>14</v>
          </cell>
          <cell r="Q656">
            <v>0</v>
          </cell>
          <cell r="R656" t="str">
            <v>ETE 2019</v>
          </cell>
          <cell r="S656" t="str">
            <v>APPAREL</v>
          </cell>
          <cell r="T656" t="str">
            <v>WOMAN</v>
          </cell>
          <cell r="U656" t="str">
            <v>(vide)</v>
          </cell>
          <cell r="V656" t="str">
            <v>PCS</v>
          </cell>
          <cell r="W656">
            <v>32</v>
          </cell>
          <cell r="X656">
            <v>32</v>
          </cell>
          <cell r="BS656">
            <v>11</v>
          </cell>
          <cell r="BT656">
            <v>12</v>
          </cell>
          <cell r="BU656">
            <v>8</v>
          </cell>
          <cell r="BV656">
            <v>1</v>
          </cell>
          <cell r="CL656">
            <v>0</v>
          </cell>
        </row>
        <row r="657">
          <cell r="D657" t="str">
            <v>303WGV0-A24-PCS</v>
          </cell>
          <cell r="E657" t="str">
            <v>303WGV0</v>
          </cell>
          <cell r="F657" t="str">
            <v>ANGUY 222 BANDA SHORT</v>
          </cell>
          <cell r="G657" t="str">
            <v>A24</v>
          </cell>
          <cell r="H657" t="str">
            <v>VIOLET PANSY/WHT/BLK</v>
          </cell>
          <cell r="I657">
            <v>6.4349999999999996</v>
          </cell>
          <cell r="J657">
            <v>45</v>
          </cell>
          <cell r="K657">
            <v>0</v>
          </cell>
          <cell r="L657">
            <v>18</v>
          </cell>
          <cell r="M657">
            <v>0</v>
          </cell>
          <cell r="N657">
            <v>35</v>
          </cell>
          <cell r="O657">
            <v>0</v>
          </cell>
          <cell r="P657">
            <v>14</v>
          </cell>
          <cell r="Q657">
            <v>0</v>
          </cell>
          <cell r="R657" t="str">
            <v>ETE 2019</v>
          </cell>
          <cell r="S657" t="str">
            <v>APPAREL</v>
          </cell>
          <cell r="T657" t="str">
            <v>WOMAN</v>
          </cell>
          <cell r="U657" t="str">
            <v>(vide)</v>
          </cell>
          <cell r="V657" t="str">
            <v>PCS</v>
          </cell>
          <cell r="W657">
            <v>104</v>
          </cell>
          <cell r="X657">
            <v>104</v>
          </cell>
          <cell r="BS657">
            <v>26</v>
          </cell>
          <cell r="BT657">
            <v>46</v>
          </cell>
          <cell r="BU657">
            <v>29</v>
          </cell>
          <cell r="BV657">
            <v>3</v>
          </cell>
          <cell r="CL657">
            <v>0</v>
          </cell>
        </row>
        <row r="658">
          <cell r="D658" t="str">
            <v>303WGV0-A26-PCS</v>
          </cell>
          <cell r="E658" t="str">
            <v>303WGV0</v>
          </cell>
          <cell r="F658" t="str">
            <v>ANGUY 222 BANDA SHORT</v>
          </cell>
          <cell r="G658" t="str">
            <v>A26</v>
          </cell>
          <cell r="H658" t="str">
            <v>WHITE/WHITE/BLACK</v>
          </cell>
          <cell r="I658">
            <v>6.4349999999999996</v>
          </cell>
          <cell r="J658">
            <v>45</v>
          </cell>
          <cell r="K658">
            <v>0</v>
          </cell>
          <cell r="L658">
            <v>18</v>
          </cell>
          <cell r="M658">
            <v>0</v>
          </cell>
          <cell r="N658">
            <v>35</v>
          </cell>
          <cell r="O658">
            <v>0</v>
          </cell>
          <cell r="P658">
            <v>14</v>
          </cell>
          <cell r="Q658">
            <v>0</v>
          </cell>
          <cell r="R658" t="str">
            <v>ETE 2019</v>
          </cell>
          <cell r="S658" t="str">
            <v>APPAREL</v>
          </cell>
          <cell r="T658" t="str">
            <v>WOMAN</v>
          </cell>
          <cell r="U658" t="str">
            <v>(vide)</v>
          </cell>
          <cell r="V658" t="str">
            <v>PCS</v>
          </cell>
          <cell r="W658">
            <v>214</v>
          </cell>
          <cell r="X658">
            <v>214</v>
          </cell>
          <cell r="BS658">
            <v>46</v>
          </cell>
          <cell r="BT658">
            <v>88</v>
          </cell>
          <cell r="BU658">
            <v>75</v>
          </cell>
          <cell r="BV658">
            <v>5</v>
          </cell>
          <cell r="CL658">
            <v>0</v>
          </cell>
        </row>
        <row r="659">
          <cell r="D659" t="str">
            <v>303WGV0-A28-PCS</v>
          </cell>
          <cell r="E659" t="str">
            <v>303WGV0</v>
          </cell>
          <cell r="F659" t="str">
            <v>ANGUY 222 BANDA SHORT</v>
          </cell>
          <cell r="G659" t="str">
            <v>A28</v>
          </cell>
          <cell r="H659" t="str">
            <v>FUCHSIA LT/WHITE/BLK</v>
          </cell>
          <cell r="I659">
            <v>6.4349999999999996</v>
          </cell>
          <cell r="J659">
            <v>45</v>
          </cell>
          <cell r="K659">
            <v>0</v>
          </cell>
          <cell r="L659">
            <v>18</v>
          </cell>
          <cell r="M659">
            <v>0</v>
          </cell>
          <cell r="N659">
            <v>35</v>
          </cell>
          <cell r="O659">
            <v>0</v>
          </cell>
          <cell r="P659">
            <v>14</v>
          </cell>
          <cell r="Q659">
            <v>0</v>
          </cell>
          <cell r="R659" t="str">
            <v>ETE 2019</v>
          </cell>
          <cell r="S659" t="str">
            <v>APPAREL</v>
          </cell>
          <cell r="T659" t="str">
            <v>WOMAN</v>
          </cell>
          <cell r="U659" t="str">
            <v>(vide)</v>
          </cell>
          <cell r="V659" t="str">
            <v>PCS</v>
          </cell>
          <cell r="W659">
            <v>20</v>
          </cell>
          <cell r="X659">
            <v>20</v>
          </cell>
          <cell r="BS659">
            <v>6</v>
          </cell>
          <cell r="BT659">
            <v>2</v>
          </cell>
          <cell r="BU659">
            <v>3</v>
          </cell>
          <cell r="BV659">
            <v>7</v>
          </cell>
          <cell r="BW659">
            <v>2</v>
          </cell>
          <cell r="CL659">
            <v>0</v>
          </cell>
        </row>
        <row r="660">
          <cell r="D660" t="str">
            <v>303WGV0-W24-PCS</v>
          </cell>
          <cell r="E660" t="str">
            <v>303WGV0</v>
          </cell>
          <cell r="F660" t="str">
            <v>ANGUY 222 BANDA SHORT</v>
          </cell>
          <cell r="G660" t="str">
            <v>W24</v>
          </cell>
          <cell r="H660" t="str">
            <v>PINK PEACH</v>
          </cell>
          <cell r="I660">
            <v>6.4349999999999996</v>
          </cell>
          <cell r="J660">
            <v>45</v>
          </cell>
          <cell r="K660">
            <v>0</v>
          </cell>
          <cell r="L660">
            <v>18</v>
          </cell>
          <cell r="M660">
            <v>0</v>
          </cell>
          <cell r="N660">
            <v>35</v>
          </cell>
          <cell r="O660">
            <v>0</v>
          </cell>
          <cell r="P660">
            <v>14</v>
          </cell>
          <cell r="Q660">
            <v>0</v>
          </cell>
          <cell r="R660" t="str">
            <v>ETE 2019</v>
          </cell>
          <cell r="S660" t="str">
            <v>APPAREL</v>
          </cell>
          <cell r="T660" t="str">
            <v>WOMAN</v>
          </cell>
          <cell r="U660" t="str">
            <v>(vide)</v>
          </cell>
          <cell r="V660" t="str">
            <v>PCS</v>
          </cell>
          <cell r="W660">
            <v>333</v>
          </cell>
          <cell r="X660">
            <v>333</v>
          </cell>
          <cell r="BS660">
            <v>161</v>
          </cell>
          <cell r="BT660">
            <v>94</v>
          </cell>
          <cell r="BU660">
            <v>78</v>
          </cell>
          <cell r="CL660">
            <v>0</v>
          </cell>
        </row>
        <row r="661">
          <cell r="D661" t="str">
            <v>303WGW0-900-PCS</v>
          </cell>
          <cell r="E661" t="str">
            <v>303WGW0</v>
          </cell>
          <cell r="F661" t="str">
            <v>ANAH AUTH 3/4 PANTS</v>
          </cell>
          <cell r="G661" t="str">
            <v>900</v>
          </cell>
          <cell r="H661" t="str">
            <v>BLACK/WHITE</v>
          </cell>
          <cell r="I661">
            <v>8.2650000000000006</v>
          </cell>
          <cell r="J661">
            <v>65</v>
          </cell>
          <cell r="K661">
            <v>0</v>
          </cell>
          <cell r="L661">
            <v>26</v>
          </cell>
          <cell r="M661">
            <v>0</v>
          </cell>
          <cell r="N661">
            <v>35</v>
          </cell>
          <cell r="O661">
            <v>0</v>
          </cell>
          <cell r="P661">
            <v>14</v>
          </cell>
          <cell r="Q661">
            <v>0</v>
          </cell>
          <cell r="R661" t="str">
            <v>ETE 2018</v>
          </cell>
          <cell r="S661" t="str">
            <v>APPAREL</v>
          </cell>
          <cell r="T661" t="str">
            <v>WOMAN</v>
          </cell>
          <cell r="U661" t="str">
            <v>(vide)</v>
          </cell>
          <cell r="V661" t="str">
            <v>PCS</v>
          </cell>
          <cell r="W661">
            <v>11</v>
          </cell>
          <cell r="X661">
            <v>11</v>
          </cell>
          <cell r="BT661">
            <v>10</v>
          </cell>
          <cell r="BV661">
            <v>1</v>
          </cell>
          <cell r="CL661">
            <v>0</v>
          </cell>
        </row>
        <row r="662">
          <cell r="D662" t="str">
            <v>303WGZ0-905-PCS</v>
          </cell>
          <cell r="E662" t="str">
            <v>303WGZ0</v>
          </cell>
          <cell r="F662" t="str">
            <v>RAUL AUTH TEE</v>
          </cell>
          <cell r="G662" t="str">
            <v>905</v>
          </cell>
          <cell r="H662" t="str">
            <v>BLUE/BLACK/WHITE</v>
          </cell>
          <cell r="I662">
            <v>8.1549999999999994</v>
          </cell>
          <cell r="J662">
            <v>50</v>
          </cell>
          <cell r="K662">
            <v>0</v>
          </cell>
          <cell r="L662">
            <v>20</v>
          </cell>
          <cell r="M662">
            <v>0</v>
          </cell>
          <cell r="N662">
            <v>35</v>
          </cell>
          <cell r="O662">
            <v>0</v>
          </cell>
          <cell r="P662">
            <v>14</v>
          </cell>
          <cell r="Q662">
            <v>0</v>
          </cell>
          <cell r="R662" t="str">
            <v>ETE 2018</v>
          </cell>
          <cell r="S662" t="str">
            <v>APPAREL</v>
          </cell>
          <cell r="T662" t="str">
            <v>MAN</v>
          </cell>
          <cell r="U662" t="str">
            <v>(vide)</v>
          </cell>
          <cell r="V662" t="str">
            <v>PCS</v>
          </cell>
          <cell r="W662">
            <v>4</v>
          </cell>
          <cell r="X662">
            <v>4</v>
          </cell>
          <cell r="BT662">
            <v>1</v>
          </cell>
          <cell r="BV662">
            <v>3</v>
          </cell>
          <cell r="CL662">
            <v>0</v>
          </cell>
        </row>
        <row r="663">
          <cell r="D663" t="str">
            <v>303WH00-908-PCS</v>
          </cell>
          <cell r="E663" t="str">
            <v>303WH00</v>
          </cell>
          <cell r="F663" t="str">
            <v>TANA AUTH JKT</v>
          </cell>
          <cell r="G663" t="str">
            <v>908</v>
          </cell>
          <cell r="H663" t="str">
            <v>BLACK/WHITE/BLUE</v>
          </cell>
          <cell r="I663">
            <v>13.363</v>
          </cell>
          <cell r="J663">
            <v>80</v>
          </cell>
          <cell r="K663">
            <v>0</v>
          </cell>
          <cell r="L663">
            <v>32</v>
          </cell>
          <cell r="M663">
            <v>0</v>
          </cell>
          <cell r="N663">
            <v>65</v>
          </cell>
          <cell r="O663">
            <v>0</v>
          </cell>
          <cell r="P663">
            <v>26</v>
          </cell>
          <cell r="Q663">
            <v>0</v>
          </cell>
          <cell r="R663" t="str">
            <v>ETE 2018</v>
          </cell>
          <cell r="S663" t="str">
            <v>APPAREL</v>
          </cell>
          <cell r="T663" t="str">
            <v>MAN</v>
          </cell>
          <cell r="U663" t="str">
            <v>(vide)</v>
          </cell>
          <cell r="V663" t="str">
            <v>PCS</v>
          </cell>
          <cell r="W663">
            <v>56</v>
          </cell>
          <cell r="X663">
            <v>56</v>
          </cell>
          <cell r="BT663">
            <v>4</v>
          </cell>
          <cell r="BU663">
            <v>15</v>
          </cell>
          <cell r="BV663">
            <v>21</v>
          </cell>
          <cell r="BW663">
            <v>9</v>
          </cell>
          <cell r="BX663">
            <v>7</v>
          </cell>
          <cell r="CL663">
            <v>0</v>
          </cell>
        </row>
        <row r="664">
          <cell r="D664" t="str">
            <v>303WH20-005-PCS</v>
          </cell>
          <cell r="E664" t="str">
            <v>303WH20</v>
          </cell>
          <cell r="F664" t="str">
            <v xml:space="preserve">HURTADO 222 BANDA SWEAT </v>
          </cell>
          <cell r="G664" t="str">
            <v>005</v>
          </cell>
          <cell r="H664" t="str">
            <v>BLACK</v>
          </cell>
          <cell r="I664">
            <v>14.185</v>
          </cell>
          <cell r="J664">
            <v>85</v>
          </cell>
          <cell r="K664">
            <v>0</v>
          </cell>
          <cell r="L664">
            <v>34</v>
          </cell>
          <cell r="M664">
            <v>0</v>
          </cell>
          <cell r="N664">
            <v>80</v>
          </cell>
          <cell r="O664">
            <v>0</v>
          </cell>
          <cell r="P664">
            <v>30</v>
          </cell>
          <cell r="Q664">
            <v>0</v>
          </cell>
          <cell r="R664" t="str">
            <v>HIVER 2020</v>
          </cell>
          <cell r="S664" t="str">
            <v>APPAREL</v>
          </cell>
          <cell r="T664" t="str">
            <v>UNISEX</v>
          </cell>
          <cell r="U664" t="str">
            <v>(vide)</v>
          </cell>
          <cell r="V664" t="str">
            <v>PCS</v>
          </cell>
          <cell r="W664">
            <v>10</v>
          </cell>
          <cell r="X664">
            <v>10</v>
          </cell>
          <cell r="BW664">
            <v>10</v>
          </cell>
          <cell r="CL664">
            <v>0</v>
          </cell>
        </row>
        <row r="665">
          <cell r="D665" t="str">
            <v>303WH20-900-PCS</v>
          </cell>
          <cell r="E665" t="str">
            <v>303WH20</v>
          </cell>
          <cell r="F665" t="str">
            <v xml:space="preserve">HURTADO 222 BANDA SWEAT </v>
          </cell>
          <cell r="G665" t="str">
            <v>900</v>
          </cell>
          <cell r="H665" t="str">
            <v>BLACK/WHITE</v>
          </cell>
          <cell r="I665">
            <v>14.185</v>
          </cell>
          <cell r="J665">
            <v>85</v>
          </cell>
          <cell r="K665">
            <v>0</v>
          </cell>
          <cell r="L665">
            <v>34</v>
          </cell>
          <cell r="M665">
            <v>0</v>
          </cell>
          <cell r="N665">
            <v>80</v>
          </cell>
          <cell r="O665">
            <v>0</v>
          </cell>
          <cell r="P665">
            <v>30</v>
          </cell>
          <cell r="Q665">
            <v>0</v>
          </cell>
          <cell r="R665" t="str">
            <v>HIVER 2020</v>
          </cell>
          <cell r="S665" t="str">
            <v>APPAREL</v>
          </cell>
          <cell r="T665" t="str">
            <v>UNISEX</v>
          </cell>
          <cell r="U665" t="str">
            <v>(vide)</v>
          </cell>
          <cell r="V665" t="str">
            <v>PCS</v>
          </cell>
          <cell r="W665">
            <v>14</v>
          </cell>
          <cell r="X665">
            <v>14</v>
          </cell>
          <cell r="BT665">
            <v>14</v>
          </cell>
          <cell r="CL665">
            <v>0</v>
          </cell>
        </row>
        <row r="666">
          <cell r="D666" t="str">
            <v>303WH20-903-PCS</v>
          </cell>
          <cell r="E666" t="str">
            <v>303WH20</v>
          </cell>
          <cell r="F666" t="str">
            <v xml:space="preserve">HURTADO 222 BANDA SWEAT </v>
          </cell>
          <cell r="G666" t="str">
            <v>903</v>
          </cell>
          <cell r="H666" t="str">
            <v>WHITE/BLACK</v>
          </cell>
          <cell r="I666">
            <v>14.185</v>
          </cell>
          <cell r="J666">
            <v>85</v>
          </cell>
          <cell r="K666">
            <v>0</v>
          </cell>
          <cell r="L666">
            <v>34</v>
          </cell>
          <cell r="M666">
            <v>0</v>
          </cell>
          <cell r="N666">
            <v>80</v>
          </cell>
          <cell r="O666">
            <v>0</v>
          </cell>
          <cell r="P666">
            <v>30</v>
          </cell>
          <cell r="Q666">
            <v>0</v>
          </cell>
          <cell r="R666" t="str">
            <v>HIVER 2020</v>
          </cell>
          <cell r="S666" t="str">
            <v>APPAREL</v>
          </cell>
          <cell r="T666" t="str">
            <v>UNISEX</v>
          </cell>
          <cell r="U666" t="str">
            <v>(vide)</v>
          </cell>
          <cell r="V666" t="str">
            <v>PCS</v>
          </cell>
          <cell r="W666">
            <v>12</v>
          </cell>
          <cell r="X666">
            <v>12</v>
          </cell>
          <cell r="BT666">
            <v>7</v>
          </cell>
          <cell r="BV666">
            <v>4</v>
          </cell>
          <cell r="BW666">
            <v>1</v>
          </cell>
          <cell r="CL666">
            <v>0</v>
          </cell>
        </row>
        <row r="667">
          <cell r="D667" t="str">
            <v>303WH20-990-PCS</v>
          </cell>
          <cell r="E667" t="str">
            <v>303WH20</v>
          </cell>
          <cell r="F667" t="str">
            <v xml:space="preserve">HURTADO 222 BANDA SWEAT </v>
          </cell>
          <cell r="G667" t="str">
            <v>990</v>
          </cell>
          <cell r="H667" t="str">
            <v>BLUE DK/PETROL</v>
          </cell>
          <cell r="I667">
            <v>14.185</v>
          </cell>
          <cell r="J667">
            <v>85</v>
          </cell>
          <cell r="K667">
            <v>0</v>
          </cell>
          <cell r="L667">
            <v>34</v>
          </cell>
          <cell r="M667">
            <v>0</v>
          </cell>
          <cell r="N667">
            <v>80</v>
          </cell>
          <cell r="O667">
            <v>0</v>
          </cell>
          <cell r="P667">
            <v>30</v>
          </cell>
          <cell r="Q667">
            <v>0</v>
          </cell>
          <cell r="R667" t="str">
            <v>HIVER 2020</v>
          </cell>
          <cell r="S667" t="str">
            <v>APPAREL</v>
          </cell>
          <cell r="T667" t="str">
            <v>UNISEX</v>
          </cell>
          <cell r="U667" t="str">
            <v>(vide)</v>
          </cell>
          <cell r="V667" t="str">
            <v>PCS</v>
          </cell>
          <cell r="W667">
            <v>5</v>
          </cell>
          <cell r="X667">
            <v>5</v>
          </cell>
          <cell r="BT667">
            <v>1</v>
          </cell>
          <cell r="BU667">
            <v>2</v>
          </cell>
          <cell r="BW667">
            <v>2</v>
          </cell>
          <cell r="CL667">
            <v>0</v>
          </cell>
        </row>
        <row r="668">
          <cell r="D668" t="str">
            <v>303WH20-991-PCS</v>
          </cell>
          <cell r="E668" t="str">
            <v>303WH20</v>
          </cell>
          <cell r="F668" t="str">
            <v xml:space="preserve">HURTADO 222 BANDA SWEAT </v>
          </cell>
          <cell r="G668" t="str">
            <v>991</v>
          </cell>
          <cell r="H668" t="str">
            <v>RED DK/DAMSON</v>
          </cell>
          <cell r="I668">
            <v>14.185</v>
          </cell>
          <cell r="J668">
            <v>85</v>
          </cell>
          <cell r="K668">
            <v>0</v>
          </cell>
          <cell r="L668">
            <v>34</v>
          </cell>
          <cell r="M668">
            <v>0</v>
          </cell>
          <cell r="N668">
            <v>80</v>
          </cell>
          <cell r="O668">
            <v>0</v>
          </cell>
          <cell r="P668">
            <v>30</v>
          </cell>
          <cell r="Q668">
            <v>0</v>
          </cell>
          <cell r="R668" t="str">
            <v>HIVER 2020</v>
          </cell>
          <cell r="S668" t="str">
            <v>APPAREL</v>
          </cell>
          <cell r="T668" t="str">
            <v>UNISEX</v>
          </cell>
          <cell r="U668" t="str">
            <v>(vide)</v>
          </cell>
          <cell r="V668" t="str">
            <v>PCS</v>
          </cell>
          <cell r="W668">
            <v>6</v>
          </cell>
          <cell r="X668">
            <v>6</v>
          </cell>
          <cell r="BS668">
            <v>1</v>
          </cell>
          <cell r="BT668">
            <v>2</v>
          </cell>
          <cell r="BU668">
            <v>3</v>
          </cell>
          <cell r="CL668">
            <v>0</v>
          </cell>
        </row>
        <row r="669">
          <cell r="D669" t="str">
            <v>303WH20-A04-PCS</v>
          </cell>
          <cell r="E669" t="str">
            <v>303WH20</v>
          </cell>
          <cell r="F669" t="str">
            <v xml:space="preserve">HURTADO 222 BANDA SWEAT </v>
          </cell>
          <cell r="G669" t="str">
            <v>A04</v>
          </cell>
          <cell r="H669" t="str">
            <v>BLUE/WHITE</v>
          </cell>
          <cell r="I669">
            <v>14.185</v>
          </cell>
          <cell r="J669">
            <v>85</v>
          </cell>
          <cell r="K669">
            <v>0</v>
          </cell>
          <cell r="L669">
            <v>34</v>
          </cell>
          <cell r="M669">
            <v>0</v>
          </cell>
          <cell r="N669">
            <v>80</v>
          </cell>
          <cell r="O669">
            <v>0</v>
          </cell>
          <cell r="P669">
            <v>30</v>
          </cell>
          <cell r="Q669">
            <v>0</v>
          </cell>
          <cell r="R669" t="str">
            <v>HIVER 2020</v>
          </cell>
          <cell r="S669" t="str">
            <v>APPAREL</v>
          </cell>
          <cell r="T669" t="str">
            <v>UNISEX</v>
          </cell>
          <cell r="U669" t="str">
            <v>(vide)</v>
          </cell>
          <cell r="V669" t="str">
            <v>PCS</v>
          </cell>
          <cell r="W669">
            <v>3</v>
          </cell>
          <cell r="X669">
            <v>3</v>
          </cell>
          <cell r="BS669">
            <v>3</v>
          </cell>
          <cell r="CL669">
            <v>0</v>
          </cell>
        </row>
        <row r="670">
          <cell r="D670" t="str">
            <v>303WH20-A23-PCS</v>
          </cell>
          <cell r="E670" t="str">
            <v>303WH20</v>
          </cell>
          <cell r="F670" t="str">
            <v xml:space="preserve">HURTADO 222 BANDA SWEAT </v>
          </cell>
          <cell r="G670" t="str">
            <v>A23</v>
          </cell>
          <cell r="H670" t="str">
            <v>GREYMDMEL/WHITE/BLK</v>
          </cell>
          <cell r="I670">
            <v>14.185</v>
          </cell>
          <cell r="J670">
            <v>0</v>
          </cell>
          <cell r="K670">
            <v>80</v>
          </cell>
          <cell r="L670">
            <v>0</v>
          </cell>
          <cell r="M670">
            <v>32</v>
          </cell>
          <cell r="N670">
            <v>0</v>
          </cell>
          <cell r="O670">
            <v>70</v>
          </cell>
          <cell r="P670">
            <v>0</v>
          </cell>
          <cell r="Q670">
            <v>32</v>
          </cell>
          <cell r="R670" t="str">
            <v>HIVER 2020</v>
          </cell>
          <cell r="S670" t="str">
            <v>APPAREL</v>
          </cell>
          <cell r="T670" t="str">
            <v>UNISEX</v>
          </cell>
          <cell r="U670" t="str">
            <v>(vide)</v>
          </cell>
          <cell r="V670" t="str">
            <v>PCS</v>
          </cell>
          <cell r="W670">
            <v>1</v>
          </cell>
          <cell r="X670">
            <v>1</v>
          </cell>
          <cell r="BP670">
            <v>1</v>
          </cell>
          <cell r="CL670">
            <v>0</v>
          </cell>
        </row>
        <row r="671">
          <cell r="D671" t="str">
            <v>303WH20-A29-PCS</v>
          </cell>
          <cell r="E671" t="str">
            <v>303WH20</v>
          </cell>
          <cell r="F671" t="str">
            <v xml:space="preserve">HURTADO 222 BANDA SWEAT </v>
          </cell>
          <cell r="G671" t="str">
            <v>A29</v>
          </cell>
          <cell r="H671" t="str">
            <v>RED/WHITE</v>
          </cell>
          <cell r="I671">
            <v>14.185</v>
          </cell>
          <cell r="J671">
            <v>0</v>
          </cell>
          <cell r="K671">
            <v>80</v>
          </cell>
          <cell r="L671">
            <v>0</v>
          </cell>
          <cell r="M671">
            <v>32</v>
          </cell>
          <cell r="N671">
            <v>0</v>
          </cell>
          <cell r="O671">
            <v>70</v>
          </cell>
          <cell r="P671">
            <v>0</v>
          </cell>
          <cell r="Q671">
            <v>32</v>
          </cell>
          <cell r="R671" t="str">
            <v>HIVER 2020</v>
          </cell>
          <cell r="S671" t="str">
            <v>APPAREL</v>
          </cell>
          <cell r="T671" t="str">
            <v>UNISEX</v>
          </cell>
          <cell r="U671" t="str">
            <v>(vide)</v>
          </cell>
          <cell r="V671" t="str">
            <v>PCS</v>
          </cell>
          <cell r="W671">
            <v>5</v>
          </cell>
          <cell r="X671">
            <v>5</v>
          </cell>
          <cell r="BL671">
            <v>1</v>
          </cell>
          <cell r="BN671">
            <v>4</v>
          </cell>
          <cell r="CL671">
            <v>0</v>
          </cell>
        </row>
        <row r="672">
          <cell r="D672" t="str">
            <v>303WH70-908-PCS</v>
          </cell>
          <cell r="E672" t="str">
            <v>303WH70</v>
          </cell>
          <cell r="F672" t="str">
            <v>CARLOS AUTH JKT</v>
          </cell>
          <cell r="G672" t="str">
            <v>908</v>
          </cell>
          <cell r="H672" t="str">
            <v>BLACK/WHITE/BLUE</v>
          </cell>
          <cell r="I672">
            <v>21.527000000000001</v>
          </cell>
          <cell r="J672">
            <v>125</v>
          </cell>
          <cell r="K672">
            <v>0</v>
          </cell>
          <cell r="L672">
            <v>50</v>
          </cell>
          <cell r="M672">
            <v>0</v>
          </cell>
          <cell r="N672">
            <v>115</v>
          </cell>
          <cell r="O672">
            <v>0</v>
          </cell>
          <cell r="P672">
            <v>46</v>
          </cell>
          <cell r="Q672">
            <v>0</v>
          </cell>
          <cell r="R672" t="str">
            <v>ETE 2018</v>
          </cell>
          <cell r="S672" t="str">
            <v>APPAREL</v>
          </cell>
          <cell r="T672" t="str">
            <v>MAN</v>
          </cell>
          <cell r="U672" t="str">
            <v>(vide)</v>
          </cell>
          <cell r="V672" t="str">
            <v>PCS</v>
          </cell>
          <cell r="W672">
            <v>22</v>
          </cell>
          <cell r="X672">
            <v>22</v>
          </cell>
          <cell r="BT672">
            <v>22</v>
          </cell>
          <cell r="CL672">
            <v>0</v>
          </cell>
        </row>
        <row r="673">
          <cell r="D673" t="str">
            <v>303WH90-905-PCS</v>
          </cell>
          <cell r="E673" t="str">
            <v>303WH90</v>
          </cell>
          <cell r="F673" t="str">
            <v>AGIUS AUTH SWIM SHORT</v>
          </cell>
          <cell r="G673" t="str">
            <v>905</v>
          </cell>
          <cell r="H673" t="str">
            <v>BLUE/BLACK/WHITE</v>
          </cell>
          <cell r="I673">
            <v>10.286</v>
          </cell>
          <cell r="J673">
            <v>65</v>
          </cell>
          <cell r="K673">
            <v>0</v>
          </cell>
          <cell r="L673">
            <v>26</v>
          </cell>
          <cell r="M673">
            <v>0</v>
          </cell>
          <cell r="N673">
            <v>45</v>
          </cell>
          <cell r="O673">
            <v>0</v>
          </cell>
          <cell r="P673">
            <v>18</v>
          </cell>
          <cell r="Q673">
            <v>0</v>
          </cell>
          <cell r="R673" t="str">
            <v>ETE 2019</v>
          </cell>
          <cell r="S673" t="str">
            <v>APPAREL</v>
          </cell>
          <cell r="T673" t="str">
            <v>MAN</v>
          </cell>
          <cell r="U673" t="str">
            <v>(vide)</v>
          </cell>
          <cell r="V673" t="str">
            <v>PCS</v>
          </cell>
          <cell r="W673">
            <v>92</v>
          </cell>
          <cell r="X673">
            <v>92</v>
          </cell>
          <cell r="BS673">
            <v>12</v>
          </cell>
          <cell r="BT673">
            <v>31</v>
          </cell>
          <cell r="BU673">
            <v>39</v>
          </cell>
          <cell r="BV673">
            <v>10</v>
          </cell>
          <cell r="CL673">
            <v>0</v>
          </cell>
        </row>
        <row r="674">
          <cell r="D674" t="str">
            <v>303WH90-910-PCS</v>
          </cell>
          <cell r="E674" t="str">
            <v>303WH90</v>
          </cell>
          <cell r="F674" t="str">
            <v>AGIUS AUTH SWIM SHORT</v>
          </cell>
          <cell r="G674" t="str">
            <v>910</v>
          </cell>
          <cell r="H674" t="str">
            <v>PINK/BLACK</v>
          </cell>
          <cell r="I674">
            <v>10.286</v>
          </cell>
          <cell r="J674">
            <v>65</v>
          </cell>
          <cell r="K674">
            <v>0</v>
          </cell>
          <cell r="L674">
            <v>26</v>
          </cell>
          <cell r="M674">
            <v>0</v>
          </cell>
          <cell r="N674">
            <v>45</v>
          </cell>
          <cell r="O674">
            <v>0</v>
          </cell>
          <cell r="P674">
            <v>18</v>
          </cell>
          <cell r="Q674">
            <v>0</v>
          </cell>
          <cell r="R674" t="str">
            <v>ETE 2019</v>
          </cell>
          <cell r="S674" t="str">
            <v>APPAREL</v>
          </cell>
          <cell r="T674" t="str">
            <v>MAN</v>
          </cell>
          <cell r="U674" t="str">
            <v>(vide)</v>
          </cell>
          <cell r="V674" t="str">
            <v>PCS</v>
          </cell>
          <cell r="W674">
            <v>269</v>
          </cell>
          <cell r="X674">
            <v>269</v>
          </cell>
          <cell r="BS674">
            <v>36</v>
          </cell>
          <cell r="BT674">
            <v>84</v>
          </cell>
          <cell r="BU674">
            <v>121</v>
          </cell>
          <cell r="BV674">
            <v>18</v>
          </cell>
          <cell r="BW674">
            <v>10</v>
          </cell>
          <cell r="CL674">
            <v>0</v>
          </cell>
        </row>
        <row r="675">
          <cell r="D675" t="str">
            <v>303WH90-914-PCS</v>
          </cell>
          <cell r="E675" t="str">
            <v>303WH90</v>
          </cell>
          <cell r="F675" t="str">
            <v>AGIUS AUTH SWIM SHORT</v>
          </cell>
          <cell r="G675" t="str">
            <v>914</v>
          </cell>
          <cell r="H675" t="str">
            <v>BLACK/BLUE</v>
          </cell>
          <cell r="I675">
            <v>10.286</v>
          </cell>
          <cell r="J675">
            <v>65</v>
          </cell>
          <cell r="K675">
            <v>0</v>
          </cell>
          <cell r="L675">
            <v>26</v>
          </cell>
          <cell r="M675">
            <v>0</v>
          </cell>
          <cell r="N675">
            <v>45</v>
          </cell>
          <cell r="O675">
            <v>0</v>
          </cell>
          <cell r="P675">
            <v>18</v>
          </cell>
          <cell r="Q675">
            <v>0</v>
          </cell>
          <cell r="R675" t="str">
            <v>ETE 2019</v>
          </cell>
          <cell r="S675" t="str">
            <v>APPAREL</v>
          </cell>
          <cell r="T675" t="str">
            <v>MAN</v>
          </cell>
          <cell r="U675" t="str">
            <v>(vide)</v>
          </cell>
          <cell r="V675" t="str">
            <v>PCS</v>
          </cell>
          <cell r="W675">
            <v>59</v>
          </cell>
          <cell r="X675">
            <v>59</v>
          </cell>
          <cell r="BS675">
            <v>11</v>
          </cell>
          <cell r="BT675">
            <v>24</v>
          </cell>
          <cell r="BU675">
            <v>21</v>
          </cell>
          <cell r="BV675">
            <v>3</v>
          </cell>
          <cell r="CL675">
            <v>0</v>
          </cell>
        </row>
        <row r="676">
          <cell r="D676" t="str">
            <v>303WH90-956-PCS</v>
          </cell>
          <cell r="E676" t="str">
            <v>303WH90</v>
          </cell>
          <cell r="F676" t="str">
            <v>AGIUS AUTH SWIM SHORT</v>
          </cell>
          <cell r="G676" t="str">
            <v>956</v>
          </cell>
          <cell r="H676" t="str">
            <v>WHITE/BLACK/RED</v>
          </cell>
          <cell r="I676">
            <v>10.286</v>
          </cell>
          <cell r="J676">
            <v>65</v>
          </cell>
          <cell r="K676">
            <v>0</v>
          </cell>
          <cell r="L676">
            <v>26</v>
          </cell>
          <cell r="M676">
            <v>0</v>
          </cell>
          <cell r="N676">
            <v>45</v>
          </cell>
          <cell r="O676">
            <v>0</v>
          </cell>
          <cell r="P676">
            <v>18</v>
          </cell>
          <cell r="Q676">
            <v>0</v>
          </cell>
          <cell r="R676" t="str">
            <v>ETE 2019</v>
          </cell>
          <cell r="S676" t="str">
            <v>APPAREL</v>
          </cell>
          <cell r="T676" t="str">
            <v>MAN</v>
          </cell>
          <cell r="U676" t="str">
            <v>(vide)</v>
          </cell>
          <cell r="V676" t="str">
            <v>PCS</v>
          </cell>
          <cell r="W676">
            <v>1</v>
          </cell>
          <cell r="X676">
            <v>1</v>
          </cell>
          <cell r="BW676">
            <v>1</v>
          </cell>
          <cell r="CL676">
            <v>0</v>
          </cell>
        </row>
        <row r="677">
          <cell r="D677" t="str">
            <v>303WH90-A21-PCS</v>
          </cell>
          <cell r="E677" t="str">
            <v>303WH90</v>
          </cell>
          <cell r="F677" t="str">
            <v>AGIUS AUTH SWIM SHORT</v>
          </cell>
          <cell r="G677" t="str">
            <v>A21</v>
          </cell>
          <cell r="H677" t="str">
            <v>BLACK/WHITE/BLACK</v>
          </cell>
          <cell r="I677">
            <v>10.286</v>
          </cell>
          <cell r="J677">
            <v>65</v>
          </cell>
          <cell r="K677">
            <v>0</v>
          </cell>
          <cell r="L677">
            <v>26</v>
          </cell>
          <cell r="M677">
            <v>0</v>
          </cell>
          <cell r="N677">
            <v>45</v>
          </cell>
          <cell r="O677">
            <v>0</v>
          </cell>
          <cell r="P677">
            <v>18</v>
          </cell>
          <cell r="Q677">
            <v>0</v>
          </cell>
          <cell r="R677" t="str">
            <v>ETE 2019</v>
          </cell>
          <cell r="S677" t="str">
            <v>APPAREL</v>
          </cell>
          <cell r="T677" t="str">
            <v>MAN</v>
          </cell>
          <cell r="U677" t="str">
            <v>(vide)</v>
          </cell>
          <cell r="V677" t="str">
            <v>PCS</v>
          </cell>
          <cell r="W677">
            <v>492</v>
          </cell>
          <cell r="X677">
            <v>492</v>
          </cell>
          <cell r="BS677">
            <v>27</v>
          </cell>
          <cell r="BT677">
            <v>106</v>
          </cell>
          <cell r="BU677">
            <v>194</v>
          </cell>
          <cell r="BV677">
            <v>103</v>
          </cell>
          <cell r="BW677">
            <v>60</v>
          </cell>
          <cell r="BX677">
            <v>2</v>
          </cell>
          <cell r="CL677">
            <v>0</v>
          </cell>
        </row>
        <row r="678">
          <cell r="D678" t="str">
            <v>303WH90-A22-PCS</v>
          </cell>
          <cell r="E678" t="str">
            <v>303WH90</v>
          </cell>
          <cell r="F678" t="str">
            <v>AGIUS AUTH SWIM SHORT</v>
          </cell>
          <cell r="G678" t="str">
            <v>A22</v>
          </cell>
          <cell r="H678" t="str">
            <v>RED/WHITE/BLACK</v>
          </cell>
          <cell r="I678">
            <v>10.286</v>
          </cell>
          <cell r="J678">
            <v>65</v>
          </cell>
          <cell r="K678">
            <v>0</v>
          </cell>
          <cell r="L678">
            <v>26</v>
          </cell>
          <cell r="M678">
            <v>0</v>
          </cell>
          <cell r="N678">
            <v>45</v>
          </cell>
          <cell r="O678">
            <v>0</v>
          </cell>
          <cell r="P678">
            <v>18</v>
          </cell>
          <cell r="Q678">
            <v>0</v>
          </cell>
          <cell r="R678" t="str">
            <v>ETE 2019</v>
          </cell>
          <cell r="S678" t="str">
            <v>APPAREL</v>
          </cell>
          <cell r="T678" t="str">
            <v>MAN</v>
          </cell>
          <cell r="U678" t="str">
            <v>(vide)</v>
          </cell>
          <cell r="V678" t="str">
            <v>PCS</v>
          </cell>
          <cell r="W678">
            <v>214</v>
          </cell>
          <cell r="X678">
            <v>214</v>
          </cell>
          <cell r="BT678">
            <v>43</v>
          </cell>
          <cell r="BU678">
            <v>85</v>
          </cell>
          <cell r="BV678">
            <v>61</v>
          </cell>
          <cell r="BW678">
            <v>23</v>
          </cell>
          <cell r="BX678">
            <v>2</v>
          </cell>
          <cell r="CL678">
            <v>0</v>
          </cell>
        </row>
        <row r="679">
          <cell r="D679" t="str">
            <v>303WH90-A24-PCS</v>
          </cell>
          <cell r="E679" t="str">
            <v>303WH90</v>
          </cell>
          <cell r="F679" t="str">
            <v>AGIUS AUTH SWIM SHORT</v>
          </cell>
          <cell r="G679" t="str">
            <v>A24</v>
          </cell>
          <cell r="H679" t="str">
            <v>VIOLET PANSY/WHT/BLK</v>
          </cell>
          <cell r="I679">
            <v>10.286</v>
          </cell>
          <cell r="J679">
            <v>65</v>
          </cell>
          <cell r="K679">
            <v>0</v>
          </cell>
          <cell r="L679">
            <v>26</v>
          </cell>
          <cell r="M679">
            <v>0</v>
          </cell>
          <cell r="N679">
            <v>45</v>
          </cell>
          <cell r="O679">
            <v>0</v>
          </cell>
          <cell r="P679">
            <v>18</v>
          </cell>
          <cell r="Q679">
            <v>0</v>
          </cell>
          <cell r="R679" t="str">
            <v>ETE 2019</v>
          </cell>
          <cell r="S679" t="str">
            <v>APPAREL</v>
          </cell>
          <cell r="T679" t="str">
            <v>MAN</v>
          </cell>
          <cell r="U679" t="str">
            <v>(vide)</v>
          </cell>
          <cell r="V679" t="str">
            <v>PCS</v>
          </cell>
          <cell r="W679">
            <v>78</v>
          </cell>
          <cell r="X679">
            <v>78</v>
          </cell>
          <cell r="BT679">
            <v>8</v>
          </cell>
          <cell r="BU679">
            <v>31</v>
          </cell>
          <cell r="BV679">
            <v>22</v>
          </cell>
          <cell r="BW679">
            <v>8</v>
          </cell>
          <cell r="BX679">
            <v>9</v>
          </cell>
          <cell r="CL679">
            <v>0</v>
          </cell>
        </row>
        <row r="680">
          <cell r="D680" t="str">
            <v>303WH90-A25-PCS</v>
          </cell>
          <cell r="E680" t="str">
            <v>303WH90</v>
          </cell>
          <cell r="F680" t="str">
            <v>AGIUS AUTH SWIM SHORT</v>
          </cell>
          <cell r="G680" t="str">
            <v>A25</v>
          </cell>
          <cell r="H680" t="str">
            <v>GREEN/WHITE/BLACK</v>
          </cell>
          <cell r="I680">
            <v>10.286</v>
          </cell>
          <cell r="J680">
            <v>65</v>
          </cell>
          <cell r="K680">
            <v>0</v>
          </cell>
          <cell r="L680">
            <v>26</v>
          </cell>
          <cell r="M680">
            <v>0</v>
          </cell>
          <cell r="N680">
            <v>45</v>
          </cell>
          <cell r="O680">
            <v>0</v>
          </cell>
          <cell r="P680">
            <v>18</v>
          </cell>
          <cell r="Q680">
            <v>0</v>
          </cell>
          <cell r="R680" t="str">
            <v>ETE 2019</v>
          </cell>
          <cell r="S680" t="str">
            <v>APPAREL</v>
          </cell>
          <cell r="T680" t="str">
            <v>MAN</v>
          </cell>
          <cell r="U680" t="str">
            <v>(vide)</v>
          </cell>
          <cell r="V680" t="str">
            <v>PCS</v>
          </cell>
          <cell r="W680">
            <v>379</v>
          </cell>
          <cell r="X680">
            <v>379</v>
          </cell>
          <cell r="BS680">
            <v>11</v>
          </cell>
          <cell r="BT680">
            <v>84</v>
          </cell>
          <cell r="BU680">
            <v>137</v>
          </cell>
          <cell r="BV680">
            <v>104</v>
          </cell>
          <cell r="BW680">
            <v>40</v>
          </cell>
          <cell r="BX680">
            <v>3</v>
          </cell>
          <cell r="CL680">
            <v>0</v>
          </cell>
        </row>
        <row r="681">
          <cell r="D681" t="str">
            <v>303WHA0-990-PCS</v>
          </cell>
          <cell r="E681" t="str">
            <v>303WHA0</v>
          </cell>
          <cell r="F681" t="str">
            <v>DIXON AUTH SWEAT</v>
          </cell>
          <cell r="G681" t="str">
            <v>990</v>
          </cell>
          <cell r="H681" t="str">
            <v>BLUE DK/PETROL</v>
          </cell>
          <cell r="I681">
            <v>10.115</v>
          </cell>
          <cell r="J681">
            <v>60</v>
          </cell>
          <cell r="K681">
            <v>0</v>
          </cell>
          <cell r="L681">
            <v>24</v>
          </cell>
          <cell r="M681">
            <v>0</v>
          </cell>
          <cell r="N681">
            <v>45</v>
          </cell>
          <cell r="O681">
            <v>0</v>
          </cell>
          <cell r="P681">
            <v>18</v>
          </cell>
          <cell r="Q681">
            <v>0</v>
          </cell>
          <cell r="R681" t="str">
            <v>HIVER 2018</v>
          </cell>
          <cell r="S681" t="str">
            <v>APPAREL</v>
          </cell>
          <cell r="T681" t="str">
            <v>MAN</v>
          </cell>
          <cell r="U681" t="str">
            <v>(vide)</v>
          </cell>
          <cell r="V681" t="str">
            <v>PCS</v>
          </cell>
          <cell r="W681">
            <v>18</v>
          </cell>
          <cell r="X681">
            <v>18</v>
          </cell>
          <cell r="BS681">
            <v>9</v>
          </cell>
          <cell r="BT681">
            <v>2</v>
          </cell>
          <cell r="BU681">
            <v>4</v>
          </cell>
          <cell r="BV681">
            <v>2</v>
          </cell>
          <cell r="BW681">
            <v>1</v>
          </cell>
          <cell r="CL681">
            <v>0</v>
          </cell>
        </row>
        <row r="682">
          <cell r="D682" t="str">
            <v>303WHA0-991-PCS</v>
          </cell>
          <cell r="E682" t="str">
            <v>303WHA0</v>
          </cell>
          <cell r="F682" t="str">
            <v>DIXON AUTH SWEAT</v>
          </cell>
          <cell r="G682" t="str">
            <v>991</v>
          </cell>
          <cell r="H682" t="str">
            <v>RED DK/DAMSON</v>
          </cell>
          <cell r="I682">
            <v>10.115</v>
          </cell>
          <cell r="J682">
            <v>60</v>
          </cell>
          <cell r="K682">
            <v>0</v>
          </cell>
          <cell r="L682">
            <v>24</v>
          </cell>
          <cell r="M682">
            <v>0</v>
          </cell>
          <cell r="N682">
            <v>45</v>
          </cell>
          <cell r="O682">
            <v>0</v>
          </cell>
          <cell r="P682">
            <v>18</v>
          </cell>
          <cell r="Q682">
            <v>0</v>
          </cell>
          <cell r="R682" t="str">
            <v>HIVER 2018</v>
          </cell>
          <cell r="S682" t="str">
            <v>APPAREL</v>
          </cell>
          <cell r="T682" t="str">
            <v>MAN</v>
          </cell>
          <cell r="U682" t="str">
            <v>(vide)</v>
          </cell>
          <cell r="V682" t="str">
            <v>PCS</v>
          </cell>
          <cell r="W682">
            <v>10</v>
          </cell>
          <cell r="X682">
            <v>10</v>
          </cell>
          <cell r="BT682">
            <v>2</v>
          </cell>
          <cell r="BU682">
            <v>4</v>
          </cell>
          <cell r="BV682">
            <v>2</v>
          </cell>
          <cell r="BW682">
            <v>2</v>
          </cell>
          <cell r="CL682">
            <v>0</v>
          </cell>
        </row>
        <row r="683">
          <cell r="D683" t="str">
            <v>303WHX0-902-PCS</v>
          </cell>
          <cell r="E683" t="str">
            <v>303WHX0</v>
          </cell>
          <cell r="F683" t="str">
            <v>COLE AUTH SHORT</v>
          </cell>
          <cell r="G683" t="str">
            <v>902</v>
          </cell>
          <cell r="H683" t="str">
            <v>BLUE/BLACK</v>
          </cell>
          <cell r="I683">
            <v>7.0359999999999996</v>
          </cell>
          <cell r="J683">
            <v>50</v>
          </cell>
          <cell r="K683">
            <v>0</v>
          </cell>
          <cell r="L683">
            <v>20</v>
          </cell>
          <cell r="M683">
            <v>0</v>
          </cell>
          <cell r="N683">
            <v>35</v>
          </cell>
          <cell r="O683">
            <v>0</v>
          </cell>
          <cell r="P683">
            <v>14</v>
          </cell>
          <cell r="Q683">
            <v>0</v>
          </cell>
          <cell r="R683" t="str">
            <v>ETE 2019</v>
          </cell>
          <cell r="S683" t="str">
            <v>APPAREL</v>
          </cell>
          <cell r="T683" t="str">
            <v>MAN</v>
          </cell>
          <cell r="U683" t="str">
            <v>(vide)</v>
          </cell>
          <cell r="V683" t="str">
            <v>PCS</v>
          </cell>
          <cell r="W683">
            <v>19</v>
          </cell>
          <cell r="X683">
            <v>19</v>
          </cell>
          <cell r="BS683">
            <v>1</v>
          </cell>
          <cell r="BU683">
            <v>6</v>
          </cell>
          <cell r="BV683">
            <v>8</v>
          </cell>
          <cell r="BW683">
            <v>4</v>
          </cell>
          <cell r="CL683">
            <v>0</v>
          </cell>
        </row>
        <row r="684">
          <cell r="D684" t="str">
            <v>303WHX0-903-PCS</v>
          </cell>
          <cell r="E684" t="str">
            <v>303WHX0</v>
          </cell>
          <cell r="F684" t="str">
            <v>COLE AUTH SHORT</v>
          </cell>
          <cell r="G684" t="str">
            <v>903</v>
          </cell>
          <cell r="H684" t="str">
            <v>WHITE/BLACK</v>
          </cell>
          <cell r="I684">
            <v>7.0359999999999996</v>
          </cell>
          <cell r="J684">
            <v>50</v>
          </cell>
          <cell r="K684">
            <v>0</v>
          </cell>
          <cell r="L684">
            <v>20</v>
          </cell>
          <cell r="M684">
            <v>0</v>
          </cell>
          <cell r="N684">
            <v>35</v>
          </cell>
          <cell r="O684">
            <v>0</v>
          </cell>
          <cell r="P684">
            <v>14</v>
          </cell>
          <cell r="Q684">
            <v>0</v>
          </cell>
          <cell r="R684" t="str">
            <v>ETE 2019</v>
          </cell>
          <cell r="S684" t="str">
            <v>APPAREL</v>
          </cell>
          <cell r="T684" t="str">
            <v>MAN</v>
          </cell>
          <cell r="U684" t="str">
            <v>(vide)</v>
          </cell>
          <cell r="V684" t="str">
            <v>PCS</v>
          </cell>
          <cell r="W684">
            <v>235</v>
          </cell>
          <cell r="X684">
            <v>235</v>
          </cell>
          <cell r="BS684">
            <v>1</v>
          </cell>
          <cell r="BT684">
            <v>34</v>
          </cell>
          <cell r="BU684">
            <v>82</v>
          </cell>
          <cell r="BV684">
            <v>71</v>
          </cell>
          <cell r="BW684">
            <v>47</v>
          </cell>
          <cell r="CL684">
            <v>0</v>
          </cell>
        </row>
        <row r="685">
          <cell r="D685" t="str">
            <v>303WHX0-A14-PCS</v>
          </cell>
          <cell r="E685" t="str">
            <v>303WHX0</v>
          </cell>
          <cell r="F685" t="str">
            <v>COLE AUTH SHORT</v>
          </cell>
          <cell r="G685" t="str">
            <v>A14</v>
          </cell>
          <cell r="H685" t="str">
            <v>GREEN/WHITE</v>
          </cell>
          <cell r="I685">
            <v>7.0359999999999996</v>
          </cell>
          <cell r="J685">
            <v>50</v>
          </cell>
          <cell r="K685">
            <v>0</v>
          </cell>
          <cell r="L685">
            <v>20</v>
          </cell>
          <cell r="M685">
            <v>0</v>
          </cell>
          <cell r="N685">
            <v>35</v>
          </cell>
          <cell r="O685">
            <v>0</v>
          </cell>
          <cell r="P685">
            <v>14</v>
          </cell>
          <cell r="Q685">
            <v>0</v>
          </cell>
          <cell r="R685" t="str">
            <v>ETE 2019</v>
          </cell>
          <cell r="S685" t="str">
            <v>APPAREL</v>
          </cell>
          <cell r="T685" t="str">
            <v>MAN</v>
          </cell>
          <cell r="U685" t="str">
            <v>(vide)</v>
          </cell>
          <cell r="V685" t="str">
            <v>PCS</v>
          </cell>
          <cell r="W685">
            <v>749</v>
          </cell>
          <cell r="X685">
            <v>749</v>
          </cell>
          <cell r="BS685">
            <v>60</v>
          </cell>
          <cell r="BT685">
            <v>172</v>
          </cell>
          <cell r="BU685">
            <v>227</v>
          </cell>
          <cell r="BV685">
            <v>181</v>
          </cell>
          <cell r="BW685">
            <v>97</v>
          </cell>
          <cell r="BX685">
            <v>12</v>
          </cell>
          <cell r="CL685">
            <v>0</v>
          </cell>
        </row>
        <row r="686">
          <cell r="D686" t="str">
            <v>303WHX0-A19-PCS</v>
          </cell>
          <cell r="E686" t="str">
            <v>303WHX0</v>
          </cell>
          <cell r="F686" t="str">
            <v>COLE AUTH SHORT</v>
          </cell>
          <cell r="G686" t="str">
            <v>A19</v>
          </cell>
          <cell r="H686" t="str">
            <v>WHITE/BLACK</v>
          </cell>
          <cell r="I686">
            <v>7.0359999999999996</v>
          </cell>
          <cell r="J686">
            <v>50</v>
          </cell>
          <cell r="K686">
            <v>0</v>
          </cell>
          <cell r="L686">
            <v>20</v>
          </cell>
          <cell r="M686">
            <v>0</v>
          </cell>
          <cell r="N686">
            <v>35</v>
          </cell>
          <cell r="O686">
            <v>0</v>
          </cell>
          <cell r="P686">
            <v>14</v>
          </cell>
          <cell r="Q686">
            <v>0</v>
          </cell>
          <cell r="R686" t="str">
            <v>ETE 2019</v>
          </cell>
          <cell r="S686" t="str">
            <v>APPAREL</v>
          </cell>
          <cell r="T686" t="str">
            <v>MAN</v>
          </cell>
          <cell r="U686" t="str">
            <v>(vide)</v>
          </cell>
          <cell r="V686" t="str">
            <v>PCS</v>
          </cell>
          <cell r="W686">
            <v>1014</v>
          </cell>
          <cell r="X686">
            <v>1014</v>
          </cell>
          <cell r="BS686">
            <v>42</v>
          </cell>
          <cell r="BT686">
            <v>216</v>
          </cell>
          <cell r="BU686">
            <v>306</v>
          </cell>
          <cell r="BV686">
            <v>297</v>
          </cell>
          <cell r="BW686">
            <v>140</v>
          </cell>
          <cell r="BX686">
            <v>13</v>
          </cell>
          <cell r="CL686">
            <v>0</v>
          </cell>
        </row>
        <row r="687">
          <cell r="D687" t="str">
            <v>303WHX0-A22-PCS</v>
          </cell>
          <cell r="E687" t="str">
            <v>303WHX0</v>
          </cell>
          <cell r="F687" t="str">
            <v>COLE AUTH SHORT</v>
          </cell>
          <cell r="G687" t="str">
            <v>A22</v>
          </cell>
          <cell r="H687" t="str">
            <v>RED/WHITE/BLACK</v>
          </cell>
          <cell r="I687">
            <v>7.0359999999999996</v>
          </cell>
          <cell r="J687">
            <v>50</v>
          </cell>
          <cell r="K687">
            <v>0</v>
          </cell>
          <cell r="L687">
            <v>20</v>
          </cell>
          <cell r="M687">
            <v>0</v>
          </cell>
          <cell r="N687">
            <v>35</v>
          </cell>
          <cell r="O687">
            <v>0</v>
          </cell>
          <cell r="P687">
            <v>14</v>
          </cell>
          <cell r="Q687">
            <v>0</v>
          </cell>
          <cell r="R687" t="str">
            <v>ETE 2019</v>
          </cell>
          <cell r="S687" t="str">
            <v>APPAREL</v>
          </cell>
          <cell r="T687" t="str">
            <v>MAN</v>
          </cell>
          <cell r="U687" t="str">
            <v>(vide)</v>
          </cell>
          <cell r="V687" t="str">
            <v>PCS</v>
          </cell>
          <cell r="W687">
            <v>139</v>
          </cell>
          <cell r="X687">
            <v>139</v>
          </cell>
          <cell r="BS687">
            <v>15</v>
          </cell>
          <cell r="BT687">
            <v>27</v>
          </cell>
          <cell r="BU687">
            <v>29</v>
          </cell>
          <cell r="BV687">
            <v>45</v>
          </cell>
          <cell r="BW687">
            <v>18</v>
          </cell>
          <cell r="BX687">
            <v>5</v>
          </cell>
          <cell r="CL687">
            <v>0</v>
          </cell>
        </row>
        <row r="688">
          <cell r="D688" t="str">
            <v>303WHY0-905-PCS</v>
          </cell>
          <cell r="E688" t="str">
            <v>303WHY0</v>
          </cell>
          <cell r="F688" t="str">
            <v>LUIS AUTH PANTS</v>
          </cell>
          <cell r="G688" t="str">
            <v>905</v>
          </cell>
          <cell r="H688" t="str">
            <v>BLUE/BLACK/WHITE</v>
          </cell>
          <cell r="I688">
            <v>11.175000000000001</v>
          </cell>
          <cell r="J688">
            <v>75</v>
          </cell>
          <cell r="K688">
            <v>0</v>
          </cell>
          <cell r="L688">
            <v>30</v>
          </cell>
          <cell r="M688">
            <v>0</v>
          </cell>
          <cell r="N688">
            <v>50</v>
          </cell>
          <cell r="O688">
            <v>0</v>
          </cell>
          <cell r="P688">
            <v>20</v>
          </cell>
          <cell r="Q688">
            <v>0</v>
          </cell>
          <cell r="R688" t="str">
            <v>ETE 2018</v>
          </cell>
          <cell r="S688" t="str">
            <v>APPAREL</v>
          </cell>
          <cell r="T688" t="str">
            <v>MAN</v>
          </cell>
          <cell r="U688" t="str">
            <v>(vide)</v>
          </cell>
          <cell r="V688" t="str">
            <v>PCS</v>
          </cell>
          <cell r="W688">
            <v>10</v>
          </cell>
          <cell r="X688">
            <v>10</v>
          </cell>
          <cell r="BT688">
            <v>2</v>
          </cell>
          <cell r="BV688">
            <v>8</v>
          </cell>
          <cell r="CL688">
            <v>0</v>
          </cell>
        </row>
        <row r="689">
          <cell r="D689" t="str">
            <v>303WIV0-77M-PCS</v>
          </cell>
          <cell r="E689" t="str">
            <v>303WIV0</v>
          </cell>
          <cell r="F689" t="str">
            <v>ZEMIN AUTH SWEAT</v>
          </cell>
          <cell r="G689" t="str">
            <v>77M</v>
          </cell>
          <cell r="H689" t="str">
            <v>GREY MD MEL</v>
          </cell>
          <cell r="I689">
            <v>6.5919999999999996</v>
          </cell>
          <cell r="J689">
            <v>50</v>
          </cell>
          <cell r="K689">
            <v>0</v>
          </cell>
          <cell r="L689">
            <v>20</v>
          </cell>
          <cell r="M689">
            <v>0</v>
          </cell>
          <cell r="N689">
            <v>40</v>
          </cell>
          <cell r="O689">
            <v>0</v>
          </cell>
          <cell r="P689">
            <v>16</v>
          </cell>
          <cell r="Q689">
            <v>0</v>
          </cell>
          <cell r="R689" t="str">
            <v>ETE 2019</v>
          </cell>
          <cell r="S689" t="str">
            <v>APPAREL</v>
          </cell>
          <cell r="T689" t="str">
            <v>MAN</v>
          </cell>
          <cell r="U689" t="str">
            <v>(vide)</v>
          </cell>
          <cell r="V689" t="str">
            <v>PCS</v>
          </cell>
          <cell r="W689">
            <v>8</v>
          </cell>
          <cell r="X689">
            <v>8</v>
          </cell>
          <cell r="BU689">
            <v>4</v>
          </cell>
          <cell r="BV689">
            <v>2</v>
          </cell>
          <cell r="BW689">
            <v>2</v>
          </cell>
          <cell r="CL689">
            <v>0</v>
          </cell>
        </row>
        <row r="690">
          <cell r="D690" t="str">
            <v>303WIV0-973-PCS</v>
          </cell>
          <cell r="E690" t="str">
            <v>303WIV0</v>
          </cell>
          <cell r="F690" t="str">
            <v>ZEMIN AUTH SWEAT</v>
          </cell>
          <cell r="G690" t="str">
            <v>973</v>
          </cell>
          <cell r="H690" t="str">
            <v>WHITE/BLACK</v>
          </cell>
          <cell r="I690">
            <v>6.5919999999999996</v>
          </cell>
          <cell r="J690">
            <v>50</v>
          </cell>
          <cell r="K690">
            <v>0</v>
          </cell>
          <cell r="L690">
            <v>20</v>
          </cell>
          <cell r="M690">
            <v>0</v>
          </cell>
          <cell r="N690">
            <v>40</v>
          </cell>
          <cell r="O690">
            <v>0</v>
          </cell>
          <cell r="P690">
            <v>16</v>
          </cell>
          <cell r="Q690">
            <v>0</v>
          </cell>
          <cell r="R690" t="str">
            <v>ETE 2019</v>
          </cell>
          <cell r="S690" t="str">
            <v>APPAREL</v>
          </cell>
          <cell r="T690" t="str">
            <v>MAN</v>
          </cell>
          <cell r="U690" t="str">
            <v>(vide)</v>
          </cell>
          <cell r="V690" t="str">
            <v>PCS</v>
          </cell>
          <cell r="W690">
            <v>1</v>
          </cell>
          <cell r="X690">
            <v>1</v>
          </cell>
          <cell r="BU690">
            <v>1</v>
          </cell>
          <cell r="CL690">
            <v>0</v>
          </cell>
        </row>
        <row r="691">
          <cell r="D691" t="str">
            <v>303WIV0-W7D-PCS</v>
          </cell>
          <cell r="E691" t="str">
            <v>303WIV0</v>
          </cell>
          <cell r="F691" t="str">
            <v>ZEMIN AUTH SWEAT</v>
          </cell>
          <cell r="G691" t="str">
            <v>W7D</v>
          </cell>
          <cell r="H691" t="str">
            <v>PINK</v>
          </cell>
          <cell r="I691">
            <v>6.5919999999999996</v>
          </cell>
          <cell r="J691">
            <v>50</v>
          </cell>
          <cell r="K691">
            <v>0</v>
          </cell>
          <cell r="L691">
            <v>20</v>
          </cell>
          <cell r="M691">
            <v>0</v>
          </cell>
          <cell r="N691">
            <v>40</v>
          </cell>
          <cell r="O691">
            <v>0</v>
          </cell>
          <cell r="P691">
            <v>16</v>
          </cell>
          <cell r="Q691">
            <v>0</v>
          </cell>
          <cell r="R691" t="str">
            <v>ETE 2019</v>
          </cell>
          <cell r="S691" t="str">
            <v>APPAREL</v>
          </cell>
          <cell r="T691" t="str">
            <v>MAN</v>
          </cell>
          <cell r="U691" t="str">
            <v>(vide)</v>
          </cell>
          <cell r="V691" t="str">
            <v>PCS</v>
          </cell>
          <cell r="W691">
            <v>138</v>
          </cell>
          <cell r="X691">
            <v>138</v>
          </cell>
          <cell r="BS691">
            <v>12</v>
          </cell>
          <cell r="BT691">
            <v>81</v>
          </cell>
          <cell r="BU691">
            <v>43</v>
          </cell>
          <cell r="BV691">
            <v>1</v>
          </cell>
          <cell r="BW691">
            <v>1</v>
          </cell>
          <cell r="CL691">
            <v>0</v>
          </cell>
        </row>
        <row r="692">
          <cell r="D692" t="str">
            <v>303XJG0-903-PCS</v>
          </cell>
          <cell r="E692" t="str">
            <v>303XJG0</v>
          </cell>
          <cell r="F692" t="str">
            <v>SISTO TEE</v>
          </cell>
          <cell r="G692" t="str">
            <v>903</v>
          </cell>
          <cell r="H692" t="str">
            <v>GREY TWISTED</v>
          </cell>
          <cell r="I692">
            <v>3.7050000000000001</v>
          </cell>
          <cell r="J692">
            <v>25</v>
          </cell>
          <cell r="K692">
            <v>0</v>
          </cell>
          <cell r="L692">
            <v>12.5</v>
          </cell>
          <cell r="M692">
            <v>0</v>
          </cell>
          <cell r="N692">
            <v>22</v>
          </cell>
          <cell r="O692">
            <v>0</v>
          </cell>
          <cell r="P692">
            <v>0</v>
          </cell>
          <cell r="Q692">
            <v>0</v>
          </cell>
          <cell r="R692" t="str">
            <v>ETE 2018</v>
          </cell>
          <cell r="S692" t="str">
            <v>APPAREL</v>
          </cell>
          <cell r="T692" t="str">
            <v>MAN</v>
          </cell>
          <cell r="U692" t="str">
            <v>(vide)</v>
          </cell>
          <cell r="V692" t="str">
            <v>PCS</v>
          </cell>
          <cell r="W692">
            <v>1</v>
          </cell>
          <cell r="X692">
            <v>1</v>
          </cell>
          <cell r="BX692">
            <v>1</v>
          </cell>
          <cell r="CL692">
            <v>0</v>
          </cell>
        </row>
        <row r="693">
          <cell r="D693" t="str">
            <v>303XKJ0-905-PCS</v>
          </cell>
          <cell r="E693" t="str">
            <v>303XKJ0</v>
          </cell>
          <cell r="F693" t="str">
            <v>SANDRO SWEAT</v>
          </cell>
          <cell r="G693" t="str">
            <v>905</v>
          </cell>
          <cell r="H693" t="str">
            <v>BLUE NAVY/CAMOUFLAGE</v>
          </cell>
          <cell r="I693">
            <v>9.7249999999999996</v>
          </cell>
          <cell r="J693">
            <v>55</v>
          </cell>
          <cell r="K693">
            <v>0</v>
          </cell>
          <cell r="L693">
            <v>27.5</v>
          </cell>
          <cell r="M693">
            <v>0</v>
          </cell>
          <cell r="N693">
            <v>45</v>
          </cell>
          <cell r="O693">
            <v>0</v>
          </cell>
          <cell r="P693">
            <v>0</v>
          </cell>
          <cell r="Q693">
            <v>0</v>
          </cell>
          <cell r="R693" t="str">
            <v>ETE 2018</v>
          </cell>
          <cell r="S693" t="str">
            <v>APPAREL</v>
          </cell>
          <cell r="T693" t="str">
            <v>MAN</v>
          </cell>
          <cell r="U693" t="str">
            <v>(vide)</v>
          </cell>
          <cell r="V693" t="str">
            <v>PCS</v>
          </cell>
          <cell r="W693">
            <v>1</v>
          </cell>
          <cell r="X693">
            <v>1</v>
          </cell>
          <cell r="BX693">
            <v>1</v>
          </cell>
          <cell r="CL693">
            <v>0</v>
          </cell>
        </row>
        <row r="694">
          <cell r="D694" t="str">
            <v>303XKP0-900-PCS</v>
          </cell>
          <cell r="E694" t="str">
            <v>303XKP0</v>
          </cell>
          <cell r="F694" t="str">
            <v>SANSONE TKS</v>
          </cell>
          <cell r="G694" t="str">
            <v>900</v>
          </cell>
          <cell r="H694" t="str">
            <v>BLACK/CAMOUFLAGE</v>
          </cell>
          <cell r="I694">
            <v>17.63</v>
          </cell>
          <cell r="J694">
            <v>90</v>
          </cell>
          <cell r="K694">
            <v>0</v>
          </cell>
          <cell r="L694">
            <v>45</v>
          </cell>
          <cell r="M694">
            <v>0</v>
          </cell>
          <cell r="N694">
            <v>75</v>
          </cell>
          <cell r="O694">
            <v>0</v>
          </cell>
          <cell r="P694">
            <v>0</v>
          </cell>
          <cell r="Q694">
            <v>0</v>
          </cell>
          <cell r="R694" t="str">
            <v>ETE 2018</v>
          </cell>
          <cell r="S694" t="str">
            <v>APPAREL</v>
          </cell>
          <cell r="T694" t="str">
            <v>MAN</v>
          </cell>
          <cell r="U694" t="str">
            <v>(vide)</v>
          </cell>
          <cell r="V694" t="str">
            <v>PCS</v>
          </cell>
          <cell r="W694">
            <v>7</v>
          </cell>
          <cell r="X694">
            <v>7</v>
          </cell>
          <cell r="BV694">
            <v>7</v>
          </cell>
          <cell r="CL694">
            <v>0</v>
          </cell>
        </row>
        <row r="695">
          <cell r="D695" t="str">
            <v>303XKZ0-Y32-C8M</v>
          </cell>
          <cell r="E695" t="str">
            <v>303XKZ0</v>
          </cell>
          <cell r="F695" t="str">
            <v>GUSTIO TEE</v>
          </cell>
          <cell r="G695" t="str">
            <v>Y32</v>
          </cell>
          <cell r="H695" t="str">
            <v>RED FLAME</v>
          </cell>
          <cell r="I695">
            <v>3.1539999999999999</v>
          </cell>
          <cell r="J695">
            <v>18</v>
          </cell>
          <cell r="K695">
            <v>0</v>
          </cell>
          <cell r="L695">
            <v>9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 t="str">
            <v>ETE 2018</v>
          </cell>
          <cell r="S695" t="str">
            <v>APPAREL</v>
          </cell>
          <cell r="T695" t="str">
            <v>MAN</v>
          </cell>
          <cell r="U695" t="str">
            <v>2XL-1|L-2|M-2|S-1|XL-2</v>
          </cell>
          <cell r="V695" t="str">
            <v>C8M</v>
          </cell>
          <cell r="W695">
            <v>8</v>
          </cell>
          <cell r="X695">
            <v>1</v>
          </cell>
          <cell r="CG695">
            <v>1</v>
          </cell>
          <cell r="CL695">
            <v>0</v>
          </cell>
        </row>
        <row r="696">
          <cell r="D696" t="str">
            <v>303XLC0-77M-PCS</v>
          </cell>
          <cell r="E696" t="str">
            <v>303XLC0</v>
          </cell>
          <cell r="F696" t="str">
            <v>ZALY AUTH HOODIE</v>
          </cell>
          <cell r="G696" t="str">
            <v>77M</v>
          </cell>
          <cell r="H696" t="str">
            <v>GREY MD MEL</v>
          </cell>
          <cell r="I696">
            <v>7.0410000000000004</v>
          </cell>
          <cell r="J696">
            <v>45</v>
          </cell>
          <cell r="K696">
            <v>0</v>
          </cell>
          <cell r="L696">
            <v>18</v>
          </cell>
          <cell r="M696">
            <v>0</v>
          </cell>
          <cell r="N696">
            <v>40</v>
          </cell>
          <cell r="O696">
            <v>0</v>
          </cell>
          <cell r="P696">
            <v>16</v>
          </cell>
          <cell r="Q696">
            <v>0</v>
          </cell>
          <cell r="R696" t="str">
            <v>ETE 2018</v>
          </cell>
          <cell r="S696" t="str">
            <v>APPAREL</v>
          </cell>
          <cell r="T696" t="str">
            <v>WOMAN</v>
          </cell>
          <cell r="U696" t="str">
            <v>(vide)</v>
          </cell>
          <cell r="V696" t="str">
            <v>PCS</v>
          </cell>
          <cell r="W696">
            <v>139</v>
          </cell>
          <cell r="X696">
            <v>139</v>
          </cell>
          <cell r="BT696">
            <v>45</v>
          </cell>
          <cell r="BU696">
            <v>56</v>
          </cell>
          <cell r="BV696">
            <v>38</v>
          </cell>
          <cell r="CL696">
            <v>0</v>
          </cell>
        </row>
        <row r="697">
          <cell r="D697" t="str">
            <v>303XLC0-W24-PCS</v>
          </cell>
          <cell r="E697" t="str">
            <v>303XLC0</v>
          </cell>
          <cell r="F697" t="str">
            <v>ZALY AUTH HOODIE</v>
          </cell>
          <cell r="G697" t="str">
            <v>W24</v>
          </cell>
          <cell r="H697" t="str">
            <v>PINK PEACH</v>
          </cell>
          <cell r="I697">
            <v>7.0410000000000004</v>
          </cell>
          <cell r="J697">
            <v>45</v>
          </cell>
          <cell r="K697">
            <v>0</v>
          </cell>
          <cell r="L697">
            <v>18</v>
          </cell>
          <cell r="M697">
            <v>0</v>
          </cell>
          <cell r="N697">
            <v>40</v>
          </cell>
          <cell r="O697">
            <v>0</v>
          </cell>
          <cell r="P697">
            <v>16</v>
          </cell>
          <cell r="Q697">
            <v>0</v>
          </cell>
          <cell r="R697" t="str">
            <v>ETE 2018</v>
          </cell>
          <cell r="S697" t="str">
            <v>APPAREL</v>
          </cell>
          <cell r="T697" t="str">
            <v>WOMAN</v>
          </cell>
          <cell r="U697" t="str">
            <v>(vide)</v>
          </cell>
          <cell r="V697" t="str">
            <v>PCS</v>
          </cell>
          <cell r="W697">
            <v>151</v>
          </cell>
          <cell r="X697">
            <v>151</v>
          </cell>
          <cell r="BS697">
            <v>9</v>
          </cell>
          <cell r="BT697">
            <v>33</v>
          </cell>
          <cell r="BU697">
            <v>71</v>
          </cell>
          <cell r="BV697">
            <v>38</v>
          </cell>
          <cell r="CL697">
            <v>0</v>
          </cell>
        </row>
        <row r="698">
          <cell r="D698" t="str">
            <v>303XLD0-77M-PCS</v>
          </cell>
          <cell r="E698" t="str">
            <v>303XLD0</v>
          </cell>
          <cell r="F698" t="str">
            <v>ZELIA AUTH SHORT</v>
          </cell>
          <cell r="G698" t="str">
            <v>77M</v>
          </cell>
          <cell r="H698" t="str">
            <v>GREY MD MEL</v>
          </cell>
          <cell r="I698">
            <v>5.4269999999999996</v>
          </cell>
          <cell r="J698">
            <v>35</v>
          </cell>
          <cell r="K698">
            <v>0</v>
          </cell>
          <cell r="L698">
            <v>14</v>
          </cell>
          <cell r="M698">
            <v>0</v>
          </cell>
          <cell r="N698">
            <v>30</v>
          </cell>
          <cell r="O698">
            <v>0</v>
          </cell>
          <cell r="P698">
            <v>12</v>
          </cell>
          <cell r="Q698">
            <v>0</v>
          </cell>
          <cell r="R698" t="str">
            <v>ETE 2018</v>
          </cell>
          <cell r="S698" t="str">
            <v>APPAREL</v>
          </cell>
          <cell r="T698" t="str">
            <v>WOMAN</v>
          </cell>
          <cell r="U698" t="str">
            <v>(vide)</v>
          </cell>
          <cell r="V698" t="str">
            <v>PCS</v>
          </cell>
          <cell r="W698">
            <v>286</v>
          </cell>
          <cell r="X698">
            <v>286</v>
          </cell>
          <cell r="BS698">
            <v>99</v>
          </cell>
          <cell r="BT698">
            <v>98</v>
          </cell>
          <cell r="BU698">
            <v>89</v>
          </cell>
          <cell r="CL698">
            <v>0</v>
          </cell>
        </row>
        <row r="699">
          <cell r="D699" t="str">
            <v>303XLD0-W24-PCS</v>
          </cell>
          <cell r="E699" t="str">
            <v>303XLD0</v>
          </cell>
          <cell r="F699" t="str">
            <v>ZELIA AUTH SHORT</v>
          </cell>
          <cell r="G699" t="str">
            <v>W24</v>
          </cell>
          <cell r="H699" t="str">
            <v>PINK PEACH</v>
          </cell>
          <cell r="I699">
            <v>5.4269999999999996</v>
          </cell>
          <cell r="J699">
            <v>35</v>
          </cell>
          <cell r="K699">
            <v>0</v>
          </cell>
          <cell r="L699">
            <v>14</v>
          </cell>
          <cell r="M699">
            <v>0</v>
          </cell>
          <cell r="N699">
            <v>30</v>
          </cell>
          <cell r="O699">
            <v>0</v>
          </cell>
          <cell r="P699">
            <v>12</v>
          </cell>
          <cell r="Q699">
            <v>0</v>
          </cell>
          <cell r="R699" t="str">
            <v>ETE 2018</v>
          </cell>
          <cell r="S699" t="str">
            <v>APPAREL</v>
          </cell>
          <cell r="T699" t="str">
            <v>WOMAN</v>
          </cell>
          <cell r="U699" t="str">
            <v>(vide)</v>
          </cell>
          <cell r="V699" t="str">
            <v>PCS</v>
          </cell>
          <cell r="W699">
            <v>296</v>
          </cell>
          <cell r="X699">
            <v>296</v>
          </cell>
          <cell r="BS699">
            <v>102</v>
          </cell>
          <cell r="BT699">
            <v>102</v>
          </cell>
          <cell r="BU699">
            <v>92</v>
          </cell>
          <cell r="CL699">
            <v>0</v>
          </cell>
        </row>
        <row r="700">
          <cell r="D700" t="str">
            <v>303XP30-906-PCS</v>
          </cell>
          <cell r="E700" t="str">
            <v>303XP30</v>
          </cell>
          <cell r="F700" t="str">
            <v>VIGOLENO AUTH CAP</v>
          </cell>
          <cell r="G700" t="str">
            <v>906</v>
          </cell>
          <cell r="H700" t="str">
            <v>BLACK/WHITE</v>
          </cell>
          <cell r="I700">
            <v>4.415</v>
          </cell>
          <cell r="J700">
            <v>30</v>
          </cell>
          <cell r="K700">
            <v>0</v>
          </cell>
          <cell r="L700">
            <v>12</v>
          </cell>
          <cell r="M700">
            <v>0</v>
          </cell>
          <cell r="N700">
            <v>28</v>
          </cell>
          <cell r="O700">
            <v>0</v>
          </cell>
          <cell r="P700">
            <v>11.2</v>
          </cell>
          <cell r="Q700">
            <v>0</v>
          </cell>
          <cell r="R700" t="str">
            <v>HIVER 2019</v>
          </cell>
          <cell r="S700" t="str">
            <v>ACC</v>
          </cell>
          <cell r="T700" t="str">
            <v>MAN</v>
          </cell>
          <cell r="U700" t="str">
            <v>(vide)</v>
          </cell>
          <cell r="V700" t="str">
            <v>PCS</v>
          </cell>
          <cell r="W700">
            <v>9</v>
          </cell>
          <cell r="X700">
            <v>9</v>
          </cell>
          <cell r="CF700">
            <v>9</v>
          </cell>
          <cell r="CL700">
            <v>0</v>
          </cell>
        </row>
        <row r="701">
          <cell r="D701" t="str">
            <v>303XS50-911-PAI</v>
          </cell>
          <cell r="E701" t="str">
            <v>303XS50</v>
          </cell>
          <cell r="F701" t="str">
            <v>MATESE</v>
          </cell>
          <cell r="G701" t="str">
            <v>911</v>
          </cell>
          <cell r="H701" t="str">
            <v xml:space="preserve">BLACK WHITE </v>
          </cell>
          <cell r="I701">
            <v>2.4950000000000001</v>
          </cell>
          <cell r="J701">
            <v>20</v>
          </cell>
          <cell r="K701">
            <v>0</v>
          </cell>
          <cell r="L701">
            <v>10</v>
          </cell>
          <cell r="M701">
            <v>0</v>
          </cell>
          <cell r="N701">
            <v>18</v>
          </cell>
          <cell r="O701">
            <v>0</v>
          </cell>
          <cell r="P701">
            <v>5.53</v>
          </cell>
          <cell r="Q701">
            <v>0</v>
          </cell>
          <cell r="R701" t="str">
            <v>ETE 2019</v>
          </cell>
          <cell r="S701" t="str">
            <v>SHOES</v>
          </cell>
          <cell r="T701" t="str">
            <v>UNISEX</v>
          </cell>
          <cell r="U701" t="str">
            <v>(vide)</v>
          </cell>
          <cell r="V701" t="str">
            <v>PAI</v>
          </cell>
          <cell r="W701">
            <v>10</v>
          </cell>
          <cell r="X701">
            <v>10</v>
          </cell>
          <cell r="AM701">
            <v>8</v>
          </cell>
          <cell r="AN701">
            <v>2</v>
          </cell>
          <cell r="CL701">
            <v>0</v>
          </cell>
        </row>
        <row r="702">
          <cell r="D702" t="str">
            <v>303XS50-911-PAI</v>
          </cell>
          <cell r="E702" t="str">
            <v>303XS50</v>
          </cell>
          <cell r="F702" t="str">
            <v>MATESE</v>
          </cell>
          <cell r="G702" t="str">
            <v>911</v>
          </cell>
          <cell r="H702" t="str">
            <v xml:space="preserve">BLACK WHITE </v>
          </cell>
          <cell r="I702">
            <v>2.4950000000000001</v>
          </cell>
          <cell r="J702">
            <v>20</v>
          </cell>
          <cell r="K702">
            <v>0</v>
          </cell>
          <cell r="L702">
            <v>10</v>
          </cell>
          <cell r="M702">
            <v>0</v>
          </cell>
          <cell r="N702">
            <v>18</v>
          </cell>
          <cell r="O702">
            <v>0</v>
          </cell>
          <cell r="P702">
            <v>9</v>
          </cell>
          <cell r="Q702">
            <v>0</v>
          </cell>
          <cell r="R702" t="str">
            <v>ETE 2019</v>
          </cell>
          <cell r="S702" t="str">
            <v>SHOES</v>
          </cell>
          <cell r="T702" t="str">
            <v>UNISEX</v>
          </cell>
          <cell r="U702" t="str">
            <v>(vide)</v>
          </cell>
          <cell r="V702" t="str">
            <v>PAI</v>
          </cell>
          <cell r="W702">
            <v>4</v>
          </cell>
          <cell r="X702">
            <v>4</v>
          </cell>
          <cell r="AV702">
            <v>1</v>
          </cell>
          <cell r="AW702">
            <v>3</v>
          </cell>
          <cell r="CL702">
            <v>0</v>
          </cell>
        </row>
        <row r="703">
          <cell r="D703" t="str">
            <v>303XS50-913-PAI</v>
          </cell>
          <cell r="E703" t="str">
            <v>303XS50</v>
          </cell>
          <cell r="F703" t="str">
            <v>MATESE</v>
          </cell>
          <cell r="G703" t="str">
            <v>913</v>
          </cell>
          <cell r="H703" t="str">
            <v xml:space="preserve">BLUE DEPTHS WHITE </v>
          </cell>
          <cell r="I703">
            <v>2.4950000000000001</v>
          </cell>
          <cell r="J703">
            <v>20</v>
          </cell>
          <cell r="K703">
            <v>0</v>
          </cell>
          <cell r="L703">
            <v>10</v>
          </cell>
          <cell r="M703">
            <v>0</v>
          </cell>
          <cell r="N703">
            <v>18</v>
          </cell>
          <cell r="O703">
            <v>0</v>
          </cell>
          <cell r="P703">
            <v>9</v>
          </cell>
          <cell r="Q703">
            <v>0</v>
          </cell>
          <cell r="R703" t="str">
            <v>ETE 2019</v>
          </cell>
          <cell r="S703" t="str">
            <v>SHOES</v>
          </cell>
          <cell r="T703" t="str">
            <v>UNISEX</v>
          </cell>
          <cell r="U703" t="str">
            <v>(vide)</v>
          </cell>
          <cell r="V703" t="str">
            <v>PAI</v>
          </cell>
          <cell r="W703">
            <v>32</v>
          </cell>
          <cell r="X703">
            <v>32</v>
          </cell>
          <cell r="AQ703">
            <v>12</v>
          </cell>
          <cell r="AR703">
            <v>3</v>
          </cell>
          <cell r="AU703">
            <v>17</v>
          </cell>
          <cell r="CL703">
            <v>0</v>
          </cell>
        </row>
        <row r="704">
          <cell r="D704" t="str">
            <v>303XS50-921-PAI</v>
          </cell>
          <cell r="E704" t="str">
            <v>303XS50</v>
          </cell>
          <cell r="F704" t="str">
            <v>MATESE</v>
          </cell>
          <cell r="G704" t="str">
            <v>921</v>
          </cell>
          <cell r="H704" t="str">
            <v xml:space="preserve">WHITE/BLACK </v>
          </cell>
          <cell r="I704">
            <v>2.4950000000000001</v>
          </cell>
          <cell r="J704">
            <v>20</v>
          </cell>
          <cell r="K704">
            <v>0</v>
          </cell>
          <cell r="L704">
            <v>10</v>
          </cell>
          <cell r="M704">
            <v>0</v>
          </cell>
          <cell r="N704">
            <v>18</v>
          </cell>
          <cell r="O704">
            <v>0</v>
          </cell>
          <cell r="P704">
            <v>9</v>
          </cell>
          <cell r="Q704">
            <v>0</v>
          </cell>
          <cell r="R704" t="str">
            <v>ETE 2019</v>
          </cell>
          <cell r="S704" t="str">
            <v>SHOES</v>
          </cell>
          <cell r="T704" t="str">
            <v>UNISEX</v>
          </cell>
          <cell r="U704" t="str">
            <v>(vide)</v>
          </cell>
          <cell r="V704" t="str">
            <v>PAI</v>
          </cell>
          <cell r="W704">
            <v>14</v>
          </cell>
          <cell r="X704">
            <v>14</v>
          </cell>
          <cell r="AT704">
            <v>14</v>
          </cell>
          <cell r="CL704">
            <v>0</v>
          </cell>
        </row>
        <row r="705">
          <cell r="D705" t="str">
            <v>303XS50-922-PAI</v>
          </cell>
          <cell r="E705" t="str">
            <v>303XS50</v>
          </cell>
          <cell r="F705" t="str">
            <v>MATESE</v>
          </cell>
          <cell r="G705" t="str">
            <v>922</v>
          </cell>
          <cell r="H705" t="str">
            <v xml:space="preserve">BLUE WHITE </v>
          </cell>
          <cell r="I705">
            <v>2.4950000000000001</v>
          </cell>
          <cell r="J705">
            <v>20</v>
          </cell>
          <cell r="K705">
            <v>0</v>
          </cell>
          <cell r="L705">
            <v>10</v>
          </cell>
          <cell r="M705">
            <v>0</v>
          </cell>
          <cell r="N705">
            <v>18</v>
          </cell>
          <cell r="O705">
            <v>0</v>
          </cell>
          <cell r="P705">
            <v>9</v>
          </cell>
          <cell r="Q705">
            <v>0</v>
          </cell>
          <cell r="R705" t="str">
            <v>ETE 2019</v>
          </cell>
          <cell r="S705" t="str">
            <v>SHOES</v>
          </cell>
          <cell r="T705" t="str">
            <v>UNISEX</v>
          </cell>
          <cell r="U705" t="str">
            <v>(vide)</v>
          </cell>
          <cell r="V705" t="str">
            <v>PAI</v>
          </cell>
          <cell r="W705">
            <v>1</v>
          </cell>
          <cell r="X705">
            <v>1</v>
          </cell>
          <cell r="AW705">
            <v>1</v>
          </cell>
          <cell r="CL705">
            <v>0</v>
          </cell>
        </row>
        <row r="706">
          <cell r="D706" t="str">
            <v>303XS50-923-PAI</v>
          </cell>
          <cell r="E706" t="str">
            <v>303XS50</v>
          </cell>
          <cell r="F706" t="str">
            <v>MATESE</v>
          </cell>
          <cell r="G706" t="str">
            <v>923</v>
          </cell>
          <cell r="H706" t="str">
            <v xml:space="preserve">RED WHITE </v>
          </cell>
          <cell r="I706">
            <v>2.4950000000000001</v>
          </cell>
          <cell r="J706">
            <v>20</v>
          </cell>
          <cell r="K706">
            <v>0</v>
          </cell>
          <cell r="L706">
            <v>10</v>
          </cell>
          <cell r="M706">
            <v>0</v>
          </cell>
          <cell r="N706">
            <v>18</v>
          </cell>
          <cell r="O706">
            <v>0</v>
          </cell>
          <cell r="P706">
            <v>9</v>
          </cell>
          <cell r="Q706">
            <v>0</v>
          </cell>
          <cell r="R706" t="str">
            <v>ETE 2019</v>
          </cell>
          <cell r="S706" t="str">
            <v>SHOES</v>
          </cell>
          <cell r="T706" t="str">
            <v>UNISEX</v>
          </cell>
          <cell r="U706" t="str">
            <v>(vide)</v>
          </cell>
          <cell r="V706" t="str">
            <v>PAI</v>
          </cell>
          <cell r="W706">
            <v>7</v>
          </cell>
          <cell r="X706">
            <v>7</v>
          </cell>
          <cell r="AS706">
            <v>1</v>
          </cell>
          <cell r="AW706">
            <v>6</v>
          </cell>
          <cell r="CL706">
            <v>0</v>
          </cell>
        </row>
        <row r="707">
          <cell r="D707" t="str">
            <v>303XS50-924-C12W</v>
          </cell>
          <cell r="E707" t="str">
            <v>303XS50</v>
          </cell>
          <cell r="F707" t="str">
            <v>MATESE</v>
          </cell>
          <cell r="G707" t="str">
            <v>924</v>
          </cell>
          <cell r="H707" t="str">
            <v xml:space="preserve">FUSHIA WHITE WHITE </v>
          </cell>
          <cell r="I707">
            <v>2.4950000000000001</v>
          </cell>
          <cell r="J707">
            <v>20</v>
          </cell>
          <cell r="K707">
            <v>0</v>
          </cell>
          <cell r="L707">
            <v>10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 t="str">
            <v>ETE 2019</v>
          </cell>
          <cell r="S707" t="str">
            <v>SHOES</v>
          </cell>
          <cell r="T707" t="str">
            <v>UNISEX</v>
          </cell>
          <cell r="U707" t="str">
            <v>36-1|37-2|38-3|39-3|40-2|41-1</v>
          </cell>
          <cell r="V707" t="str">
            <v>C12W</v>
          </cell>
          <cell r="W707">
            <v>72</v>
          </cell>
          <cell r="X707">
            <v>6</v>
          </cell>
          <cell r="CG707">
            <v>6</v>
          </cell>
          <cell r="CL707">
            <v>0</v>
          </cell>
        </row>
        <row r="708">
          <cell r="D708" t="str">
            <v>303XSM0-P37-PCS</v>
          </cell>
          <cell r="E708" t="str">
            <v>303XSM0</v>
          </cell>
          <cell r="F708" t="str">
            <v>FAIRFAX 222 BANDA PANTS</v>
          </cell>
          <cell r="G708" t="str">
            <v>P37</v>
          </cell>
          <cell r="H708" t="str">
            <v>GREY CLOUD</v>
          </cell>
          <cell r="I708">
            <v>10.635</v>
          </cell>
          <cell r="J708">
            <v>50</v>
          </cell>
          <cell r="K708">
            <v>0</v>
          </cell>
          <cell r="L708">
            <v>20</v>
          </cell>
          <cell r="M708">
            <v>0</v>
          </cell>
          <cell r="N708">
            <v>40</v>
          </cell>
          <cell r="O708">
            <v>0</v>
          </cell>
          <cell r="P708">
            <v>16</v>
          </cell>
          <cell r="Q708">
            <v>0</v>
          </cell>
          <cell r="R708" t="str">
            <v>HIVER 2018</v>
          </cell>
          <cell r="S708" t="str">
            <v>APPAREL</v>
          </cell>
          <cell r="T708" t="str">
            <v>MAN</v>
          </cell>
          <cell r="U708" t="str">
            <v>(vide)</v>
          </cell>
          <cell r="V708" t="str">
            <v>PCS</v>
          </cell>
          <cell r="W708">
            <v>3</v>
          </cell>
          <cell r="X708">
            <v>3</v>
          </cell>
          <cell r="BU708">
            <v>1</v>
          </cell>
          <cell r="BV708">
            <v>1</v>
          </cell>
          <cell r="BW708">
            <v>1</v>
          </cell>
          <cell r="CL708">
            <v>0</v>
          </cell>
        </row>
        <row r="709">
          <cell r="D709" t="str">
            <v>303XW40-A15-PAI</v>
          </cell>
          <cell r="E709" t="str">
            <v>303XW40</v>
          </cell>
          <cell r="F709" t="str">
            <v>BREITHORN</v>
          </cell>
          <cell r="G709" t="str">
            <v>A15</v>
          </cell>
          <cell r="H709" t="str">
            <v xml:space="preserve">BROWN LT BEIGE </v>
          </cell>
          <cell r="I709">
            <v>12.124000000000001</v>
          </cell>
          <cell r="J709">
            <v>65</v>
          </cell>
          <cell r="K709">
            <v>0</v>
          </cell>
          <cell r="L709">
            <v>32.5</v>
          </cell>
          <cell r="M709">
            <v>0</v>
          </cell>
          <cell r="N709">
            <v>60</v>
          </cell>
          <cell r="O709">
            <v>0</v>
          </cell>
          <cell r="P709">
            <v>24</v>
          </cell>
          <cell r="Q709">
            <v>0</v>
          </cell>
          <cell r="R709" t="str">
            <v>HIVER 2019</v>
          </cell>
          <cell r="S709" t="str">
            <v>SHOES</v>
          </cell>
          <cell r="T709" t="str">
            <v>UNISEX</v>
          </cell>
          <cell r="U709" t="str">
            <v>(vide)</v>
          </cell>
          <cell r="V709" t="str">
            <v>PAI</v>
          </cell>
          <cell r="W709">
            <v>6</v>
          </cell>
          <cell r="X709">
            <v>6</v>
          </cell>
          <cell r="AM709">
            <v>1</v>
          </cell>
          <cell r="AN709">
            <v>2</v>
          </cell>
          <cell r="AO709">
            <v>2</v>
          </cell>
          <cell r="AP709">
            <v>1</v>
          </cell>
          <cell r="CL709">
            <v>0</v>
          </cell>
        </row>
        <row r="710">
          <cell r="D710" t="str">
            <v>303XW40-A15-C12W</v>
          </cell>
          <cell r="E710" t="str">
            <v>303XW40</v>
          </cell>
          <cell r="F710" t="str">
            <v>BREITHORN</v>
          </cell>
          <cell r="G710" t="str">
            <v>A15</v>
          </cell>
          <cell r="H710" t="str">
            <v xml:space="preserve">BROWN LT BEIGE </v>
          </cell>
          <cell r="I710">
            <v>12.124000000000001</v>
          </cell>
          <cell r="J710">
            <v>65</v>
          </cell>
          <cell r="K710">
            <v>0</v>
          </cell>
          <cell r="L710">
            <v>32.5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 t="str">
            <v>HIVER 2019</v>
          </cell>
          <cell r="S710" t="str">
            <v>SHOES</v>
          </cell>
          <cell r="T710" t="str">
            <v>UNISEX</v>
          </cell>
          <cell r="U710" t="str">
            <v>36-1|37-2|38-3|39-3|40-2|41-1</v>
          </cell>
          <cell r="V710" t="str">
            <v>C12W</v>
          </cell>
          <cell r="W710">
            <v>264</v>
          </cell>
          <cell r="X710">
            <v>22</v>
          </cell>
          <cell r="CG710">
            <v>22</v>
          </cell>
          <cell r="CL710">
            <v>0</v>
          </cell>
        </row>
        <row r="711">
          <cell r="D711" t="str">
            <v>303XW40-A15-PAI</v>
          </cell>
          <cell r="E711" t="str">
            <v>303XW40</v>
          </cell>
          <cell r="F711" t="str">
            <v>BREITHORN</v>
          </cell>
          <cell r="G711" t="str">
            <v>A15</v>
          </cell>
          <cell r="H711" t="str">
            <v xml:space="preserve">BROWN LT BEIGE </v>
          </cell>
          <cell r="I711">
            <v>12.124000000000001</v>
          </cell>
          <cell r="J711">
            <v>65</v>
          </cell>
          <cell r="K711">
            <v>0</v>
          </cell>
          <cell r="L711">
            <v>32.5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 t="str">
            <v>HIVER 2019</v>
          </cell>
          <cell r="S711" t="str">
            <v>SHOES</v>
          </cell>
          <cell r="T711" t="str">
            <v>UNISEX</v>
          </cell>
          <cell r="U711" t="str">
            <v>(vide)</v>
          </cell>
          <cell r="V711" t="str">
            <v>PAI</v>
          </cell>
          <cell r="W711">
            <v>3</v>
          </cell>
          <cell r="X711">
            <v>3</v>
          </cell>
          <cell r="AQ711">
            <v>2</v>
          </cell>
          <cell r="AR711">
            <v>1</v>
          </cell>
          <cell r="CL711">
            <v>0</v>
          </cell>
        </row>
        <row r="712">
          <cell r="D712" t="str">
            <v>303XZL0-985-PAI</v>
          </cell>
          <cell r="E712" t="str">
            <v>303XZL0</v>
          </cell>
          <cell r="F712" t="str">
            <v>CARTAGO KID LACE</v>
          </cell>
          <cell r="G712" t="str">
            <v>985</v>
          </cell>
          <cell r="H712" t="str">
            <v>BLACK GREEN GOLD</v>
          </cell>
          <cell r="I712">
            <v>8.0540000000000003</v>
          </cell>
          <cell r="J712">
            <v>35</v>
          </cell>
          <cell r="K712">
            <v>0</v>
          </cell>
          <cell r="L712">
            <v>17.5</v>
          </cell>
          <cell r="M712">
            <v>0</v>
          </cell>
          <cell r="N712">
            <v>30</v>
          </cell>
          <cell r="O712">
            <v>0</v>
          </cell>
          <cell r="P712">
            <v>12</v>
          </cell>
          <cell r="Q712">
            <v>0</v>
          </cell>
          <cell r="R712" t="str">
            <v>ETE 2018</v>
          </cell>
          <cell r="S712" t="str">
            <v>SHOES</v>
          </cell>
          <cell r="T712" t="str">
            <v>KID</v>
          </cell>
          <cell r="U712" t="str">
            <v>(vide)</v>
          </cell>
          <cell r="V712" t="str">
            <v>PAI</v>
          </cell>
          <cell r="W712">
            <v>2</v>
          </cell>
          <cell r="X712">
            <v>2</v>
          </cell>
          <cell r="AM712">
            <v>2</v>
          </cell>
          <cell r="CL712">
            <v>0</v>
          </cell>
        </row>
        <row r="713">
          <cell r="D713" t="str">
            <v>303XZP0-979-PAI</v>
          </cell>
          <cell r="E713" t="str">
            <v>303XZP0</v>
          </cell>
          <cell r="F713" t="str">
            <v xml:space="preserve">DRAVER LACE KID </v>
          </cell>
          <cell r="G713" t="str">
            <v>979</v>
          </cell>
          <cell r="H713" t="str">
            <v xml:space="preserve">BLACK BLUE GREEN </v>
          </cell>
          <cell r="I713">
            <v>7.3579999999999997</v>
          </cell>
          <cell r="J713">
            <v>32</v>
          </cell>
          <cell r="K713">
            <v>0</v>
          </cell>
          <cell r="L713">
            <v>16</v>
          </cell>
          <cell r="M713">
            <v>0</v>
          </cell>
          <cell r="N713">
            <v>28</v>
          </cell>
          <cell r="O713">
            <v>0</v>
          </cell>
          <cell r="P713">
            <v>11.2</v>
          </cell>
          <cell r="Q713">
            <v>0</v>
          </cell>
          <cell r="R713" t="str">
            <v>ETE 2018</v>
          </cell>
          <cell r="S713" t="str">
            <v>SHOES</v>
          </cell>
          <cell r="T713" t="str">
            <v>KID</v>
          </cell>
          <cell r="U713" t="str">
            <v>(vide)</v>
          </cell>
          <cell r="V713" t="str">
            <v>PAI</v>
          </cell>
          <cell r="W713">
            <v>31</v>
          </cell>
          <cell r="X713">
            <v>31</v>
          </cell>
          <cell r="AL713">
            <v>17</v>
          </cell>
          <cell r="AM713">
            <v>14</v>
          </cell>
          <cell r="CL713">
            <v>0</v>
          </cell>
        </row>
        <row r="714">
          <cell r="D714" t="str">
            <v>303YL30-901-PCS</v>
          </cell>
          <cell r="E714" t="str">
            <v>303YL30</v>
          </cell>
          <cell r="F714" t="str">
            <v>ARDES 222 BANDA JKT</v>
          </cell>
          <cell r="G714" t="str">
            <v>901</v>
          </cell>
          <cell r="H714" t="str">
            <v>WHITE/BLACK/GOLD</v>
          </cell>
          <cell r="I714">
            <v>16.225000000000001</v>
          </cell>
          <cell r="J714">
            <v>100</v>
          </cell>
          <cell r="K714">
            <v>0</v>
          </cell>
          <cell r="L714">
            <v>40</v>
          </cell>
          <cell r="M714">
            <v>0</v>
          </cell>
          <cell r="N714">
            <v>65</v>
          </cell>
          <cell r="O714">
            <v>0</v>
          </cell>
          <cell r="P714">
            <v>26</v>
          </cell>
          <cell r="Q714">
            <v>0</v>
          </cell>
          <cell r="R714" t="str">
            <v>ETE 2018</v>
          </cell>
          <cell r="S714" t="str">
            <v>APPAREL</v>
          </cell>
          <cell r="T714" t="str">
            <v>MAN</v>
          </cell>
          <cell r="U714" t="str">
            <v>(vide)</v>
          </cell>
          <cell r="V714" t="str">
            <v>PCS</v>
          </cell>
          <cell r="W714">
            <v>83</v>
          </cell>
          <cell r="X714">
            <v>83</v>
          </cell>
          <cell r="BS714">
            <v>12</v>
          </cell>
          <cell r="BT714">
            <v>6</v>
          </cell>
          <cell r="BU714">
            <v>23</v>
          </cell>
          <cell r="BV714">
            <v>15</v>
          </cell>
          <cell r="BW714">
            <v>27</v>
          </cell>
          <cell r="CL714">
            <v>0</v>
          </cell>
        </row>
        <row r="715">
          <cell r="D715" t="str">
            <v>303Z2K0-900-PCS</v>
          </cell>
          <cell r="E715" t="str">
            <v>303Z2K0</v>
          </cell>
          <cell r="F715" t="str">
            <v>ARDEV 222 BANDA JKT</v>
          </cell>
          <cell r="G715" t="str">
            <v>900</v>
          </cell>
          <cell r="H715" t="str">
            <v>BLACK/YELLOW GOLD</v>
          </cell>
          <cell r="I715">
            <v>18.271000000000001</v>
          </cell>
          <cell r="J715">
            <v>100</v>
          </cell>
          <cell r="K715">
            <v>0</v>
          </cell>
          <cell r="L715">
            <v>40</v>
          </cell>
          <cell r="M715">
            <v>0</v>
          </cell>
          <cell r="N715">
            <v>80</v>
          </cell>
          <cell r="O715">
            <v>0</v>
          </cell>
          <cell r="P715">
            <v>32</v>
          </cell>
          <cell r="Q715">
            <v>0</v>
          </cell>
          <cell r="R715" t="str">
            <v>ETE 2018</v>
          </cell>
          <cell r="S715" t="str">
            <v>APPAREL</v>
          </cell>
          <cell r="T715" t="str">
            <v>MAN</v>
          </cell>
          <cell r="U715" t="str">
            <v>(vide)</v>
          </cell>
          <cell r="V715" t="str">
            <v>PCS</v>
          </cell>
          <cell r="W715">
            <v>97</v>
          </cell>
          <cell r="X715">
            <v>97</v>
          </cell>
          <cell r="BT715">
            <v>32</v>
          </cell>
          <cell r="BU715">
            <v>12</v>
          </cell>
          <cell r="BV715">
            <v>18</v>
          </cell>
          <cell r="BW715">
            <v>35</v>
          </cell>
          <cell r="CL715">
            <v>0</v>
          </cell>
        </row>
        <row r="716">
          <cell r="D716" t="str">
            <v>303Z2P0-902-PCS</v>
          </cell>
          <cell r="E716" t="str">
            <v>303Z2P0</v>
          </cell>
          <cell r="F716" t="str">
            <v>ASDIX SHORT</v>
          </cell>
          <cell r="G716" t="str">
            <v>902</v>
          </cell>
          <cell r="H716" t="str">
            <v>GREY MD MEL/BLACK</v>
          </cell>
          <cell r="I716">
            <v>8.3439999999999994</v>
          </cell>
          <cell r="J716">
            <v>50</v>
          </cell>
          <cell r="K716">
            <v>0</v>
          </cell>
          <cell r="L716">
            <v>20</v>
          </cell>
          <cell r="M716">
            <v>0</v>
          </cell>
          <cell r="N716">
            <v>35</v>
          </cell>
          <cell r="O716">
            <v>0</v>
          </cell>
          <cell r="P716">
            <v>14</v>
          </cell>
          <cell r="Q716">
            <v>0</v>
          </cell>
          <cell r="R716" t="str">
            <v>ETE 2018</v>
          </cell>
          <cell r="S716" t="str">
            <v>APPAREL</v>
          </cell>
          <cell r="T716" t="str">
            <v>MAN</v>
          </cell>
          <cell r="U716" t="str">
            <v>(vide)</v>
          </cell>
          <cell r="V716" t="str">
            <v>PCS</v>
          </cell>
          <cell r="W716">
            <v>7</v>
          </cell>
          <cell r="X716">
            <v>7</v>
          </cell>
          <cell r="BV716">
            <v>6</v>
          </cell>
          <cell r="BW716">
            <v>1</v>
          </cell>
          <cell r="CL716">
            <v>0</v>
          </cell>
        </row>
        <row r="717">
          <cell r="D717" t="str">
            <v>303Z2Q0-902-PCS</v>
          </cell>
          <cell r="E717" t="str">
            <v>303Z2Q0</v>
          </cell>
          <cell r="F717" t="str">
            <v>AWUL SHORT</v>
          </cell>
          <cell r="G717" t="str">
            <v>902</v>
          </cell>
          <cell r="H717" t="str">
            <v>GREY MD MEL/BLACK</v>
          </cell>
          <cell r="I717">
            <v>6.6550000000000002</v>
          </cell>
          <cell r="J717">
            <v>30</v>
          </cell>
          <cell r="K717">
            <v>0</v>
          </cell>
          <cell r="L717">
            <v>15</v>
          </cell>
          <cell r="M717">
            <v>0</v>
          </cell>
          <cell r="N717">
            <v>30</v>
          </cell>
          <cell r="O717">
            <v>0</v>
          </cell>
          <cell r="P717">
            <v>12</v>
          </cell>
          <cell r="Q717">
            <v>0</v>
          </cell>
          <cell r="R717" t="str">
            <v>ETE 2018</v>
          </cell>
          <cell r="S717" t="str">
            <v>APPAREL</v>
          </cell>
          <cell r="T717" t="str">
            <v>WOMAN</v>
          </cell>
          <cell r="U717" t="str">
            <v>(vide)</v>
          </cell>
          <cell r="V717" t="str">
            <v>PCS</v>
          </cell>
          <cell r="W717">
            <v>24</v>
          </cell>
          <cell r="X717">
            <v>24</v>
          </cell>
          <cell r="BS717">
            <v>12</v>
          </cell>
          <cell r="BT717">
            <v>4</v>
          </cell>
          <cell r="BU717">
            <v>2</v>
          </cell>
          <cell r="BV717">
            <v>6</v>
          </cell>
          <cell r="CL717">
            <v>0</v>
          </cell>
        </row>
        <row r="718">
          <cell r="D718" t="str">
            <v>303Z2V0-901-PCS</v>
          </cell>
          <cell r="E718" t="str">
            <v>303Z2V0</v>
          </cell>
          <cell r="F718" t="str">
            <v>ATIF 222 BANDA TEE</v>
          </cell>
          <cell r="G718" t="str">
            <v>901</v>
          </cell>
          <cell r="H718" t="str">
            <v>WHITE/BLACK/GOLD</v>
          </cell>
          <cell r="I718">
            <v>8.0350000000000001</v>
          </cell>
          <cell r="J718">
            <v>50</v>
          </cell>
          <cell r="K718">
            <v>0</v>
          </cell>
          <cell r="L718">
            <v>20</v>
          </cell>
          <cell r="M718">
            <v>0</v>
          </cell>
          <cell r="N718">
            <v>35</v>
          </cell>
          <cell r="O718">
            <v>0</v>
          </cell>
          <cell r="P718">
            <v>14</v>
          </cell>
          <cell r="Q718">
            <v>0</v>
          </cell>
          <cell r="R718" t="str">
            <v>ETE 2018</v>
          </cell>
          <cell r="S718" t="str">
            <v>APPAREL</v>
          </cell>
          <cell r="T718" t="str">
            <v>WOMAN</v>
          </cell>
          <cell r="U718" t="str">
            <v>(vide)</v>
          </cell>
          <cell r="V718" t="str">
            <v>PCS</v>
          </cell>
          <cell r="W718">
            <v>19</v>
          </cell>
          <cell r="X718">
            <v>19</v>
          </cell>
          <cell r="BS718">
            <v>1</v>
          </cell>
          <cell r="BV718">
            <v>14</v>
          </cell>
          <cell r="BW718">
            <v>4</v>
          </cell>
          <cell r="CL718">
            <v>0</v>
          </cell>
        </row>
        <row r="719">
          <cell r="D719" t="str">
            <v>303Z2W0-901-PCS</v>
          </cell>
          <cell r="E719" t="str">
            <v>303Z2W0</v>
          </cell>
          <cell r="F719" t="str">
            <v>ATIG TEE</v>
          </cell>
          <cell r="G719" t="str">
            <v>901</v>
          </cell>
          <cell r="H719" t="str">
            <v>WHITE/BLACK/GOLD</v>
          </cell>
          <cell r="I719">
            <v>7.5350000000000001</v>
          </cell>
          <cell r="J719">
            <v>45</v>
          </cell>
          <cell r="K719">
            <v>0</v>
          </cell>
          <cell r="L719">
            <v>18</v>
          </cell>
          <cell r="M719">
            <v>0</v>
          </cell>
          <cell r="N719">
            <v>35</v>
          </cell>
          <cell r="O719">
            <v>0</v>
          </cell>
          <cell r="P719">
            <v>14</v>
          </cell>
          <cell r="Q719">
            <v>0</v>
          </cell>
          <cell r="R719" t="str">
            <v>ETE 2018</v>
          </cell>
          <cell r="S719" t="str">
            <v>APPAREL</v>
          </cell>
          <cell r="T719" t="str">
            <v>WOMAN</v>
          </cell>
          <cell r="U719" t="str">
            <v>(vide)</v>
          </cell>
          <cell r="V719" t="str">
            <v>PCS</v>
          </cell>
          <cell r="W719">
            <v>38</v>
          </cell>
          <cell r="X719">
            <v>38</v>
          </cell>
          <cell r="BS719">
            <v>17</v>
          </cell>
          <cell r="BU719">
            <v>8</v>
          </cell>
          <cell r="BV719">
            <v>13</v>
          </cell>
          <cell r="CL719">
            <v>0</v>
          </cell>
        </row>
        <row r="720">
          <cell r="D720" t="str">
            <v>303Z2X0-900-PCS</v>
          </cell>
          <cell r="E720" t="str">
            <v>303Z2X0</v>
          </cell>
          <cell r="F720" t="str">
            <v>ARDYL 222 BANDA JKT</v>
          </cell>
          <cell r="G720" t="str">
            <v>900</v>
          </cell>
          <cell r="H720" t="str">
            <v>BLACK/YELLOW GOLD</v>
          </cell>
          <cell r="I720">
            <v>16.989999999999998</v>
          </cell>
          <cell r="J720">
            <v>130</v>
          </cell>
          <cell r="K720">
            <v>0</v>
          </cell>
          <cell r="L720">
            <v>52</v>
          </cell>
          <cell r="M720">
            <v>0</v>
          </cell>
          <cell r="N720">
            <v>90</v>
          </cell>
          <cell r="O720">
            <v>0</v>
          </cell>
          <cell r="P720">
            <v>36</v>
          </cell>
          <cell r="Q720">
            <v>0</v>
          </cell>
          <cell r="R720" t="str">
            <v>ETE 2018</v>
          </cell>
          <cell r="S720" t="str">
            <v>APPAREL</v>
          </cell>
          <cell r="T720" t="str">
            <v>MAN</v>
          </cell>
          <cell r="U720" t="str">
            <v>(vide)</v>
          </cell>
          <cell r="V720" t="str">
            <v>PCS</v>
          </cell>
          <cell r="W720">
            <v>526</v>
          </cell>
          <cell r="X720">
            <v>526</v>
          </cell>
          <cell r="BT720">
            <v>96</v>
          </cell>
          <cell r="BU720">
            <v>160</v>
          </cell>
          <cell r="BV720">
            <v>166</v>
          </cell>
          <cell r="BW720">
            <v>104</v>
          </cell>
          <cell r="CL720">
            <v>0</v>
          </cell>
        </row>
        <row r="721">
          <cell r="D721" t="str">
            <v>303Z3Q0-901-PCS</v>
          </cell>
          <cell r="E721" t="str">
            <v>303Z3Q0</v>
          </cell>
          <cell r="F721" t="str">
            <v>PINTURICCHIO AUTH POLO LS</v>
          </cell>
          <cell r="G721" t="str">
            <v>901</v>
          </cell>
          <cell r="H721" t="str">
            <v>VIOLET/WHITE</v>
          </cell>
          <cell r="I721">
            <v>12.61</v>
          </cell>
          <cell r="J721">
            <v>70</v>
          </cell>
          <cell r="K721">
            <v>0</v>
          </cell>
          <cell r="L721">
            <v>28</v>
          </cell>
          <cell r="M721">
            <v>0</v>
          </cell>
          <cell r="N721">
            <v>55</v>
          </cell>
          <cell r="O721">
            <v>0</v>
          </cell>
          <cell r="P721">
            <v>18.329999999999998</v>
          </cell>
          <cell r="Q721">
            <v>0</v>
          </cell>
          <cell r="R721" t="str">
            <v>HIVER 2017</v>
          </cell>
          <cell r="S721" t="str">
            <v>APPAREL</v>
          </cell>
          <cell r="T721" t="str">
            <v>MAN</v>
          </cell>
          <cell r="U721" t="str">
            <v>(vide)</v>
          </cell>
          <cell r="V721" t="str">
            <v>PCS</v>
          </cell>
          <cell r="W721">
            <v>642</v>
          </cell>
          <cell r="X721">
            <v>642</v>
          </cell>
          <cell r="BT721">
            <v>153</v>
          </cell>
          <cell r="BU721">
            <v>263</v>
          </cell>
          <cell r="BV721">
            <v>172</v>
          </cell>
          <cell r="BW721">
            <v>54</v>
          </cell>
          <cell r="CL721">
            <v>0</v>
          </cell>
        </row>
        <row r="722">
          <cell r="D722" t="str">
            <v>303Z3Q0-904-PCS</v>
          </cell>
          <cell r="E722" t="str">
            <v>303Z3Q0</v>
          </cell>
          <cell r="F722" t="str">
            <v>PINTURICCHIO AUTH POLO LS</v>
          </cell>
          <cell r="G722" t="str">
            <v>904</v>
          </cell>
          <cell r="H722" t="str">
            <v>BLACK/WHITE</v>
          </cell>
          <cell r="I722">
            <v>12.61</v>
          </cell>
          <cell r="J722">
            <v>70</v>
          </cell>
          <cell r="K722">
            <v>0</v>
          </cell>
          <cell r="L722">
            <v>28</v>
          </cell>
          <cell r="M722">
            <v>0</v>
          </cell>
          <cell r="N722">
            <v>55</v>
          </cell>
          <cell r="O722">
            <v>0</v>
          </cell>
          <cell r="P722">
            <v>18.329999999999998</v>
          </cell>
          <cell r="Q722">
            <v>0</v>
          </cell>
          <cell r="R722" t="str">
            <v>HIVER 2017</v>
          </cell>
          <cell r="S722" t="str">
            <v>APPAREL</v>
          </cell>
          <cell r="T722" t="str">
            <v>MAN</v>
          </cell>
          <cell r="U722" t="str">
            <v>(vide)</v>
          </cell>
          <cell r="V722" t="str">
            <v>PCS</v>
          </cell>
          <cell r="W722">
            <v>854</v>
          </cell>
          <cell r="X722">
            <v>854</v>
          </cell>
          <cell r="BT722">
            <v>177</v>
          </cell>
          <cell r="BU722">
            <v>329</v>
          </cell>
          <cell r="BV722">
            <v>277</v>
          </cell>
          <cell r="BW722">
            <v>71</v>
          </cell>
          <cell r="CL722">
            <v>0</v>
          </cell>
        </row>
        <row r="723">
          <cell r="D723" t="str">
            <v>303Z3S0-508-PCS</v>
          </cell>
          <cell r="E723" t="str">
            <v>303Z3S0</v>
          </cell>
          <cell r="F723" t="str">
            <v>TIZIANO AUTH TEE</v>
          </cell>
          <cell r="G723" t="str">
            <v>508</v>
          </cell>
          <cell r="H723" t="str">
            <v>VIOLET</v>
          </cell>
          <cell r="I723">
            <v>7.2670000000000003</v>
          </cell>
          <cell r="J723">
            <v>50</v>
          </cell>
          <cell r="K723">
            <v>0</v>
          </cell>
          <cell r="L723">
            <v>25</v>
          </cell>
          <cell r="M723">
            <v>0</v>
          </cell>
          <cell r="N723">
            <v>32</v>
          </cell>
          <cell r="O723">
            <v>0</v>
          </cell>
          <cell r="P723">
            <v>10.67</v>
          </cell>
          <cell r="Q723">
            <v>0</v>
          </cell>
          <cell r="R723" t="str">
            <v>HIVER 2017</v>
          </cell>
          <cell r="S723" t="str">
            <v>APPAREL</v>
          </cell>
          <cell r="T723" t="str">
            <v>MAN</v>
          </cell>
          <cell r="U723" t="str">
            <v>(vide)</v>
          </cell>
          <cell r="V723" t="str">
            <v>PCS</v>
          </cell>
          <cell r="W723">
            <v>1</v>
          </cell>
          <cell r="X723">
            <v>1</v>
          </cell>
          <cell r="BU723">
            <v>1</v>
          </cell>
          <cell r="CL723">
            <v>0</v>
          </cell>
        </row>
        <row r="724">
          <cell r="D724" t="str">
            <v>303Z4J0-902-PCS</v>
          </cell>
          <cell r="E724" t="str">
            <v>303Z4J0</v>
          </cell>
          <cell r="F724" t="str">
            <v>ALYN SWEAT</v>
          </cell>
          <cell r="G724" t="str">
            <v>902</v>
          </cell>
          <cell r="H724" t="str">
            <v>GREY MD MEL/BLACK</v>
          </cell>
          <cell r="I724">
            <v>7.6769999999999996</v>
          </cell>
          <cell r="J724">
            <v>40</v>
          </cell>
          <cell r="K724">
            <v>0</v>
          </cell>
          <cell r="L724">
            <v>20</v>
          </cell>
          <cell r="M724">
            <v>0</v>
          </cell>
          <cell r="N724">
            <v>40</v>
          </cell>
          <cell r="O724">
            <v>0</v>
          </cell>
          <cell r="P724">
            <v>16</v>
          </cell>
          <cell r="Q724">
            <v>0</v>
          </cell>
          <cell r="R724" t="str">
            <v>ETE 2018</v>
          </cell>
          <cell r="S724" t="str">
            <v>APPAREL</v>
          </cell>
          <cell r="T724" t="str">
            <v>WOMAN</v>
          </cell>
          <cell r="U724" t="str">
            <v>(vide)</v>
          </cell>
          <cell r="V724" t="str">
            <v>PCS</v>
          </cell>
          <cell r="W724">
            <v>88</v>
          </cell>
          <cell r="X724">
            <v>88</v>
          </cell>
          <cell r="BS724">
            <v>15</v>
          </cell>
          <cell r="BT724">
            <v>28</v>
          </cell>
          <cell r="BU724">
            <v>22</v>
          </cell>
          <cell r="BV724">
            <v>23</v>
          </cell>
          <cell r="CL724">
            <v>0</v>
          </cell>
        </row>
        <row r="725">
          <cell r="D725" t="str">
            <v>303Z4L0-900-PCS</v>
          </cell>
          <cell r="E725" t="str">
            <v>303Z4L0</v>
          </cell>
          <cell r="F725" t="str">
            <v>AKI 222 BANDA PANTS</v>
          </cell>
          <cell r="G725" t="str">
            <v>900</v>
          </cell>
          <cell r="H725" t="str">
            <v>BLACK/YELLOW GOLD</v>
          </cell>
          <cell r="I725">
            <v>12.653</v>
          </cell>
          <cell r="J725">
            <v>75</v>
          </cell>
          <cell r="K725">
            <v>0</v>
          </cell>
          <cell r="L725">
            <v>30</v>
          </cell>
          <cell r="M725">
            <v>0</v>
          </cell>
          <cell r="N725">
            <v>55</v>
          </cell>
          <cell r="O725">
            <v>0</v>
          </cell>
          <cell r="P725">
            <v>22</v>
          </cell>
          <cell r="Q725">
            <v>0</v>
          </cell>
          <cell r="R725" t="str">
            <v>ETE 2018</v>
          </cell>
          <cell r="S725" t="str">
            <v>APPAREL</v>
          </cell>
          <cell r="T725" t="str">
            <v>WOMAN</v>
          </cell>
          <cell r="U725" t="str">
            <v>(vide)</v>
          </cell>
          <cell r="V725" t="str">
            <v>PCS</v>
          </cell>
          <cell r="W725">
            <v>22</v>
          </cell>
          <cell r="X725">
            <v>22</v>
          </cell>
          <cell r="BS725">
            <v>2</v>
          </cell>
          <cell r="BU725">
            <v>11</v>
          </cell>
          <cell r="BV725">
            <v>9</v>
          </cell>
          <cell r="CL725">
            <v>0</v>
          </cell>
        </row>
        <row r="726">
          <cell r="D726" t="str">
            <v>303Z4R0-E32-PCS</v>
          </cell>
          <cell r="E726" t="str">
            <v>303Z4R0</v>
          </cell>
          <cell r="F726" t="str">
            <v>ALPHA LEGGING</v>
          </cell>
          <cell r="G726" t="str">
            <v>E32</v>
          </cell>
          <cell r="H726" t="str">
            <v>YELLOW GOLD RICH</v>
          </cell>
          <cell r="I726">
            <v>7.7789999999999999</v>
          </cell>
          <cell r="J726">
            <v>35</v>
          </cell>
          <cell r="K726">
            <v>0</v>
          </cell>
          <cell r="L726">
            <v>17.5</v>
          </cell>
          <cell r="M726">
            <v>0</v>
          </cell>
          <cell r="N726">
            <v>35</v>
          </cell>
          <cell r="O726">
            <v>0</v>
          </cell>
          <cell r="P726">
            <v>14</v>
          </cell>
          <cell r="Q726">
            <v>0</v>
          </cell>
          <cell r="R726" t="str">
            <v>ETE 2018</v>
          </cell>
          <cell r="S726" t="str">
            <v>APPAREL</v>
          </cell>
          <cell r="T726" t="str">
            <v>WOMAN</v>
          </cell>
          <cell r="U726" t="str">
            <v>(vide)</v>
          </cell>
          <cell r="V726" t="str">
            <v>PCS</v>
          </cell>
          <cell r="W726">
            <v>21</v>
          </cell>
          <cell r="X726">
            <v>21</v>
          </cell>
          <cell r="BS726">
            <v>3</v>
          </cell>
          <cell r="BT726">
            <v>2</v>
          </cell>
          <cell r="BU726">
            <v>6</v>
          </cell>
          <cell r="BV726">
            <v>10</v>
          </cell>
          <cell r="CL726">
            <v>0</v>
          </cell>
        </row>
        <row r="727">
          <cell r="D727" t="str">
            <v>303Z4T0-005-PCS</v>
          </cell>
          <cell r="E727" t="str">
            <v>303Z4T0</v>
          </cell>
          <cell r="F727" t="str">
            <v>AFUN TEE</v>
          </cell>
          <cell r="G727" t="str">
            <v>005</v>
          </cell>
          <cell r="H727" t="str">
            <v>BLACK</v>
          </cell>
          <cell r="I727">
            <v>6.4420000000000002</v>
          </cell>
          <cell r="J727">
            <v>40</v>
          </cell>
          <cell r="K727">
            <v>0</v>
          </cell>
          <cell r="L727">
            <v>16</v>
          </cell>
          <cell r="M727">
            <v>0</v>
          </cell>
          <cell r="N727">
            <v>30</v>
          </cell>
          <cell r="O727">
            <v>0</v>
          </cell>
          <cell r="P727">
            <v>12</v>
          </cell>
          <cell r="Q727">
            <v>0</v>
          </cell>
          <cell r="R727" t="str">
            <v>ETE 2018</v>
          </cell>
          <cell r="S727" t="str">
            <v>APPAREL</v>
          </cell>
          <cell r="T727" t="str">
            <v>WOMAN</v>
          </cell>
          <cell r="U727" t="str">
            <v>(vide)</v>
          </cell>
          <cell r="V727" t="str">
            <v>PCS</v>
          </cell>
          <cell r="W727">
            <v>38</v>
          </cell>
          <cell r="X727">
            <v>38</v>
          </cell>
          <cell r="BS727">
            <v>7</v>
          </cell>
          <cell r="BT727">
            <v>15</v>
          </cell>
          <cell r="BU727">
            <v>12</v>
          </cell>
          <cell r="BV727">
            <v>4</v>
          </cell>
          <cell r="CL727">
            <v>0</v>
          </cell>
        </row>
        <row r="728">
          <cell r="D728" t="str">
            <v>303Z4U0-001-PCS</v>
          </cell>
          <cell r="E728" t="str">
            <v>303Z4U0</v>
          </cell>
          <cell r="F728" t="str">
            <v>AGRI TEE</v>
          </cell>
          <cell r="G728" t="str">
            <v>001</v>
          </cell>
          <cell r="H728" t="str">
            <v>WHITE</v>
          </cell>
          <cell r="I728">
            <v>6.9089999999999998</v>
          </cell>
          <cell r="J728">
            <v>30</v>
          </cell>
          <cell r="K728">
            <v>0</v>
          </cell>
          <cell r="L728">
            <v>15</v>
          </cell>
          <cell r="M728">
            <v>0</v>
          </cell>
          <cell r="N728">
            <v>30</v>
          </cell>
          <cell r="O728">
            <v>0</v>
          </cell>
          <cell r="P728">
            <v>12</v>
          </cell>
          <cell r="Q728">
            <v>0</v>
          </cell>
          <cell r="R728" t="str">
            <v>ETE 2018</v>
          </cell>
          <cell r="S728" t="str">
            <v>APPAREL</v>
          </cell>
          <cell r="T728" t="str">
            <v>WOMAN</v>
          </cell>
          <cell r="U728" t="str">
            <v>(vide)</v>
          </cell>
          <cell r="V728" t="str">
            <v>PCS</v>
          </cell>
          <cell r="W728">
            <v>79</v>
          </cell>
          <cell r="X728">
            <v>79</v>
          </cell>
          <cell r="BS728">
            <v>30</v>
          </cell>
          <cell r="BT728">
            <v>27</v>
          </cell>
          <cell r="BU728">
            <v>15</v>
          </cell>
          <cell r="BV728">
            <v>7</v>
          </cell>
          <cell r="CL728">
            <v>0</v>
          </cell>
        </row>
        <row r="729">
          <cell r="D729" t="str">
            <v>303Z4V0-903-PCS</v>
          </cell>
          <cell r="E729" t="str">
            <v>303Z4V0</v>
          </cell>
          <cell r="F729" t="str">
            <v>ADYT TANK</v>
          </cell>
          <cell r="G729" t="str">
            <v>903</v>
          </cell>
          <cell r="H729" t="str">
            <v>WHITE/YELLOW GOLD</v>
          </cell>
          <cell r="I729">
            <v>8.9570000000000007</v>
          </cell>
          <cell r="J729">
            <v>55</v>
          </cell>
          <cell r="K729">
            <v>0</v>
          </cell>
          <cell r="L729">
            <v>22</v>
          </cell>
          <cell r="M729">
            <v>0</v>
          </cell>
          <cell r="N729">
            <v>40</v>
          </cell>
          <cell r="O729">
            <v>0</v>
          </cell>
          <cell r="P729">
            <v>16</v>
          </cell>
          <cell r="Q729">
            <v>0</v>
          </cell>
          <cell r="R729" t="str">
            <v>ETE 2018</v>
          </cell>
          <cell r="S729" t="str">
            <v>APPAREL</v>
          </cell>
          <cell r="T729" t="str">
            <v>WOMAN</v>
          </cell>
          <cell r="U729" t="str">
            <v>(vide)</v>
          </cell>
          <cell r="V729" t="str">
            <v>PCS</v>
          </cell>
          <cell r="W729">
            <v>298</v>
          </cell>
          <cell r="X729">
            <v>298</v>
          </cell>
          <cell r="BS729">
            <v>61</v>
          </cell>
          <cell r="BT729">
            <v>92</v>
          </cell>
          <cell r="BU729">
            <v>91</v>
          </cell>
          <cell r="BV729">
            <v>54</v>
          </cell>
          <cell r="CL729">
            <v>0</v>
          </cell>
        </row>
        <row r="730">
          <cell r="D730" t="str">
            <v>303ZLP0-935-PAI</v>
          </cell>
          <cell r="E730" t="str">
            <v>303ZLP0</v>
          </cell>
          <cell r="F730" t="str">
            <v xml:space="preserve">DRAVER MID LACE KID </v>
          </cell>
          <cell r="G730" t="str">
            <v>935</v>
          </cell>
          <cell r="H730" t="str">
            <v xml:space="preserve">BLACK /FUSHIA </v>
          </cell>
          <cell r="I730">
            <v>8.1150000000000002</v>
          </cell>
          <cell r="J730">
            <v>35</v>
          </cell>
          <cell r="K730">
            <v>0</v>
          </cell>
          <cell r="L730">
            <v>17.5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 t="str">
            <v>ETE 2018</v>
          </cell>
          <cell r="S730" t="str">
            <v>SHOES</v>
          </cell>
          <cell r="T730" t="str">
            <v>KID</v>
          </cell>
          <cell r="U730" t="str">
            <v>(vide)</v>
          </cell>
          <cell r="V730" t="str">
            <v>PAI</v>
          </cell>
          <cell r="W730">
            <v>15</v>
          </cell>
          <cell r="X730">
            <v>15</v>
          </cell>
          <cell r="AL730">
            <v>7</v>
          </cell>
          <cell r="AM730">
            <v>5</v>
          </cell>
          <cell r="AN730">
            <v>3</v>
          </cell>
          <cell r="CL730">
            <v>0</v>
          </cell>
        </row>
        <row r="731">
          <cell r="D731" t="str">
            <v>303ZLP0-941-PAI</v>
          </cell>
          <cell r="E731" t="str">
            <v>303ZLP0</v>
          </cell>
          <cell r="F731" t="str">
            <v xml:space="preserve">DRAVER MID LACE KID </v>
          </cell>
          <cell r="G731" t="str">
            <v>941</v>
          </cell>
          <cell r="H731" t="str">
            <v xml:space="preserve">BLACK /YELLOW /GREY </v>
          </cell>
          <cell r="I731">
            <v>8.1150000000000002</v>
          </cell>
          <cell r="J731">
            <v>35</v>
          </cell>
          <cell r="K731">
            <v>0</v>
          </cell>
          <cell r="L731">
            <v>17.5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 t="str">
            <v>ETE 2018</v>
          </cell>
          <cell r="S731" t="str">
            <v>SHOES</v>
          </cell>
          <cell r="T731" t="str">
            <v>KID</v>
          </cell>
          <cell r="U731" t="str">
            <v>(vide)</v>
          </cell>
          <cell r="V731" t="str">
            <v>PAI</v>
          </cell>
          <cell r="W731">
            <v>12</v>
          </cell>
          <cell r="X731">
            <v>12</v>
          </cell>
          <cell r="AL731">
            <v>4</v>
          </cell>
          <cell r="AM731">
            <v>2</v>
          </cell>
          <cell r="AN731">
            <v>2</v>
          </cell>
          <cell r="AO731">
            <v>4</v>
          </cell>
          <cell r="CL731">
            <v>0</v>
          </cell>
        </row>
        <row r="732">
          <cell r="D732" t="str">
            <v>303ZLP0-977-PAI</v>
          </cell>
          <cell r="E732" t="str">
            <v>303ZLP0</v>
          </cell>
          <cell r="F732" t="str">
            <v xml:space="preserve">DRAVER MID LACE KID </v>
          </cell>
          <cell r="G732" t="str">
            <v>977</v>
          </cell>
          <cell r="H732" t="str">
            <v xml:space="preserve">BLACK FUSHIA PINK </v>
          </cell>
          <cell r="I732">
            <v>8.1150000000000002</v>
          </cell>
          <cell r="J732">
            <v>38</v>
          </cell>
          <cell r="K732">
            <v>0</v>
          </cell>
          <cell r="L732">
            <v>19</v>
          </cell>
          <cell r="M732">
            <v>0</v>
          </cell>
          <cell r="N732">
            <v>32</v>
          </cell>
          <cell r="O732">
            <v>0</v>
          </cell>
          <cell r="P732">
            <v>12.8</v>
          </cell>
          <cell r="Q732">
            <v>0</v>
          </cell>
          <cell r="R732" t="str">
            <v>ETE 2018</v>
          </cell>
          <cell r="S732" t="str">
            <v>SHOES</v>
          </cell>
          <cell r="T732" t="str">
            <v>KID</v>
          </cell>
          <cell r="U732" t="str">
            <v>(vide)</v>
          </cell>
          <cell r="V732" t="str">
            <v>PAI</v>
          </cell>
          <cell r="W732">
            <v>101</v>
          </cell>
          <cell r="X732">
            <v>101</v>
          </cell>
          <cell r="AL732">
            <v>33</v>
          </cell>
          <cell r="AM732">
            <v>39</v>
          </cell>
          <cell r="AN732">
            <v>29</v>
          </cell>
          <cell r="CL732">
            <v>0</v>
          </cell>
        </row>
        <row r="733">
          <cell r="D733" t="str">
            <v>303ZLP0-979-PAI</v>
          </cell>
          <cell r="E733" t="str">
            <v>303ZLP0</v>
          </cell>
          <cell r="F733" t="str">
            <v xml:space="preserve">DRAVER MID LACE KID </v>
          </cell>
          <cell r="G733" t="str">
            <v>979</v>
          </cell>
          <cell r="H733" t="str">
            <v xml:space="preserve">BLACK BLUE GREEN </v>
          </cell>
          <cell r="I733">
            <v>8.1150000000000002</v>
          </cell>
          <cell r="J733">
            <v>38</v>
          </cell>
          <cell r="K733">
            <v>0</v>
          </cell>
          <cell r="L733">
            <v>19</v>
          </cell>
          <cell r="M733">
            <v>0</v>
          </cell>
          <cell r="N733">
            <v>32</v>
          </cell>
          <cell r="O733">
            <v>0</v>
          </cell>
          <cell r="P733">
            <v>12.8</v>
          </cell>
          <cell r="Q733">
            <v>0</v>
          </cell>
          <cell r="R733" t="str">
            <v>ETE 2018</v>
          </cell>
          <cell r="S733" t="str">
            <v>SHOES</v>
          </cell>
          <cell r="T733" t="str">
            <v>KID</v>
          </cell>
          <cell r="U733" t="str">
            <v>(vide)</v>
          </cell>
          <cell r="V733" t="str">
            <v>PAI</v>
          </cell>
          <cell r="W733">
            <v>103</v>
          </cell>
          <cell r="X733">
            <v>103</v>
          </cell>
          <cell r="AL733">
            <v>37</v>
          </cell>
          <cell r="AM733">
            <v>31</v>
          </cell>
          <cell r="AN733">
            <v>35</v>
          </cell>
          <cell r="CL733">
            <v>0</v>
          </cell>
        </row>
        <row r="734">
          <cell r="D734" t="str">
            <v>304I050-900-PCS</v>
          </cell>
          <cell r="E734" t="str">
            <v>304I050</v>
          </cell>
          <cell r="F734" t="str">
            <v>ARSET 222 BANDA 10 TEE</v>
          </cell>
          <cell r="G734" t="str">
            <v>900</v>
          </cell>
          <cell r="H734" t="str">
            <v>RED FLAME/WHITE</v>
          </cell>
          <cell r="I734">
            <v>5.1449999999999996</v>
          </cell>
          <cell r="J734">
            <v>45</v>
          </cell>
          <cell r="K734">
            <v>0</v>
          </cell>
          <cell r="L734">
            <v>18</v>
          </cell>
          <cell r="M734">
            <v>0</v>
          </cell>
          <cell r="N734">
            <v>45</v>
          </cell>
          <cell r="O734">
            <v>0</v>
          </cell>
          <cell r="P734">
            <v>18</v>
          </cell>
          <cell r="Q734">
            <v>0</v>
          </cell>
          <cell r="R734" t="str">
            <v>HIVER 2019</v>
          </cell>
          <cell r="S734" t="str">
            <v>APPAREL</v>
          </cell>
          <cell r="T734" t="str">
            <v>MAN</v>
          </cell>
          <cell r="U734" t="str">
            <v>(vide)</v>
          </cell>
          <cell r="V734" t="str">
            <v>PCS</v>
          </cell>
          <cell r="W734">
            <v>595</v>
          </cell>
          <cell r="X734">
            <v>595</v>
          </cell>
          <cell r="BS734">
            <v>47</v>
          </cell>
          <cell r="BT734">
            <v>172</v>
          </cell>
          <cell r="BU734">
            <v>226</v>
          </cell>
          <cell r="BV734">
            <v>117</v>
          </cell>
          <cell r="BW734">
            <v>33</v>
          </cell>
          <cell r="CL734">
            <v>0</v>
          </cell>
        </row>
        <row r="735">
          <cell r="D735" t="str">
            <v>304I050-901-PCS</v>
          </cell>
          <cell r="E735" t="str">
            <v>304I050</v>
          </cell>
          <cell r="F735" t="str">
            <v>ARSET 222 BANDA 10 TEE</v>
          </cell>
          <cell r="G735" t="str">
            <v>901</v>
          </cell>
          <cell r="H735" t="str">
            <v>BLUE ROYAL/WHITE</v>
          </cell>
          <cell r="I735">
            <v>5.1449999999999996</v>
          </cell>
          <cell r="J735">
            <v>45</v>
          </cell>
          <cell r="K735">
            <v>0</v>
          </cell>
          <cell r="L735">
            <v>18</v>
          </cell>
          <cell r="M735">
            <v>0</v>
          </cell>
          <cell r="N735">
            <v>45</v>
          </cell>
          <cell r="O735">
            <v>0</v>
          </cell>
          <cell r="P735">
            <v>18</v>
          </cell>
          <cell r="Q735">
            <v>0</v>
          </cell>
          <cell r="R735" t="str">
            <v>HIVER 2019</v>
          </cell>
          <cell r="S735" t="str">
            <v>APPAREL</v>
          </cell>
          <cell r="T735" t="str">
            <v>MAN</v>
          </cell>
          <cell r="U735" t="str">
            <v>(vide)</v>
          </cell>
          <cell r="V735" t="str">
            <v>PCS</v>
          </cell>
          <cell r="W735">
            <v>723</v>
          </cell>
          <cell r="X735">
            <v>723</v>
          </cell>
          <cell r="BS735">
            <v>92</v>
          </cell>
          <cell r="BT735">
            <v>220</v>
          </cell>
          <cell r="BU735">
            <v>255</v>
          </cell>
          <cell r="BV735">
            <v>125</v>
          </cell>
          <cell r="BW735">
            <v>31</v>
          </cell>
          <cell r="CL735">
            <v>0</v>
          </cell>
        </row>
        <row r="736">
          <cell r="D736" t="str">
            <v>304I050-903-PCS</v>
          </cell>
          <cell r="E736" t="str">
            <v>304I050</v>
          </cell>
          <cell r="F736" t="str">
            <v>ARSET 222 BANDA 10 TEE</v>
          </cell>
          <cell r="G736" t="str">
            <v>903</v>
          </cell>
          <cell r="H736" t="str">
            <v>BLACK/WHITE</v>
          </cell>
          <cell r="I736">
            <v>5.1449999999999996</v>
          </cell>
          <cell r="J736">
            <v>45</v>
          </cell>
          <cell r="K736">
            <v>0</v>
          </cell>
          <cell r="L736">
            <v>18</v>
          </cell>
          <cell r="M736">
            <v>0</v>
          </cell>
          <cell r="N736">
            <v>45</v>
          </cell>
          <cell r="O736">
            <v>0</v>
          </cell>
          <cell r="P736">
            <v>18</v>
          </cell>
          <cell r="Q736">
            <v>0</v>
          </cell>
          <cell r="R736" t="str">
            <v>HIVER 2019</v>
          </cell>
          <cell r="S736" t="str">
            <v>APPAREL</v>
          </cell>
          <cell r="T736" t="str">
            <v>MAN</v>
          </cell>
          <cell r="U736" t="str">
            <v>(vide)</v>
          </cell>
          <cell r="V736" t="str">
            <v>PCS</v>
          </cell>
          <cell r="W736">
            <v>693</v>
          </cell>
          <cell r="X736">
            <v>693</v>
          </cell>
          <cell r="BT736">
            <v>136</v>
          </cell>
          <cell r="BU736">
            <v>224</v>
          </cell>
          <cell r="BV736">
            <v>185</v>
          </cell>
          <cell r="BW736">
            <v>148</v>
          </cell>
          <cell r="CL736">
            <v>0</v>
          </cell>
        </row>
        <row r="737">
          <cell r="D737" t="str">
            <v>304I050-905-PCS</v>
          </cell>
          <cell r="E737" t="str">
            <v>304I050</v>
          </cell>
          <cell r="F737" t="str">
            <v>ARSET 222 BANDA 10 TEE</v>
          </cell>
          <cell r="G737" t="str">
            <v>905</v>
          </cell>
          <cell r="H737" t="str">
            <v>BLACK/WHITE/GOLD</v>
          </cell>
          <cell r="I737">
            <v>5.1449999999999996</v>
          </cell>
          <cell r="J737">
            <v>45</v>
          </cell>
          <cell r="K737">
            <v>0</v>
          </cell>
          <cell r="L737">
            <v>18</v>
          </cell>
          <cell r="M737">
            <v>0</v>
          </cell>
          <cell r="N737">
            <v>45</v>
          </cell>
          <cell r="O737">
            <v>0</v>
          </cell>
          <cell r="P737">
            <v>18</v>
          </cell>
          <cell r="Q737">
            <v>0</v>
          </cell>
          <cell r="R737" t="str">
            <v>HIVER 2019</v>
          </cell>
          <cell r="S737" t="str">
            <v>APPAREL</v>
          </cell>
          <cell r="T737" t="str">
            <v>MAN</v>
          </cell>
          <cell r="U737" t="str">
            <v>(vide)</v>
          </cell>
          <cell r="V737" t="str">
            <v>PCS</v>
          </cell>
          <cell r="W737">
            <v>76</v>
          </cell>
          <cell r="X737">
            <v>76</v>
          </cell>
          <cell r="BT737">
            <v>75</v>
          </cell>
          <cell r="BV737">
            <v>1</v>
          </cell>
          <cell r="CL737">
            <v>0</v>
          </cell>
        </row>
        <row r="738">
          <cell r="D738" t="str">
            <v>304I050-906-PCS</v>
          </cell>
          <cell r="E738" t="str">
            <v>304I050</v>
          </cell>
          <cell r="F738" t="str">
            <v>ARSET 222 BANDA 10 TEE</v>
          </cell>
          <cell r="G738" t="str">
            <v>906</v>
          </cell>
          <cell r="H738" t="str">
            <v>RED CERISE/WHITE/GOLD</v>
          </cell>
          <cell r="I738">
            <v>5.1449999999999996</v>
          </cell>
          <cell r="J738">
            <v>45</v>
          </cell>
          <cell r="K738">
            <v>0</v>
          </cell>
          <cell r="L738">
            <v>18</v>
          </cell>
          <cell r="M738">
            <v>0</v>
          </cell>
          <cell r="N738">
            <v>45</v>
          </cell>
          <cell r="O738">
            <v>0</v>
          </cell>
          <cell r="P738">
            <v>18</v>
          </cell>
          <cell r="Q738">
            <v>0</v>
          </cell>
          <cell r="R738" t="str">
            <v>HIVER 2019</v>
          </cell>
          <cell r="S738" t="str">
            <v>APPAREL</v>
          </cell>
          <cell r="T738" t="str">
            <v>MAN</v>
          </cell>
          <cell r="U738" t="str">
            <v>(vide)</v>
          </cell>
          <cell r="V738" t="str">
            <v>PCS</v>
          </cell>
          <cell r="W738">
            <v>101</v>
          </cell>
          <cell r="X738">
            <v>101</v>
          </cell>
          <cell r="BS738">
            <v>15</v>
          </cell>
          <cell r="BT738">
            <v>30</v>
          </cell>
          <cell r="BU738">
            <v>25</v>
          </cell>
          <cell r="BV738">
            <v>16</v>
          </cell>
          <cell r="BW738">
            <v>15</v>
          </cell>
          <cell r="CL738">
            <v>0</v>
          </cell>
        </row>
        <row r="739">
          <cell r="D739" t="str">
            <v>304I050-907-PCS</v>
          </cell>
          <cell r="E739" t="str">
            <v>304I050</v>
          </cell>
          <cell r="F739" t="str">
            <v>ARSET 222 BANDA 10 TEE</v>
          </cell>
          <cell r="G739" t="str">
            <v>907</v>
          </cell>
          <cell r="H739" t="str">
            <v>GREEN/BLACK/WHITE</v>
          </cell>
          <cell r="I739">
            <v>5.1449999999999996</v>
          </cell>
          <cell r="J739">
            <v>45</v>
          </cell>
          <cell r="K739">
            <v>0</v>
          </cell>
          <cell r="L739">
            <v>18</v>
          </cell>
          <cell r="M739">
            <v>0</v>
          </cell>
          <cell r="N739">
            <v>45</v>
          </cell>
          <cell r="O739">
            <v>0</v>
          </cell>
          <cell r="P739">
            <v>18</v>
          </cell>
          <cell r="Q739">
            <v>0</v>
          </cell>
          <cell r="R739" t="str">
            <v>HIVER 2019</v>
          </cell>
          <cell r="S739" t="str">
            <v>APPAREL</v>
          </cell>
          <cell r="T739" t="str">
            <v>MAN</v>
          </cell>
          <cell r="U739" t="str">
            <v>(vide)</v>
          </cell>
          <cell r="V739" t="str">
            <v>PCS</v>
          </cell>
          <cell r="W739">
            <v>13</v>
          </cell>
          <cell r="X739">
            <v>13</v>
          </cell>
          <cell r="BT739">
            <v>13</v>
          </cell>
          <cell r="CL739">
            <v>0</v>
          </cell>
        </row>
        <row r="740">
          <cell r="D740" t="str">
            <v>304I050-912-PCS</v>
          </cell>
          <cell r="E740" t="str">
            <v>304I050</v>
          </cell>
          <cell r="F740" t="str">
            <v>ARSET 222 BANDA 10 TEE</v>
          </cell>
          <cell r="G740" t="str">
            <v>912</v>
          </cell>
          <cell r="H740" t="str">
            <v>BLACK/RED/WHITE</v>
          </cell>
          <cell r="I740">
            <v>5.1449999999999996</v>
          </cell>
          <cell r="J740">
            <v>45</v>
          </cell>
          <cell r="K740">
            <v>0</v>
          </cell>
          <cell r="L740">
            <v>18</v>
          </cell>
          <cell r="M740">
            <v>0</v>
          </cell>
          <cell r="N740">
            <v>45</v>
          </cell>
          <cell r="O740">
            <v>0</v>
          </cell>
          <cell r="P740">
            <v>18</v>
          </cell>
          <cell r="Q740">
            <v>0</v>
          </cell>
          <cell r="R740" t="str">
            <v>HIVER 2019</v>
          </cell>
          <cell r="S740" t="str">
            <v>APPAREL</v>
          </cell>
          <cell r="T740" t="str">
            <v>MAN</v>
          </cell>
          <cell r="U740" t="str">
            <v>(vide)</v>
          </cell>
          <cell r="V740" t="str">
            <v>PCS</v>
          </cell>
          <cell r="W740">
            <v>34</v>
          </cell>
          <cell r="X740">
            <v>34</v>
          </cell>
          <cell r="BS740">
            <v>3</v>
          </cell>
          <cell r="BT740">
            <v>25</v>
          </cell>
          <cell r="BU740">
            <v>2</v>
          </cell>
          <cell r="BV740">
            <v>2</v>
          </cell>
          <cell r="BW740">
            <v>2</v>
          </cell>
          <cell r="CL740">
            <v>0</v>
          </cell>
        </row>
        <row r="741">
          <cell r="D741" t="str">
            <v>304I050-921-PCS</v>
          </cell>
          <cell r="E741" t="str">
            <v>304I050</v>
          </cell>
          <cell r="F741" t="str">
            <v>ARSET 222 BANDA 10 TEE</v>
          </cell>
          <cell r="G741" t="str">
            <v>921</v>
          </cell>
          <cell r="H741" t="str">
            <v>RED/BLACK/WHITE</v>
          </cell>
          <cell r="I741">
            <v>5.1449999999999996</v>
          </cell>
          <cell r="J741">
            <v>45</v>
          </cell>
          <cell r="K741">
            <v>0</v>
          </cell>
          <cell r="L741">
            <v>18</v>
          </cell>
          <cell r="M741">
            <v>0</v>
          </cell>
          <cell r="N741">
            <v>45</v>
          </cell>
          <cell r="O741">
            <v>0</v>
          </cell>
          <cell r="P741">
            <v>18</v>
          </cell>
          <cell r="Q741">
            <v>0</v>
          </cell>
          <cell r="R741" t="str">
            <v>HIVER 2019</v>
          </cell>
          <cell r="S741" t="str">
            <v>APPAREL</v>
          </cell>
          <cell r="T741" t="str">
            <v>MAN</v>
          </cell>
          <cell r="U741" t="str">
            <v>(vide)</v>
          </cell>
          <cell r="V741" t="str">
            <v>PCS</v>
          </cell>
          <cell r="W741">
            <v>155</v>
          </cell>
          <cell r="X741">
            <v>155</v>
          </cell>
          <cell r="BS741">
            <v>2</v>
          </cell>
          <cell r="BT741">
            <v>1</v>
          </cell>
          <cell r="BU741">
            <v>59</v>
          </cell>
          <cell r="BV741">
            <v>64</v>
          </cell>
          <cell r="BW741">
            <v>23</v>
          </cell>
          <cell r="BX741">
            <v>6</v>
          </cell>
          <cell r="CL741">
            <v>0</v>
          </cell>
        </row>
        <row r="742">
          <cell r="D742" t="str">
            <v>304I050-924-PCS</v>
          </cell>
          <cell r="E742" t="str">
            <v>304I050</v>
          </cell>
          <cell r="F742" t="str">
            <v>ARSET 222 BANDA 10 TEE</v>
          </cell>
          <cell r="G742" t="str">
            <v>924</v>
          </cell>
          <cell r="H742" t="str">
            <v>PETROL/VIOLET/WHITE</v>
          </cell>
          <cell r="I742">
            <v>5.1449999999999996</v>
          </cell>
          <cell r="J742">
            <v>45</v>
          </cell>
          <cell r="K742">
            <v>0</v>
          </cell>
          <cell r="L742">
            <v>18</v>
          </cell>
          <cell r="M742">
            <v>0</v>
          </cell>
          <cell r="N742">
            <v>45</v>
          </cell>
          <cell r="O742">
            <v>0</v>
          </cell>
          <cell r="P742">
            <v>18</v>
          </cell>
          <cell r="Q742">
            <v>0</v>
          </cell>
          <cell r="R742" t="str">
            <v>HIVER 2019</v>
          </cell>
          <cell r="S742" t="str">
            <v>APPAREL</v>
          </cell>
          <cell r="T742" t="str">
            <v>MAN</v>
          </cell>
          <cell r="U742" t="str">
            <v>(vide)</v>
          </cell>
          <cell r="V742" t="str">
            <v>PCS</v>
          </cell>
          <cell r="W742">
            <v>152</v>
          </cell>
          <cell r="X742">
            <v>152</v>
          </cell>
          <cell r="BS742">
            <v>9</v>
          </cell>
          <cell r="BT742">
            <v>30</v>
          </cell>
          <cell r="BU742">
            <v>56</v>
          </cell>
          <cell r="BV742">
            <v>46</v>
          </cell>
          <cell r="BW742">
            <v>11</v>
          </cell>
          <cell r="CL742">
            <v>0</v>
          </cell>
        </row>
        <row r="743">
          <cell r="D743" t="str">
            <v>304I050-925-PCS</v>
          </cell>
          <cell r="E743" t="str">
            <v>304I050</v>
          </cell>
          <cell r="F743" t="str">
            <v>ARSET 222 BANDA 10 TEE</v>
          </cell>
          <cell r="G743" t="str">
            <v>925</v>
          </cell>
          <cell r="H743" t="str">
            <v>VIOLET/BLUE /WHITE</v>
          </cell>
          <cell r="I743">
            <v>5.1449999999999996</v>
          </cell>
          <cell r="J743">
            <v>45</v>
          </cell>
          <cell r="K743">
            <v>0</v>
          </cell>
          <cell r="L743">
            <v>18</v>
          </cell>
          <cell r="M743">
            <v>0</v>
          </cell>
          <cell r="N743">
            <v>45</v>
          </cell>
          <cell r="O743">
            <v>0</v>
          </cell>
          <cell r="P743">
            <v>18</v>
          </cell>
          <cell r="Q743">
            <v>0</v>
          </cell>
          <cell r="R743" t="str">
            <v>HIVER 2019</v>
          </cell>
          <cell r="S743" t="str">
            <v>APPAREL</v>
          </cell>
          <cell r="T743" t="str">
            <v>MAN</v>
          </cell>
          <cell r="U743" t="str">
            <v>(vide)</v>
          </cell>
          <cell r="V743" t="str">
            <v>PCS</v>
          </cell>
          <cell r="W743">
            <v>397</v>
          </cell>
          <cell r="X743">
            <v>397</v>
          </cell>
          <cell r="BT743">
            <v>69</v>
          </cell>
          <cell r="BU743">
            <v>122</v>
          </cell>
          <cell r="BV743">
            <v>142</v>
          </cell>
          <cell r="BW743">
            <v>64</v>
          </cell>
          <cell r="CL743">
            <v>0</v>
          </cell>
        </row>
        <row r="744">
          <cell r="D744" t="str">
            <v>304I4R0-001-C10M</v>
          </cell>
          <cell r="E744" t="str">
            <v>304I4R0</v>
          </cell>
          <cell r="F744" t="str">
            <v>LOGO BLACAR</v>
          </cell>
          <cell r="G744" t="str">
            <v>001</v>
          </cell>
          <cell r="H744" t="str">
            <v>WHITE</v>
          </cell>
          <cell r="I744">
            <v>2.2589999999999999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 t="str">
            <v>ETE 2019</v>
          </cell>
          <cell r="S744" t="str">
            <v>APPAREL</v>
          </cell>
          <cell r="T744" t="str">
            <v>MAN</v>
          </cell>
          <cell r="U744" t="str">
            <v>2XL-1|L-3|M-3|S-1|XL-2</v>
          </cell>
          <cell r="V744" t="str">
            <v>C10M</v>
          </cell>
          <cell r="W744">
            <v>50</v>
          </cell>
          <cell r="X744">
            <v>5</v>
          </cell>
          <cell r="CG744">
            <v>5</v>
          </cell>
          <cell r="CL744">
            <v>0</v>
          </cell>
        </row>
        <row r="745">
          <cell r="D745" t="str">
            <v>304I4S0-005-C10M</v>
          </cell>
          <cell r="E745" t="str">
            <v>304I4S0</v>
          </cell>
          <cell r="F745" t="str">
            <v>LOGO BLIST</v>
          </cell>
          <cell r="G745" t="str">
            <v>005</v>
          </cell>
          <cell r="H745" t="str">
            <v>BLACK</v>
          </cell>
          <cell r="I745">
            <v>2.1120000000000001</v>
          </cell>
          <cell r="J745">
            <v>15</v>
          </cell>
          <cell r="K745">
            <v>0</v>
          </cell>
          <cell r="L745">
            <v>7.5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 t="str">
            <v>ETE 2019</v>
          </cell>
          <cell r="S745" t="str">
            <v>APPAREL</v>
          </cell>
          <cell r="T745" t="str">
            <v>MAN</v>
          </cell>
          <cell r="U745" t="str">
            <v>2XL-1|L-3|M-3|S-1|XL-2</v>
          </cell>
          <cell r="V745" t="str">
            <v>C10M</v>
          </cell>
          <cell r="W745">
            <v>180</v>
          </cell>
          <cell r="X745">
            <v>18</v>
          </cell>
          <cell r="CG745">
            <v>18</v>
          </cell>
          <cell r="CL745">
            <v>0</v>
          </cell>
        </row>
        <row r="746">
          <cell r="D746" t="str">
            <v>304I4V0-18M-C10M</v>
          </cell>
          <cell r="E746" t="str">
            <v>304I4V0</v>
          </cell>
          <cell r="F746" t="str">
            <v>LOGO BABER</v>
          </cell>
          <cell r="G746" t="str">
            <v>18M</v>
          </cell>
          <cell r="H746" t="str">
            <v>GREY DK MEL</v>
          </cell>
          <cell r="I746">
            <v>2.1709999999999998</v>
          </cell>
          <cell r="J746">
            <v>15</v>
          </cell>
          <cell r="K746">
            <v>0</v>
          </cell>
          <cell r="L746">
            <v>7.5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 t="str">
            <v>ETE 2019</v>
          </cell>
          <cell r="S746" t="str">
            <v>APPAREL</v>
          </cell>
          <cell r="T746" t="str">
            <v>MAN</v>
          </cell>
          <cell r="U746" t="str">
            <v>2XL-1|L-3|M-3|S-1|XL-2</v>
          </cell>
          <cell r="V746" t="str">
            <v>C10M</v>
          </cell>
          <cell r="W746">
            <v>620</v>
          </cell>
          <cell r="X746">
            <v>62</v>
          </cell>
          <cell r="CG746">
            <v>62</v>
          </cell>
          <cell r="CL746">
            <v>0</v>
          </cell>
        </row>
        <row r="747">
          <cell r="D747" t="str">
            <v>304I650-005-PCS</v>
          </cell>
          <cell r="E747" t="str">
            <v>304I650</v>
          </cell>
          <cell r="F747" t="str">
            <v>BOLOS AUTH SWIMMWEAR</v>
          </cell>
          <cell r="G747" t="str">
            <v>005</v>
          </cell>
          <cell r="H747" t="str">
            <v>BLACK</v>
          </cell>
          <cell r="I747">
            <v>4.742</v>
          </cell>
          <cell r="J747">
            <v>65</v>
          </cell>
          <cell r="K747">
            <v>0</v>
          </cell>
          <cell r="L747">
            <v>26</v>
          </cell>
          <cell r="M747">
            <v>0</v>
          </cell>
          <cell r="N747">
            <v>45</v>
          </cell>
          <cell r="O747">
            <v>0</v>
          </cell>
          <cell r="P747">
            <v>18</v>
          </cell>
          <cell r="Q747">
            <v>0</v>
          </cell>
          <cell r="R747" t="str">
            <v>ETE 2019</v>
          </cell>
          <cell r="S747" t="str">
            <v>APPAREL</v>
          </cell>
          <cell r="T747" t="str">
            <v>WOMAN</v>
          </cell>
          <cell r="U747" t="str">
            <v>(vide)</v>
          </cell>
          <cell r="V747" t="str">
            <v>PCS</v>
          </cell>
          <cell r="W747">
            <v>255</v>
          </cell>
          <cell r="X747">
            <v>255</v>
          </cell>
          <cell r="BS747">
            <v>61</v>
          </cell>
          <cell r="BT747">
            <v>97</v>
          </cell>
          <cell r="BU747">
            <v>65</v>
          </cell>
          <cell r="BV747">
            <v>32</v>
          </cell>
          <cell r="CL747">
            <v>0</v>
          </cell>
        </row>
        <row r="748">
          <cell r="D748" t="str">
            <v>304I680-901-PCS</v>
          </cell>
          <cell r="E748" t="str">
            <v>304I680</v>
          </cell>
          <cell r="F748" t="str">
            <v>BONDERA 222 BANDA DRESS</v>
          </cell>
          <cell r="G748" t="str">
            <v>901</v>
          </cell>
          <cell r="H748" t="str">
            <v>BLACK/WHITE</v>
          </cell>
          <cell r="I748">
            <v>15.455</v>
          </cell>
          <cell r="J748">
            <v>90</v>
          </cell>
          <cell r="K748">
            <v>0</v>
          </cell>
          <cell r="L748">
            <v>36</v>
          </cell>
          <cell r="M748">
            <v>0</v>
          </cell>
          <cell r="N748">
            <v>80</v>
          </cell>
          <cell r="O748">
            <v>0</v>
          </cell>
          <cell r="P748">
            <v>32</v>
          </cell>
          <cell r="Q748">
            <v>0</v>
          </cell>
          <cell r="R748" t="str">
            <v>ETE 2019</v>
          </cell>
          <cell r="S748" t="str">
            <v>APPAREL</v>
          </cell>
          <cell r="T748" t="str">
            <v>WOMAN</v>
          </cell>
          <cell r="U748" t="str">
            <v>(vide)</v>
          </cell>
          <cell r="V748" t="str">
            <v>PCS</v>
          </cell>
          <cell r="W748">
            <v>2</v>
          </cell>
          <cell r="X748">
            <v>2</v>
          </cell>
          <cell r="BW748">
            <v>2</v>
          </cell>
          <cell r="CL748">
            <v>0</v>
          </cell>
        </row>
        <row r="749">
          <cell r="D749" t="str">
            <v>304I6B0-906-PCS</v>
          </cell>
          <cell r="E749" t="str">
            <v>304I6B0</v>
          </cell>
          <cell r="F749" t="str">
            <v>JPN BANOY AUTH DRESS</v>
          </cell>
          <cell r="G749" t="str">
            <v>906</v>
          </cell>
          <cell r="H749" t="str">
            <v>WHITE/RED/BLACK</v>
          </cell>
          <cell r="I749">
            <v>14.625</v>
          </cell>
          <cell r="J749">
            <v>95</v>
          </cell>
          <cell r="K749">
            <v>0</v>
          </cell>
          <cell r="L749">
            <v>38</v>
          </cell>
          <cell r="M749">
            <v>0</v>
          </cell>
          <cell r="N749">
            <v>85</v>
          </cell>
          <cell r="O749">
            <v>0</v>
          </cell>
          <cell r="P749">
            <v>34</v>
          </cell>
          <cell r="Q749">
            <v>0</v>
          </cell>
          <cell r="R749" t="str">
            <v>ETE 2019</v>
          </cell>
          <cell r="S749" t="str">
            <v>APPAREL</v>
          </cell>
          <cell r="T749" t="str">
            <v>WOMAN</v>
          </cell>
          <cell r="U749" t="str">
            <v>(vide)</v>
          </cell>
          <cell r="V749" t="str">
            <v>PCS</v>
          </cell>
          <cell r="W749">
            <v>24</v>
          </cell>
          <cell r="X749">
            <v>24</v>
          </cell>
          <cell r="BS749">
            <v>1</v>
          </cell>
          <cell r="BT749">
            <v>16</v>
          </cell>
          <cell r="BU749">
            <v>7</v>
          </cell>
          <cell r="CL749">
            <v>0</v>
          </cell>
        </row>
        <row r="750">
          <cell r="D750" t="str">
            <v>304I6B0-907-PCS</v>
          </cell>
          <cell r="E750" t="str">
            <v>304I6B0</v>
          </cell>
          <cell r="F750" t="str">
            <v>JPN BANOY AUTH DRESS</v>
          </cell>
          <cell r="G750" t="str">
            <v>907</v>
          </cell>
          <cell r="H750" t="str">
            <v>RED/WHITE/BLACK</v>
          </cell>
          <cell r="I750">
            <v>14.625</v>
          </cell>
          <cell r="J750">
            <v>95</v>
          </cell>
          <cell r="K750">
            <v>0</v>
          </cell>
          <cell r="L750">
            <v>38</v>
          </cell>
          <cell r="M750">
            <v>0</v>
          </cell>
          <cell r="N750">
            <v>85</v>
          </cell>
          <cell r="O750">
            <v>0</v>
          </cell>
          <cell r="P750">
            <v>34</v>
          </cell>
          <cell r="Q750">
            <v>0</v>
          </cell>
          <cell r="R750" t="str">
            <v>ETE 2019</v>
          </cell>
          <cell r="S750" t="str">
            <v>APPAREL</v>
          </cell>
          <cell r="T750" t="str">
            <v>WOMAN</v>
          </cell>
          <cell r="U750" t="str">
            <v>(vide)</v>
          </cell>
          <cell r="V750" t="str">
            <v>PCS</v>
          </cell>
          <cell r="W750">
            <v>41</v>
          </cell>
          <cell r="X750">
            <v>41</v>
          </cell>
          <cell r="BS750">
            <v>14</v>
          </cell>
          <cell r="BT750">
            <v>27</v>
          </cell>
          <cell r="CL750">
            <v>0</v>
          </cell>
        </row>
        <row r="751">
          <cell r="D751" t="str">
            <v>304I6D0-001-PCS</v>
          </cell>
          <cell r="E751" t="str">
            <v>304I6D0</v>
          </cell>
          <cell r="F751" t="str">
            <v>BUCKETO AUTH BUCKET HAT</v>
          </cell>
          <cell r="G751" t="str">
            <v>001</v>
          </cell>
          <cell r="H751" t="str">
            <v>WHITE</v>
          </cell>
          <cell r="I751">
            <v>5.4450000000000003</v>
          </cell>
          <cell r="J751">
            <v>35</v>
          </cell>
          <cell r="K751">
            <v>0</v>
          </cell>
          <cell r="L751">
            <v>17.5</v>
          </cell>
          <cell r="M751">
            <v>0</v>
          </cell>
          <cell r="N751">
            <v>30</v>
          </cell>
          <cell r="O751">
            <v>0</v>
          </cell>
          <cell r="P751">
            <v>12</v>
          </cell>
          <cell r="Q751">
            <v>0</v>
          </cell>
          <cell r="R751" t="str">
            <v>ETE 2019</v>
          </cell>
          <cell r="S751" t="str">
            <v>ACC</v>
          </cell>
          <cell r="T751" t="str">
            <v>UNISEX</v>
          </cell>
          <cell r="U751" t="str">
            <v>(vide)</v>
          </cell>
          <cell r="V751" t="str">
            <v>PCS</v>
          </cell>
          <cell r="W751">
            <v>100</v>
          </cell>
          <cell r="X751">
            <v>100</v>
          </cell>
          <cell r="CF751">
            <v>100</v>
          </cell>
          <cell r="CL751">
            <v>0</v>
          </cell>
        </row>
        <row r="752">
          <cell r="D752" t="str">
            <v>304I6D0-005-PCS</v>
          </cell>
          <cell r="E752" t="str">
            <v>304I6D0</v>
          </cell>
          <cell r="F752" t="str">
            <v>BUCKETO AUTH BUCKET HAT</v>
          </cell>
          <cell r="G752" t="str">
            <v>005</v>
          </cell>
          <cell r="H752" t="str">
            <v>BLACK</v>
          </cell>
          <cell r="I752">
            <v>5.4450000000000003</v>
          </cell>
          <cell r="J752">
            <v>35</v>
          </cell>
          <cell r="K752">
            <v>0</v>
          </cell>
          <cell r="L752">
            <v>17.5</v>
          </cell>
          <cell r="M752">
            <v>0</v>
          </cell>
          <cell r="N752">
            <v>30</v>
          </cell>
          <cell r="O752">
            <v>0</v>
          </cell>
          <cell r="P752">
            <v>12</v>
          </cell>
          <cell r="Q752">
            <v>0</v>
          </cell>
          <cell r="R752" t="str">
            <v>ETE 2019</v>
          </cell>
          <cell r="S752" t="str">
            <v>ACC</v>
          </cell>
          <cell r="T752" t="str">
            <v>UNISEX</v>
          </cell>
          <cell r="U752" t="str">
            <v>(vide)</v>
          </cell>
          <cell r="V752" t="str">
            <v>PCS</v>
          </cell>
          <cell r="W752">
            <v>206</v>
          </cell>
          <cell r="X752">
            <v>206</v>
          </cell>
          <cell r="CF752">
            <v>206</v>
          </cell>
          <cell r="CL752">
            <v>0</v>
          </cell>
        </row>
        <row r="753">
          <cell r="D753" t="str">
            <v>304I6D0-250-PCS</v>
          </cell>
          <cell r="E753" t="str">
            <v>304I6D0</v>
          </cell>
          <cell r="F753" t="str">
            <v>BUCKETO AUTH BUCKET HAT</v>
          </cell>
          <cell r="G753" t="str">
            <v>250</v>
          </cell>
          <cell r="H753" t="str">
            <v>RED</v>
          </cell>
          <cell r="I753">
            <v>5.4450000000000003</v>
          </cell>
          <cell r="J753">
            <v>35</v>
          </cell>
          <cell r="K753">
            <v>0</v>
          </cell>
          <cell r="L753">
            <v>17.5</v>
          </cell>
          <cell r="M753">
            <v>0</v>
          </cell>
          <cell r="N753">
            <v>30</v>
          </cell>
          <cell r="O753">
            <v>0</v>
          </cell>
          <cell r="P753">
            <v>12</v>
          </cell>
          <cell r="Q753">
            <v>0</v>
          </cell>
          <cell r="R753" t="str">
            <v>ETE 2019</v>
          </cell>
          <cell r="S753" t="str">
            <v>ACC</v>
          </cell>
          <cell r="T753" t="str">
            <v>UNISEX</v>
          </cell>
          <cell r="U753" t="str">
            <v>(vide)</v>
          </cell>
          <cell r="V753" t="str">
            <v>PCS</v>
          </cell>
          <cell r="W753">
            <v>11</v>
          </cell>
          <cell r="X753">
            <v>11</v>
          </cell>
          <cell r="CF753">
            <v>11</v>
          </cell>
          <cell r="CL753">
            <v>0</v>
          </cell>
        </row>
        <row r="754">
          <cell r="D754" t="str">
            <v>304I6D0-WMM-PCS</v>
          </cell>
          <cell r="E754" t="str">
            <v>304I6D0</v>
          </cell>
          <cell r="F754" t="str">
            <v>BUCKETO AUTH BUCKET HAT</v>
          </cell>
          <cell r="G754" t="str">
            <v>WMM</v>
          </cell>
          <cell r="H754" t="str">
            <v>GREEN</v>
          </cell>
          <cell r="I754">
            <v>5.4450000000000003</v>
          </cell>
          <cell r="J754">
            <v>35</v>
          </cell>
          <cell r="K754">
            <v>0</v>
          </cell>
          <cell r="L754">
            <v>17.5</v>
          </cell>
          <cell r="M754">
            <v>0</v>
          </cell>
          <cell r="N754">
            <v>30</v>
          </cell>
          <cell r="O754">
            <v>0</v>
          </cell>
          <cell r="P754">
            <v>12</v>
          </cell>
          <cell r="Q754">
            <v>0</v>
          </cell>
          <cell r="R754" t="str">
            <v>ETE 2019</v>
          </cell>
          <cell r="S754" t="str">
            <v>ACC</v>
          </cell>
          <cell r="T754" t="str">
            <v>UNISEX</v>
          </cell>
          <cell r="U754" t="str">
            <v>(vide)</v>
          </cell>
          <cell r="V754" t="str">
            <v>PCS</v>
          </cell>
          <cell r="W754">
            <v>155</v>
          </cell>
          <cell r="X754">
            <v>155</v>
          </cell>
          <cell r="CF754">
            <v>155</v>
          </cell>
          <cell r="CL754">
            <v>0</v>
          </cell>
        </row>
        <row r="755">
          <cell r="D755" t="str">
            <v>304I6G0-900-PCS</v>
          </cell>
          <cell r="E755" t="str">
            <v>304I6G0</v>
          </cell>
          <cell r="F755" t="str">
            <v>BANSKEY 222 BANDA JKT</v>
          </cell>
          <cell r="G755" t="str">
            <v>900</v>
          </cell>
          <cell r="H755" t="str">
            <v>VIOLET PANSY/WHITE</v>
          </cell>
          <cell r="I755">
            <v>16.606999999999999</v>
          </cell>
          <cell r="J755">
            <v>79</v>
          </cell>
          <cell r="K755">
            <v>0</v>
          </cell>
          <cell r="L755">
            <v>31.6</v>
          </cell>
          <cell r="M755">
            <v>0</v>
          </cell>
          <cell r="N755">
            <v>70</v>
          </cell>
          <cell r="O755">
            <v>0</v>
          </cell>
          <cell r="P755">
            <v>28</v>
          </cell>
          <cell r="Q755">
            <v>0</v>
          </cell>
          <cell r="R755" t="str">
            <v>ETE 2020</v>
          </cell>
          <cell r="S755" t="str">
            <v>APPAREL</v>
          </cell>
          <cell r="T755" t="str">
            <v>WOMAN</v>
          </cell>
          <cell r="U755" t="str">
            <v>(vide)</v>
          </cell>
          <cell r="V755" t="str">
            <v>PCS</v>
          </cell>
          <cell r="W755">
            <v>4</v>
          </cell>
          <cell r="X755">
            <v>4</v>
          </cell>
          <cell r="BV755">
            <v>4</v>
          </cell>
          <cell r="CL755">
            <v>0</v>
          </cell>
        </row>
        <row r="756">
          <cell r="D756" t="str">
            <v>304I6G0-903-PCS</v>
          </cell>
          <cell r="E756" t="str">
            <v>304I6G0</v>
          </cell>
          <cell r="F756" t="str">
            <v>BANSKEY 222 BANDA JKT</v>
          </cell>
          <cell r="G756" t="str">
            <v>903</v>
          </cell>
          <cell r="H756" t="str">
            <v>WHITE/BLACK</v>
          </cell>
          <cell r="I756">
            <v>16.606999999999999</v>
          </cell>
          <cell r="J756">
            <v>79</v>
          </cell>
          <cell r="K756">
            <v>0</v>
          </cell>
          <cell r="L756">
            <v>31.6</v>
          </cell>
          <cell r="M756">
            <v>0</v>
          </cell>
          <cell r="N756">
            <v>70</v>
          </cell>
          <cell r="O756">
            <v>0</v>
          </cell>
          <cell r="P756">
            <v>28</v>
          </cell>
          <cell r="Q756">
            <v>0</v>
          </cell>
          <cell r="R756" t="str">
            <v>ETE 2020</v>
          </cell>
          <cell r="S756" t="str">
            <v>APPAREL</v>
          </cell>
          <cell r="T756" t="str">
            <v>WOMAN</v>
          </cell>
          <cell r="U756" t="str">
            <v>(vide)</v>
          </cell>
          <cell r="V756" t="str">
            <v>PCS</v>
          </cell>
          <cell r="W756">
            <v>426</v>
          </cell>
          <cell r="X756">
            <v>426</v>
          </cell>
          <cell r="BS756">
            <v>113</v>
          </cell>
          <cell r="BT756">
            <v>118</v>
          </cell>
          <cell r="BU756">
            <v>98</v>
          </cell>
          <cell r="BV756">
            <v>78</v>
          </cell>
          <cell r="BW756">
            <v>19</v>
          </cell>
          <cell r="CL756">
            <v>0</v>
          </cell>
        </row>
        <row r="757">
          <cell r="D757" t="str">
            <v>304I6G0-941-PCS</v>
          </cell>
          <cell r="E757" t="str">
            <v>304I6G0</v>
          </cell>
          <cell r="F757" t="str">
            <v>BANSKEY 222 BANDA JKT</v>
          </cell>
          <cell r="G757" t="str">
            <v>941</v>
          </cell>
          <cell r="H757" t="str">
            <v>WHITE ANTIQUE/WHITE</v>
          </cell>
          <cell r="I757">
            <v>16.606999999999999</v>
          </cell>
          <cell r="J757">
            <v>79</v>
          </cell>
          <cell r="K757">
            <v>0</v>
          </cell>
          <cell r="L757">
            <v>31.6</v>
          </cell>
          <cell r="M757">
            <v>0</v>
          </cell>
          <cell r="N757">
            <v>70</v>
          </cell>
          <cell r="O757">
            <v>0</v>
          </cell>
          <cell r="P757">
            <v>28</v>
          </cell>
          <cell r="Q757">
            <v>0</v>
          </cell>
          <cell r="R757" t="str">
            <v>ETE 2020</v>
          </cell>
          <cell r="S757" t="str">
            <v>APPAREL</v>
          </cell>
          <cell r="T757" t="str">
            <v>WOMAN</v>
          </cell>
          <cell r="U757" t="str">
            <v>(vide)</v>
          </cell>
          <cell r="V757" t="str">
            <v>PCS</v>
          </cell>
          <cell r="W757">
            <v>24</v>
          </cell>
          <cell r="X757">
            <v>24</v>
          </cell>
          <cell r="BS757">
            <v>3</v>
          </cell>
          <cell r="BT757">
            <v>8</v>
          </cell>
          <cell r="BU757">
            <v>9</v>
          </cell>
          <cell r="BV757">
            <v>4</v>
          </cell>
          <cell r="CL757">
            <v>0</v>
          </cell>
        </row>
        <row r="758">
          <cell r="D758" t="str">
            <v>304I6G0-943-PCS</v>
          </cell>
          <cell r="E758" t="str">
            <v>304I6G0</v>
          </cell>
          <cell r="F758" t="str">
            <v>BANSKEY 222 BANDA JKT</v>
          </cell>
          <cell r="G758" t="str">
            <v>943</v>
          </cell>
          <cell r="H758" t="str">
            <v>RED FRAGOLA/PINK DK</v>
          </cell>
          <cell r="I758">
            <v>16.606999999999999</v>
          </cell>
          <cell r="J758">
            <v>79</v>
          </cell>
          <cell r="K758">
            <v>0</v>
          </cell>
          <cell r="L758">
            <v>31.6</v>
          </cell>
          <cell r="M758">
            <v>0</v>
          </cell>
          <cell r="N758">
            <v>70</v>
          </cell>
          <cell r="O758">
            <v>0</v>
          </cell>
          <cell r="P758">
            <v>28</v>
          </cell>
          <cell r="Q758">
            <v>0</v>
          </cell>
          <cell r="R758" t="str">
            <v>ETE 2020</v>
          </cell>
          <cell r="S758" t="str">
            <v>APPAREL</v>
          </cell>
          <cell r="T758" t="str">
            <v>WOMAN</v>
          </cell>
          <cell r="U758" t="str">
            <v>(vide)</v>
          </cell>
          <cell r="V758" t="str">
            <v>PCS</v>
          </cell>
          <cell r="W758">
            <v>77</v>
          </cell>
          <cell r="X758">
            <v>77</v>
          </cell>
          <cell r="BS758">
            <v>12</v>
          </cell>
          <cell r="BT758">
            <v>20</v>
          </cell>
          <cell r="BU758">
            <v>30</v>
          </cell>
          <cell r="BV758">
            <v>15</v>
          </cell>
          <cell r="CL758">
            <v>0</v>
          </cell>
        </row>
        <row r="759">
          <cell r="D759" t="str">
            <v>304I6G0-A02-PCS</v>
          </cell>
          <cell r="E759" t="str">
            <v>304I6G0</v>
          </cell>
          <cell r="F759" t="str">
            <v>BANSKEY 222 BANDA JKT</v>
          </cell>
          <cell r="G759" t="str">
            <v>A02</v>
          </cell>
          <cell r="H759" t="str">
            <v>BLACK/WHITE ANTIQUE</v>
          </cell>
          <cell r="I759">
            <v>16.606999999999999</v>
          </cell>
          <cell r="J759">
            <v>79</v>
          </cell>
          <cell r="K759">
            <v>0</v>
          </cell>
          <cell r="L759">
            <v>31.6</v>
          </cell>
          <cell r="M759">
            <v>0</v>
          </cell>
          <cell r="N759">
            <v>70</v>
          </cell>
          <cell r="O759">
            <v>0</v>
          </cell>
          <cell r="P759">
            <v>28</v>
          </cell>
          <cell r="Q759">
            <v>0</v>
          </cell>
          <cell r="R759" t="str">
            <v>ETE 2020</v>
          </cell>
          <cell r="S759" t="str">
            <v>APPAREL</v>
          </cell>
          <cell r="T759" t="str">
            <v>WOMAN</v>
          </cell>
          <cell r="U759" t="str">
            <v>(vide)</v>
          </cell>
          <cell r="V759" t="str">
            <v>PCS</v>
          </cell>
          <cell r="W759">
            <v>152</v>
          </cell>
          <cell r="X759">
            <v>152</v>
          </cell>
          <cell r="BS759">
            <v>47</v>
          </cell>
          <cell r="BT759">
            <v>45</v>
          </cell>
          <cell r="BU759">
            <v>30</v>
          </cell>
          <cell r="BV759">
            <v>20</v>
          </cell>
          <cell r="BW759">
            <v>10</v>
          </cell>
          <cell r="CL759">
            <v>0</v>
          </cell>
        </row>
        <row r="760">
          <cell r="D760" t="str">
            <v>304I6H0-912-PCS</v>
          </cell>
          <cell r="E760" t="str">
            <v>304I6H0</v>
          </cell>
          <cell r="F760" t="str">
            <v>BATY 222 BANDA TEE</v>
          </cell>
          <cell r="G760" t="str">
            <v>912</v>
          </cell>
          <cell r="H760" t="str">
            <v>WHITE/VIOLET PANSY</v>
          </cell>
          <cell r="I760">
            <v>8.6449999999999996</v>
          </cell>
          <cell r="J760">
            <v>45</v>
          </cell>
          <cell r="K760">
            <v>0</v>
          </cell>
          <cell r="L760">
            <v>18</v>
          </cell>
          <cell r="M760">
            <v>0</v>
          </cell>
          <cell r="N760">
            <v>40</v>
          </cell>
          <cell r="O760">
            <v>0</v>
          </cell>
          <cell r="P760">
            <v>16</v>
          </cell>
          <cell r="Q760">
            <v>0</v>
          </cell>
          <cell r="R760" t="str">
            <v>ETE 2019</v>
          </cell>
          <cell r="S760" t="str">
            <v>APPAREL</v>
          </cell>
          <cell r="T760" t="str">
            <v>WOMAN</v>
          </cell>
          <cell r="U760" t="str">
            <v>(vide)</v>
          </cell>
          <cell r="V760" t="str">
            <v>PCS</v>
          </cell>
          <cell r="W760">
            <v>85</v>
          </cell>
          <cell r="X760">
            <v>85</v>
          </cell>
          <cell r="BS760">
            <v>16</v>
          </cell>
          <cell r="BT760">
            <v>42</v>
          </cell>
          <cell r="BU760">
            <v>27</v>
          </cell>
          <cell r="CL760">
            <v>0</v>
          </cell>
        </row>
        <row r="761">
          <cell r="D761" t="str">
            <v>304I700-913-PCS</v>
          </cell>
          <cell r="E761" t="str">
            <v>304I700</v>
          </cell>
          <cell r="F761" t="str">
            <v>BALBY 222 BANDA TEE</v>
          </cell>
          <cell r="G761" t="str">
            <v>913</v>
          </cell>
          <cell r="H761" t="str">
            <v>WHITE/BLACK/YELLOW</v>
          </cell>
          <cell r="I761">
            <v>8.5220000000000002</v>
          </cell>
          <cell r="J761">
            <v>60</v>
          </cell>
          <cell r="K761">
            <v>0</v>
          </cell>
          <cell r="L761">
            <v>24</v>
          </cell>
          <cell r="M761">
            <v>0</v>
          </cell>
          <cell r="N761">
            <v>50</v>
          </cell>
          <cell r="O761">
            <v>0</v>
          </cell>
          <cell r="P761">
            <v>20</v>
          </cell>
          <cell r="Q761">
            <v>0</v>
          </cell>
          <cell r="R761" t="str">
            <v>ETE 2019</v>
          </cell>
          <cell r="S761" t="str">
            <v>APPAREL</v>
          </cell>
          <cell r="T761" t="str">
            <v>WOMAN</v>
          </cell>
          <cell r="U761" t="str">
            <v>(vide)</v>
          </cell>
          <cell r="V761" t="str">
            <v>PCS</v>
          </cell>
          <cell r="W761">
            <v>36</v>
          </cell>
          <cell r="X761">
            <v>36</v>
          </cell>
          <cell r="BS761">
            <v>17</v>
          </cell>
          <cell r="BT761">
            <v>16</v>
          </cell>
          <cell r="BU761">
            <v>2</v>
          </cell>
          <cell r="BW761">
            <v>1</v>
          </cell>
          <cell r="CL761">
            <v>0</v>
          </cell>
        </row>
        <row r="762">
          <cell r="D762" t="str">
            <v>304I750-901-PCS</v>
          </cell>
          <cell r="E762" t="str">
            <v>304I750</v>
          </cell>
          <cell r="F762" t="str">
            <v>BAIKO 222 BANDA PANT</v>
          </cell>
          <cell r="G762" t="str">
            <v>901</v>
          </cell>
          <cell r="H762" t="str">
            <v>BLACK/WHITE</v>
          </cell>
          <cell r="I762">
            <v>6.37</v>
          </cell>
          <cell r="J762">
            <v>50</v>
          </cell>
          <cell r="K762">
            <v>0</v>
          </cell>
          <cell r="L762">
            <v>20</v>
          </cell>
          <cell r="M762">
            <v>0</v>
          </cell>
          <cell r="N762">
            <v>45</v>
          </cell>
          <cell r="O762">
            <v>0</v>
          </cell>
          <cell r="P762">
            <v>18</v>
          </cell>
          <cell r="Q762">
            <v>0</v>
          </cell>
          <cell r="R762" t="str">
            <v>ETE 2019</v>
          </cell>
          <cell r="S762" t="str">
            <v>APPAREL</v>
          </cell>
          <cell r="T762" t="str">
            <v>WOMAN</v>
          </cell>
          <cell r="U762" t="str">
            <v>(vide)</v>
          </cell>
          <cell r="V762" t="str">
            <v>PCS</v>
          </cell>
          <cell r="W762">
            <v>1</v>
          </cell>
          <cell r="X762">
            <v>1</v>
          </cell>
          <cell r="BW762">
            <v>1</v>
          </cell>
          <cell r="CL762">
            <v>0</v>
          </cell>
        </row>
        <row r="763">
          <cell r="D763" t="str">
            <v>304I770-917-PCS</v>
          </cell>
          <cell r="E763" t="str">
            <v>304I770</v>
          </cell>
          <cell r="F763" t="str">
            <v>BAYAP 222 BANDA PANT</v>
          </cell>
          <cell r="G763" t="str">
            <v>917</v>
          </cell>
          <cell r="H763" t="str">
            <v>BLACK/YELLOW/GOLD</v>
          </cell>
          <cell r="I763">
            <v>10.65</v>
          </cell>
          <cell r="J763">
            <v>70</v>
          </cell>
          <cell r="K763">
            <v>0</v>
          </cell>
          <cell r="L763">
            <v>28</v>
          </cell>
          <cell r="M763">
            <v>0</v>
          </cell>
          <cell r="N763">
            <v>65</v>
          </cell>
          <cell r="O763">
            <v>0</v>
          </cell>
          <cell r="P763">
            <v>26</v>
          </cell>
          <cell r="Q763">
            <v>0</v>
          </cell>
          <cell r="R763" t="str">
            <v>ETE 2019</v>
          </cell>
          <cell r="S763" t="str">
            <v>APPAREL</v>
          </cell>
          <cell r="T763" t="str">
            <v>WOMAN</v>
          </cell>
          <cell r="U763" t="str">
            <v>(vide)</v>
          </cell>
          <cell r="V763" t="str">
            <v>PCS</v>
          </cell>
          <cell r="W763">
            <v>28</v>
          </cell>
          <cell r="X763">
            <v>28</v>
          </cell>
          <cell r="BS763">
            <v>13</v>
          </cell>
          <cell r="BT763">
            <v>15</v>
          </cell>
          <cell r="CL763">
            <v>0</v>
          </cell>
        </row>
        <row r="764">
          <cell r="D764" t="str">
            <v>304I780-915-PCS</v>
          </cell>
          <cell r="E764" t="str">
            <v>304I780</v>
          </cell>
          <cell r="F764" t="str">
            <v>BAISH 222 BANDA PANT</v>
          </cell>
          <cell r="G764" t="str">
            <v>915</v>
          </cell>
          <cell r="H764" t="str">
            <v>BLACK/WHITE/YELLOW</v>
          </cell>
          <cell r="I764">
            <v>13.792999999999999</v>
          </cell>
          <cell r="J764">
            <v>90</v>
          </cell>
          <cell r="K764">
            <v>0</v>
          </cell>
          <cell r="L764">
            <v>36</v>
          </cell>
          <cell r="M764">
            <v>0</v>
          </cell>
          <cell r="N764">
            <v>65</v>
          </cell>
          <cell r="O764">
            <v>0</v>
          </cell>
          <cell r="P764">
            <v>26</v>
          </cell>
          <cell r="Q764">
            <v>0</v>
          </cell>
          <cell r="R764" t="str">
            <v>ETE 2019</v>
          </cell>
          <cell r="S764" t="str">
            <v>APPAREL</v>
          </cell>
          <cell r="T764" t="str">
            <v>WOMAN</v>
          </cell>
          <cell r="U764" t="str">
            <v>(vide)</v>
          </cell>
          <cell r="V764" t="str">
            <v>PCS</v>
          </cell>
          <cell r="W764">
            <v>6</v>
          </cell>
          <cell r="X764">
            <v>6</v>
          </cell>
          <cell r="BT764">
            <v>2</v>
          </cell>
          <cell r="BU764">
            <v>2</v>
          </cell>
          <cell r="BV764">
            <v>2</v>
          </cell>
          <cell r="CL764">
            <v>0</v>
          </cell>
        </row>
        <row r="765">
          <cell r="D765" t="str">
            <v>304I780-916-PCS</v>
          </cell>
          <cell r="E765" t="str">
            <v>304I780</v>
          </cell>
          <cell r="F765" t="str">
            <v>BAISH 222 BANDA PANT</v>
          </cell>
          <cell r="G765" t="str">
            <v>916</v>
          </cell>
          <cell r="H765" t="str">
            <v>WHITE/FUCHSIA/YELLOW</v>
          </cell>
          <cell r="I765">
            <v>13.792999999999999</v>
          </cell>
          <cell r="J765">
            <v>90</v>
          </cell>
          <cell r="K765">
            <v>0</v>
          </cell>
          <cell r="L765">
            <v>36</v>
          </cell>
          <cell r="M765">
            <v>0</v>
          </cell>
          <cell r="N765">
            <v>65</v>
          </cell>
          <cell r="O765">
            <v>0</v>
          </cell>
          <cell r="P765">
            <v>26</v>
          </cell>
          <cell r="Q765">
            <v>0</v>
          </cell>
          <cell r="R765" t="str">
            <v>ETE 2019</v>
          </cell>
          <cell r="S765" t="str">
            <v>APPAREL</v>
          </cell>
          <cell r="T765" t="str">
            <v>WOMAN</v>
          </cell>
          <cell r="U765" t="str">
            <v>(vide)</v>
          </cell>
          <cell r="V765" t="str">
            <v>PCS</v>
          </cell>
          <cell r="W765">
            <v>116</v>
          </cell>
          <cell r="X765">
            <v>116</v>
          </cell>
          <cell r="BS765">
            <v>12</v>
          </cell>
          <cell r="BT765">
            <v>44</v>
          </cell>
          <cell r="BU765">
            <v>30</v>
          </cell>
          <cell r="BV765">
            <v>24</v>
          </cell>
          <cell r="BW765">
            <v>6</v>
          </cell>
          <cell r="CL765">
            <v>0</v>
          </cell>
        </row>
        <row r="766">
          <cell r="D766" t="str">
            <v>304I7C0-911-PCS</v>
          </cell>
          <cell r="E766" t="str">
            <v>304I7C0</v>
          </cell>
          <cell r="F766" t="str">
            <v>BAYA AUTH SWEAT</v>
          </cell>
          <cell r="G766" t="str">
            <v>911</v>
          </cell>
          <cell r="H766" t="str">
            <v>BLACK/WHITE/FUCHSIA</v>
          </cell>
          <cell r="I766">
            <v>17.431000000000001</v>
          </cell>
          <cell r="J766">
            <v>90</v>
          </cell>
          <cell r="K766">
            <v>0</v>
          </cell>
          <cell r="L766">
            <v>36</v>
          </cell>
          <cell r="M766">
            <v>0</v>
          </cell>
          <cell r="N766">
            <v>70</v>
          </cell>
          <cell r="O766">
            <v>0</v>
          </cell>
          <cell r="P766">
            <v>28</v>
          </cell>
          <cell r="Q766">
            <v>0</v>
          </cell>
          <cell r="R766" t="str">
            <v>ETE 2019</v>
          </cell>
          <cell r="S766" t="str">
            <v>APPAREL</v>
          </cell>
          <cell r="T766" t="str">
            <v>WOMAN</v>
          </cell>
          <cell r="U766" t="str">
            <v>(vide)</v>
          </cell>
          <cell r="V766" t="str">
            <v>PCS</v>
          </cell>
          <cell r="W766">
            <v>11</v>
          </cell>
          <cell r="X766">
            <v>11</v>
          </cell>
          <cell r="BT766">
            <v>1</v>
          </cell>
          <cell r="BU766">
            <v>3</v>
          </cell>
          <cell r="BV766">
            <v>3</v>
          </cell>
          <cell r="BW766">
            <v>4</v>
          </cell>
          <cell r="CL766">
            <v>0</v>
          </cell>
        </row>
        <row r="767">
          <cell r="D767" t="str">
            <v>304I7D0-005-PCS</v>
          </cell>
          <cell r="E767" t="str">
            <v>304I7D0</v>
          </cell>
          <cell r="F767" t="str">
            <v>BAMAZY AUTH SWEAT</v>
          </cell>
          <cell r="G767" t="str">
            <v>005</v>
          </cell>
          <cell r="H767" t="str">
            <v>BLACK</v>
          </cell>
          <cell r="I767">
            <v>12.445</v>
          </cell>
          <cell r="J767">
            <v>70</v>
          </cell>
          <cell r="K767">
            <v>0</v>
          </cell>
          <cell r="L767">
            <v>28</v>
          </cell>
          <cell r="M767">
            <v>0</v>
          </cell>
          <cell r="N767">
            <v>65</v>
          </cell>
          <cell r="O767">
            <v>0</v>
          </cell>
          <cell r="P767">
            <v>26</v>
          </cell>
          <cell r="Q767">
            <v>0</v>
          </cell>
          <cell r="R767" t="str">
            <v>ETE 2019</v>
          </cell>
          <cell r="S767" t="str">
            <v>APPAREL</v>
          </cell>
          <cell r="T767" t="str">
            <v>WOMAN</v>
          </cell>
          <cell r="U767" t="str">
            <v>(vide)</v>
          </cell>
          <cell r="V767" t="str">
            <v>PCS</v>
          </cell>
          <cell r="W767">
            <v>15</v>
          </cell>
          <cell r="X767">
            <v>15</v>
          </cell>
          <cell r="BS767">
            <v>2</v>
          </cell>
          <cell r="BU767">
            <v>7</v>
          </cell>
          <cell r="BV767">
            <v>2</v>
          </cell>
          <cell r="BW767">
            <v>4</v>
          </cell>
          <cell r="CL767">
            <v>0</v>
          </cell>
        </row>
        <row r="768">
          <cell r="D768" t="str">
            <v>304I7E0-906-PCS</v>
          </cell>
          <cell r="E768" t="str">
            <v>304I7E0</v>
          </cell>
          <cell r="F768" t="str">
            <v>JPN BANCI AUTH JKT</v>
          </cell>
          <cell r="G768" t="str">
            <v>906</v>
          </cell>
          <cell r="H768" t="str">
            <v>WHITE/RED/BLACK</v>
          </cell>
          <cell r="I768">
            <v>16.683</v>
          </cell>
          <cell r="J768">
            <v>100</v>
          </cell>
          <cell r="K768">
            <v>0</v>
          </cell>
          <cell r="L768">
            <v>40</v>
          </cell>
          <cell r="M768">
            <v>0</v>
          </cell>
          <cell r="N768">
            <v>90</v>
          </cell>
          <cell r="O768">
            <v>0</v>
          </cell>
          <cell r="P768">
            <v>36</v>
          </cell>
          <cell r="Q768">
            <v>0</v>
          </cell>
          <cell r="R768" t="str">
            <v>ETE 2019</v>
          </cell>
          <cell r="S768" t="str">
            <v>APPAREL</v>
          </cell>
          <cell r="T768" t="str">
            <v>WOMAN</v>
          </cell>
          <cell r="U768" t="str">
            <v>(vide)</v>
          </cell>
          <cell r="V768" t="str">
            <v>PCS</v>
          </cell>
          <cell r="W768">
            <v>2</v>
          </cell>
          <cell r="X768">
            <v>2</v>
          </cell>
          <cell r="BS768">
            <v>2</v>
          </cell>
          <cell r="CL768">
            <v>0</v>
          </cell>
        </row>
        <row r="769">
          <cell r="D769" t="str">
            <v>304I7E0-919-PCS</v>
          </cell>
          <cell r="E769" t="str">
            <v>304I7E0</v>
          </cell>
          <cell r="F769" t="str">
            <v>JPN BANCI AUTH JKT</v>
          </cell>
          <cell r="G769" t="str">
            <v>919</v>
          </cell>
          <cell r="H769" t="str">
            <v>BLACK/WHITE/RED</v>
          </cell>
          <cell r="I769">
            <v>16.683</v>
          </cell>
          <cell r="J769">
            <v>100</v>
          </cell>
          <cell r="K769">
            <v>0</v>
          </cell>
          <cell r="L769">
            <v>40</v>
          </cell>
          <cell r="M769">
            <v>0</v>
          </cell>
          <cell r="N769">
            <v>90</v>
          </cell>
          <cell r="O769">
            <v>0</v>
          </cell>
          <cell r="P769">
            <v>36</v>
          </cell>
          <cell r="Q769">
            <v>0</v>
          </cell>
          <cell r="R769" t="str">
            <v>ETE 2019</v>
          </cell>
          <cell r="S769" t="str">
            <v>APPAREL</v>
          </cell>
          <cell r="T769" t="str">
            <v>WOMAN</v>
          </cell>
          <cell r="U769" t="str">
            <v>(vide)</v>
          </cell>
          <cell r="V769" t="str">
            <v>PCS</v>
          </cell>
          <cell r="W769">
            <v>2</v>
          </cell>
          <cell r="X769">
            <v>2</v>
          </cell>
          <cell r="BS769">
            <v>2</v>
          </cell>
          <cell r="CL769">
            <v>0</v>
          </cell>
        </row>
        <row r="770">
          <cell r="D770" t="str">
            <v>304I7F0-914-PCS</v>
          </cell>
          <cell r="E770" t="str">
            <v>304I7F0</v>
          </cell>
          <cell r="F770" t="str">
            <v>BANIK 222 BANDA JKT</v>
          </cell>
          <cell r="G770" t="str">
            <v>914</v>
          </cell>
          <cell r="H770" t="str">
            <v>FUCHSIA/WHITE/YELLOW</v>
          </cell>
          <cell r="I770">
            <v>17.145</v>
          </cell>
          <cell r="J770">
            <v>100</v>
          </cell>
          <cell r="K770">
            <v>0</v>
          </cell>
          <cell r="L770">
            <v>40</v>
          </cell>
          <cell r="M770">
            <v>0</v>
          </cell>
          <cell r="N770">
            <v>80</v>
          </cell>
          <cell r="O770">
            <v>0</v>
          </cell>
          <cell r="P770">
            <v>32</v>
          </cell>
          <cell r="Q770">
            <v>0</v>
          </cell>
          <cell r="R770" t="str">
            <v>ETE 2019</v>
          </cell>
          <cell r="S770" t="str">
            <v>APPAREL</v>
          </cell>
          <cell r="T770" t="str">
            <v>WOMAN</v>
          </cell>
          <cell r="U770" t="str">
            <v>(vide)</v>
          </cell>
          <cell r="V770" t="str">
            <v>PCS</v>
          </cell>
          <cell r="W770">
            <v>31</v>
          </cell>
          <cell r="X770">
            <v>31</v>
          </cell>
          <cell r="BS770">
            <v>2</v>
          </cell>
          <cell r="BT770">
            <v>15</v>
          </cell>
          <cell r="BU770">
            <v>9</v>
          </cell>
          <cell r="BV770">
            <v>5</v>
          </cell>
          <cell r="CL770">
            <v>0</v>
          </cell>
        </row>
        <row r="771">
          <cell r="D771" t="str">
            <v>304I7I0-903-PCS</v>
          </cell>
          <cell r="E771" t="str">
            <v>304I7I0</v>
          </cell>
          <cell r="F771" t="str">
            <v>BAIL 222 BANDA JKT</v>
          </cell>
          <cell r="G771" t="str">
            <v>903</v>
          </cell>
          <cell r="H771" t="str">
            <v>WHITE/BLACK</v>
          </cell>
          <cell r="I771">
            <v>15.959</v>
          </cell>
          <cell r="J771">
            <v>85</v>
          </cell>
          <cell r="K771">
            <v>0</v>
          </cell>
          <cell r="L771">
            <v>34</v>
          </cell>
          <cell r="M771">
            <v>0</v>
          </cell>
          <cell r="N771">
            <v>70</v>
          </cell>
          <cell r="O771">
            <v>0</v>
          </cell>
          <cell r="P771">
            <v>28</v>
          </cell>
          <cell r="Q771">
            <v>0</v>
          </cell>
          <cell r="R771" t="str">
            <v>ETE 2019</v>
          </cell>
          <cell r="S771" t="str">
            <v>APPAREL</v>
          </cell>
          <cell r="T771" t="str">
            <v>WOMAN</v>
          </cell>
          <cell r="U771" t="str">
            <v>(vide)</v>
          </cell>
          <cell r="V771" t="str">
            <v>PCS</v>
          </cell>
          <cell r="W771">
            <v>254</v>
          </cell>
          <cell r="X771">
            <v>254</v>
          </cell>
          <cell r="BS771">
            <v>71</v>
          </cell>
          <cell r="BT771">
            <v>110</v>
          </cell>
          <cell r="BU771">
            <v>57</v>
          </cell>
          <cell r="BV771">
            <v>13</v>
          </cell>
          <cell r="BW771">
            <v>3</v>
          </cell>
          <cell r="CL771">
            <v>0</v>
          </cell>
        </row>
        <row r="772">
          <cell r="D772" t="str">
            <v>304I7K0-901-PCS</v>
          </cell>
          <cell r="E772" t="str">
            <v>304I7K0</v>
          </cell>
          <cell r="F772" t="str">
            <v>BOULA 222 BANDA SHORT</v>
          </cell>
          <cell r="G772" t="str">
            <v>901</v>
          </cell>
          <cell r="H772" t="str">
            <v>BLACK/WHITE</v>
          </cell>
          <cell r="I772">
            <v>12.215999999999999</v>
          </cell>
          <cell r="J772">
            <v>70</v>
          </cell>
          <cell r="K772">
            <v>0</v>
          </cell>
          <cell r="L772">
            <v>28</v>
          </cell>
          <cell r="M772">
            <v>0</v>
          </cell>
          <cell r="N772">
            <v>55</v>
          </cell>
          <cell r="O772">
            <v>0</v>
          </cell>
          <cell r="P772">
            <v>22</v>
          </cell>
          <cell r="Q772">
            <v>0</v>
          </cell>
          <cell r="R772" t="str">
            <v>ETE 2019</v>
          </cell>
          <cell r="S772" t="str">
            <v>APPAREL</v>
          </cell>
          <cell r="T772" t="str">
            <v>WOMAN</v>
          </cell>
          <cell r="U772" t="str">
            <v>(vide)</v>
          </cell>
          <cell r="V772" t="str">
            <v>PCS</v>
          </cell>
          <cell r="W772">
            <v>52</v>
          </cell>
          <cell r="X772">
            <v>52</v>
          </cell>
          <cell r="BS772">
            <v>50</v>
          </cell>
          <cell r="BT772">
            <v>2</v>
          </cell>
          <cell r="CL772">
            <v>0</v>
          </cell>
        </row>
        <row r="773">
          <cell r="D773" t="str">
            <v>304I7M0-906-PCS</v>
          </cell>
          <cell r="E773" t="str">
            <v>304I7M0</v>
          </cell>
          <cell r="F773" t="str">
            <v>JPN BALOMA AUTH SHORT</v>
          </cell>
          <cell r="G773" t="str">
            <v>906</v>
          </cell>
          <cell r="H773" t="str">
            <v>WHITE/RED/BLACK</v>
          </cell>
          <cell r="I773">
            <v>12.337</v>
          </cell>
          <cell r="J773">
            <v>80</v>
          </cell>
          <cell r="K773">
            <v>0</v>
          </cell>
          <cell r="L773">
            <v>32</v>
          </cell>
          <cell r="M773">
            <v>0</v>
          </cell>
          <cell r="N773">
            <v>75</v>
          </cell>
          <cell r="O773">
            <v>0</v>
          </cell>
          <cell r="P773">
            <v>30</v>
          </cell>
          <cell r="Q773">
            <v>0</v>
          </cell>
          <cell r="R773" t="str">
            <v>ETE 2019</v>
          </cell>
          <cell r="S773" t="str">
            <v>APPAREL</v>
          </cell>
          <cell r="T773" t="str">
            <v>WOMAN</v>
          </cell>
          <cell r="U773" t="str">
            <v>(vide)</v>
          </cell>
          <cell r="V773" t="str">
            <v>PCS</v>
          </cell>
          <cell r="W773">
            <v>46</v>
          </cell>
          <cell r="X773">
            <v>46</v>
          </cell>
          <cell r="BS773">
            <v>10</v>
          </cell>
          <cell r="BT773">
            <v>30</v>
          </cell>
          <cell r="BU773">
            <v>6</v>
          </cell>
          <cell r="CL773">
            <v>0</v>
          </cell>
        </row>
        <row r="774">
          <cell r="D774" t="str">
            <v>304I7M0-919-PCS</v>
          </cell>
          <cell r="E774" t="str">
            <v>304I7M0</v>
          </cell>
          <cell r="F774" t="str">
            <v>JPN BALOMA AUTH SHORT</v>
          </cell>
          <cell r="G774" t="str">
            <v>919</v>
          </cell>
          <cell r="H774" t="str">
            <v>BLACK/WHITE/RED</v>
          </cell>
          <cell r="I774">
            <v>12.337</v>
          </cell>
          <cell r="J774">
            <v>80</v>
          </cell>
          <cell r="K774">
            <v>0</v>
          </cell>
          <cell r="L774">
            <v>32</v>
          </cell>
          <cell r="M774">
            <v>0</v>
          </cell>
          <cell r="N774">
            <v>75</v>
          </cell>
          <cell r="O774">
            <v>0</v>
          </cell>
          <cell r="P774">
            <v>30</v>
          </cell>
          <cell r="Q774">
            <v>0</v>
          </cell>
          <cell r="R774" t="str">
            <v>ETE 2019</v>
          </cell>
          <cell r="S774" t="str">
            <v>APPAREL</v>
          </cell>
          <cell r="T774" t="str">
            <v>WOMAN</v>
          </cell>
          <cell r="U774" t="str">
            <v>(vide)</v>
          </cell>
          <cell r="V774" t="str">
            <v>PCS</v>
          </cell>
          <cell r="W774">
            <v>77</v>
          </cell>
          <cell r="X774">
            <v>77</v>
          </cell>
          <cell r="BS774">
            <v>17</v>
          </cell>
          <cell r="BT774">
            <v>42</v>
          </cell>
          <cell r="BU774">
            <v>18</v>
          </cell>
          <cell r="CL774">
            <v>0</v>
          </cell>
        </row>
        <row r="775">
          <cell r="D775" t="str">
            <v>304I7N0-901-PCS</v>
          </cell>
          <cell r="E775" t="str">
            <v>304I7N0</v>
          </cell>
          <cell r="F775" t="str">
            <v>BAQUIMA 222 BANDA SKIRT</v>
          </cell>
          <cell r="G775" t="str">
            <v>901</v>
          </cell>
          <cell r="H775" t="str">
            <v>BLACK/WHITE</v>
          </cell>
          <cell r="I775">
            <v>9.4909999999999997</v>
          </cell>
          <cell r="J775">
            <v>35</v>
          </cell>
          <cell r="K775">
            <v>0</v>
          </cell>
          <cell r="L775">
            <v>17.5</v>
          </cell>
          <cell r="M775">
            <v>0</v>
          </cell>
          <cell r="N775">
            <v>50</v>
          </cell>
          <cell r="O775">
            <v>0</v>
          </cell>
          <cell r="P775">
            <v>20</v>
          </cell>
          <cell r="Q775">
            <v>0</v>
          </cell>
          <cell r="R775" t="str">
            <v>ETE 2019</v>
          </cell>
          <cell r="S775" t="str">
            <v>APPAREL</v>
          </cell>
          <cell r="T775" t="str">
            <v>WOMAN</v>
          </cell>
          <cell r="U775" t="str">
            <v>(vide)</v>
          </cell>
          <cell r="V775" t="str">
            <v>PCS</v>
          </cell>
          <cell r="W775">
            <v>19</v>
          </cell>
          <cell r="X775">
            <v>19</v>
          </cell>
          <cell r="BS775">
            <v>2</v>
          </cell>
          <cell r="BT775">
            <v>6</v>
          </cell>
          <cell r="BU775">
            <v>7</v>
          </cell>
          <cell r="BV775">
            <v>2</v>
          </cell>
          <cell r="BW775">
            <v>2</v>
          </cell>
          <cell r="CL775">
            <v>0</v>
          </cell>
        </row>
        <row r="776">
          <cell r="D776" t="str">
            <v>304I7P0-908-PCS</v>
          </cell>
          <cell r="E776" t="str">
            <v>304I7P0</v>
          </cell>
          <cell r="F776" t="str">
            <v>BAPOKA AUTH TEE</v>
          </cell>
          <cell r="G776" t="str">
            <v>908</v>
          </cell>
          <cell r="H776" t="str">
            <v>VIOLET/RED/WHITE</v>
          </cell>
          <cell r="I776">
            <v>10.787000000000001</v>
          </cell>
          <cell r="J776">
            <v>60</v>
          </cell>
          <cell r="K776">
            <v>0</v>
          </cell>
          <cell r="L776">
            <v>24</v>
          </cell>
          <cell r="M776">
            <v>0</v>
          </cell>
          <cell r="N776">
            <v>45</v>
          </cell>
          <cell r="O776">
            <v>0</v>
          </cell>
          <cell r="P776">
            <v>18</v>
          </cell>
          <cell r="Q776">
            <v>0</v>
          </cell>
          <cell r="R776" t="str">
            <v>ETE 2019</v>
          </cell>
          <cell r="S776" t="str">
            <v>APPAREL</v>
          </cell>
          <cell r="T776" t="str">
            <v>WOMAN</v>
          </cell>
          <cell r="U776" t="str">
            <v>(vide)</v>
          </cell>
          <cell r="V776" t="str">
            <v>PCS</v>
          </cell>
          <cell r="W776">
            <v>61</v>
          </cell>
          <cell r="X776">
            <v>61</v>
          </cell>
          <cell r="BS776">
            <v>18</v>
          </cell>
          <cell r="BT776">
            <v>30</v>
          </cell>
          <cell r="BU776">
            <v>13</v>
          </cell>
          <cell r="CL776">
            <v>0</v>
          </cell>
        </row>
        <row r="777">
          <cell r="D777" t="str">
            <v>304I7R0-903-PCS</v>
          </cell>
          <cell r="E777" t="str">
            <v>304I7R0</v>
          </cell>
          <cell r="F777" t="str">
            <v>BARDAL AUTH TEE</v>
          </cell>
          <cell r="G777" t="str">
            <v>903</v>
          </cell>
          <cell r="H777" t="str">
            <v>WHITE/BLACK</v>
          </cell>
          <cell r="I777">
            <v>9.7970000000000006</v>
          </cell>
          <cell r="J777">
            <v>50</v>
          </cell>
          <cell r="K777">
            <v>0</v>
          </cell>
          <cell r="L777">
            <v>20</v>
          </cell>
          <cell r="M777">
            <v>0</v>
          </cell>
          <cell r="N777">
            <v>45</v>
          </cell>
          <cell r="O777">
            <v>0</v>
          </cell>
          <cell r="P777">
            <v>18</v>
          </cell>
          <cell r="Q777">
            <v>0</v>
          </cell>
          <cell r="R777" t="str">
            <v>ETE 2019</v>
          </cell>
          <cell r="S777" t="str">
            <v>APPAREL</v>
          </cell>
          <cell r="T777" t="str">
            <v>WOMAN</v>
          </cell>
          <cell r="U777" t="str">
            <v>(vide)</v>
          </cell>
          <cell r="V777" t="str">
            <v>PCS</v>
          </cell>
          <cell r="W777">
            <v>53</v>
          </cell>
          <cell r="X777">
            <v>53</v>
          </cell>
          <cell r="BS777">
            <v>19</v>
          </cell>
          <cell r="BT777">
            <v>31</v>
          </cell>
          <cell r="BV777">
            <v>2</v>
          </cell>
          <cell r="BW777">
            <v>1</v>
          </cell>
          <cell r="CL777">
            <v>0</v>
          </cell>
        </row>
        <row r="778">
          <cell r="D778" t="str">
            <v>304I7T0-906-PCS</v>
          </cell>
          <cell r="E778" t="str">
            <v>304I7T0</v>
          </cell>
          <cell r="F778" t="str">
            <v>JPN BORDAL AUTH TEE</v>
          </cell>
          <cell r="G778" t="str">
            <v>906</v>
          </cell>
          <cell r="H778" t="str">
            <v>WHITE/RED/BLACK</v>
          </cell>
          <cell r="I778">
            <v>9.0649999999999995</v>
          </cell>
          <cell r="J778">
            <v>75</v>
          </cell>
          <cell r="K778">
            <v>0</v>
          </cell>
          <cell r="L778">
            <v>30</v>
          </cell>
          <cell r="M778">
            <v>0</v>
          </cell>
          <cell r="N778">
            <v>65</v>
          </cell>
          <cell r="O778">
            <v>0</v>
          </cell>
          <cell r="P778">
            <v>26</v>
          </cell>
          <cell r="Q778">
            <v>0</v>
          </cell>
          <cell r="R778" t="str">
            <v>ETE 2019</v>
          </cell>
          <cell r="S778" t="str">
            <v>APPAREL</v>
          </cell>
          <cell r="T778" t="str">
            <v>WOMAN</v>
          </cell>
          <cell r="U778" t="str">
            <v>(vide)</v>
          </cell>
          <cell r="V778" t="str">
            <v>PCS</v>
          </cell>
          <cell r="W778">
            <v>25</v>
          </cell>
          <cell r="X778">
            <v>25</v>
          </cell>
          <cell r="BS778">
            <v>8</v>
          </cell>
          <cell r="BT778">
            <v>17</v>
          </cell>
          <cell r="CL778">
            <v>0</v>
          </cell>
        </row>
        <row r="779">
          <cell r="D779" t="str">
            <v>304I7U0-903-PCS</v>
          </cell>
          <cell r="E779" t="str">
            <v>304I7U0</v>
          </cell>
          <cell r="F779" t="str">
            <v>BALTA 222 BANDA TEE</v>
          </cell>
          <cell r="G779" t="str">
            <v>903</v>
          </cell>
          <cell r="H779" t="str">
            <v>WHITE/BLACK</v>
          </cell>
          <cell r="I779">
            <v>14.395</v>
          </cell>
          <cell r="J779">
            <v>80</v>
          </cell>
          <cell r="K779">
            <v>0</v>
          </cell>
          <cell r="L779">
            <v>32</v>
          </cell>
          <cell r="M779">
            <v>0</v>
          </cell>
          <cell r="N779">
            <v>60</v>
          </cell>
          <cell r="O779">
            <v>0</v>
          </cell>
          <cell r="P779">
            <v>24</v>
          </cell>
          <cell r="Q779">
            <v>0</v>
          </cell>
          <cell r="R779" t="str">
            <v>ETE 2019</v>
          </cell>
          <cell r="S779" t="str">
            <v>APPAREL</v>
          </cell>
          <cell r="T779" t="str">
            <v>WOMAN</v>
          </cell>
          <cell r="U779" t="str">
            <v>(vide)</v>
          </cell>
          <cell r="V779" t="str">
            <v>PCS</v>
          </cell>
          <cell r="W779">
            <v>21</v>
          </cell>
          <cell r="X779">
            <v>21</v>
          </cell>
          <cell r="BS779">
            <v>14</v>
          </cell>
          <cell r="BT779">
            <v>5</v>
          </cell>
          <cell r="BW779">
            <v>2</v>
          </cell>
          <cell r="CL779">
            <v>0</v>
          </cell>
        </row>
        <row r="780">
          <cell r="D780" t="str">
            <v>304I7V0-903-PCS</v>
          </cell>
          <cell r="E780" t="str">
            <v>304I7V0</v>
          </cell>
          <cell r="F780" t="str">
            <v>BAWI AUTH TEE</v>
          </cell>
          <cell r="G780" t="str">
            <v>903</v>
          </cell>
          <cell r="H780" t="str">
            <v>WHITE/BLACK</v>
          </cell>
          <cell r="I780">
            <v>13.37</v>
          </cell>
          <cell r="J780">
            <v>70</v>
          </cell>
          <cell r="K780">
            <v>0</v>
          </cell>
          <cell r="L780">
            <v>28</v>
          </cell>
          <cell r="M780">
            <v>0</v>
          </cell>
          <cell r="N780">
            <v>55</v>
          </cell>
          <cell r="O780">
            <v>0</v>
          </cell>
          <cell r="P780">
            <v>22</v>
          </cell>
          <cell r="Q780">
            <v>0</v>
          </cell>
          <cell r="R780" t="str">
            <v>ETE 2019</v>
          </cell>
          <cell r="S780" t="str">
            <v>APPAREL</v>
          </cell>
          <cell r="T780" t="str">
            <v>WOMAN</v>
          </cell>
          <cell r="U780" t="str">
            <v>(vide)</v>
          </cell>
          <cell r="V780" t="str">
            <v>PCS</v>
          </cell>
          <cell r="W780">
            <v>43</v>
          </cell>
          <cell r="X780">
            <v>43</v>
          </cell>
          <cell r="BS780">
            <v>7</v>
          </cell>
          <cell r="BT780">
            <v>25</v>
          </cell>
          <cell r="BU780">
            <v>11</v>
          </cell>
          <cell r="CL780">
            <v>0</v>
          </cell>
        </row>
        <row r="781">
          <cell r="D781" t="str">
            <v>304I7Y0-901-PCS</v>
          </cell>
          <cell r="E781" t="str">
            <v>304I7Y0</v>
          </cell>
          <cell r="F781" t="str">
            <v>BIRTI AUTH TEE</v>
          </cell>
          <cell r="G781" t="str">
            <v>901</v>
          </cell>
          <cell r="H781" t="str">
            <v>BLACK/WHITE</v>
          </cell>
          <cell r="I781">
            <v>11.996</v>
          </cell>
          <cell r="J781">
            <v>55</v>
          </cell>
          <cell r="K781">
            <v>0</v>
          </cell>
          <cell r="L781">
            <v>22</v>
          </cell>
          <cell r="M781">
            <v>0</v>
          </cell>
          <cell r="N781">
            <v>45</v>
          </cell>
          <cell r="O781">
            <v>0</v>
          </cell>
          <cell r="P781">
            <v>18</v>
          </cell>
          <cell r="Q781">
            <v>0</v>
          </cell>
          <cell r="R781" t="str">
            <v>ETE 2019</v>
          </cell>
          <cell r="S781" t="str">
            <v>APPAREL</v>
          </cell>
          <cell r="T781" t="str">
            <v>WOMAN</v>
          </cell>
          <cell r="U781" t="str">
            <v>(vide)</v>
          </cell>
          <cell r="V781" t="str">
            <v>PCS</v>
          </cell>
          <cell r="W781">
            <v>25</v>
          </cell>
          <cell r="X781">
            <v>25</v>
          </cell>
          <cell r="BS781">
            <v>7</v>
          </cell>
          <cell r="BT781">
            <v>10</v>
          </cell>
          <cell r="BU781">
            <v>4</v>
          </cell>
          <cell r="BV781">
            <v>4</v>
          </cell>
          <cell r="CL781">
            <v>0</v>
          </cell>
        </row>
        <row r="782">
          <cell r="D782" t="str">
            <v>304I7Z0-901-PCS</v>
          </cell>
          <cell r="E782" t="str">
            <v>304I7Z0</v>
          </cell>
          <cell r="F782" t="str">
            <v>BIRMI 222 BANDA TOP</v>
          </cell>
          <cell r="G782" t="str">
            <v>901</v>
          </cell>
          <cell r="H782" t="str">
            <v>BLACK/WHITE</v>
          </cell>
          <cell r="I782">
            <v>3.3159999999999998</v>
          </cell>
          <cell r="J782">
            <v>35</v>
          </cell>
          <cell r="K782">
            <v>0</v>
          </cell>
          <cell r="L782">
            <v>14</v>
          </cell>
          <cell r="M782">
            <v>0</v>
          </cell>
          <cell r="N782">
            <v>30</v>
          </cell>
          <cell r="O782">
            <v>0</v>
          </cell>
          <cell r="P782">
            <v>12</v>
          </cell>
          <cell r="Q782">
            <v>0</v>
          </cell>
          <cell r="R782" t="str">
            <v>ETE 2019</v>
          </cell>
          <cell r="S782" t="str">
            <v>APPAREL</v>
          </cell>
          <cell r="T782" t="str">
            <v>WOMAN</v>
          </cell>
          <cell r="U782" t="str">
            <v>(vide)</v>
          </cell>
          <cell r="V782" t="str">
            <v>PCS</v>
          </cell>
          <cell r="W782">
            <v>155</v>
          </cell>
          <cell r="X782">
            <v>155</v>
          </cell>
          <cell r="BS782">
            <v>35</v>
          </cell>
          <cell r="BT782">
            <v>71</v>
          </cell>
          <cell r="BU782">
            <v>49</v>
          </cell>
          <cell r="CL782">
            <v>0</v>
          </cell>
        </row>
        <row r="783">
          <cell r="D783" t="str">
            <v>304I960-914-PAI</v>
          </cell>
          <cell r="E783" t="str">
            <v>304I960</v>
          </cell>
          <cell r="F783" t="str">
            <v xml:space="preserve">PRIAM </v>
          </cell>
          <cell r="G783" t="str">
            <v>914</v>
          </cell>
          <cell r="H783" t="str">
            <v xml:space="preserve">BLACK BROWN GREY </v>
          </cell>
          <cell r="I783">
            <v>9.8089999999999993</v>
          </cell>
          <cell r="J783">
            <v>60</v>
          </cell>
          <cell r="K783">
            <v>0</v>
          </cell>
          <cell r="L783">
            <v>30</v>
          </cell>
          <cell r="M783">
            <v>0</v>
          </cell>
          <cell r="N783">
            <v>55</v>
          </cell>
          <cell r="O783">
            <v>0</v>
          </cell>
          <cell r="P783">
            <v>23.38</v>
          </cell>
          <cell r="Q783">
            <v>0</v>
          </cell>
          <cell r="R783" t="str">
            <v>HIVER 2018</v>
          </cell>
          <cell r="S783" t="str">
            <v>SHOES</v>
          </cell>
          <cell r="T783" t="str">
            <v>MAN</v>
          </cell>
          <cell r="U783" t="str">
            <v>(vide)</v>
          </cell>
          <cell r="V783" t="str">
            <v>PAI</v>
          </cell>
          <cell r="W783">
            <v>23</v>
          </cell>
          <cell r="X783">
            <v>23</v>
          </cell>
          <cell r="AQ783">
            <v>1</v>
          </cell>
          <cell r="AR783">
            <v>11</v>
          </cell>
          <cell r="AT783">
            <v>2</v>
          </cell>
          <cell r="AU783">
            <v>5</v>
          </cell>
          <cell r="AV783">
            <v>2</v>
          </cell>
          <cell r="AW783">
            <v>2</v>
          </cell>
          <cell r="CL783">
            <v>0</v>
          </cell>
        </row>
        <row r="784">
          <cell r="D784" t="str">
            <v>304I960-915-PAI</v>
          </cell>
          <cell r="E784" t="str">
            <v>304I960</v>
          </cell>
          <cell r="F784" t="str">
            <v xml:space="preserve">PRIAM </v>
          </cell>
          <cell r="G784" t="str">
            <v>915</v>
          </cell>
          <cell r="H784" t="str">
            <v>BROWN TAUPE BROWN LT</v>
          </cell>
          <cell r="I784">
            <v>9.8089999999999993</v>
          </cell>
          <cell r="J784">
            <v>60</v>
          </cell>
          <cell r="K784">
            <v>0</v>
          </cell>
          <cell r="L784">
            <v>30</v>
          </cell>
          <cell r="M784">
            <v>0</v>
          </cell>
          <cell r="N784">
            <v>55</v>
          </cell>
          <cell r="O784">
            <v>0</v>
          </cell>
          <cell r="P784">
            <v>23.38</v>
          </cell>
          <cell r="Q784">
            <v>0</v>
          </cell>
          <cell r="R784" t="str">
            <v>HIVER 2018</v>
          </cell>
          <cell r="S784" t="str">
            <v>SHOES</v>
          </cell>
          <cell r="T784" t="str">
            <v>MAN</v>
          </cell>
          <cell r="U784" t="str">
            <v>(vide)</v>
          </cell>
          <cell r="V784" t="str">
            <v>PAI</v>
          </cell>
          <cell r="W784">
            <v>12</v>
          </cell>
          <cell r="X784">
            <v>12</v>
          </cell>
          <cell r="AQ784">
            <v>3</v>
          </cell>
          <cell r="AR784">
            <v>6</v>
          </cell>
          <cell r="AW784">
            <v>3</v>
          </cell>
          <cell r="CL784">
            <v>0</v>
          </cell>
        </row>
        <row r="785">
          <cell r="D785" t="str">
            <v>304I960-916-PAI</v>
          </cell>
          <cell r="E785" t="str">
            <v>304I960</v>
          </cell>
          <cell r="F785" t="str">
            <v xml:space="preserve">PRIAM </v>
          </cell>
          <cell r="G785" t="str">
            <v>916</v>
          </cell>
          <cell r="H785" t="str">
            <v>BROWN BLACK GREY DK</v>
          </cell>
          <cell r="I785">
            <v>9.8089999999999993</v>
          </cell>
          <cell r="J785">
            <v>60</v>
          </cell>
          <cell r="K785">
            <v>0</v>
          </cell>
          <cell r="L785">
            <v>30</v>
          </cell>
          <cell r="M785">
            <v>0</v>
          </cell>
          <cell r="N785">
            <v>55</v>
          </cell>
          <cell r="O785">
            <v>0</v>
          </cell>
          <cell r="P785">
            <v>23.38</v>
          </cell>
          <cell r="Q785">
            <v>0</v>
          </cell>
          <cell r="R785" t="str">
            <v>HIVER 2018</v>
          </cell>
          <cell r="S785" t="str">
            <v>SHOES</v>
          </cell>
          <cell r="T785" t="str">
            <v>MAN</v>
          </cell>
          <cell r="U785" t="str">
            <v>(vide)</v>
          </cell>
          <cell r="V785" t="str">
            <v>PAI</v>
          </cell>
          <cell r="W785">
            <v>4</v>
          </cell>
          <cell r="X785">
            <v>4</v>
          </cell>
          <cell r="AR785">
            <v>2</v>
          </cell>
          <cell r="AW785">
            <v>2</v>
          </cell>
          <cell r="CL785">
            <v>0</v>
          </cell>
        </row>
        <row r="786">
          <cell r="D786" t="str">
            <v>304I980-920-PAI</v>
          </cell>
          <cell r="E786" t="str">
            <v>304I980</v>
          </cell>
          <cell r="F786" t="str">
            <v xml:space="preserve">CUTTLE </v>
          </cell>
          <cell r="G786" t="str">
            <v>920</v>
          </cell>
          <cell r="H786" t="str">
            <v xml:space="preserve">BLACK BROWN COGNAC </v>
          </cell>
          <cell r="I786">
            <v>9.2490000000000006</v>
          </cell>
          <cell r="J786">
            <v>55</v>
          </cell>
          <cell r="K786">
            <v>0</v>
          </cell>
          <cell r="L786">
            <v>27.5</v>
          </cell>
          <cell r="M786">
            <v>0</v>
          </cell>
          <cell r="N786">
            <v>50</v>
          </cell>
          <cell r="O786">
            <v>0</v>
          </cell>
          <cell r="P786">
            <v>21.25</v>
          </cell>
          <cell r="Q786">
            <v>0</v>
          </cell>
          <cell r="R786" t="str">
            <v>HIVER 2018</v>
          </cell>
          <cell r="S786" t="str">
            <v>SHOES</v>
          </cell>
          <cell r="T786" t="str">
            <v>MAN</v>
          </cell>
          <cell r="U786" t="str">
            <v>(vide)</v>
          </cell>
          <cell r="V786" t="str">
            <v>PAI</v>
          </cell>
          <cell r="W786">
            <v>9</v>
          </cell>
          <cell r="X786">
            <v>9</v>
          </cell>
          <cell r="AQ786">
            <v>4</v>
          </cell>
          <cell r="AR786">
            <v>2</v>
          </cell>
          <cell r="AT786">
            <v>2</v>
          </cell>
          <cell r="AV786">
            <v>1</v>
          </cell>
          <cell r="CL786">
            <v>0</v>
          </cell>
        </row>
        <row r="787">
          <cell r="D787" t="str">
            <v>304IB40-900-PCS</v>
          </cell>
          <cell r="E787" t="str">
            <v>304IB40</v>
          </cell>
          <cell r="F787" t="str">
            <v>BALTAS AUTH PANTS</v>
          </cell>
          <cell r="G787" t="str">
            <v>900</v>
          </cell>
          <cell r="H787" t="str">
            <v>RED/BLACK/WHITE</v>
          </cell>
          <cell r="I787">
            <v>7.7510000000000003</v>
          </cell>
          <cell r="J787">
            <v>80</v>
          </cell>
          <cell r="K787">
            <v>0</v>
          </cell>
          <cell r="L787">
            <v>32</v>
          </cell>
          <cell r="M787">
            <v>0</v>
          </cell>
          <cell r="N787">
            <v>70</v>
          </cell>
          <cell r="O787">
            <v>0</v>
          </cell>
          <cell r="P787">
            <v>28</v>
          </cell>
          <cell r="Q787">
            <v>0</v>
          </cell>
          <cell r="R787" t="str">
            <v>ETE 2019</v>
          </cell>
          <cell r="S787" t="str">
            <v>APPAREL</v>
          </cell>
          <cell r="T787" t="str">
            <v>MAN</v>
          </cell>
          <cell r="U787" t="str">
            <v>(vide)</v>
          </cell>
          <cell r="V787" t="str">
            <v>PCS</v>
          </cell>
          <cell r="W787">
            <v>24</v>
          </cell>
          <cell r="X787">
            <v>24</v>
          </cell>
          <cell r="BT787">
            <v>1</v>
          </cell>
          <cell r="BU787">
            <v>6</v>
          </cell>
          <cell r="BV787">
            <v>3</v>
          </cell>
          <cell r="BW787">
            <v>14</v>
          </cell>
          <cell r="CL787">
            <v>0</v>
          </cell>
        </row>
        <row r="788">
          <cell r="D788" t="str">
            <v>304IB40-902-PCS</v>
          </cell>
          <cell r="E788" t="str">
            <v>304IB40</v>
          </cell>
          <cell r="F788" t="str">
            <v>BALTAS AUTH PANTS</v>
          </cell>
          <cell r="G788" t="str">
            <v>902</v>
          </cell>
          <cell r="H788" t="str">
            <v>BLACK/RED/WHITE</v>
          </cell>
          <cell r="I788">
            <v>7.7510000000000003</v>
          </cell>
          <cell r="J788">
            <v>80</v>
          </cell>
          <cell r="K788">
            <v>0</v>
          </cell>
          <cell r="L788">
            <v>32</v>
          </cell>
          <cell r="M788">
            <v>0</v>
          </cell>
          <cell r="N788">
            <v>70</v>
          </cell>
          <cell r="O788">
            <v>0</v>
          </cell>
          <cell r="P788">
            <v>28</v>
          </cell>
          <cell r="Q788">
            <v>0</v>
          </cell>
          <cell r="R788" t="str">
            <v>ETE 2019</v>
          </cell>
          <cell r="S788" t="str">
            <v>APPAREL</v>
          </cell>
          <cell r="T788" t="str">
            <v>MAN</v>
          </cell>
          <cell r="U788" t="str">
            <v>(vide)</v>
          </cell>
          <cell r="V788" t="str">
            <v>PCS</v>
          </cell>
          <cell r="W788">
            <v>117</v>
          </cell>
          <cell r="X788">
            <v>117</v>
          </cell>
          <cell r="BT788">
            <v>26</v>
          </cell>
          <cell r="BU788">
            <v>18</v>
          </cell>
          <cell r="BV788">
            <v>49</v>
          </cell>
          <cell r="BW788">
            <v>24</v>
          </cell>
          <cell r="CL788">
            <v>0</v>
          </cell>
        </row>
        <row r="789">
          <cell r="D789" t="str">
            <v>304IB50-902-PCS</v>
          </cell>
          <cell r="E789" t="str">
            <v>304IB50</v>
          </cell>
          <cell r="F789" t="str">
            <v>JPN BILMA AUTH PANTS</v>
          </cell>
          <cell r="G789" t="str">
            <v>902</v>
          </cell>
          <cell r="H789" t="str">
            <v>BLACK/RED/WHITE</v>
          </cell>
          <cell r="I789">
            <v>15.422000000000001</v>
          </cell>
          <cell r="J789">
            <v>90</v>
          </cell>
          <cell r="K789">
            <v>0</v>
          </cell>
          <cell r="L789">
            <v>36</v>
          </cell>
          <cell r="M789">
            <v>0</v>
          </cell>
          <cell r="N789">
            <v>80</v>
          </cell>
          <cell r="O789">
            <v>0</v>
          </cell>
          <cell r="P789">
            <v>32</v>
          </cell>
          <cell r="Q789">
            <v>0</v>
          </cell>
          <cell r="R789" t="str">
            <v>HIVER 2019</v>
          </cell>
          <cell r="S789" t="str">
            <v>APPAREL</v>
          </cell>
          <cell r="T789" t="str">
            <v>MAN</v>
          </cell>
          <cell r="U789" t="str">
            <v>(vide)</v>
          </cell>
          <cell r="V789" t="str">
            <v>PCS</v>
          </cell>
          <cell r="W789">
            <v>62</v>
          </cell>
          <cell r="X789">
            <v>62</v>
          </cell>
          <cell r="BT789">
            <v>7</v>
          </cell>
          <cell r="BU789">
            <v>14</v>
          </cell>
          <cell r="BV789">
            <v>25</v>
          </cell>
          <cell r="BW789">
            <v>16</v>
          </cell>
          <cell r="CL789">
            <v>0</v>
          </cell>
        </row>
        <row r="790">
          <cell r="D790" t="str">
            <v>304IB50-906-PCS</v>
          </cell>
          <cell r="E790" t="str">
            <v>304IB50</v>
          </cell>
          <cell r="F790" t="str">
            <v>JPN BILMA AUTH PANTS</v>
          </cell>
          <cell r="G790" t="str">
            <v>906</v>
          </cell>
          <cell r="H790" t="str">
            <v>BLACK/WHITE</v>
          </cell>
          <cell r="I790">
            <v>15.422000000000001</v>
          </cell>
          <cell r="J790">
            <v>90</v>
          </cell>
          <cell r="K790">
            <v>0</v>
          </cell>
          <cell r="L790">
            <v>36</v>
          </cell>
          <cell r="M790">
            <v>0</v>
          </cell>
          <cell r="N790">
            <v>80</v>
          </cell>
          <cell r="O790">
            <v>0</v>
          </cell>
          <cell r="P790">
            <v>32</v>
          </cell>
          <cell r="Q790">
            <v>0</v>
          </cell>
          <cell r="R790" t="str">
            <v>HIVER 2019</v>
          </cell>
          <cell r="S790" t="str">
            <v>APPAREL</v>
          </cell>
          <cell r="T790" t="str">
            <v>MAN</v>
          </cell>
          <cell r="U790" t="str">
            <v>(vide)</v>
          </cell>
          <cell r="V790" t="str">
            <v>PCS</v>
          </cell>
          <cell r="W790">
            <v>40</v>
          </cell>
          <cell r="X790">
            <v>40</v>
          </cell>
          <cell r="BT790">
            <v>9</v>
          </cell>
          <cell r="BU790">
            <v>12</v>
          </cell>
          <cell r="BV790">
            <v>15</v>
          </cell>
          <cell r="BW790">
            <v>4</v>
          </cell>
          <cell r="CL790">
            <v>0</v>
          </cell>
        </row>
        <row r="791">
          <cell r="D791" t="str">
            <v>304IB80-906-PCS</v>
          </cell>
          <cell r="E791" t="str">
            <v>304IB80</v>
          </cell>
          <cell r="F791" t="str">
            <v>BALMAR 222 BANDA PANTS</v>
          </cell>
          <cell r="G791" t="str">
            <v>906</v>
          </cell>
          <cell r="H791" t="str">
            <v>BLACK/WHITE</v>
          </cell>
          <cell r="I791">
            <v>12.423</v>
          </cell>
          <cell r="J791">
            <v>69</v>
          </cell>
          <cell r="K791">
            <v>0</v>
          </cell>
          <cell r="L791">
            <v>27.6</v>
          </cell>
          <cell r="M791">
            <v>0</v>
          </cell>
          <cell r="N791">
            <v>65</v>
          </cell>
          <cell r="O791">
            <v>0</v>
          </cell>
          <cell r="P791">
            <v>26</v>
          </cell>
          <cell r="Q791">
            <v>0</v>
          </cell>
          <cell r="R791" t="str">
            <v>ETE 2020</v>
          </cell>
          <cell r="S791" t="str">
            <v>APPAREL</v>
          </cell>
          <cell r="T791" t="str">
            <v>MAN</v>
          </cell>
          <cell r="U791" t="str">
            <v>(vide)</v>
          </cell>
          <cell r="V791" t="str">
            <v>PCS</v>
          </cell>
          <cell r="W791">
            <v>662</v>
          </cell>
          <cell r="X791">
            <v>662</v>
          </cell>
          <cell r="BS791">
            <v>27</v>
          </cell>
          <cell r="BT791">
            <v>202</v>
          </cell>
          <cell r="BU791">
            <v>232</v>
          </cell>
          <cell r="BV791">
            <v>156</v>
          </cell>
          <cell r="BW791">
            <v>38</v>
          </cell>
          <cell r="BX791">
            <v>7</v>
          </cell>
          <cell r="CL791">
            <v>0</v>
          </cell>
        </row>
        <row r="792">
          <cell r="D792" t="str">
            <v>304IB80-A0M-PCS</v>
          </cell>
          <cell r="E792" t="str">
            <v>304IB80</v>
          </cell>
          <cell r="F792" t="str">
            <v>BALMAR 222 BANDA PANTS</v>
          </cell>
          <cell r="G792" t="str">
            <v>A0M</v>
          </cell>
          <cell r="H792" t="str">
            <v>BLACK/WHITE ANTIQUE</v>
          </cell>
          <cell r="I792">
            <v>12.423</v>
          </cell>
          <cell r="J792">
            <v>69</v>
          </cell>
          <cell r="K792">
            <v>0</v>
          </cell>
          <cell r="L792">
            <v>27.6</v>
          </cell>
          <cell r="M792">
            <v>0</v>
          </cell>
          <cell r="N792">
            <v>65</v>
          </cell>
          <cell r="O792">
            <v>0</v>
          </cell>
          <cell r="P792">
            <v>26</v>
          </cell>
          <cell r="Q792">
            <v>0</v>
          </cell>
          <cell r="R792" t="str">
            <v>ETE 2020</v>
          </cell>
          <cell r="S792" t="str">
            <v>APPAREL</v>
          </cell>
          <cell r="T792" t="str">
            <v>MAN</v>
          </cell>
          <cell r="U792" t="str">
            <v>(vide)</v>
          </cell>
          <cell r="V792" t="str">
            <v>PCS</v>
          </cell>
          <cell r="W792">
            <v>14</v>
          </cell>
          <cell r="X792">
            <v>14</v>
          </cell>
          <cell r="BT792">
            <v>4</v>
          </cell>
          <cell r="BU792">
            <v>3</v>
          </cell>
          <cell r="BV792">
            <v>4</v>
          </cell>
          <cell r="BW792">
            <v>3</v>
          </cell>
          <cell r="CL792">
            <v>0</v>
          </cell>
        </row>
        <row r="793">
          <cell r="D793" t="str">
            <v>304IB80-A54-PCS</v>
          </cell>
          <cell r="E793" t="str">
            <v>304IB80</v>
          </cell>
          <cell r="F793" t="str">
            <v>BALMAR 222 BANDA PANTS</v>
          </cell>
          <cell r="G793" t="str">
            <v>A54</v>
          </cell>
          <cell r="H793" t="str">
            <v>BLUE MD/WHITE ANTIQUE</v>
          </cell>
          <cell r="I793">
            <v>12.423</v>
          </cell>
          <cell r="J793">
            <v>69</v>
          </cell>
          <cell r="K793">
            <v>0</v>
          </cell>
          <cell r="L793">
            <v>27.6</v>
          </cell>
          <cell r="M793">
            <v>0</v>
          </cell>
          <cell r="N793">
            <v>65</v>
          </cell>
          <cell r="O793">
            <v>0</v>
          </cell>
          <cell r="P793">
            <v>26</v>
          </cell>
          <cell r="Q793">
            <v>0</v>
          </cell>
          <cell r="R793" t="str">
            <v>ETE 2020</v>
          </cell>
          <cell r="S793" t="str">
            <v>APPAREL</v>
          </cell>
          <cell r="T793" t="str">
            <v>MAN</v>
          </cell>
          <cell r="U793" t="str">
            <v>(vide)</v>
          </cell>
          <cell r="V793" t="str">
            <v>PCS</v>
          </cell>
          <cell r="W793">
            <v>36</v>
          </cell>
          <cell r="X793">
            <v>36</v>
          </cell>
          <cell r="BT793">
            <v>12</v>
          </cell>
          <cell r="BU793">
            <v>12</v>
          </cell>
          <cell r="BV793">
            <v>8</v>
          </cell>
          <cell r="BW793">
            <v>4</v>
          </cell>
          <cell r="CL793">
            <v>0</v>
          </cell>
        </row>
        <row r="794">
          <cell r="D794" t="str">
            <v>304IB90-921-PCS</v>
          </cell>
          <cell r="E794" t="str">
            <v>304IB90</v>
          </cell>
          <cell r="F794" t="str">
            <v>BALIC AUTH PANTS</v>
          </cell>
          <cell r="G794" t="str">
            <v>921</v>
          </cell>
          <cell r="H794" t="str">
            <v>BLACK/VIOLET/GREEN</v>
          </cell>
          <cell r="I794">
            <v>17.126999999999999</v>
          </cell>
          <cell r="J794">
            <v>100</v>
          </cell>
          <cell r="K794">
            <v>0</v>
          </cell>
          <cell r="L794">
            <v>40</v>
          </cell>
          <cell r="M794">
            <v>0</v>
          </cell>
          <cell r="N794">
            <v>85</v>
          </cell>
          <cell r="O794">
            <v>0</v>
          </cell>
          <cell r="P794">
            <v>34</v>
          </cell>
          <cell r="Q794">
            <v>0</v>
          </cell>
          <cell r="R794" t="str">
            <v>ETE 2019</v>
          </cell>
          <cell r="S794" t="str">
            <v>APPAREL</v>
          </cell>
          <cell r="T794" t="str">
            <v>MAN</v>
          </cell>
          <cell r="U794" t="str">
            <v>(vide)</v>
          </cell>
          <cell r="V794" t="str">
            <v>PCS</v>
          </cell>
          <cell r="W794">
            <v>201</v>
          </cell>
          <cell r="X794">
            <v>201</v>
          </cell>
          <cell r="BT794">
            <v>50</v>
          </cell>
          <cell r="BU794">
            <v>48</v>
          </cell>
          <cell r="BV794">
            <v>54</v>
          </cell>
          <cell r="BW794">
            <v>44</v>
          </cell>
          <cell r="BX794">
            <v>5</v>
          </cell>
          <cell r="CL794">
            <v>0</v>
          </cell>
        </row>
        <row r="795">
          <cell r="D795" t="str">
            <v>304IBC0-912-PCS</v>
          </cell>
          <cell r="E795" t="str">
            <v>304IBC0</v>
          </cell>
          <cell r="F795" t="str">
            <v>BASTIL AUTH TEE</v>
          </cell>
          <cell r="G795" t="str">
            <v>912</v>
          </cell>
          <cell r="H795" t="str">
            <v>WHITE</v>
          </cell>
          <cell r="I795">
            <v>4.7510000000000003</v>
          </cell>
          <cell r="J795">
            <v>70</v>
          </cell>
          <cell r="K795">
            <v>0</v>
          </cell>
          <cell r="L795">
            <v>28</v>
          </cell>
          <cell r="M795">
            <v>0</v>
          </cell>
          <cell r="N795">
            <v>45</v>
          </cell>
          <cell r="O795">
            <v>0</v>
          </cell>
          <cell r="P795">
            <v>18</v>
          </cell>
          <cell r="Q795">
            <v>0</v>
          </cell>
          <cell r="R795" t="str">
            <v>ETE 2019</v>
          </cell>
          <cell r="S795" t="str">
            <v>APPAREL</v>
          </cell>
          <cell r="T795" t="str">
            <v>MAN</v>
          </cell>
          <cell r="U795" t="str">
            <v>(vide)</v>
          </cell>
          <cell r="V795" t="str">
            <v>PCS</v>
          </cell>
          <cell r="W795">
            <v>116</v>
          </cell>
          <cell r="X795">
            <v>116</v>
          </cell>
          <cell r="BS795">
            <v>9</v>
          </cell>
          <cell r="BT795">
            <v>31</v>
          </cell>
          <cell r="BU795">
            <v>33</v>
          </cell>
          <cell r="BV795">
            <v>21</v>
          </cell>
          <cell r="BW795">
            <v>22</v>
          </cell>
          <cell r="CL795">
            <v>0</v>
          </cell>
        </row>
        <row r="796">
          <cell r="D796" t="str">
            <v>304IBF0-001-PCS</v>
          </cell>
          <cell r="E796" t="str">
            <v>304IBF0</v>
          </cell>
          <cell r="F796" t="str">
            <v>BATIR AUTH TEE</v>
          </cell>
          <cell r="G796" t="str">
            <v>001</v>
          </cell>
          <cell r="H796" t="str">
            <v>WHITE</v>
          </cell>
          <cell r="I796">
            <v>2.7810000000000001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20</v>
          </cell>
          <cell r="O796">
            <v>0</v>
          </cell>
          <cell r="P796">
            <v>8</v>
          </cell>
          <cell r="Q796">
            <v>0</v>
          </cell>
          <cell r="R796" t="str">
            <v>ETE 2019</v>
          </cell>
          <cell r="S796" t="str">
            <v>APPAREL</v>
          </cell>
          <cell r="T796" t="str">
            <v>MAN</v>
          </cell>
          <cell r="U796" t="str">
            <v>(vide)</v>
          </cell>
          <cell r="V796" t="str">
            <v>PCS</v>
          </cell>
          <cell r="W796">
            <v>3</v>
          </cell>
          <cell r="X796">
            <v>3</v>
          </cell>
          <cell r="BX796">
            <v>3</v>
          </cell>
          <cell r="CL796">
            <v>0</v>
          </cell>
        </row>
        <row r="797">
          <cell r="D797" t="str">
            <v>304IBF0-005-PCS</v>
          </cell>
          <cell r="E797" t="str">
            <v>304IBF0</v>
          </cell>
          <cell r="F797" t="str">
            <v>BATIR AUTH TEE</v>
          </cell>
          <cell r="G797" t="str">
            <v>005</v>
          </cell>
          <cell r="H797" t="str">
            <v>BLACK</v>
          </cell>
          <cell r="I797">
            <v>2.7810000000000001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20</v>
          </cell>
          <cell r="O797">
            <v>0</v>
          </cell>
          <cell r="P797">
            <v>8</v>
          </cell>
          <cell r="Q797">
            <v>0</v>
          </cell>
          <cell r="R797" t="str">
            <v>ETE 2019</v>
          </cell>
          <cell r="S797" t="str">
            <v>APPAREL</v>
          </cell>
          <cell r="T797" t="str">
            <v>MAN</v>
          </cell>
          <cell r="U797" t="str">
            <v>(vide)</v>
          </cell>
          <cell r="V797" t="str">
            <v>PCS</v>
          </cell>
          <cell r="W797">
            <v>14</v>
          </cell>
          <cell r="X797">
            <v>14</v>
          </cell>
          <cell r="BV797">
            <v>1</v>
          </cell>
          <cell r="BX797">
            <v>13</v>
          </cell>
          <cell r="CL797">
            <v>0</v>
          </cell>
        </row>
        <row r="798">
          <cell r="D798" t="str">
            <v>304IBG0-900-PCS</v>
          </cell>
          <cell r="E798" t="str">
            <v>304IBG0</v>
          </cell>
          <cell r="F798" t="str">
            <v>BALMIN AUTH TEE</v>
          </cell>
          <cell r="G798" t="str">
            <v>900</v>
          </cell>
          <cell r="H798" t="str">
            <v>RED/BLACK WHITE</v>
          </cell>
          <cell r="I798">
            <v>8.718</v>
          </cell>
          <cell r="J798">
            <v>55</v>
          </cell>
          <cell r="K798">
            <v>0</v>
          </cell>
          <cell r="L798">
            <v>22</v>
          </cell>
          <cell r="M798">
            <v>0</v>
          </cell>
          <cell r="N798">
            <v>50</v>
          </cell>
          <cell r="O798">
            <v>0</v>
          </cell>
          <cell r="P798">
            <v>20</v>
          </cell>
          <cell r="Q798">
            <v>0</v>
          </cell>
          <cell r="R798" t="str">
            <v>ETE 2019</v>
          </cell>
          <cell r="S798" t="str">
            <v>APPAREL</v>
          </cell>
          <cell r="T798" t="str">
            <v>MAN</v>
          </cell>
          <cell r="U798" t="str">
            <v>(vide)</v>
          </cell>
          <cell r="V798" t="str">
            <v>PCS</v>
          </cell>
          <cell r="W798">
            <v>81</v>
          </cell>
          <cell r="X798">
            <v>81</v>
          </cell>
          <cell r="BS798">
            <v>12</v>
          </cell>
          <cell r="BT798">
            <v>10</v>
          </cell>
          <cell r="BU798">
            <v>2</v>
          </cell>
          <cell r="BV798">
            <v>27</v>
          </cell>
          <cell r="BW798">
            <v>30</v>
          </cell>
          <cell r="CL798">
            <v>0</v>
          </cell>
        </row>
        <row r="799">
          <cell r="D799" t="str">
            <v>304IBG0-901-PCS</v>
          </cell>
          <cell r="E799" t="str">
            <v>304IBG0</v>
          </cell>
          <cell r="F799" t="str">
            <v>BALMIN AUTH TEE</v>
          </cell>
          <cell r="G799" t="str">
            <v>901</v>
          </cell>
          <cell r="H799" t="str">
            <v>WHITE/RED/BLACK</v>
          </cell>
          <cell r="I799">
            <v>8.718</v>
          </cell>
          <cell r="J799">
            <v>55</v>
          </cell>
          <cell r="K799">
            <v>0</v>
          </cell>
          <cell r="L799">
            <v>22</v>
          </cell>
          <cell r="M799">
            <v>0</v>
          </cell>
          <cell r="N799">
            <v>50</v>
          </cell>
          <cell r="O799">
            <v>0</v>
          </cell>
          <cell r="P799">
            <v>20</v>
          </cell>
          <cell r="Q799">
            <v>0</v>
          </cell>
          <cell r="R799" t="str">
            <v>ETE 2019</v>
          </cell>
          <cell r="S799" t="str">
            <v>APPAREL</v>
          </cell>
          <cell r="T799" t="str">
            <v>MAN</v>
          </cell>
          <cell r="U799" t="str">
            <v>(vide)</v>
          </cell>
          <cell r="V799" t="str">
            <v>PCS</v>
          </cell>
          <cell r="W799">
            <v>32</v>
          </cell>
          <cell r="X799">
            <v>32</v>
          </cell>
          <cell r="BS799">
            <v>3</v>
          </cell>
          <cell r="BT799">
            <v>10</v>
          </cell>
          <cell r="BU799">
            <v>2</v>
          </cell>
          <cell r="BV799">
            <v>14</v>
          </cell>
          <cell r="BW799">
            <v>3</v>
          </cell>
          <cell r="CL799">
            <v>0</v>
          </cell>
        </row>
        <row r="800">
          <cell r="D800" t="str">
            <v>304IBG0-902-PCS</v>
          </cell>
          <cell r="E800" t="str">
            <v>304IBG0</v>
          </cell>
          <cell r="F800" t="str">
            <v>BALMIN AUTH TEE</v>
          </cell>
          <cell r="G800" t="str">
            <v>902</v>
          </cell>
          <cell r="H800" t="str">
            <v>BLACK/RED/WHITE</v>
          </cell>
          <cell r="I800">
            <v>8.718</v>
          </cell>
          <cell r="J800">
            <v>55</v>
          </cell>
          <cell r="K800">
            <v>0</v>
          </cell>
          <cell r="L800">
            <v>22</v>
          </cell>
          <cell r="M800">
            <v>0</v>
          </cell>
          <cell r="N800">
            <v>50</v>
          </cell>
          <cell r="O800">
            <v>0</v>
          </cell>
          <cell r="P800">
            <v>20</v>
          </cell>
          <cell r="Q800">
            <v>0</v>
          </cell>
          <cell r="R800" t="str">
            <v>ETE 2019</v>
          </cell>
          <cell r="S800" t="str">
            <v>APPAREL</v>
          </cell>
          <cell r="T800" t="str">
            <v>MAN</v>
          </cell>
          <cell r="U800" t="str">
            <v>(vide)</v>
          </cell>
          <cell r="V800" t="str">
            <v>PCS</v>
          </cell>
          <cell r="W800">
            <v>101</v>
          </cell>
          <cell r="X800">
            <v>101</v>
          </cell>
          <cell r="BT800">
            <v>28</v>
          </cell>
          <cell r="BU800">
            <v>30</v>
          </cell>
          <cell r="BV800">
            <v>34</v>
          </cell>
          <cell r="BW800">
            <v>9</v>
          </cell>
          <cell r="CL800">
            <v>0</v>
          </cell>
        </row>
        <row r="801">
          <cell r="D801" t="str">
            <v>304IBG0-951-PCS</v>
          </cell>
          <cell r="E801" t="str">
            <v>304IBG0</v>
          </cell>
          <cell r="F801" t="str">
            <v>BALMIN AUTH TEE</v>
          </cell>
          <cell r="G801" t="str">
            <v>951</v>
          </cell>
          <cell r="H801" t="str">
            <v>BLUE MARINE/YELLOW/WHITE</v>
          </cell>
          <cell r="I801">
            <v>8.718</v>
          </cell>
          <cell r="J801">
            <v>55</v>
          </cell>
          <cell r="K801">
            <v>0</v>
          </cell>
          <cell r="L801">
            <v>22</v>
          </cell>
          <cell r="M801">
            <v>0</v>
          </cell>
          <cell r="N801">
            <v>50</v>
          </cell>
          <cell r="O801">
            <v>0</v>
          </cell>
          <cell r="P801">
            <v>20</v>
          </cell>
          <cell r="Q801">
            <v>0</v>
          </cell>
          <cell r="R801" t="str">
            <v>ETE 2019</v>
          </cell>
          <cell r="S801" t="str">
            <v>APPAREL</v>
          </cell>
          <cell r="T801" t="str">
            <v>MAN</v>
          </cell>
          <cell r="U801" t="str">
            <v>(vide)</v>
          </cell>
          <cell r="V801" t="str">
            <v>PCS</v>
          </cell>
          <cell r="W801">
            <v>18</v>
          </cell>
          <cell r="X801">
            <v>18</v>
          </cell>
          <cell r="BS801">
            <v>4</v>
          </cell>
          <cell r="BV801">
            <v>5</v>
          </cell>
          <cell r="BW801">
            <v>9</v>
          </cell>
          <cell r="CL801">
            <v>0</v>
          </cell>
        </row>
        <row r="802">
          <cell r="D802" t="str">
            <v>304IBQ0-903-PCS</v>
          </cell>
          <cell r="E802" t="str">
            <v>304IBQ0</v>
          </cell>
          <cell r="F802" t="str">
            <v>BASTIL AUTH BACKPACK</v>
          </cell>
          <cell r="G802" t="str">
            <v>903</v>
          </cell>
          <cell r="H802" t="str">
            <v>BLACK/RED GRAPHIC</v>
          </cell>
          <cell r="I802">
            <v>6.1950000000000003</v>
          </cell>
          <cell r="J802">
            <v>45</v>
          </cell>
          <cell r="K802">
            <v>0</v>
          </cell>
          <cell r="L802">
            <v>18</v>
          </cell>
          <cell r="M802">
            <v>0</v>
          </cell>
          <cell r="N802">
            <v>40</v>
          </cell>
          <cell r="O802">
            <v>0</v>
          </cell>
          <cell r="P802">
            <v>16</v>
          </cell>
          <cell r="Q802">
            <v>0</v>
          </cell>
          <cell r="R802" t="str">
            <v>HIVER 2020</v>
          </cell>
          <cell r="S802" t="str">
            <v>BAG</v>
          </cell>
          <cell r="T802" t="str">
            <v>UNISEX</v>
          </cell>
          <cell r="U802" t="str">
            <v>(vide)</v>
          </cell>
          <cell r="V802" t="str">
            <v>PCS</v>
          </cell>
          <cell r="W802">
            <v>2</v>
          </cell>
          <cell r="X802">
            <v>2</v>
          </cell>
          <cell r="CF802">
            <v>2</v>
          </cell>
          <cell r="CL802">
            <v>0</v>
          </cell>
        </row>
        <row r="803">
          <cell r="D803" t="str">
            <v>304IBT0-911-PAI</v>
          </cell>
          <cell r="E803" t="str">
            <v>304IBT0</v>
          </cell>
          <cell r="F803" t="str">
            <v xml:space="preserve">TELMO 4 KID </v>
          </cell>
          <cell r="G803" t="str">
            <v>911</v>
          </cell>
          <cell r="H803" t="str">
            <v xml:space="preserve">BROWN BLACK WHITE </v>
          </cell>
          <cell r="I803">
            <v>7.71</v>
          </cell>
          <cell r="J803">
            <v>45</v>
          </cell>
          <cell r="K803">
            <v>0</v>
          </cell>
          <cell r="L803">
            <v>22.5</v>
          </cell>
          <cell r="M803">
            <v>0</v>
          </cell>
          <cell r="N803">
            <v>40</v>
          </cell>
          <cell r="O803">
            <v>0</v>
          </cell>
          <cell r="P803">
            <v>20.48</v>
          </cell>
          <cell r="Q803">
            <v>0</v>
          </cell>
          <cell r="R803" t="str">
            <v>HIVER 2019</v>
          </cell>
          <cell r="S803" t="str">
            <v>SHOES</v>
          </cell>
          <cell r="T803" t="str">
            <v>KID</v>
          </cell>
          <cell r="U803" t="str">
            <v>(vide)</v>
          </cell>
          <cell r="V803" t="str">
            <v>PAI</v>
          </cell>
          <cell r="W803">
            <v>19</v>
          </cell>
          <cell r="X803">
            <v>19</v>
          </cell>
          <cell r="AL803">
            <v>6</v>
          </cell>
          <cell r="AM803">
            <v>7</v>
          </cell>
          <cell r="AN803">
            <v>5</v>
          </cell>
          <cell r="AO803">
            <v>1</v>
          </cell>
          <cell r="CL803">
            <v>0</v>
          </cell>
        </row>
        <row r="804">
          <cell r="D804" t="str">
            <v>304IBT0-912-PAI</v>
          </cell>
          <cell r="E804" t="str">
            <v>304IBT0</v>
          </cell>
          <cell r="F804" t="str">
            <v xml:space="preserve">TELMO 4 KID </v>
          </cell>
          <cell r="G804" t="str">
            <v>912</v>
          </cell>
          <cell r="H804" t="str">
            <v xml:space="preserve">BLACK BROWN WHITE </v>
          </cell>
          <cell r="I804">
            <v>7.71</v>
          </cell>
          <cell r="J804">
            <v>45</v>
          </cell>
          <cell r="K804">
            <v>0</v>
          </cell>
          <cell r="L804">
            <v>22.5</v>
          </cell>
          <cell r="M804">
            <v>0</v>
          </cell>
          <cell r="N804">
            <v>40</v>
          </cell>
          <cell r="O804">
            <v>0</v>
          </cell>
          <cell r="P804">
            <v>20.48</v>
          </cell>
          <cell r="Q804">
            <v>0</v>
          </cell>
          <cell r="R804" t="str">
            <v>HIVER 2019</v>
          </cell>
          <cell r="S804" t="str">
            <v>SHOES</v>
          </cell>
          <cell r="T804" t="str">
            <v>KID</v>
          </cell>
          <cell r="U804" t="str">
            <v>(vide)</v>
          </cell>
          <cell r="V804" t="str">
            <v>PAI</v>
          </cell>
          <cell r="W804">
            <v>19</v>
          </cell>
          <cell r="X804">
            <v>19</v>
          </cell>
          <cell r="AL804">
            <v>6</v>
          </cell>
          <cell r="AM804">
            <v>7</v>
          </cell>
          <cell r="AN804">
            <v>6</v>
          </cell>
          <cell r="CL804">
            <v>0</v>
          </cell>
        </row>
        <row r="805">
          <cell r="D805" t="str">
            <v>304IBU0-911-PAI</v>
          </cell>
          <cell r="E805" t="str">
            <v>304IBU0</v>
          </cell>
          <cell r="F805" t="str">
            <v xml:space="preserve">TELMO 4 EV </v>
          </cell>
          <cell r="G805" t="str">
            <v>911</v>
          </cell>
          <cell r="H805" t="str">
            <v xml:space="preserve">BROWN BLACK WHITE </v>
          </cell>
          <cell r="I805">
            <v>6.9809999999999999</v>
          </cell>
          <cell r="J805">
            <v>40</v>
          </cell>
          <cell r="K805">
            <v>0</v>
          </cell>
          <cell r="L805">
            <v>20</v>
          </cell>
          <cell r="M805">
            <v>0</v>
          </cell>
          <cell r="N805">
            <v>35</v>
          </cell>
          <cell r="O805">
            <v>0</v>
          </cell>
          <cell r="P805">
            <v>17.920000000000002</v>
          </cell>
          <cell r="Q805">
            <v>0</v>
          </cell>
          <cell r="R805" t="str">
            <v>HIVER 2019</v>
          </cell>
          <cell r="S805" t="str">
            <v>SHOES</v>
          </cell>
          <cell r="T805" t="str">
            <v>KID</v>
          </cell>
          <cell r="U805" t="str">
            <v>(vide)</v>
          </cell>
          <cell r="V805" t="str">
            <v>PAI</v>
          </cell>
          <cell r="W805">
            <v>12</v>
          </cell>
          <cell r="X805">
            <v>12</v>
          </cell>
          <cell r="AE805">
            <v>1</v>
          </cell>
          <cell r="AF805">
            <v>3</v>
          </cell>
          <cell r="AG805">
            <v>1</v>
          </cell>
          <cell r="AH805">
            <v>5</v>
          </cell>
          <cell r="AK805">
            <v>2</v>
          </cell>
          <cell r="CL805">
            <v>0</v>
          </cell>
        </row>
        <row r="806">
          <cell r="D806" t="str">
            <v>304IBU0-912-PAI</v>
          </cell>
          <cell r="E806" t="str">
            <v>304IBU0</v>
          </cell>
          <cell r="F806" t="str">
            <v xml:space="preserve">TELMO 4 EV </v>
          </cell>
          <cell r="G806" t="str">
            <v>912</v>
          </cell>
          <cell r="H806" t="str">
            <v xml:space="preserve">BLACK BROWN WHITE </v>
          </cell>
          <cell r="I806">
            <v>6.9809999999999999</v>
          </cell>
          <cell r="J806">
            <v>40</v>
          </cell>
          <cell r="K806">
            <v>0</v>
          </cell>
          <cell r="L806">
            <v>20</v>
          </cell>
          <cell r="M806">
            <v>0</v>
          </cell>
          <cell r="N806">
            <v>35</v>
          </cell>
          <cell r="O806">
            <v>0</v>
          </cell>
          <cell r="P806">
            <v>17.920000000000002</v>
          </cell>
          <cell r="Q806">
            <v>0</v>
          </cell>
          <cell r="R806" t="str">
            <v>HIVER 2019</v>
          </cell>
          <cell r="S806" t="str">
            <v>SHOES</v>
          </cell>
          <cell r="T806" t="str">
            <v>KID</v>
          </cell>
          <cell r="U806" t="str">
            <v>(vide)</v>
          </cell>
          <cell r="V806" t="str">
            <v>PAI</v>
          </cell>
          <cell r="W806">
            <v>18</v>
          </cell>
          <cell r="X806">
            <v>18</v>
          </cell>
          <cell r="AE806">
            <v>3</v>
          </cell>
          <cell r="AF806">
            <v>2</v>
          </cell>
          <cell r="AG806">
            <v>4</v>
          </cell>
          <cell r="AH806">
            <v>2</v>
          </cell>
          <cell r="AI806">
            <v>1</v>
          </cell>
          <cell r="AK806">
            <v>6</v>
          </cell>
          <cell r="CL806">
            <v>0</v>
          </cell>
        </row>
        <row r="807">
          <cell r="D807" t="str">
            <v>304IBU0-924-PAI</v>
          </cell>
          <cell r="E807" t="str">
            <v>304IBU0</v>
          </cell>
          <cell r="F807" t="str">
            <v xml:space="preserve">TELMO 4 EV </v>
          </cell>
          <cell r="G807" t="str">
            <v>924</v>
          </cell>
          <cell r="H807" t="str">
            <v xml:space="preserve">BROWN LT BLUE NAVY </v>
          </cell>
          <cell r="I807">
            <v>6.9809999999999999</v>
          </cell>
          <cell r="J807">
            <v>40</v>
          </cell>
          <cell r="K807">
            <v>0</v>
          </cell>
          <cell r="L807">
            <v>20</v>
          </cell>
          <cell r="M807">
            <v>0</v>
          </cell>
          <cell r="N807">
            <v>35</v>
          </cell>
          <cell r="O807">
            <v>0</v>
          </cell>
          <cell r="P807">
            <v>17.920000000000002</v>
          </cell>
          <cell r="Q807">
            <v>0</v>
          </cell>
          <cell r="R807" t="str">
            <v>HIVER 2019</v>
          </cell>
          <cell r="S807" t="str">
            <v>SHOES</v>
          </cell>
          <cell r="T807" t="str">
            <v>KID</v>
          </cell>
          <cell r="U807" t="str">
            <v>(vide)</v>
          </cell>
          <cell r="V807" t="str">
            <v>PAI</v>
          </cell>
          <cell r="W807">
            <v>4</v>
          </cell>
          <cell r="X807">
            <v>4</v>
          </cell>
          <cell r="AF807">
            <v>2</v>
          </cell>
          <cell r="AG807">
            <v>2</v>
          </cell>
          <cell r="CL807">
            <v>0</v>
          </cell>
        </row>
        <row r="808">
          <cell r="D808" t="str">
            <v>304IBU0-924-C8K</v>
          </cell>
          <cell r="E808" t="str">
            <v>304IBU0</v>
          </cell>
          <cell r="F808" t="str">
            <v xml:space="preserve">TELMO 4 EV </v>
          </cell>
          <cell r="G808" t="str">
            <v>924</v>
          </cell>
          <cell r="H808" t="str">
            <v xml:space="preserve">BROWN LT BLUE NAVY </v>
          </cell>
          <cell r="I808">
            <v>6.9809999999999999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 t="str">
            <v>HIVER 2019</v>
          </cell>
          <cell r="S808" t="str">
            <v>SHOES</v>
          </cell>
          <cell r="T808" t="str">
            <v>KID</v>
          </cell>
          <cell r="U808" t="str">
            <v>28-1|29-1|30-1|31-1|32-1|33-1|34-2</v>
          </cell>
          <cell r="V808" t="str">
            <v>C8K</v>
          </cell>
          <cell r="W808">
            <v>216</v>
          </cell>
          <cell r="X808">
            <v>27</v>
          </cell>
          <cell r="CG808">
            <v>27</v>
          </cell>
          <cell r="CL808">
            <v>0</v>
          </cell>
        </row>
        <row r="809">
          <cell r="D809" t="str">
            <v>304IBV0-911-PAI</v>
          </cell>
          <cell r="E809" t="str">
            <v>304IBV0</v>
          </cell>
          <cell r="F809" t="str">
            <v xml:space="preserve">TELMO 4 EV 4 INF </v>
          </cell>
          <cell r="G809" t="str">
            <v>911</v>
          </cell>
          <cell r="H809" t="str">
            <v xml:space="preserve">BROWN BLACK WHITE </v>
          </cell>
          <cell r="I809">
            <v>6.577</v>
          </cell>
          <cell r="J809">
            <v>35</v>
          </cell>
          <cell r="K809">
            <v>0</v>
          </cell>
          <cell r="L809">
            <v>17.5</v>
          </cell>
          <cell r="M809">
            <v>0</v>
          </cell>
          <cell r="N809">
            <v>32</v>
          </cell>
          <cell r="O809">
            <v>0</v>
          </cell>
          <cell r="P809">
            <v>16.39</v>
          </cell>
          <cell r="Q809">
            <v>0</v>
          </cell>
          <cell r="R809" t="str">
            <v>HIVER 2019</v>
          </cell>
          <cell r="S809" t="str">
            <v>SHOES</v>
          </cell>
          <cell r="T809" t="str">
            <v>BABY</v>
          </cell>
          <cell r="U809" t="str">
            <v>(vide)</v>
          </cell>
          <cell r="V809" t="str">
            <v>PAI</v>
          </cell>
          <cell r="W809">
            <v>104</v>
          </cell>
          <cell r="X809">
            <v>104</v>
          </cell>
          <cell r="Y809">
            <v>15</v>
          </cell>
          <cell r="Z809">
            <v>17</v>
          </cell>
          <cell r="AA809">
            <v>15</v>
          </cell>
          <cell r="AB809">
            <v>15</v>
          </cell>
          <cell r="AC809">
            <v>22</v>
          </cell>
          <cell r="AD809">
            <v>20</v>
          </cell>
          <cell r="CL809">
            <v>0</v>
          </cell>
        </row>
        <row r="810">
          <cell r="D810" t="str">
            <v>304IBV0-912-PAI</v>
          </cell>
          <cell r="E810" t="str">
            <v>304IBV0</v>
          </cell>
          <cell r="F810" t="str">
            <v xml:space="preserve">TELMO 4 EV 4 INF </v>
          </cell>
          <cell r="G810" t="str">
            <v>912</v>
          </cell>
          <cell r="H810" t="str">
            <v xml:space="preserve">BLACK BROWN WHITE </v>
          </cell>
          <cell r="I810">
            <v>6.577</v>
          </cell>
          <cell r="J810">
            <v>35</v>
          </cell>
          <cell r="K810">
            <v>0</v>
          </cell>
          <cell r="L810">
            <v>17.5</v>
          </cell>
          <cell r="M810">
            <v>0</v>
          </cell>
          <cell r="N810">
            <v>32</v>
          </cell>
          <cell r="O810">
            <v>0</v>
          </cell>
          <cell r="P810">
            <v>16.39</v>
          </cell>
          <cell r="Q810">
            <v>0</v>
          </cell>
          <cell r="R810" t="str">
            <v>HIVER 2019</v>
          </cell>
          <cell r="S810" t="str">
            <v>SHOES</v>
          </cell>
          <cell r="T810" t="str">
            <v>BABY</v>
          </cell>
          <cell r="U810" t="str">
            <v>(vide)</v>
          </cell>
          <cell r="V810" t="str">
            <v>PAI</v>
          </cell>
          <cell r="W810">
            <v>19</v>
          </cell>
          <cell r="X810">
            <v>19</v>
          </cell>
          <cell r="Y810">
            <v>5</v>
          </cell>
          <cell r="Z810">
            <v>1</v>
          </cell>
          <cell r="AA810">
            <v>3</v>
          </cell>
          <cell r="AC810">
            <v>6</v>
          </cell>
          <cell r="AD810">
            <v>4</v>
          </cell>
          <cell r="CL810">
            <v>0</v>
          </cell>
        </row>
        <row r="811">
          <cell r="D811" t="str">
            <v>304IBV0-924-PAI</v>
          </cell>
          <cell r="E811" t="str">
            <v>304IBV0</v>
          </cell>
          <cell r="F811" t="str">
            <v xml:space="preserve">TELMO 4 EV 4 INF </v>
          </cell>
          <cell r="G811" t="str">
            <v>924</v>
          </cell>
          <cell r="H811" t="str">
            <v xml:space="preserve">BROWN LT BLUE NAVY </v>
          </cell>
          <cell r="I811">
            <v>6.577</v>
          </cell>
          <cell r="J811">
            <v>35</v>
          </cell>
          <cell r="K811">
            <v>0</v>
          </cell>
          <cell r="L811">
            <v>17.5</v>
          </cell>
          <cell r="M811">
            <v>0</v>
          </cell>
          <cell r="N811">
            <v>32</v>
          </cell>
          <cell r="O811">
            <v>0</v>
          </cell>
          <cell r="P811">
            <v>16.39</v>
          </cell>
          <cell r="Q811">
            <v>0</v>
          </cell>
          <cell r="R811" t="str">
            <v>HIVER 2019</v>
          </cell>
          <cell r="S811" t="str">
            <v>SHOES</v>
          </cell>
          <cell r="T811" t="str">
            <v>BABY</v>
          </cell>
          <cell r="U811" t="str">
            <v>(vide)</v>
          </cell>
          <cell r="V811" t="str">
            <v>PAI</v>
          </cell>
          <cell r="W811">
            <v>214</v>
          </cell>
          <cell r="X811">
            <v>214</v>
          </cell>
          <cell r="Y811">
            <v>29</v>
          </cell>
          <cell r="Z811">
            <v>33</v>
          </cell>
          <cell r="AA811">
            <v>32</v>
          </cell>
          <cell r="AB811">
            <v>28</v>
          </cell>
          <cell r="AC811">
            <v>45</v>
          </cell>
          <cell r="AD811">
            <v>47</v>
          </cell>
          <cell r="CL811">
            <v>0</v>
          </cell>
        </row>
        <row r="812">
          <cell r="D812" t="str">
            <v>304IBV0-924-C14BB</v>
          </cell>
          <cell r="E812" t="str">
            <v>304IBV0</v>
          </cell>
          <cell r="F812" t="str">
            <v xml:space="preserve">TELMO 4 EV 4 INF </v>
          </cell>
          <cell r="G812" t="str">
            <v>924</v>
          </cell>
          <cell r="H812" t="str">
            <v xml:space="preserve">BROWN LT BLUE NAVY </v>
          </cell>
          <cell r="I812">
            <v>6.577</v>
          </cell>
          <cell r="J812">
            <v>35</v>
          </cell>
          <cell r="K812">
            <v>0</v>
          </cell>
          <cell r="L812">
            <v>17.5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 t="str">
            <v>HIVER 2019</v>
          </cell>
          <cell r="S812" t="str">
            <v>SHOES</v>
          </cell>
          <cell r="T812" t="str">
            <v>BABY</v>
          </cell>
          <cell r="U812" t="str">
            <v>22-2|23-2|24-2|25-2|26-3|27-3</v>
          </cell>
          <cell r="V812" t="str">
            <v>C14BB</v>
          </cell>
          <cell r="W812">
            <v>42</v>
          </cell>
          <cell r="X812">
            <v>3</v>
          </cell>
          <cell r="CG812">
            <v>3</v>
          </cell>
          <cell r="CL812">
            <v>0</v>
          </cell>
        </row>
        <row r="813">
          <cell r="D813" t="str">
            <v>304IBX0-913-PAI</v>
          </cell>
          <cell r="E813" t="str">
            <v>304IBX0</v>
          </cell>
          <cell r="F813" t="str">
            <v>DECERTO 2 KID LACE</v>
          </cell>
          <cell r="G813" t="str">
            <v>913</v>
          </cell>
          <cell r="H813" t="str">
            <v xml:space="preserve">BLACK GREY PINK HOT </v>
          </cell>
          <cell r="I813">
            <v>7.8849999999999998</v>
          </cell>
          <cell r="J813">
            <v>40</v>
          </cell>
          <cell r="K813">
            <v>0</v>
          </cell>
          <cell r="L813">
            <v>20</v>
          </cell>
          <cell r="M813">
            <v>0</v>
          </cell>
          <cell r="N813">
            <v>38</v>
          </cell>
          <cell r="O813">
            <v>0</v>
          </cell>
          <cell r="P813">
            <v>11.33</v>
          </cell>
          <cell r="Q813">
            <v>0</v>
          </cell>
          <cell r="R813" t="str">
            <v>HIVER 2018</v>
          </cell>
          <cell r="S813" t="str">
            <v>SHOES</v>
          </cell>
          <cell r="T813" t="str">
            <v>KID</v>
          </cell>
          <cell r="U813" t="str">
            <v>(vide)</v>
          </cell>
          <cell r="V813" t="str">
            <v>PAI</v>
          </cell>
          <cell r="W813">
            <v>7</v>
          </cell>
          <cell r="X813">
            <v>7</v>
          </cell>
          <cell r="AL813">
            <v>2</v>
          </cell>
          <cell r="AM813">
            <v>2</v>
          </cell>
          <cell r="AN813">
            <v>2</v>
          </cell>
          <cell r="AO813">
            <v>1</v>
          </cell>
          <cell r="CL813">
            <v>0</v>
          </cell>
        </row>
        <row r="814">
          <cell r="D814" t="str">
            <v>304IBX0-913-C12J</v>
          </cell>
          <cell r="E814" t="str">
            <v>304IBX0</v>
          </cell>
          <cell r="F814" t="str">
            <v>DECERTO 2 KID LACE</v>
          </cell>
          <cell r="G814" t="str">
            <v>913</v>
          </cell>
          <cell r="H814" t="str">
            <v xml:space="preserve">BLACK GREY PINK HOT </v>
          </cell>
          <cell r="I814">
            <v>7.8849999999999998</v>
          </cell>
          <cell r="J814">
            <v>40</v>
          </cell>
          <cell r="K814">
            <v>0</v>
          </cell>
          <cell r="L814">
            <v>20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 t="str">
            <v>HIVER 2018</v>
          </cell>
          <cell r="S814" t="str">
            <v>SHOES</v>
          </cell>
          <cell r="T814" t="str">
            <v>KID</v>
          </cell>
          <cell r="U814" t="str">
            <v>35-3|36-3|37-3|38-2|39-1</v>
          </cell>
          <cell r="V814" t="str">
            <v>C12J</v>
          </cell>
          <cell r="W814">
            <v>36</v>
          </cell>
          <cell r="X814">
            <v>3</v>
          </cell>
          <cell r="CG814">
            <v>3</v>
          </cell>
          <cell r="CL814">
            <v>0</v>
          </cell>
        </row>
        <row r="815">
          <cell r="D815" t="str">
            <v>304IBX0-914-PAI</v>
          </cell>
          <cell r="E815" t="str">
            <v>304IBX0</v>
          </cell>
          <cell r="F815" t="str">
            <v>DECERTO 2 KID LACE</v>
          </cell>
          <cell r="G815" t="str">
            <v>914</v>
          </cell>
          <cell r="H815" t="str">
            <v xml:space="preserve">BLACK GREY GREEN LIME </v>
          </cell>
          <cell r="I815">
            <v>7.8849999999999998</v>
          </cell>
          <cell r="J815">
            <v>40</v>
          </cell>
          <cell r="K815">
            <v>0</v>
          </cell>
          <cell r="L815">
            <v>20</v>
          </cell>
          <cell r="M815">
            <v>0</v>
          </cell>
          <cell r="N815">
            <v>38</v>
          </cell>
          <cell r="O815">
            <v>0</v>
          </cell>
          <cell r="P815">
            <v>11.33</v>
          </cell>
          <cell r="Q815">
            <v>0</v>
          </cell>
          <cell r="R815" t="str">
            <v>HIVER 2018</v>
          </cell>
          <cell r="S815" t="str">
            <v>SHOES</v>
          </cell>
          <cell r="T815" t="str">
            <v>KID</v>
          </cell>
          <cell r="U815" t="str">
            <v>(vide)</v>
          </cell>
          <cell r="V815" t="str">
            <v>PAI</v>
          </cell>
          <cell r="W815">
            <v>22</v>
          </cell>
          <cell r="X815">
            <v>22</v>
          </cell>
          <cell r="AL815">
            <v>7</v>
          </cell>
          <cell r="AM815">
            <v>3</v>
          </cell>
          <cell r="AN815">
            <v>8</v>
          </cell>
          <cell r="AO815">
            <v>2</v>
          </cell>
          <cell r="AP815">
            <v>2</v>
          </cell>
          <cell r="CL815">
            <v>0</v>
          </cell>
        </row>
        <row r="816">
          <cell r="D816" t="str">
            <v>304IBX0-914-C12J</v>
          </cell>
          <cell r="E816" t="str">
            <v>304IBX0</v>
          </cell>
          <cell r="F816" t="str">
            <v>DECERTO 2 KID LACE</v>
          </cell>
          <cell r="G816" t="str">
            <v>914</v>
          </cell>
          <cell r="H816" t="str">
            <v xml:space="preserve">BLACK GREY GREEN LIME </v>
          </cell>
          <cell r="I816">
            <v>7.8849999999999998</v>
          </cell>
          <cell r="J816">
            <v>40</v>
          </cell>
          <cell r="K816">
            <v>0</v>
          </cell>
          <cell r="L816">
            <v>20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 t="str">
            <v>HIVER 2018</v>
          </cell>
          <cell r="S816" t="str">
            <v>SHOES</v>
          </cell>
          <cell r="T816" t="str">
            <v>KID</v>
          </cell>
          <cell r="U816" t="str">
            <v>35-3|36-3|37-3|38-2|39-1</v>
          </cell>
          <cell r="V816" t="str">
            <v>C12J</v>
          </cell>
          <cell r="W816">
            <v>12</v>
          </cell>
          <cell r="X816">
            <v>1</v>
          </cell>
          <cell r="CG816">
            <v>1</v>
          </cell>
          <cell r="CL816">
            <v>0</v>
          </cell>
        </row>
        <row r="817">
          <cell r="D817" t="str">
            <v>304IBY0-913-PAI</v>
          </cell>
          <cell r="E817" t="str">
            <v>304IBY0</v>
          </cell>
          <cell r="F817" t="str">
            <v>DECERTO 2 KID EV</v>
          </cell>
          <cell r="G817" t="str">
            <v>913</v>
          </cell>
          <cell r="H817" t="str">
            <v xml:space="preserve">BLACK GREY PINK HOT </v>
          </cell>
          <cell r="I817">
            <v>7.3769999999999998</v>
          </cell>
          <cell r="J817">
            <v>35</v>
          </cell>
          <cell r="K817">
            <v>0</v>
          </cell>
          <cell r="L817">
            <v>17.5</v>
          </cell>
          <cell r="M817">
            <v>0</v>
          </cell>
          <cell r="N817">
            <v>32</v>
          </cell>
          <cell r="O817">
            <v>0</v>
          </cell>
          <cell r="P817">
            <v>10.119999999999999</v>
          </cell>
          <cell r="Q817">
            <v>0</v>
          </cell>
          <cell r="R817" t="str">
            <v>HIVER 2018</v>
          </cell>
          <cell r="S817" t="str">
            <v>SHOES</v>
          </cell>
          <cell r="T817" t="str">
            <v>KID</v>
          </cell>
          <cell r="U817" t="str">
            <v>(vide)</v>
          </cell>
          <cell r="V817" t="str">
            <v>PAI</v>
          </cell>
          <cell r="W817">
            <v>10</v>
          </cell>
          <cell r="X817">
            <v>10</v>
          </cell>
          <cell r="AF817">
            <v>6</v>
          </cell>
          <cell r="AG817">
            <v>1</v>
          </cell>
          <cell r="AH817">
            <v>1</v>
          </cell>
          <cell r="AI817">
            <v>1</v>
          </cell>
          <cell r="AK817">
            <v>1</v>
          </cell>
          <cell r="CL817">
            <v>0</v>
          </cell>
        </row>
        <row r="818">
          <cell r="D818" t="str">
            <v>304IBY0-914-PAI</v>
          </cell>
          <cell r="E818" t="str">
            <v>304IBY0</v>
          </cell>
          <cell r="F818" t="str">
            <v>DECERTO 2 KID EV</v>
          </cell>
          <cell r="G818" t="str">
            <v>914</v>
          </cell>
          <cell r="H818" t="str">
            <v xml:space="preserve">BLACK GREY GREEN LIME </v>
          </cell>
          <cell r="I818">
            <v>7.3769999999999998</v>
          </cell>
          <cell r="J818">
            <v>35</v>
          </cell>
          <cell r="K818">
            <v>0</v>
          </cell>
          <cell r="L818">
            <v>17.5</v>
          </cell>
          <cell r="M818">
            <v>0</v>
          </cell>
          <cell r="N818">
            <v>32</v>
          </cell>
          <cell r="O818">
            <v>0</v>
          </cell>
          <cell r="P818">
            <v>10.119999999999999</v>
          </cell>
          <cell r="Q818">
            <v>0</v>
          </cell>
          <cell r="R818" t="str">
            <v>HIVER 2018</v>
          </cell>
          <cell r="S818" t="str">
            <v>SHOES</v>
          </cell>
          <cell r="T818" t="str">
            <v>KID</v>
          </cell>
          <cell r="U818" t="str">
            <v>(vide)</v>
          </cell>
          <cell r="V818" t="str">
            <v>PAI</v>
          </cell>
          <cell r="W818">
            <v>4</v>
          </cell>
          <cell r="X818">
            <v>4</v>
          </cell>
          <cell r="AE818">
            <v>1</v>
          </cell>
          <cell r="AG818">
            <v>1</v>
          </cell>
          <cell r="AI818">
            <v>1</v>
          </cell>
          <cell r="AJ818">
            <v>1</v>
          </cell>
          <cell r="CL818">
            <v>0</v>
          </cell>
        </row>
        <row r="819">
          <cell r="D819" t="str">
            <v>304IBY0-914-C14K</v>
          </cell>
          <cell r="E819" t="str">
            <v>304IBY0</v>
          </cell>
          <cell r="F819" t="str">
            <v>DECERTO 2 KID EV</v>
          </cell>
          <cell r="G819" t="str">
            <v>914</v>
          </cell>
          <cell r="H819" t="str">
            <v xml:space="preserve">BLACK GREY GREEN LIME </v>
          </cell>
          <cell r="I819">
            <v>7.3769999999999998</v>
          </cell>
          <cell r="J819">
            <v>35</v>
          </cell>
          <cell r="K819">
            <v>0</v>
          </cell>
          <cell r="L819">
            <v>17.5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 t="str">
            <v>HIVER 2018</v>
          </cell>
          <cell r="S819" t="str">
            <v>SHOES</v>
          </cell>
          <cell r="T819" t="str">
            <v>KID</v>
          </cell>
          <cell r="U819" t="str">
            <v>28-2|29-2|30-2|31-2|32-2|33-2|34-2</v>
          </cell>
          <cell r="V819" t="str">
            <v>C14K</v>
          </cell>
          <cell r="W819">
            <v>84</v>
          </cell>
          <cell r="X819">
            <v>6</v>
          </cell>
          <cell r="CG819">
            <v>6</v>
          </cell>
          <cell r="CL819">
            <v>0</v>
          </cell>
        </row>
        <row r="820">
          <cell r="D820" t="str">
            <v>304ICJ0-906-PCS</v>
          </cell>
          <cell r="E820" t="str">
            <v>304ICJ0</v>
          </cell>
          <cell r="F820" t="str">
            <v>BALTOS AUTH TEE</v>
          </cell>
          <cell r="G820" t="str">
            <v>906</v>
          </cell>
          <cell r="H820" t="str">
            <v>BLACK/WHITE</v>
          </cell>
          <cell r="I820">
            <v>7.6920000000000002</v>
          </cell>
          <cell r="J820">
            <v>50</v>
          </cell>
          <cell r="K820">
            <v>0</v>
          </cell>
          <cell r="L820">
            <v>20</v>
          </cell>
          <cell r="M820">
            <v>0</v>
          </cell>
          <cell r="N820">
            <v>45</v>
          </cell>
          <cell r="O820">
            <v>0</v>
          </cell>
          <cell r="P820">
            <v>18</v>
          </cell>
          <cell r="Q820">
            <v>0</v>
          </cell>
          <cell r="R820" t="str">
            <v>ETE 2019</v>
          </cell>
          <cell r="S820" t="str">
            <v>APPAREL</v>
          </cell>
          <cell r="T820" t="str">
            <v>MAN</v>
          </cell>
          <cell r="U820" t="str">
            <v>(vide)</v>
          </cell>
          <cell r="V820" t="str">
            <v>PCS</v>
          </cell>
          <cell r="W820">
            <v>5</v>
          </cell>
          <cell r="X820">
            <v>5</v>
          </cell>
          <cell r="BS820">
            <v>1</v>
          </cell>
          <cell r="BV820">
            <v>4</v>
          </cell>
          <cell r="CL820">
            <v>0</v>
          </cell>
        </row>
        <row r="821">
          <cell r="D821" t="str">
            <v>304ICK0-905-PCS</v>
          </cell>
          <cell r="E821" t="str">
            <v>304ICK0</v>
          </cell>
          <cell r="F821" t="str">
            <v>BERTO AUTH TEE</v>
          </cell>
          <cell r="G821" t="str">
            <v>905</v>
          </cell>
          <cell r="H821" t="str">
            <v>GREEN/WHITE/BLACK</v>
          </cell>
          <cell r="I821">
            <v>9.3659999999999997</v>
          </cell>
          <cell r="J821">
            <v>55</v>
          </cell>
          <cell r="K821">
            <v>0</v>
          </cell>
          <cell r="L821">
            <v>22</v>
          </cell>
          <cell r="M821">
            <v>0</v>
          </cell>
          <cell r="N821">
            <v>50</v>
          </cell>
          <cell r="O821">
            <v>0</v>
          </cell>
          <cell r="P821">
            <v>20</v>
          </cell>
          <cell r="Q821">
            <v>0</v>
          </cell>
          <cell r="R821" t="str">
            <v>ETE 2019</v>
          </cell>
          <cell r="S821" t="str">
            <v>APPAREL</v>
          </cell>
          <cell r="T821" t="str">
            <v>MAN</v>
          </cell>
          <cell r="U821" t="str">
            <v>(vide)</v>
          </cell>
          <cell r="V821" t="str">
            <v>PCS</v>
          </cell>
          <cell r="W821">
            <v>52</v>
          </cell>
          <cell r="X821">
            <v>52</v>
          </cell>
          <cell r="BS821">
            <v>2</v>
          </cell>
          <cell r="BT821">
            <v>11</v>
          </cell>
          <cell r="BU821">
            <v>10</v>
          </cell>
          <cell r="BV821">
            <v>16</v>
          </cell>
          <cell r="BW821">
            <v>13</v>
          </cell>
          <cell r="CL821">
            <v>0</v>
          </cell>
        </row>
        <row r="822">
          <cell r="D822" t="str">
            <v>304ICL0-904-PCS</v>
          </cell>
          <cell r="E822" t="str">
            <v>304ICL0</v>
          </cell>
          <cell r="F822" t="str">
            <v>BUYS AUTH TEE</v>
          </cell>
          <cell r="G822" t="str">
            <v>904</v>
          </cell>
          <cell r="H822" t="str">
            <v>WHITE/BLACK</v>
          </cell>
          <cell r="I822">
            <v>8.1280000000000001</v>
          </cell>
          <cell r="J822">
            <v>55</v>
          </cell>
          <cell r="K822">
            <v>0</v>
          </cell>
          <cell r="L822">
            <v>22</v>
          </cell>
          <cell r="M822">
            <v>0</v>
          </cell>
          <cell r="N822">
            <v>50</v>
          </cell>
          <cell r="O822">
            <v>0</v>
          </cell>
          <cell r="P822">
            <v>20</v>
          </cell>
          <cell r="Q822">
            <v>0</v>
          </cell>
          <cell r="R822" t="str">
            <v>ETE 2019</v>
          </cell>
          <cell r="S822" t="str">
            <v>APPAREL</v>
          </cell>
          <cell r="T822" t="str">
            <v>MAN</v>
          </cell>
          <cell r="U822" t="str">
            <v>(vide)</v>
          </cell>
          <cell r="V822" t="str">
            <v>PCS</v>
          </cell>
          <cell r="W822">
            <v>247</v>
          </cell>
          <cell r="X822">
            <v>247</v>
          </cell>
          <cell r="BS822">
            <v>24</v>
          </cell>
          <cell r="BT822">
            <v>60</v>
          </cell>
          <cell r="BU822">
            <v>71</v>
          </cell>
          <cell r="BV822">
            <v>64</v>
          </cell>
          <cell r="BW822">
            <v>28</v>
          </cell>
          <cell r="CL822">
            <v>0</v>
          </cell>
        </row>
        <row r="823">
          <cell r="D823" t="str">
            <v>304ICL0-906-PCS</v>
          </cell>
          <cell r="E823" t="str">
            <v>304ICL0</v>
          </cell>
          <cell r="F823" t="str">
            <v>BUYS AUTH TEE</v>
          </cell>
          <cell r="G823" t="str">
            <v>906</v>
          </cell>
          <cell r="H823" t="str">
            <v>BLACK/WHITE</v>
          </cell>
          <cell r="I823">
            <v>8.1280000000000001</v>
          </cell>
          <cell r="J823">
            <v>55</v>
          </cell>
          <cell r="K823">
            <v>0</v>
          </cell>
          <cell r="L823">
            <v>22</v>
          </cell>
          <cell r="M823">
            <v>0</v>
          </cell>
          <cell r="N823">
            <v>50</v>
          </cell>
          <cell r="O823">
            <v>0</v>
          </cell>
          <cell r="P823">
            <v>20</v>
          </cell>
          <cell r="Q823">
            <v>0</v>
          </cell>
          <cell r="R823" t="str">
            <v>ETE 2019</v>
          </cell>
          <cell r="S823" t="str">
            <v>APPAREL</v>
          </cell>
          <cell r="T823" t="str">
            <v>MAN</v>
          </cell>
          <cell r="U823" t="str">
            <v>(vide)</v>
          </cell>
          <cell r="V823" t="str">
            <v>PCS</v>
          </cell>
          <cell r="W823">
            <v>58</v>
          </cell>
          <cell r="X823">
            <v>58</v>
          </cell>
          <cell r="BS823">
            <v>6</v>
          </cell>
          <cell r="BT823">
            <v>18</v>
          </cell>
          <cell r="BU823">
            <v>20</v>
          </cell>
          <cell r="BV823">
            <v>9</v>
          </cell>
          <cell r="BW823">
            <v>5</v>
          </cell>
          <cell r="CL823">
            <v>0</v>
          </cell>
        </row>
        <row r="824">
          <cell r="D824" t="str">
            <v>304ICL0-908-PCS</v>
          </cell>
          <cell r="E824" t="str">
            <v>304ICL0</v>
          </cell>
          <cell r="F824" t="str">
            <v>BUYS AUTH TEE</v>
          </cell>
          <cell r="G824" t="str">
            <v>908</v>
          </cell>
          <cell r="H824" t="str">
            <v>RED/WHITE</v>
          </cell>
          <cell r="I824">
            <v>8.1280000000000001</v>
          </cell>
          <cell r="J824">
            <v>55</v>
          </cell>
          <cell r="K824">
            <v>0</v>
          </cell>
          <cell r="L824">
            <v>22</v>
          </cell>
          <cell r="M824">
            <v>0</v>
          </cell>
          <cell r="N824">
            <v>50</v>
          </cell>
          <cell r="O824">
            <v>0</v>
          </cell>
          <cell r="P824">
            <v>20</v>
          </cell>
          <cell r="Q824">
            <v>0</v>
          </cell>
          <cell r="R824" t="str">
            <v>ETE 2019</v>
          </cell>
          <cell r="S824" t="str">
            <v>APPAREL</v>
          </cell>
          <cell r="T824" t="str">
            <v>MAN</v>
          </cell>
          <cell r="U824" t="str">
            <v>(vide)</v>
          </cell>
          <cell r="V824" t="str">
            <v>PCS</v>
          </cell>
          <cell r="W824">
            <v>21</v>
          </cell>
          <cell r="X824">
            <v>21</v>
          </cell>
          <cell r="BT824">
            <v>1</v>
          </cell>
          <cell r="BU824">
            <v>11</v>
          </cell>
          <cell r="BV824">
            <v>7</v>
          </cell>
          <cell r="BW824">
            <v>2</v>
          </cell>
          <cell r="CL824">
            <v>0</v>
          </cell>
        </row>
        <row r="825">
          <cell r="D825" t="str">
            <v>304ICL0-953-PCS</v>
          </cell>
          <cell r="E825" t="str">
            <v>304ICL0</v>
          </cell>
          <cell r="F825" t="str">
            <v>BUYS AUTH TEE</v>
          </cell>
          <cell r="G825" t="str">
            <v>953</v>
          </cell>
          <cell r="H825" t="str">
            <v>BLUE MARINE/YELLOW</v>
          </cell>
          <cell r="I825">
            <v>8.1280000000000001</v>
          </cell>
          <cell r="J825">
            <v>55</v>
          </cell>
          <cell r="K825">
            <v>0</v>
          </cell>
          <cell r="L825">
            <v>22</v>
          </cell>
          <cell r="M825">
            <v>0</v>
          </cell>
          <cell r="N825">
            <v>50</v>
          </cell>
          <cell r="O825">
            <v>0</v>
          </cell>
          <cell r="P825">
            <v>20</v>
          </cell>
          <cell r="Q825">
            <v>0</v>
          </cell>
          <cell r="R825" t="str">
            <v>ETE 2019</v>
          </cell>
          <cell r="S825" t="str">
            <v>APPAREL</v>
          </cell>
          <cell r="T825" t="str">
            <v>MAN</v>
          </cell>
          <cell r="U825" t="str">
            <v>(vide)</v>
          </cell>
          <cell r="V825" t="str">
            <v>PCS</v>
          </cell>
          <cell r="W825">
            <v>21</v>
          </cell>
          <cell r="X825">
            <v>21</v>
          </cell>
          <cell r="BS825">
            <v>10</v>
          </cell>
          <cell r="BT825">
            <v>4</v>
          </cell>
          <cell r="BW825">
            <v>5</v>
          </cell>
          <cell r="BX825">
            <v>2</v>
          </cell>
          <cell r="CL825">
            <v>0</v>
          </cell>
        </row>
        <row r="826">
          <cell r="D826" t="str">
            <v>304ICM0-904-PCS</v>
          </cell>
          <cell r="E826" t="str">
            <v>304ICM0</v>
          </cell>
          <cell r="F826" t="str">
            <v>BASCO AUTH TEE</v>
          </cell>
          <cell r="G826" t="str">
            <v>904</v>
          </cell>
          <cell r="H826" t="str">
            <v>WHITE/BLACK</v>
          </cell>
          <cell r="I826">
            <v>8.1280000000000001</v>
          </cell>
          <cell r="J826">
            <v>55</v>
          </cell>
          <cell r="K826">
            <v>0</v>
          </cell>
          <cell r="L826">
            <v>22</v>
          </cell>
          <cell r="M826">
            <v>0</v>
          </cell>
          <cell r="N826">
            <v>45</v>
          </cell>
          <cell r="O826">
            <v>0</v>
          </cell>
          <cell r="P826">
            <v>18</v>
          </cell>
          <cell r="Q826">
            <v>0</v>
          </cell>
          <cell r="R826" t="str">
            <v>ETE 2019</v>
          </cell>
          <cell r="S826" t="str">
            <v>APPAREL</v>
          </cell>
          <cell r="T826" t="str">
            <v>MAN</v>
          </cell>
          <cell r="U826" t="str">
            <v>(vide)</v>
          </cell>
          <cell r="V826" t="str">
            <v>PCS</v>
          </cell>
          <cell r="W826">
            <v>203</v>
          </cell>
          <cell r="X826">
            <v>203</v>
          </cell>
          <cell r="BT826">
            <v>38</v>
          </cell>
          <cell r="BU826">
            <v>59</v>
          </cell>
          <cell r="BV826">
            <v>70</v>
          </cell>
          <cell r="BW826">
            <v>36</v>
          </cell>
          <cell r="CL826">
            <v>0</v>
          </cell>
        </row>
        <row r="827">
          <cell r="D827" t="str">
            <v>304ICM0-963-PCS</v>
          </cell>
          <cell r="E827" t="str">
            <v>304ICM0</v>
          </cell>
          <cell r="F827" t="str">
            <v>BASCO AUTH TEE</v>
          </cell>
          <cell r="G827" t="str">
            <v>963</v>
          </cell>
          <cell r="H827" t="str">
            <v>YELLOW/BLUE MARINE</v>
          </cell>
          <cell r="I827">
            <v>8.1280000000000001</v>
          </cell>
          <cell r="J827">
            <v>55</v>
          </cell>
          <cell r="K827">
            <v>0</v>
          </cell>
          <cell r="L827">
            <v>22</v>
          </cell>
          <cell r="M827">
            <v>0</v>
          </cell>
          <cell r="N827">
            <v>45</v>
          </cell>
          <cell r="O827">
            <v>0</v>
          </cell>
          <cell r="P827">
            <v>18</v>
          </cell>
          <cell r="Q827">
            <v>0</v>
          </cell>
          <cell r="R827" t="str">
            <v>ETE 2019</v>
          </cell>
          <cell r="S827" t="str">
            <v>APPAREL</v>
          </cell>
          <cell r="T827" t="str">
            <v>MAN</v>
          </cell>
          <cell r="U827" t="str">
            <v>(vide)</v>
          </cell>
          <cell r="V827" t="str">
            <v>PCS</v>
          </cell>
          <cell r="W827">
            <v>30</v>
          </cell>
          <cell r="X827">
            <v>30</v>
          </cell>
          <cell r="BS827">
            <v>4</v>
          </cell>
          <cell r="BT827">
            <v>5</v>
          </cell>
          <cell r="BV827">
            <v>10</v>
          </cell>
          <cell r="BW827">
            <v>11</v>
          </cell>
          <cell r="CL827">
            <v>0</v>
          </cell>
        </row>
        <row r="828">
          <cell r="D828" t="str">
            <v>304ICN0-902-PCS</v>
          </cell>
          <cell r="E828" t="str">
            <v>304ICN0</v>
          </cell>
          <cell r="F828" t="str">
            <v>JPN BARTA AUTH TEE</v>
          </cell>
          <cell r="G828" t="str">
            <v>902</v>
          </cell>
          <cell r="H828" t="str">
            <v>BLACK/RED/WHITE</v>
          </cell>
          <cell r="I828">
            <v>8.2279999999999998</v>
          </cell>
          <cell r="J828">
            <v>55</v>
          </cell>
          <cell r="K828">
            <v>0</v>
          </cell>
          <cell r="L828">
            <v>22</v>
          </cell>
          <cell r="M828">
            <v>0</v>
          </cell>
          <cell r="N828">
            <v>50</v>
          </cell>
          <cell r="O828">
            <v>0</v>
          </cell>
          <cell r="P828">
            <v>20</v>
          </cell>
          <cell r="Q828">
            <v>0</v>
          </cell>
          <cell r="R828" t="str">
            <v>ETE 2019</v>
          </cell>
          <cell r="S828" t="str">
            <v>APPAREL</v>
          </cell>
          <cell r="T828" t="str">
            <v>MAN</v>
          </cell>
          <cell r="U828" t="str">
            <v>(vide)</v>
          </cell>
          <cell r="V828" t="str">
            <v>PCS</v>
          </cell>
          <cell r="W828">
            <v>179</v>
          </cell>
          <cell r="X828">
            <v>179</v>
          </cell>
          <cell r="BS828">
            <v>10</v>
          </cell>
          <cell r="BT828">
            <v>36</v>
          </cell>
          <cell r="BU828">
            <v>45</v>
          </cell>
          <cell r="BV828">
            <v>54</v>
          </cell>
          <cell r="BW828">
            <v>34</v>
          </cell>
          <cell r="CL828">
            <v>0</v>
          </cell>
        </row>
        <row r="829">
          <cell r="D829" t="str">
            <v>304ICQ0-907-PCS</v>
          </cell>
          <cell r="E829" t="str">
            <v>304ICQ0</v>
          </cell>
          <cell r="F829" t="str">
            <v>BARIA AUTH TEE</v>
          </cell>
          <cell r="G829" t="str">
            <v>907</v>
          </cell>
          <cell r="H829" t="str">
            <v>GREEN/BLACK</v>
          </cell>
          <cell r="I829">
            <v>7.484</v>
          </cell>
          <cell r="J829">
            <v>45</v>
          </cell>
          <cell r="K829">
            <v>0</v>
          </cell>
          <cell r="L829">
            <v>18</v>
          </cell>
          <cell r="M829">
            <v>0</v>
          </cell>
          <cell r="N829">
            <v>40</v>
          </cell>
          <cell r="O829">
            <v>0</v>
          </cell>
          <cell r="P829">
            <v>16</v>
          </cell>
          <cell r="Q829">
            <v>0</v>
          </cell>
          <cell r="R829" t="str">
            <v>ETE 2019</v>
          </cell>
          <cell r="S829" t="str">
            <v>APPAREL</v>
          </cell>
          <cell r="T829" t="str">
            <v>MAN</v>
          </cell>
          <cell r="U829" t="str">
            <v>(vide)</v>
          </cell>
          <cell r="V829" t="str">
            <v>PCS</v>
          </cell>
          <cell r="W829">
            <v>38</v>
          </cell>
          <cell r="X829">
            <v>38</v>
          </cell>
          <cell r="BT829">
            <v>11</v>
          </cell>
          <cell r="BU829">
            <v>7</v>
          </cell>
          <cell r="BV829">
            <v>2</v>
          </cell>
          <cell r="BW829">
            <v>18</v>
          </cell>
          <cell r="CL829">
            <v>0</v>
          </cell>
        </row>
        <row r="830">
          <cell r="D830" t="str">
            <v>304ICT0-911-PCS</v>
          </cell>
          <cell r="E830" t="str">
            <v>304ICT0</v>
          </cell>
          <cell r="F830" t="str">
            <v>BALTUC AUTH SWEAT</v>
          </cell>
          <cell r="G830" t="str">
            <v>911</v>
          </cell>
          <cell r="H830" t="str">
            <v>BLACK</v>
          </cell>
          <cell r="I830">
            <v>7.9</v>
          </cell>
          <cell r="J830">
            <v>100</v>
          </cell>
          <cell r="K830">
            <v>0</v>
          </cell>
          <cell r="L830">
            <v>40</v>
          </cell>
          <cell r="M830">
            <v>0</v>
          </cell>
          <cell r="N830">
            <v>90</v>
          </cell>
          <cell r="O830">
            <v>0</v>
          </cell>
          <cell r="P830">
            <v>36</v>
          </cell>
          <cell r="Q830">
            <v>0</v>
          </cell>
          <cell r="R830" t="str">
            <v>ETE 2019</v>
          </cell>
          <cell r="S830" t="str">
            <v>APPAREL</v>
          </cell>
          <cell r="T830" t="str">
            <v>MAN</v>
          </cell>
          <cell r="U830" t="str">
            <v>(vide)</v>
          </cell>
          <cell r="V830" t="str">
            <v>PCS</v>
          </cell>
          <cell r="W830">
            <v>5</v>
          </cell>
          <cell r="X830">
            <v>5</v>
          </cell>
          <cell r="BT830">
            <v>2</v>
          </cell>
          <cell r="BU830">
            <v>2</v>
          </cell>
          <cell r="BV830">
            <v>1</v>
          </cell>
          <cell r="CL830">
            <v>0</v>
          </cell>
        </row>
        <row r="831">
          <cell r="D831" t="str">
            <v>304ICU0-913-PCS</v>
          </cell>
          <cell r="E831" t="str">
            <v>304ICU0</v>
          </cell>
          <cell r="F831" t="str">
            <v>BASPAR AUTH SWEAT</v>
          </cell>
          <cell r="G831" t="str">
            <v>913</v>
          </cell>
          <cell r="H831" t="str">
            <v>GREEN/WHITE</v>
          </cell>
          <cell r="I831">
            <v>21.893000000000001</v>
          </cell>
          <cell r="J831">
            <v>120</v>
          </cell>
          <cell r="K831">
            <v>0</v>
          </cell>
          <cell r="L831">
            <v>48</v>
          </cell>
          <cell r="M831">
            <v>0</v>
          </cell>
          <cell r="N831">
            <v>100</v>
          </cell>
          <cell r="O831">
            <v>0</v>
          </cell>
          <cell r="P831">
            <v>40</v>
          </cell>
          <cell r="Q831">
            <v>0</v>
          </cell>
          <cell r="R831" t="str">
            <v>ETE 2019</v>
          </cell>
          <cell r="S831" t="str">
            <v>APPAREL</v>
          </cell>
          <cell r="T831" t="str">
            <v>MAN</v>
          </cell>
          <cell r="U831" t="str">
            <v>(vide)</v>
          </cell>
          <cell r="V831" t="str">
            <v>PCS</v>
          </cell>
          <cell r="W831">
            <v>140</v>
          </cell>
          <cell r="X831">
            <v>140</v>
          </cell>
          <cell r="BS831">
            <v>8</v>
          </cell>
          <cell r="BT831">
            <v>33</v>
          </cell>
          <cell r="BU831">
            <v>25</v>
          </cell>
          <cell r="BV831">
            <v>44</v>
          </cell>
          <cell r="BW831">
            <v>26</v>
          </cell>
          <cell r="BX831">
            <v>4</v>
          </cell>
          <cell r="CL831">
            <v>0</v>
          </cell>
        </row>
        <row r="832">
          <cell r="D832" t="str">
            <v>304ICU0-964-PCS</v>
          </cell>
          <cell r="E832" t="str">
            <v>304ICU0</v>
          </cell>
          <cell r="F832" t="str">
            <v>BASPAR AUTH SWEAT</v>
          </cell>
          <cell r="G832" t="str">
            <v>964</v>
          </cell>
          <cell r="H832" t="str">
            <v>BLUE MARINE/WHITE</v>
          </cell>
          <cell r="I832">
            <v>21.893000000000001</v>
          </cell>
          <cell r="J832">
            <v>120</v>
          </cell>
          <cell r="K832">
            <v>0</v>
          </cell>
          <cell r="L832">
            <v>48</v>
          </cell>
          <cell r="M832">
            <v>0</v>
          </cell>
          <cell r="N832">
            <v>100</v>
          </cell>
          <cell r="O832">
            <v>0</v>
          </cell>
          <cell r="P832">
            <v>40</v>
          </cell>
          <cell r="Q832">
            <v>0</v>
          </cell>
          <cell r="R832" t="str">
            <v>ETE 2019</v>
          </cell>
          <cell r="S832" t="str">
            <v>APPAREL</v>
          </cell>
          <cell r="T832" t="str">
            <v>MAN</v>
          </cell>
          <cell r="U832" t="str">
            <v>(vide)</v>
          </cell>
          <cell r="V832" t="str">
            <v>PCS</v>
          </cell>
          <cell r="W832">
            <v>46</v>
          </cell>
          <cell r="X832">
            <v>46</v>
          </cell>
          <cell r="BT832">
            <v>15</v>
          </cell>
          <cell r="BU832">
            <v>8</v>
          </cell>
          <cell r="BV832">
            <v>8</v>
          </cell>
          <cell r="BW832">
            <v>10</v>
          </cell>
          <cell r="BX832">
            <v>5</v>
          </cell>
          <cell r="CL832">
            <v>0</v>
          </cell>
        </row>
        <row r="833">
          <cell r="D833" t="str">
            <v>304ID00-005-PCS</v>
          </cell>
          <cell r="E833" t="str">
            <v>304ID00</v>
          </cell>
          <cell r="F833" t="str">
            <v>BAREY AUTH SHORT</v>
          </cell>
          <cell r="G833" t="str">
            <v>005</v>
          </cell>
          <cell r="H833" t="str">
            <v>BLACK</v>
          </cell>
          <cell r="I833">
            <v>5.5149999999999997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35</v>
          </cell>
          <cell r="O833">
            <v>0</v>
          </cell>
          <cell r="P833">
            <v>14</v>
          </cell>
          <cell r="Q833">
            <v>0</v>
          </cell>
          <cell r="R833" t="str">
            <v>ETE 2019</v>
          </cell>
          <cell r="S833" t="str">
            <v>APPAREL</v>
          </cell>
          <cell r="T833" t="str">
            <v>MAN</v>
          </cell>
          <cell r="U833" t="str">
            <v>(vide)</v>
          </cell>
          <cell r="V833" t="str">
            <v>PCS</v>
          </cell>
          <cell r="W833">
            <v>564</v>
          </cell>
          <cell r="X833">
            <v>564</v>
          </cell>
          <cell r="BS833">
            <v>25</v>
          </cell>
          <cell r="BT833">
            <v>143</v>
          </cell>
          <cell r="BU833">
            <v>195</v>
          </cell>
          <cell r="BV833">
            <v>148</v>
          </cell>
          <cell r="BW833">
            <v>42</v>
          </cell>
          <cell r="BX833">
            <v>11</v>
          </cell>
          <cell r="CL833">
            <v>0</v>
          </cell>
        </row>
        <row r="834">
          <cell r="D834" t="str">
            <v>304ID90-906-PCS</v>
          </cell>
          <cell r="E834" t="str">
            <v>304ID90</v>
          </cell>
          <cell r="F834" t="str">
            <v>BATIN AUTH JKT</v>
          </cell>
          <cell r="G834" t="str">
            <v>906</v>
          </cell>
          <cell r="H834" t="str">
            <v>BLACK/WHITE</v>
          </cell>
          <cell r="I834">
            <v>21.667000000000002</v>
          </cell>
          <cell r="J834">
            <v>115</v>
          </cell>
          <cell r="K834">
            <v>0</v>
          </cell>
          <cell r="L834">
            <v>46</v>
          </cell>
          <cell r="M834">
            <v>0</v>
          </cell>
          <cell r="N834">
            <v>100</v>
          </cell>
          <cell r="O834">
            <v>0</v>
          </cell>
          <cell r="P834">
            <v>40</v>
          </cell>
          <cell r="Q834">
            <v>0</v>
          </cell>
          <cell r="R834" t="str">
            <v>ETE 2019</v>
          </cell>
          <cell r="S834" t="str">
            <v>APPAREL</v>
          </cell>
          <cell r="T834" t="str">
            <v>MAN</v>
          </cell>
          <cell r="U834" t="str">
            <v>(vide)</v>
          </cell>
          <cell r="V834" t="str">
            <v>PCS</v>
          </cell>
          <cell r="W834">
            <v>61</v>
          </cell>
          <cell r="X834">
            <v>61</v>
          </cell>
          <cell r="BT834">
            <v>6</v>
          </cell>
          <cell r="BU834">
            <v>24</v>
          </cell>
          <cell r="BV834">
            <v>20</v>
          </cell>
          <cell r="BW834">
            <v>11</v>
          </cell>
          <cell r="CL834">
            <v>0</v>
          </cell>
        </row>
        <row r="835">
          <cell r="D835" t="str">
            <v>304IDA0-906-PCS</v>
          </cell>
          <cell r="E835" t="str">
            <v>304IDA0</v>
          </cell>
          <cell r="F835" t="str">
            <v>BAKIT AUTH JKT</v>
          </cell>
          <cell r="G835" t="str">
            <v>906</v>
          </cell>
          <cell r="H835" t="str">
            <v>BLACK/WHITE</v>
          </cell>
          <cell r="I835">
            <v>15.266999999999999</v>
          </cell>
          <cell r="J835">
            <v>79</v>
          </cell>
          <cell r="K835">
            <v>0</v>
          </cell>
          <cell r="L835">
            <v>31.6</v>
          </cell>
          <cell r="M835">
            <v>0</v>
          </cell>
          <cell r="N835">
            <v>75</v>
          </cell>
          <cell r="O835">
            <v>0</v>
          </cell>
          <cell r="P835">
            <v>30</v>
          </cell>
          <cell r="Q835">
            <v>0</v>
          </cell>
          <cell r="R835" t="str">
            <v>ETE 2020</v>
          </cell>
          <cell r="S835" t="str">
            <v>APPAREL</v>
          </cell>
          <cell r="T835" t="str">
            <v>MAN</v>
          </cell>
          <cell r="U835" t="str">
            <v>(vide)</v>
          </cell>
          <cell r="V835" t="str">
            <v>PCS</v>
          </cell>
          <cell r="W835">
            <v>3</v>
          </cell>
          <cell r="X835">
            <v>3</v>
          </cell>
          <cell r="BT835">
            <v>3</v>
          </cell>
          <cell r="CL835">
            <v>0</v>
          </cell>
        </row>
        <row r="836">
          <cell r="D836" t="str">
            <v>304IDA0-964-PCS</v>
          </cell>
          <cell r="E836" t="str">
            <v>304IDA0</v>
          </cell>
          <cell r="F836" t="str">
            <v>BAKIT AUTH JKT</v>
          </cell>
          <cell r="G836" t="str">
            <v>964</v>
          </cell>
          <cell r="H836" t="str">
            <v>BLUE MARINE/WHITE</v>
          </cell>
          <cell r="I836">
            <v>15.266999999999999</v>
          </cell>
          <cell r="J836">
            <v>79</v>
          </cell>
          <cell r="K836">
            <v>0</v>
          </cell>
          <cell r="L836">
            <v>31.6</v>
          </cell>
          <cell r="M836">
            <v>0</v>
          </cell>
          <cell r="N836">
            <v>75</v>
          </cell>
          <cell r="O836">
            <v>0</v>
          </cell>
          <cell r="P836">
            <v>30</v>
          </cell>
          <cell r="Q836">
            <v>0</v>
          </cell>
          <cell r="R836" t="str">
            <v>ETE 2020</v>
          </cell>
          <cell r="S836" t="str">
            <v>APPAREL</v>
          </cell>
          <cell r="T836" t="str">
            <v>MAN</v>
          </cell>
          <cell r="U836" t="str">
            <v>(vide)</v>
          </cell>
          <cell r="V836" t="str">
            <v>PCS</v>
          </cell>
          <cell r="W836">
            <v>466</v>
          </cell>
          <cell r="X836">
            <v>466</v>
          </cell>
          <cell r="BS836">
            <v>27</v>
          </cell>
          <cell r="BT836">
            <v>127</v>
          </cell>
          <cell r="BU836">
            <v>196</v>
          </cell>
          <cell r="BV836">
            <v>76</v>
          </cell>
          <cell r="BW836">
            <v>40</v>
          </cell>
          <cell r="CL836">
            <v>0</v>
          </cell>
        </row>
        <row r="837">
          <cell r="D837" t="str">
            <v>304IDA0-A0M-PCS</v>
          </cell>
          <cell r="E837" t="str">
            <v>304IDA0</v>
          </cell>
          <cell r="F837" t="str">
            <v>BAKIT AUTH JKT</v>
          </cell>
          <cell r="G837" t="str">
            <v>A0M</v>
          </cell>
          <cell r="H837" t="str">
            <v>BLACK/WHITE ANTIQUE</v>
          </cell>
          <cell r="I837">
            <v>15.266999999999999</v>
          </cell>
          <cell r="J837">
            <v>79</v>
          </cell>
          <cell r="K837">
            <v>0</v>
          </cell>
          <cell r="L837">
            <v>31.6</v>
          </cell>
          <cell r="M837">
            <v>0</v>
          </cell>
          <cell r="N837">
            <v>75</v>
          </cell>
          <cell r="O837">
            <v>0</v>
          </cell>
          <cell r="P837">
            <v>30</v>
          </cell>
          <cell r="Q837">
            <v>0</v>
          </cell>
          <cell r="R837" t="str">
            <v>ETE 2020</v>
          </cell>
          <cell r="S837" t="str">
            <v>APPAREL</v>
          </cell>
          <cell r="T837" t="str">
            <v>MAN</v>
          </cell>
          <cell r="U837" t="str">
            <v>(vide)</v>
          </cell>
          <cell r="V837" t="str">
            <v>PCS</v>
          </cell>
          <cell r="W837">
            <v>33</v>
          </cell>
          <cell r="X837">
            <v>33</v>
          </cell>
          <cell r="BT837">
            <v>5</v>
          </cell>
          <cell r="BU837">
            <v>8</v>
          </cell>
          <cell r="BV837">
            <v>6</v>
          </cell>
          <cell r="BW837">
            <v>11</v>
          </cell>
          <cell r="BX837">
            <v>3</v>
          </cell>
          <cell r="CL837">
            <v>0</v>
          </cell>
        </row>
        <row r="838">
          <cell r="D838" t="str">
            <v>304IDA0-A54-PCS</v>
          </cell>
          <cell r="E838" t="str">
            <v>304IDA0</v>
          </cell>
          <cell r="F838" t="str">
            <v>BAKIT AUTH JKT</v>
          </cell>
          <cell r="G838" t="str">
            <v>A54</v>
          </cell>
          <cell r="H838" t="str">
            <v>BLUE MD/WHITE ANTIQUE</v>
          </cell>
          <cell r="I838">
            <v>15.266999999999999</v>
          </cell>
          <cell r="J838">
            <v>79</v>
          </cell>
          <cell r="K838">
            <v>0</v>
          </cell>
          <cell r="L838">
            <v>31.6</v>
          </cell>
          <cell r="M838">
            <v>0</v>
          </cell>
          <cell r="N838">
            <v>75</v>
          </cell>
          <cell r="O838">
            <v>0</v>
          </cell>
          <cell r="P838">
            <v>30</v>
          </cell>
          <cell r="Q838">
            <v>0</v>
          </cell>
          <cell r="R838" t="str">
            <v>ETE 2020</v>
          </cell>
          <cell r="S838" t="str">
            <v>APPAREL</v>
          </cell>
          <cell r="T838" t="str">
            <v>MAN</v>
          </cell>
          <cell r="U838" t="str">
            <v>(vide)</v>
          </cell>
          <cell r="V838" t="str">
            <v>PCS</v>
          </cell>
          <cell r="W838">
            <v>104</v>
          </cell>
          <cell r="X838">
            <v>104</v>
          </cell>
          <cell r="BT838">
            <v>19</v>
          </cell>
          <cell r="BU838">
            <v>31</v>
          </cell>
          <cell r="BV838">
            <v>34</v>
          </cell>
          <cell r="BW838">
            <v>17</v>
          </cell>
          <cell r="BX838">
            <v>3</v>
          </cell>
          <cell r="CL838">
            <v>0</v>
          </cell>
        </row>
        <row r="839">
          <cell r="D839" t="str">
            <v>304IDD0-903-PCS</v>
          </cell>
          <cell r="E839" t="str">
            <v>304IDD0</v>
          </cell>
          <cell r="F839" t="str">
            <v>BETHEK AUTH SWEAT</v>
          </cell>
          <cell r="G839" t="str">
            <v>903</v>
          </cell>
          <cell r="H839" t="str">
            <v>GREEN/BLACK/WHITE</v>
          </cell>
          <cell r="I839">
            <v>14.507</v>
          </cell>
          <cell r="J839">
            <v>90</v>
          </cell>
          <cell r="K839">
            <v>0</v>
          </cell>
          <cell r="L839">
            <v>36</v>
          </cell>
          <cell r="M839">
            <v>0</v>
          </cell>
          <cell r="N839">
            <v>75</v>
          </cell>
          <cell r="O839">
            <v>0</v>
          </cell>
          <cell r="P839">
            <v>30</v>
          </cell>
          <cell r="Q839">
            <v>0</v>
          </cell>
          <cell r="R839" t="str">
            <v>ETE 2019</v>
          </cell>
          <cell r="S839" t="str">
            <v>APPAREL</v>
          </cell>
          <cell r="T839" t="str">
            <v>MAN</v>
          </cell>
          <cell r="U839" t="str">
            <v>(vide)</v>
          </cell>
          <cell r="V839" t="str">
            <v>PCS</v>
          </cell>
          <cell r="W839">
            <v>104</v>
          </cell>
          <cell r="X839">
            <v>104</v>
          </cell>
          <cell r="BS839">
            <v>3</v>
          </cell>
          <cell r="BT839">
            <v>12</v>
          </cell>
          <cell r="BU839">
            <v>21</v>
          </cell>
          <cell r="BV839">
            <v>24</v>
          </cell>
          <cell r="BW839">
            <v>44</v>
          </cell>
          <cell r="CL839">
            <v>0</v>
          </cell>
        </row>
        <row r="840">
          <cell r="D840" t="str">
            <v>304IDD0-955-PCS</v>
          </cell>
          <cell r="E840" t="str">
            <v>304IDD0</v>
          </cell>
          <cell r="F840" t="str">
            <v>BETHEK AUTH SWEAT</v>
          </cell>
          <cell r="G840" t="str">
            <v>955</v>
          </cell>
          <cell r="H840" t="str">
            <v>WHITE/BLACK/RED</v>
          </cell>
          <cell r="I840">
            <v>14.507</v>
          </cell>
          <cell r="J840">
            <v>90</v>
          </cell>
          <cell r="K840">
            <v>0</v>
          </cell>
          <cell r="L840">
            <v>36</v>
          </cell>
          <cell r="M840">
            <v>0</v>
          </cell>
          <cell r="N840">
            <v>75</v>
          </cell>
          <cell r="O840">
            <v>0</v>
          </cell>
          <cell r="P840">
            <v>30</v>
          </cell>
          <cell r="Q840">
            <v>0</v>
          </cell>
          <cell r="R840" t="str">
            <v>ETE 2019</v>
          </cell>
          <cell r="S840" t="str">
            <v>APPAREL</v>
          </cell>
          <cell r="T840" t="str">
            <v>MAN</v>
          </cell>
          <cell r="U840" t="str">
            <v>(vide)</v>
          </cell>
          <cell r="V840" t="str">
            <v>PCS</v>
          </cell>
          <cell r="W840">
            <v>33</v>
          </cell>
          <cell r="X840">
            <v>33</v>
          </cell>
          <cell r="BT840">
            <v>3</v>
          </cell>
          <cell r="BU840">
            <v>10</v>
          </cell>
          <cell r="BV840">
            <v>20</v>
          </cell>
          <cell r="CL840">
            <v>0</v>
          </cell>
        </row>
        <row r="841">
          <cell r="D841" t="str">
            <v>304IDF0-900-PCS</v>
          </cell>
          <cell r="E841" t="str">
            <v>304IDF0</v>
          </cell>
          <cell r="F841" t="str">
            <v>BAFER AUTH JKT</v>
          </cell>
          <cell r="G841" t="str">
            <v>900</v>
          </cell>
          <cell r="H841" t="str">
            <v>RED/BLACK/WHITE</v>
          </cell>
          <cell r="I841">
            <v>11.185</v>
          </cell>
          <cell r="J841">
            <v>90</v>
          </cell>
          <cell r="K841">
            <v>0</v>
          </cell>
          <cell r="L841">
            <v>36</v>
          </cell>
          <cell r="M841">
            <v>0</v>
          </cell>
          <cell r="N841">
            <v>75</v>
          </cell>
          <cell r="O841">
            <v>0</v>
          </cell>
          <cell r="P841">
            <v>30</v>
          </cell>
          <cell r="Q841">
            <v>0</v>
          </cell>
          <cell r="R841" t="str">
            <v>ETE 2019</v>
          </cell>
          <cell r="S841" t="str">
            <v>APPAREL</v>
          </cell>
          <cell r="T841" t="str">
            <v>MAN</v>
          </cell>
          <cell r="U841" t="str">
            <v>(vide)</v>
          </cell>
          <cell r="V841" t="str">
            <v>PCS</v>
          </cell>
          <cell r="W841">
            <v>36</v>
          </cell>
          <cell r="X841">
            <v>36</v>
          </cell>
          <cell r="BS841">
            <v>10</v>
          </cell>
          <cell r="BT841">
            <v>20</v>
          </cell>
          <cell r="BV841">
            <v>3</v>
          </cell>
          <cell r="BW841">
            <v>3</v>
          </cell>
          <cell r="CL841">
            <v>0</v>
          </cell>
        </row>
        <row r="842">
          <cell r="D842" t="str">
            <v>304IDF0-902-PCS</v>
          </cell>
          <cell r="E842" t="str">
            <v>304IDF0</v>
          </cell>
          <cell r="F842" t="str">
            <v>BAFER AUTH JKT</v>
          </cell>
          <cell r="G842" t="str">
            <v>902</v>
          </cell>
          <cell r="H842" t="str">
            <v>BLACK/RED/WHITE</v>
          </cell>
          <cell r="I842">
            <v>11.185</v>
          </cell>
          <cell r="J842">
            <v>90</v>
          </cell>
          <cell r="K842">
            <v>0</v>
          </cell>
          <cell r="L842">
            <v>36</v>
          </cell>
          <cell r="M842">
            <v>0</v>
          </cell>
          <cell r="N842">
            <v>75</v>
          </cell>
          <cell r="O842">
            <v>0</v>
          </cell>
          <cell r="P842">
            <v>30</v>
          </cell>
          <cell r="Q842">
            <v>0</v>
          </cell>
          <cell r="R842" t="str">
            <v>ETE 2019</v>
          </cell>
          <cell r="S842" t="str">
            <v>APPAREL</v>
          </cell>
          <cell r="T842" t="str">
            <v>MAN</v>
          </cell>
          <cell r="U842" t="str">
            <v>(vide)</v>
          </cell>
          <cell r="V842" t="str">
            <v>PCS</v>
          </cell>
          <cell r="W842">
            <v>28</v>
          </cell>
          <cell r="X842">
            <v>28</v>
          </cell>
          <cell r="BT842">
            <v>1</v>
          </cell>
          <cell r="BU842">
            <v>3</v>
          </cell>
          <cell r="BV842">
            <v>5</v>
          </cell>
          <cell r="BW842">
            <v>19</v>
          </cell>
          <cell r="CL842">
            <v>0</v>
          </cell>
        </row>
        <row r="843">
          <cell r="D843" t="str">
            <v>304IDH0-901-PCS</v>
          </cell>
          <cell r="E843" t="str">
            <v>304IDH0</v>
          </cell>
          <cell r="F843" t="str">
            <v>JPN BONSI AUTH SWEAT</v>
          </cell>
          <cell r="G843" t="str">
            <v>901</v>
          </cell>
          <cell r="H843" t="str">
            <v>WHITE/RED/BLACK</v>
          </cell>
          <cell r="I843">
            <v>15.694000000000001</v>
          </cell>
          <cell r="J843">
            <v>100</v>
          </cell>
          <cell r="K843">
            <v>0</v>
          </cell>
          <cell r="L843">
            <v>40</v>
          </cell>
          <cell r="M843">
            <v>0</v>
          </cell>
          <cell r="N843">
            <v>85</v>
          </cell>
          <cell r="O843">
            <v>0</v>
          </cell>
          <cell r="P843">
            <v>34</v>
          </cell>
          <cell r="Q843">
            <v>0</v>
          </cell>
          <cell r="R843" t="str">
            <v>ETE 2019</v>
          </cell>
          <cell r="S843" t="str">
            <v>APPAREL</v>
          </cell>
          <cell r="T843" t="str">
            <v>MAN</v>
          </cell>
          <cell r="U843" t="str">
            <v>(vide)</v>
          </cell>
          <cell r="V843" t="str">
            <v>PCS</v>
          </cell>
          <cell r="W843">
            <v>50</v>
          </cell>
          <cell r="X843">
            <v>50</v>
          </cell>
          <cell r="BT843">
            <v>7</v>
          </cell>
          <cell r="BU843">
            <v>5</v>
          </cell>
          <cell r="BV843">
            <v>20</v>
          </cell>
          <cell r="BW843">
            <v>18</v>
          </cell>
          <cell r="CL843">
            <v>0</v>
          </cell>
        </row>
        <row r="844">
          <cell r="D844" t="str">
            <v>304IDZ0-001-PCS</v>
          </cell>
          <cell r="E844" t="str">
            <v>304IDZ0</v>
          </cell>
          <cell r="F844" t="str">
            <v>BZABAR AUTH SWEAT</v>
          </cell>
          <cell r="G844" t="str">
            <v>001</v>
          </cell>
          <cell r="H844" t="str">
            <v>WHITE</v>
          </cell>
          <cell r="I844">
            <v>7.8019999999999996</v>
          </cell>
          <cell r="J844">
            <v>60</v>
          </cell>
          <cell r="K844">
            <v>0</v>
          </cell>
          <cell r="L844">
            <v>24</v>
          </cell>
          <cell r="M844">
            <v>0</v>
          </cell>
          <cell r="N844">
            <v>50</v>
          </cell>
          <cell r="O844">
            <v>0</v>
          </cell>
          <cell r="P844">
            <v>25</v>
          </cell>
          <cell r="Q844">
            <v>0</v>
          </cell>
          <cell r="R844" t="str">
            <v>ETE 2019</v>
          </cell>
          <cell r="S844" t="str">
            <v>APPAREL</v>
          </cell>
          <cell r="T844" t="str">
            <v>MAN</v>
          </cell>
          <cell r="U844" t="str">
            <v>(vide)</v>
          </cell>
          <cell r="V844" t="str">
            <v>PCS</v>
          </cell>
          <cell r="W844">
            <v>11</v>
          </cell>
          <cell r="X844">
            <v>11</v>
          </cell>
          <cell r="BS844">
            <v>2</v>
          </cell>
          <cell r="BT844">
            <v>4</v>
          </cell>
          <cell r="BW844">
            <v>5</v>
          </cell>
          <cell r="CL844">
            <v>0</v>
          </cell>
        </row>
        <row r="845">
          <cell r="D845" t="str">
            <v>304IDZ0-908-PCS</v>
          </cell>
          <cell r="E845" t="str">
            <v>304IDZ0</v>
          </cell>
          <cell r="F845" t="str">
            <v>BZABAR AUTH SWEAT</v>
          </cell>
          <cell r="G845" t="str">
            <v>908</v>
          </cell>
          <cell r="H845" t="str">
            <v>BLUE MARINE/WHITE</v>
          </cell>
          <cell r="I845">
            <v>7.8019999999999996</v>
          </cell>
          <cell r="J845">
            <v>60</v>
          </cell>
          <cell r="K845">
            <v>0</v>
          </cell>
          <cell r="L845">
            <v>24</v>
          </cell>
          <cell r="M845">
            <v>0</v>
          </cell>
          <cell r="N845">
            <v>50</v>
          </cell>
          <cell r="O845">
            <v>0</v>
          </cell>
          <cell r="P845">
            <v>25</v>
          </cell>
          <cell r="Q845">
            <v>0</v>
          </cell>
          <cell r="R845" t="str">
            <v>ETE 2019</v>
          </cell>
          <cell r="S845" t="str">
            <v>APPAREL</v>
          </cell>
          <cell r="T845" t="str">
            <v>MAN</v>
          </cell>
          <cell r="U845" t="str">
            <v>(vide)</v>
          </cell>
          <cell r="V845" t="str">
            <v>PCS</v>
          </cell>
          <cell r="W845">
            <v>17</v>
          </cell>
          <cell r="X845">
            <v>17</v>
          </cell>
          <cell r="BU845">
            <v>17</v>
          </cell>
          <cell r="CL845">
            <v>0</v>
          </cell>
        </row>
        <row r="846">
          <cell r="D846" t="str">
            <v>304IE00-900-PCS</v>
          </cell>
          <cell r="E846" t="str">
            <v>304IE00</v>
          </cell>
          <cell r="F846" t="str">
            <v>BAOR 222 BANDA JKT</v>
          </cell>
          <cell r="G846" t="str">
            <v>900</v>
          </cell>
          <cell r="H846" t="str">
            <v>BLUELTCOBALT/BEIGELT</v>
          </cell>
          <cell r="I846">
            <v>19.513000000000002</v>
          </cell>
          <cell r="J846">
            <v>120</v>
          </cell>
          <cell r="K846">
            <v>0</v>
          </cell>
          <cell r="L846">
            <v>48</v>
          </cell>
          <cell r="M846">
            <v>0</v>
          </cell>
          <cell r="N846">
            <v>105</v>
          </cell>
          <cell r="O846">
            <v>0</v>
          </cell>
          <cell r="P846">
            <v>42</v>
          </cell>
          <cell r="Q846">
            <v>0</v>
          </cell>
          <cell r="R846" t="str">
            <v>ETE 2019</v>
          </cell>
          <cell r="S846" t="str">
            <v>APPAREL</v>
          </cell>
          <cell r="T846" t="str">
            <v>UNISEX</v>
          </cell>
          <cell r="U846" t="str">
            <v>(vide)</v>
          </cell>
          <cell r="V846" t="str">
            <v>PCS</v>
          </cell>
          <cell r="W846">
            <v>18</v>
          </cell>
          <cell r="X846">
            <v>18</v>
          </cell>
          <cell r="BT846">
            <v>6</v>
          </cell>
          <cell r="BU846">
            <v>5</v>
          </cell>
          <cell r="BV846">
            <v>5</v>
          </cell>
          <cell r="BW846">
            <v>2</v>
          </cell>
          <cell r="CL846">
            <v>0</v>
          </cell>
        </row>
        <row r="847">
          <cell r="D847" t="str">
            <v>304IE20-001-PCS</v>
          </cell>
          <cell r="E847" t="str">
            <v>304IE20</v>
          </cell>
          <cell r="F847" t="str">
            <v>BASSY AUTH SWEAT</v>
          </cell>
          <cell r="G847" t="str">
            <v>001</v>
          </cell>
          <cell r="H847" t="str">
            <v>WHITE</v>
          </cell>
          <cell r="I847">
            <v>7.1040000000000001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35</v>
          </cell>
          <cell r="O847">
            <v>0</v>
          </cell>
          <cell r="P847">
            <v>14</v>
          </cell>
          <cell r="Q847">
            <v>0</v>
          </cell>
          <cell r="R847" t="str">
            <v>ETE 2019</v>
          </cell>
          <cell r="S847" t="str">
            <v>APPAREL</v>
          </cell>
          <cell r="T847" t="str">
            <v>WOMAN</v>
          </cell>
          <cell r="U847" t="str">
            <v>(vide)</v>
          </cell>
          <cell r="V847" t="str">
            <v>PCS</v>
          </cell>
          <cell r="W847">
            <v>9</v>
          </cell>
          <cell r="X847">
            <v>9</v>
          </cell>
          <cell r="BS847">
            <v>5</v>
          </cell>
          <cell r="BT847">
            <v>2</v>
          </cell>
          <cell r="BU847">
            <v>1</v>
          </cell>
          <cell r="BV847">
            <v>1</v>
          </cell>
          <cell r="CL847">
            <v>0</v>
          </cell>
        </row>
        <row r="848">
          <cell r="D848" t="str">
            <v>304IE20-005-PCS</v>
          </cell>
          <cell r="E848" t="str">
            <v>304IE20</v>
          </cell>
          <cell r="F848" t="str">
            <v>BASSY AUTH SWEAT</v>
          </cell>
          <cell r="G848" t="str">
            <v>005</v>
          </cell>
          <cell r="H848" t="str">
            <v>BLACK</v>
          </cell>
          <cell r="I848">
            <v>7.1040000000000001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35</v>
          </cell>
          <cell r="O848">
            <v>0</v>
          </cell>
          <cell r="P848">
            <v>14</v>
          </cell>
          <cell r="Q848">
            <v>0</v>
          </cell>
          <cell r="R848" t="str">
            <v>ETE 2019</v>
          </cell>
          <cell r="S848" t="str">
            <v>APPAREL</v>
          </cell>
          <cell r="T848" t="str">
            <v>WOMAN</v>
          </cell>
          <cell r="U848" t="str">
            <v>(vide)</v>
          </cell>
          <cell r="V848" t="str">
            <v>PCS</v>
          </cell>
          <cell r="W848">
            <v>9</v>
          </cell>
          <cell r="X848">
            <v>9</v>
          </cell>
          <cell r="BS848">
            <v>5</v>
          </cell>
          <cell r="BT848">
            <v>2</v>
          </cell>
          <cell r="BU848">
            <v>1</v>
          </cell>
          <cell r="BV848">
            <v>1</v>
          </cell>
          <cell r="CL848">
            <v>0</v>
          </cell>
        </row>
        <row r="849">
          <cell r="D849" t="str">
            <v>304IE90-906-PCS</v>
          </cell>
          <cell r="E849" t="str">
            <v>304IE90</v>
          </cell>
          <cell r="F849" t="str">
            <v>BUORG AUTH SWIMMING SHORT</v>
          </cell>
          <cell r="G849" t="str">
            <v>906</v>
          </cell>
          <cell r="H849" t="str">
            <v>BLACK/WHITE</v>
          </cell>
          <cell r="I849">
            <v>10.324999999999999</v>
          </cell>
          <cell r="J849">
            <v>60</v>
          </cell>
          <cell r="K849">
            <v>0</v>
          </cell>
          <cell r="L849">
            <v>24</v>
          </cell>
          <cell r="M849">
            <v>0</v>
          </cell>
          <cell r="N849">
            <v>55</v>
          </cell>
          <cell r="O849">
            <v>0</v>
          </cell>
          <cell r="P849">
            <v>22</v>
          </cell>
          <cell r="Q849">
            <v>0</v>
          </cell>
          <cell r="R849" t="str">
            <v>ETE 2019</v>
          </cell>
          <cell r="S849" t="str">
            <v>APPAREL</v>
          </cell>
          <cell r="T849" t="str">
            <v>MAN</v>
          </cell>
          <cell r="U849" t="str">
            <v>(vide)</v>
          </cell>
          <cell r="V849" t="str">
            <v>PCS</v>
          </cell>
          <cell r="W849">
            <v>130</v>
          </cell>
          <cell r="X849">
            <v>130</v>
          </cell>
          <cell r="BS849">
            <v>1</v>
          </cell>
          <cell r="BT849">
            <v>25</v>
          </cell>
          <cell r="BU849">
            <v>37</v>
          </cell>
          <cell r="BV849">
            <v>49</v>
          </cell>
          <cell r="BW849">
            <v>15</v>
          </cell>
          <cell r="BX849">
            <v>3</v>
          </cell>
          <cell r="CL849">
            <v>0</v>
          </cell>
        </row>
        <row r="850">
          <cell r="D850" t="str">
            <v>304IE90-908-PCS</v>
          </cell>
          <cell r="E850" t="str">
            <v>304IE90</v>
          </cell>
          <cell r="F850" t="str">
            <v>BUORG AUTH SWIMMING SHORT</v>
          </cell>
          <cell r="G850" t="str">
            <v>908</v>
          </cell>
          <cell r="H850" t="str">
            <v>RED/WHITE</v>
          </cell>
          <cell r="I850">
            <v>10.324999999999999</v>
          </cell>
          <cell r="J850">
            <v>60</v>
          </cell>
          <cell r="K850">
            <v>0</v>
          </cell>
          <cell r="L850">
            <v>24</v>
          </cell>
          <cell r="M850">
            <v>0</v>
          </cell>
          <cell r="N850">
            <v>55</v>
          </cell>
          <cell r="O850">
            <v>0</v>
          </cell>
          <cell r="P850">
            <v>22</v>
          </cell>
          <cell r="Q850">
            <v>0</v>
          </cell>
          <cell r="R850" t="str">
            <v>ETE 2019</v>
          </cell>
          <cell r="S850" t="str">
            <v>APPAREL</v>
          </cell>
          <cell r="T850" t="str">
            <v>MAN</v>
          </cell>
          <cell r="U850" t="str">
            <v>(vide)</v>
          </cell>
          <cell r="V850" t="str">
            <v>PCS</v>
          </cell>
          <cell r="W850">
            <v>154</v>
          </cell>
          <cell r="X850">
            <v>154</v>
          </cell>
          <cell r="BS850">
            <v>3</v>
          </cell>
          <cell r="BT850">
            <v>30</v>
          </cell>
          <cell r="BU850">
            <v>47</v>
          </cell>
          <cell r="BV850">
            <v>53</v>
          </cell>
          <cell r="BW850">
            <v>21</v>
          </cell>
          <cell r="CL850">
            <v>0</v>
          </cell>
        </row>
        <row r="851">
          <cell r="D851" t="str">
            <v>304IEI0-902-PCS</v>
          </cell>
          <cell r="E851" t="str">
            <v>304IEI0</v>
          </cell>
          <cell r="F851" t="str">
            <v>JPN BASEV AUTH JKT</v>
          </cell>
          <cell r="G851" t="str">
            <v>902</v>
          </cell>
          <cell r="H851" t="str">
            <v>BLACK/RED/WHITE</v>
          </cell>
          <cell r="I851">
            <v>18.504999999999999</v>
          </cell>
          <cell r="J851">
            <v>115</v>
          </cell>
          <cell r="K851">
            <v>0</v>
          </cell>
          <cell r="L851">
            <v>46</v>
          </cell>
          <cell r="M851">
            <v>0</v>
          </cell>
          <cell r="N851">
            <v>100</v>
          </cell>
          <cell r="O851">
            <v>0</v>
          </cell>
          <cell r="P851">
            <v>40</v>
          </cell>
          <cell r="Q851">
            <v>0</v>
          </cell>
          <cell r="R851" t="str">
            <v>ETE 2019</v>
          </cell>
          <cell r="S851" t="str">
            <v>APPAREL</v>
          </cell>
          <cell r="T851" t="str">
            <v>MAN</v>
          </cell>
          <cell r="U851" t="str">
            <v>(vide)</v>
          </cell>
          <cell r="V851" t="str">
            <v>PCS</v>
          </cell>
          <cell r="W851">
            <v>7</v>
          </cell>
          <cell r="X851">
            <v>7</v>
          </cell>
          <cell r="BU851">
            <v>3</v>
          </cell>
          <cell r="BV851">
            <v>3</v>
          </cell>
          <cell r="BW851">
            <v>1</v>
          </cell>
          <cell r="CL851">
            <v>0</v>
          </cell>
        </row>
        <row r="852">
          <cell r="D852" t="str">
            <v>304IEK0-906-PCS</v>
          </cell>
          <cell r="E852" t="str">
            <v>304IEK0</v>
          </cell>
          <cell r="F852" t="str">
            <v>BERNEL AUTH SWEAT</v>
          </cell>
          <cell r="G852" t="str">
            <v>906</v>
          </cell>
          <cell r="H852" t="str">
            <v>BLACK/WHITE</v>
          </cell>
          <cell r="I852">
            <v>14.311999999999999</v>
          </cell>
          <cell r="J852">
            <v>90</v>
          </cell>
          <cell r="K852">
            <v>0</v>
          </cell>
          <cell r="L852">
            <v>36</v>
          </cell>
          <cell r="M852">
            <v>0</v>
          </cell>
          <cell r="N852">
            <v>85</v>
          </cell>
          <cell r="O852">
            <v>0</v>
          </cell>
          <cell r="P852">
            <v>34</v>
          </cell>
          <cell r="Q852">
            <v>0</v>
          </cell>
          <cell r="R852" t="str">
            <v>ETE 2019</v>
          </cell>
          <cell r="S852" t="str">
            <v>APPAREL</v>
          </cell>
          <cell r="T852" t="str">
            <v>MAN</v>
          </cell>
          <cell r="U852" t="str">
            <v>(vide)</v>
          </cell>
          <cell r="V852" t="str">
            <v>PCS</v>
          </cell>
          <cell r="W852">
            <v>26</v>
          </cell>
          <cell r="X852">
            <v>26</v>
          </cell>
          <cell r="BS852">
            <v>14</v>
          </cell>
          <cell r="BT852">
            <v>6</v>
          </cell>
          <cell r="BW852">
            <v>6</v>
          </cell>
          <cell r="CL852">
            <v>0</v>
          </cell>
        </row>
        <row r="853">
          <cell r="D853" t="str">
            <v>304IEK0-908-PCS</v>
          </cell>
          <cell r="E853" t="str">
            <v>304IEK0</v>
          </cell>
          <cell r="F853" t="str">
            <v>BERNEL AUTH SWEAT</v>
          </cell>
          <cell r="G853" t="str">
            <v>908</v>
          </cell>
          <cell r="H853" t="str">
            <v>RED/WHITE</v>
          </cell>
          <cell r="I853">
            <v>14.311999999999999</v>
          </cell>
          <cell r="J853">
            <v>90</v>
          </cell>
          <cell r="K853">
            <v>0</v>
          </cell>
          <cell r="L853">
            <v>36</v>
          </cell>
          <cell r="M853">
            <v>0</v>
          </cell>
          <cell r="N853">
            <v>85</v>
          </cell>
          <cell r="O853">
            <v>0</v>
          </cell>
          <cell r="P853">
            <v>34</v>
          </cell>
          <cell r="Q853">
            <v>0</v>
          </cell>
          <cell r="R853" t="str">
            <v>ETE 2019</v>
          </cell>
          <cell r="S853" t="str">
            <v>APPAREL</v>
          </cell>
          <cell r="T853" t="str">
            <v>MAN</v>
          </cell>
          <cell r="U853" t="str">
            <v>(vide)</v>
          </cell>
          <cell r="V853" t="str">
            <v>PCS</v>
          </cell>
          <cell r="W853">
            <v>87</v>
          </cell>
          <cell r="X853">
            <v>87</v>
          </cell>
          <cell r="BS853">
            <v>6</v>
          </cell>
          <cell r="BT853">
            <v>28</v>
          </cell>
          <cell r="BU853">
            <v>22</v>
          </cell>
          <cell r="BV853">
            <v>12</v>
          </cell>
          <cell r="BW853">
            <v>17</v>
          </cell>
          <cell r="BX853">
            <v>2</v>
          </cell>
          <cell r="CL853">
            <v>0</v>
          </cell>
        </row>
        <row r="854">
          <cell r="D854" t="str">
            <v>304IEN0-957-PCS</v>
          </cell>
          <cell r="E854" t="str">
            <v>304IEN0</v>
          </cell>
          <cell r="F854" t="str">
            <v>BASAF 222 BANDA SHORT</v>
          </cell>
          <cell r="G854" t="str">
            <v>957</v>
          </cell>
          <cell r="H854" t="str">
            <v xml:space="preserve">RED BLACK </v>
          </cell>
          <cell r="I854">
            <v>9.2059999999999995</v>
          </cell>
          <cell r="J854">
            <v>55</v>
          </cell>
          <cell r="K854">
            <v>0</v>
          </cell>
          <cell r="L854">
            <v>22</v>
          </cell>
          <cell r="M854">
            <v>0</v>
          </cell>
          <cell r="N854">
            <v>50</v>
          </cell>
          <cell r="O854">
            <v>0</v>
          </cell>
          <cell r="P854">
            <v>20</v>
          </cell>
          <cell r="Q854">
            <v>0</v>
          </cell>
          <cell r="R854" t="str">
            <v>ETE 2019</v>
          </cell>
          <cell r="S854" t="str">
            <v>APPAREL</v>
          </cell>
          <cell r="T854" t="str">
            <v>MAN</v>
          </cell>
          <cell r="U854" t="str">
            <v>(vide)</v>
          </cell>
          <cell r="V854" t="str">
            <v>PCS</v>
          </cell>
          <cell r="W854">
            <v>80</v>
          </cell>
          <cell r="X854">
            <v>80</v>
          </cell>
          <cell r="BT854">
            <v>23</v>
          </cell>
          <cell r="BU854">
            <v>21</v>
          </cell>
          <cell r="BV854">
            <v>20</v>
          </cell>
          <cell r="BW854">
            <v>12</v>
          </cell>
          <cell r="BX854">
            <v>4</v>
          </cell>
          <cell r="CL854">
            <v>0</v>
          </cell>
        </row>
        <row r="855">
          <cell r="D855" t="str">
            <v>304IEN0-966-PCS</v>
          </cell>
          <cell r="E855" t="str">
            <v>304IEN0</v>
          </cell>
          <cell r="F855" t="str">
            <v>BASAF 222 BANDA SHORT</v>
          </cell>
          <cell r="G855" t="str">
            <v>966</v>
          </cell>
          <cell r="H855" t="str">
            <v>BLUE MARINE/WHITE</v>
          </cell>
          <cell r="I855">
            <v>9.2059999999999995</v>
          </cell>
          <cell r="J855">
            <v>55</v>
          </cell>
          <cell r="K855">
            <v>0</v>
          </cell>
          <cell r="L855">
            <v>22</v>
          </cell>
          <cell r="M855">
            <v>0</v>
          </cell>
          <cell r="N855">
            <v>50</v>
          </cell>
          <cell r="O855">
            <v>0</v>
          </cell>
          <cell r="P855">
            <v>20</v>
          </cell>
          <cell r="Q855">
            <v>0</v>
          </cell>
          <cell r="R855" t="str">
            <v>ETE 2019</v>
          </cell>
          <cell r="S855" t="str">
            <v>APPAREL</v>
          </cell>
          <cell r="T855" t="str">
            <v>MAN</v>
          </cell>
          <cell r="U855" t="str">
            <v>(vide)</v>
          </cell>
          <cell r="V855" t="str">
            <v>PCS</v>
          </cell>
          <cell r="W855">
            <v>68</v>
          </cell>
          <cell r="X855">
            <v>68</v>
          </cell>
          <cell r="BT855">
            <v>18</v>
          </cell>
          <cell r="BU855">
            <v>18</v>
          </cell>
          <cell r="BV855">
            <v>17</v>
          </cell>
          <cell r="BW855">
            <v>11</v>
          </cell>
          <cell r="BX855">
            <v>4</v>
          </cell>
          <cell r="CL855">
            <v>0</v>
          </cell>
        </row>
        <row r="856">
          <cell r="D856" t="str">
            <v>304IEQ0-911-PCS</v>
          </cell>
          <cell r="E856" t="str">
            <v>304IEQ0</v>
          </cell>
          <cell r="F856" t="str">
            <v>BAOX AUTH SHORT</v>
          </cell>
          <cell r="G856" t="str">
            <v>911</v>
          </cell>
          <cell r="H856" t="str">
            <v>BLACK</v>
          </cell>
          <cell r="I856">
            <v>5.851</v>
          </cell>
          <cell r="J856">
            <v>60</v>
          </cell>
          <cell r="K856">
            <v>0</v>
          </cell>
          <cell r="L856">
            <v>24</v>
          </cell>
          <cell r="M856">
            <v>0</v>
          </cell>
          <cell r="N856">
            <v>55</v>
          </cell>
          <cell r="O856">
            <v>0</v>
          </cell>
          <cell r="P856">
            <v>22</v>
          </cell>
          <cell r="Q856">
            <v>0</v>
          </cell>
          <cell r="R856" t="str">
            <v>ETE 2019</v>
          </cell>
          <cell r="S856" t="str">
            <v>APPAREL</v>
          </cell>
          <cell r="T856" t="str">
            <v>MAN</v>
          </cell>
          <cell r="U856" t="str">
            <v>(vide)</v>
          </cell>
          <cell r="V856" t="str">
            <v>PCS</v>
          </cell>
          <cell r="W856">
            <v>37</v>
          </cell>
          <cell r="X856">
            <v>37</v>
          </cell>
          <cell r="BT856">
            <v>13</v>
          </cell>
          <cell r="BU856">
            <v>3</v>
          </cell>
          <cell r="BV856">
            <v>13</v>
          </cell>
          <cell r="BW856">
            <v>8</v>
          </cell>
          <cell r="CL856">
            <v>0</v>
          </cell>
        </row>
        <row r="857">
          <cell r="D857" t="str">
            <v>304IET0-920-PCS</v>
          </cell>
          <cell r="E857" t="str">
            <v>304IET0</v>
          </cell>
          <cell r="F857" t="str">
            <v>BEBEK AUTH JKT</v>
          </cell>
          <cell r="G857" t="str">
            <v>920</v>
          </cell>
          <cell r="H857" t="str">
            <v>WHITE/BLACK/VIOLET</v>
          </cell>
          <cell r="I857">
            <v>19.364999999999998</v>
          </cell>
          <cell r="J857">
            <v>110</v>
          </cell>
          <cell r="K857">
            <v>0</v>
          </cell>
          <cell r="L857">
            <v>44</v>
          </cell>
          <cell r="M857">
            <v>0</v>
          </cell>
          <cell r="N857">
            <v>110</v>
          </cell>
          <cell r="O857">
            <v>0</v>
          </cell>
          <cell r="P857">
            <v>44</v>
          </cell>
          <cell r="Q857">
            <v>0</v>
          </cell>
          <cell r="R857" t="str">
            <v>ETE 2019</v>
          </cell>
          <cell r="S857" t="str">
            <v>APPAREL</v>
          </cell>
          <cell r="T857" t="str">
            <v>MAN</v>
          </cell>
          <cell r="U857" t="str">
            <v>(vide)</v>
          </cell>
          <cell r="V857" t="str">
            <v>PCS</v>
          </cell>
          <cell r="W857">
            <v>26</v>
          </cell>
          <cell r="X857">
            <v>26</v>
          </cell>
          <cell r="BT857">
            <v>12</v>
          </cell>
          <cell r="BW857">
            <v>14</v>
          </cell>
          <cell r="CL857">
            <v>0</v>
          </cell>
        </row>
        <row r="858">
          <cell r="D858" t="str">
            <v>304IEY0-250-PCS</v>
          </cell>
          <cell r="E858" t="str">
            <v>304IEY0</v>
          </cell>
          <cell r="F858" t="str">
            <v>BERMI AUTH SHORT</v>
          </cell>
          <cell r="G858" t="str">
            <v>250</v>
          </cell>
          <cell r="H858" t="str">
            <v>RED</v>
          </cell>
          <cell r="I858">
            <v>5.016</v>
          </cell>
          <cell r="J858">
            <v>30</v>
          </cell>
          <cell r="K858">
            <v>0</v>
          </cell>
          <cell r="L858">
            <v>12</v>
          </cell>
          <cell r="M858">
            <v>0</v>
          </cell>
          <cell r="N858">
            <v>28</v>
          </cell>
          <cell r="O858">
            <v>0</v>
          </cell>
          <cell r="P858">
            <v>11.2</v>
          </cell>
          <cell r="Q858">
            <v>0</v>
          </cell>
          <cell r="R858" t="str">
            <v>ETE 2019</v>
          </cell>
          <cell r="S858" t="str">
            <v>APPAREL</v>
          </cell>
          <cell r="T858" t="str">
            <v>WOMAN</v>
          </cell>
          <cell r="U858" t="str">
            <v>(vide)</v>
          </cell>
          <cell r="V858" t="str">
            <v>PCS</v>
          </cell>
          <cell r="W858">
            <v>246</v>
          </cell>
          <cell r="X858">
            <v>246</v>
          </cell>
          <cell r="BS858">
            <v>80</v>
          </cell>
          <cell r="BT858">
            <v>95</v>
          </cell>
          <cell r="BU858">
            <v>42</v>
          </cell>
          <cell r="BV858">
            <v>29</v>
          </cell>
          <cell r="CL858">
            <v>0</v>
          </cell>
        </row>
        <row r="859">
          <cell r="D859" t="str">
            <v>304IEZ0-910-PCS</v>
          </cell>
          <cell r="E859" t="str">
            <v>304IEZ0</v>
          </cell>
          <cell r="F859" t="str">
            <v>BARDI 222 BANDA TEE</v>
          </cell>
          <cell r="G859" t="str">
            <v>910</v>
          </cell>
          <cell r="H859" t="str">
            <v>WHITE/GREEN</v>
          </cell>
          <cell r="I859">
            <v>9.3420000000000005</v>
          </cell>
          <cell r="J859">
            <v>55</v>
          </cell>
          <cell r="K859">
            <v>0</v>
          </cell>
          <cell r="L859">
            <v>22</v>
          </cell>
          <cell r="M859">
            <v>0</v>
          </cell>
          <cell r="N859">
            <v>55</v>
          </cell>
          <cell r="O859">
            <v>0</v>
          </cell>
          <cell r="P859">
            <v>22</v>
          </cell>
          <cell r="Q859">
            <v>0</v>
          </cell>
          <cell r="R859" t="str">
            <v>ETE 2019</v>
          </cell>
          <cell r="S859" t="str">
            <v>APPAREL</v>
          </cell>
          <cell r="T859" t="str">
            <v>MAN</v>
          </cell>
          <cell r="U859" t="str">
            <v>(vide)</v>
          </cell>
          <cell r="V859" t="str">
            <v>PCS</v>
          </cell>
          <cell r="W859">
            <v>103</v>
          </cell>
          <cell r="X859">
            <v>103</v>
          </cell>
          <cell r="BU859">
            <v>27</v>
          </cell>
          <cell r="BV859">
            <v>40</v>
          </cell>
          <cell r="BW859">
            <v>36</v>
          </cell>
          <cell r="CL859">
            <v>0</v>
          </cell>
        </row>
        <row r="860">
          <cell r="D860" t="str">
            <v>304IG10-902-PAI</v>
          </cell>
          <cell r="E860" t="str">
            <v>304IG10</v>
          </cell>
          <cell r="F860" t="str">
            <v>SPHYRENE</v>
          </cell>
          <cell r="G860" t="str">
            <v>902</v>
          </cell>
          <cell r="H860" t="str">
            <v xml:space="preserve">BLACK YELLOW TAN RED </v>
          </cell>
          <cell r="I860">
            <v>12.762</v>
          </cell>
          <cell r="J860">
            <v>65</v>
          </cell>
          <cell r="K860">
            <v>0</v>
          </cell>
          <cell r="L860">
            <v>32.5</v>
          </cell>
          <cell r="M860">
            <v>0</v>
          </cell>
          <cell r="N860">
            <v>60</v>
          </cell>
          <cell r="O860">
            <v>0</v>
          </cell>
          <cell r="P860">
            <v>25.5</v>
          </cell>
          <cell r="Q860">
            <v>0</v>
          </cell>
          <cell r="R860" t="str">
            <v>HIVER 2019</v>
          </cell>
          <cell r="S860" t="str">
            <v>SHOES</v>
          </cell>
          <cell r="T860" t="str">
            <v>MAN</v>
          </cell>
          <cell r="U860" t="str">
            <v>(vide)</v>
          </cell>
          <cell r="V860" t="str">
            <v>PAI</v>
          </cell>
          <cell r="W860">
            <v>4</v>
          </cell>
          <cell r="X860">
            <v>4</v>
          </cell>
          <cell r="AQ860">
            <v>1</v>
          </cell>
          <cell r="AR860">
            <v>2</v>
          </cell>
          <cell r="AV860">
            <v>1</v>
          </cell>
          <cell r="CL860">
            <v>0</v>
          </cell>
        </row>
        <row r="861">
          <cell r="D861" t="str">
            <v>304IG10-903-PAI</v>
          </cell>
          <cell r="E861" t="str">
            <v>304IG10</v>
          </cell>
          <cell r="F861" t="str">
            <v>SPHYRENE</v>
          </cell>
          <cell r="G861" t="str">
            <v>903</v>
          </cell>
          <cell r="H861" t="str">
            <v xml:space="preserve">BLACK </v>
          </cell>
          <cell r="I861">
            <v>12.762</v>
          </cell>
          <cell r="J861">
            <v>65</v>
          </cell>
          <cell r="K861">
            <v>0</v>
          </cell>
          <cell r="L861">
            <v>32.5</v>
          </cell>
          <cell r="M861">
            <v>0</v>
          </cell>
          <cell r="N861">
            <v>60</v>
          </cell>
          <cell r="O861">
            <v>0</v>
          </cell>
          <cell r="P861">
            <v>25.5</v>
          </cell>
          <cell r="Q861">
            <v>0</v>
          </cell>
          <cell r="R861" t="str">
            <v>HIVER 2019</v>
          </cell>
          <cell r="S861" t="str">
            <v>SHOES</v>
          </cell>
          <cell r="T861" t="str">
            <v>MAN</v>
          </cell>
          <cell r="U861" t="str">
            <v>(vide)</v>
          </cell>
          <cell r="V861" t="str">
            <v>PAI</v>
          </cell>
          <cell r="W861">
            <v>2</v>
          </cell>
          <cell r="X861">
            <v>2</v>
          </cell>
          <cell r="AR861">
            <v>1</v>
          </cell>
          <cell r="AW861">
            <v>1</v>
          </cell>
          <cell r="CL861">
            <v>0</v>
          </cell>
        </row>
        <row r="862">
          <cell r="D862" t="str">
            <v>304IG10-903-C12MN</v>
          </cell>
          <cell r="E862" t="str">
            <v>304IG10</v>
          </cell>
          <cell r="F862" t="str">
            <v>SPHYRENE</v>
          </cell>
          <cell r="G862" t="str">
            <v>903</v>
          </cell>
          <cell r="H862" t="str">
            <v xml:space="preserve">BLACK </v>
          </cell>
          <cell r="I862">
            <v>12.762</v>
          </cell>
          <cell r="J862">
            <v>65</v>
          </cell>
          <cell r="K862">
            <v>0</v>
          </cell>
          <cell r="L862">
            <v>32.5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 t="str">
            <v>HIVER 2019</v>
          </cell>
          <cell r="S862" t="str">
            <v>SHOES</v>
          </cell>
          <cell r="T862" t="str">
            <v>MAN</v>
          </cell>
          <cell r="U862" t="str">
            <v>40-1|41-2|42-2|43-3|44-2|45-1|46-1</v>
          </cell>
          <cell r="V862" t="str">
            <v>C12MN</v>
          </cell>
          <cell r="W862">
            <v>36</v>
          </cell>
          <cell r="X862">
            <v>3</v>
          </cell>
          <cell r="CG862">
            <v>3</v>
          </cell>
          <cell r="CL862">
            <v>0</v>
          </cell>
        </row>
        <row r="863">
          <cell r="D863" t="str">
            <v>304IG10-916-C12MN</v>
          </cell>
          <cell r="E863" t="str">
            <v>304IG10</v>
          </cell>
          <cell r="F863" t="str">
            <v>SPHYRENE</v>
          </cell>
          <cell r="G863" t="str">
            <v>916</v>
          </cell>
          <cell r="H863" t="str">
            <v>BLACK/GREY DK</v>
          </cell>
          <cell r="I863">
            <v>12.762</v>
          </cell>
          <cell r="J863">
            <v>65</v>
          </cell>
          <cell r="K863">
            <v>0</v>
          </cell>
          <cell r="L863">
            <v>32.5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 t="str">
            <v>HIVER 2019</v>
          </cell>
          <cell r="S863" t="str">
            <v>SHOES</v>
          </cell>
          <cell r="T863" t="str">
            <v>MAN</v>
          </cell>
          <cell r="U863" t="str">
            <v>40-1|41-2|42-2|43-3|44-2|45-1|46-1</v>
          </cell>
          <cell r="V863" t="str">
            <v>C12MN</v>
          </cell>
          <cell r="W863">
            <v>168</v>
          </cell>
          <cell r="X863">
            <v>14</v>
          </cell>
          <cell r="CG863">
            <v>14</v>
          </cell>
          <cell r="CL863">
            <v>0</v>
          </cell>
        </row>
        <row r="864">
          <cell r="D864" t="str">
            <v>304IG10-928-PAI</v>
          </cell>
          <cell r="E864" t="str">
            <v>304IG10</v>
          </cell>
          <cell r="F864" t="str">
            <v>SPHYRENE</v>
          </cell>
          <cell r="G864" t="str">
            <v>928</v>
          </cell>
          <cell r="H864" t="str">
            <v>GREEN DK BLACK ORANGE</v>
          </cell>
          <cell r="I864">
            <v>12.762</v>
          </cell>
          <cell r="J864">
            <v>65</v>
          </cell>
          <cell r="K864">
            <v>0</v>
          </cell>
          <cell r="L864">
            <v>32.5</v>
          </cell>
          <cell r="M864">
            <v>0</v>
          </cell>
          <cell r="N864">
            <v>60</v>
          </cell>
          <cell r="O864">
            <v>0</v>
          </cell>
          <cell r="P864">
            <v>25.5</v>
          </cell>
          <cell r="Q864">
            <v>0</v>
          </cell>
          <cell r="R864" t="str">
            <v>HIVER 2019</v>
          </cell>
          <cell r="S864" t="str">
            <v>SHOES</v>
          </cell>
          <cell r="T864" t="str">
            <v>MAN</v>
          </cell>
          <cell r="U864" t="str">
            <v>(vide)</v>
          </cell>
          <cell r="V864" t="str">
            <v>PAI</v>
          </cell>
          <cell r="W864">
            <v>36</v>
          </cell>
          <cell r="X864">
            <v>36</v>
          </cell>
          <cell r="AQ864">
            <v>3</v>
          </cell>
          <cell r="AR864">
            <v>6</v>
          </cell>
          <cell r="AS864">
            <v>8</v>
          </cell>
          <cell r="AT864">
            <v>7</v>
          </cell>
          <cell r="AU864">
            <v>6</v>
          </cell>
          <cell r="AV864">
            <v>3</v>
          </cell>
          <cell r="AW864">
            <v>3</v>
          </cell>
          <cell r="CL864">
            <v>0</v>
          </cell>
        </row>
        <row r="865">
          <cell r="D865" t="str">
            <v>304IG10-937-C12MN</v>
          </cell>
          <cell r="E865" t="str">
            <v>304IG10</v>
          </cell>
          <cell r="F865" t="str">
            <v>SPHYRENE</v>
          </cell>
          <cell r="G865" t="str">
            <v>937</v>
          </cell>
          <cell r="H865" t="str">
            <v>YELLOWTAN/BLUEMARINE</v>
          </cell>
          <cell r="I865">
            <v>12.762</v>
          </cell>
          <cell r="J865">
            <v>65</v>
          </cell>
          <cell r="K865">
            <v>0</v>
          </cell>
          <cell r="L865">
            <v>32.5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 t="str">
            <v>HIVER 2019</v>
          </cell>
          <cell r="S865" t="str">
            <v>SHOES</v>
          </cell>
          <cell r="T865" t="str">
            <v>MAN</v>
          </cell>
          <cell r="U865" t="str">
            <v>40-1|41-2|42-2|43-3|44-2|45-1|46-1</v>
          </cell>
          <cell r="V865" t="str">
            <v>C12MN</v>
          </cell>
          <cell r="W865">
            <v>12</v>
          </cell>
          <cell r="X865">
            <v>1</v>
          </cell>
          <cell r="CG865">
            <v>1</v>
          </cell>
          <cell r="CL865">
            <v>0</v>
          </cell>
        </row>
        <row r="866">
          <cell r="D866" t="str">
            <v>304IGF0-902-PAI</v>
          </cell>
          <cell r="E866" t="str">
            <v>304IGF0</v>
          </cell>
          <cell r="F866" t="str">
            <v xml:space="preserve">SPHYRENE KID </v>
          </cell>
          <cell r="G866" t="str">
            <v>902</v>
          </cell>
          <cell r="H866" t="str">
            <v>BLACK YELLOW TAN RED</v>
          </cell>
          <cell r="I866">
            <v>11.317</v>
          </cell>
          <cell r="J866">
            <v>50</v>
          </cell>
          <cell r="K866">
            <v>0</v>
          </cell>
          <cell r="L866">
            <v>25</v>
          </cell>
          <cell r="M866">
            <v>0</v>
          </cell>
          <cell r="N866">
            <v>50</v>
          </cell>
          <cell r="O866">
            <v>0</v>
          </cell>
          <cell r="P866">
            <v>25.6</v>
          </cell>
          <cell r="Q866">
            <v>0</v>
          </cell>
          <cell r="R866" t="str">
            <v>HIVER 2019</v>
          </cell>
          <cell r="S866" t="str">
            <v>SHOES</v>
          </cell>
          <cell r="T866" t="str">
            <v>KID</v>
          </cell>
          <cell r="U866" t="str">
            <v>(vide)</v>
          </cell>
          <cell r="V866" t="str">
            <v>PAI</v>
          </cell>
          <cell r="W866">
            <v>3</v>
          </cell>
          <cell r="X866">
            <v>3</v>
          </cell>
          <cell r="AJ866">
            <v>3</v>
          </cell>
          <cell r="CL866">
            <v>0</v>
          </cell>
        </row>
        <row r="867">
          <cell r="D867" t="str">
            <v>304IGF0-928-PAI</v>
          </cell>
          <cell r="E867" t="str">
            <v>304IGF0</v>
          </cell>
          <cell r="F867" t="str">
            <v xml:space="preserve">SPHYRENE KID </v>
          </cell>
          <cell r="G867" t="str">
            <v>928</v>
          </cell>
          <cell r="H867" t="str">
            <v xml:space="preserve">GREEN DK BLACK ORANGE </v>
          </cell>
          <cell r="I867">
            <v>11.317</v>
          </cell>
          <cell r="J867">
            <v>50</v>
          </cell>
          <cell r="K867">
            <v>0</v>
          </cell>
          <cell r="L867">
            <v>25</v>
          </cell>
          <cell r="M867">
            <v>0</v>
          </cell>
          <cell r="N867">
            <v>50</v>
          </cell>
          <cell r="O867">
            <v>0</v>
          </cell>
          <cell r="P867">
            <v>25.6</v>
          </cell>
          <cell r="Q867">
            <v>0</v>
          </cell>
          <cell r="R867" t="str">
            <v>HIVER 2019</v>
          </cell>
          <cell r="S867" t="str">
            <v>SHOES</v>
          </cell>
          <cell r="T867" t="str">
            <v>KID</v>
          </cell>
          <cell r="U867" t="str">
            <v>(vide)</v>
          </cell>
          <cell r="V867" t="str">
            <v>PAI</v>
          </cell>
          <cell r="W867">
            <v>17</v>
          </cell>
          <cell r="X867">
            <v>17</v>
          </cell>
          <cell r="AJ867">
            <v>5</v>
          </cell>
          <cell r="AK867">
            <v>2</v>
          </cell>
          <cell r="AL867">
            <v>4</v>
          </cell>
          <cell r="AM867">
            <v>3</v>
          </cell>
          <cell r="AN867">
            <v>1</v>
          </cell>
          <cell r="AO867">
            <v>2</v>
          </cell>
          <cell r="CL867">
            <v>0</v>
          </cell>
        </row>
        <row r="868">
          <cell r="D868" t="str">
            <v>304IGF0-938-C16JR</v>
          </cell>
          <cell r="E868" t="str">
            <v>304IGF0</v>
          </cell>
          <cell r="F868" t="str">
            <v xml:space="preserve">SPHYRENE KID </v>
          </cell>
          <cell r="G868" t="str">
            <v>938</v>
          </cell>
          <cell r="H868" t="str">
            <v>BLUE MARINE/YELLOW TAN</v>
          </cell>
          <cell r="I868">
            <v>11.317</v>
          </cell>
          <cell r="J868">
            <v>50</v>
          </cell>
          <cell r="K868">
            <v>0</v>
          </cell>
          <cell r="L868">
            <v>25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 t="str">
            <v>HIVER 2019</v>
          </cell>
          <cell r="S868" t="str">
            <v>SHOES</v>
          </cell>
          <cell r="T868" t="str">
            <v>KID</v>
          </cell>
          <cell r="U868" t="str">
            <v>32-1|33-1|34-2|35-3|36-3|37-3|38-2|39-1</v>
          </cell>
          <cell r="V868" t="str">
            <v>C16JR</v>
          </cell>
          <cell r="W868">
            <v>176</v>
          </cell>
          <cell r="X868">
            <v>11</v>
          </cell>
          <cell r="CG868">
            <v>11</v>
          </cell>
          <cell r="CL868">
            <v>0</v>
          </cell>
        </row>
        <row r="869">
          <cell r="D869" t="str">
            <v>304IGY0-940-C12MN</v>
          </cell>
          <cell r="E869" t="str">
            <v>304IGY0</v>
          </cell>
          <cell r="F869" t="str">
            <v>SAN ANTONIO</v>
          </cell>
          <cell r="G869" t="str">
            <v>940</v>
          </cell>
          <cell r="H869" t="str">
            <v>GREEN/BLACK</v>
          </cell>
          <cell r="I869">
            <v>9.6150000000000002</v>
          </cell>
          <cell r="J869">
            <v>55</v>
          </cell>
          <cell r="K869">
            <v>0</v>
          </cell>
          <cell r="L869">
            <v>27.5</v>
          </cell>
          <cell r="M869">
            <v>0</v>
          </cell>
          <cell r="N869">
            <v>50</v>
          </cell>
          <cell r="O869">
            <v>0</v>
          </cell>
          <cell r="P869">
            <v>25</v>
          </cell>
          <cell r="Q869">
            <v>0</v>
          </cell>
          <cell r="R869" t="str">
            <v>ETE 2020</v>
          </cell>
          <cell r="S869" t="str">
            <v>SHOES</v>
          </cell>
          <cell r="T869" t="str">
            <v>UNISEX</v>
          </cell>
          <cell r="U869" t="str">
            <v>40-1|41-2|42-2|43-3|44-2|45-1|46-1</v>
          </cell>
          <cell r="V869" t="str">
            <v>C12MN</v>
          </cell>
          <cell r="W869">
            <v>132</v>
          </cell>
          <cell r="X869">
            <v>11</v>
          </cell>
          <cell r="CG869">
            <v>11</v>
          </cell>
          <cell r="CL869">
            <v>0</v>
          </cell>
        </row>
        <row r="870">
          <cell r="D870" t="str">
            <v>304IGY0-940-PAI</v>
          </cell>
          <cell r="E870" t="str">
            <v>304IGY0</v>
          </cell>
          <cell r="F870" t="str">
            <v>SAN ANTONIO</v>
          </cell>
          <cell r="G870" t="str">
            <v>940</v>
          </cell>
          <cell r="H870" t="str">
            <v>GREEN/BLACK</v>
          </cell>
          <cell r="I870">
            <v>9.6150000000000002</v>
          </cell>
          <cell r="J870">
            <v>55</v>
          </cell>
          <cell r="K870">
            <v>0</v>
          </cell>
          <cell r="L870">
            <v>27.5</v>
          </cell>
          <cell r="M870">
            <v>0</v>
          </cell>
          <cell r="N870">
            <v>50</v>
          </cell>
          <cell r="O870">
            <v>0</v>
          </cell>
          <cell r="P870">
            <v>25</v>
          </cell>
          <cell r="Q870">
            <v>0</v>
          </cell>
          <cell r="R870" t="str">
            <v>ETE 2020</v>
          </cell>
          <cell r="S870" t="str">
            <v>SHOES</v>
          </cell>
          <cell r="T870" t="str">
            <v>UNISEX</v>
          </cell>
          <cell r="U870" t="str">
            <v>(vide)</v>
          </cell>
          <cell r="V870" t="str">
            <v>PAI</v>
          </cell>
          <cell r="W870">
            <v>8</v>
          </cell>
          <cell r="X870">
            <v>8</v>
          </cell>
          <cell r="AS870">
            <v>1</v>
          </cell>
          <cell r="AT870">
            <v>3</v>
          </cell>
          <cell r="AU870">
            <v>2</v>
          </cell>
          <cell r="AV870">
            <v>1</v>
          </cell>
          <cell r="AW870">
            <v>1</v>
          </cell>
          <cell r="CL870">
            <v>0</v>
          </cell>
        </row>
        <row r="871">
          <cell r="D871" t="str">
            <v>304IGY0-941-C12MN</v>
          </cell>
          <cell r="E871" t="str">
            <v>304IGY0</v>
          </cell>
          <cell r="F871" t="str">
            <v>SAN ANTONIO</v>
          </cell>
          <cell r="G871" t="str">
            <v>941</v>
          </cell>
          <cell r="H871" t="str">
            <v>GREY MD/ORANGE MANGO</v>
          </cell>
          <cell r="I871">
            <v>9.6150000000000002</v>
          </cell>
          <cell r="J871">
            <v>55</v>
          </cell>
          <cell r="K871">
            <v>0</v>
          </cell>
          <cell r="L871">
            <v>27.5</v>
          </cell>
          <cell r="M871">
            <v>0</v>
          </cell>
          <cell r="N871">
            <v>50</v>
          </cell>
          <cell r="O871">
            <v>0</v>
          </cell>
          <cell r="P871">
            <v>25</v>
          </cell>
          <cell r="Q871">
            <v>0</v>
          </cell>
          <cell r="R871" t="str">
            <v>ETE 2020</v>
          </cell>
          <cell r="S871" t="str">
            <v>SHOES</v>
          </cell>
          <cell r="T871" t="str">
            <v>UNISEX</v>
          </cell>
          <cell r="U871" t="str">
            <v>40-1|41-2|42-2|43-3|44-2|45-1|46-1</v>
          </cell>
          <cell r="V871" t="str">
            <v>C12MN</v>
          </cell>
          <cell r="W871">
            <v>468</v>
          </cell>
          <cell r="X871">
            <v>39</v>
          </cell>
          <cell r="CG871">
            <v>39</v>
          </cell>
          <cell r="CL871">
            <v>0</v>
          </cell>
        </row>
        <row r="872">
          <cell r="D872" t="str">
            <v>304IGY0-942-C12MN</v>
          </cell>
          <cell r="E872" t="str">
            <v>304IGY0</v>
          </cell>
          <cell r="F872" t="str">
            <v>SAN ANTONIO</v>
          </cell>
          <cell r="G872" t="str">
            <v>942</v>
          </cell>
          <cell r="H872" t="str">
            <v>BLACK/GREY MD</v>
          </cell>
          <cell r="I872">
            <v>9.6150000000000002</v>
          </cell>
          <cell r="J872">
            <v>55</v>
          </cell>
          <cell r="K872">
            <v>0</v>
          </cell>
          <cell r="L872">
            <v>27.5</v>
          </cell>
          <cell r="M872">
            <v>0</v>
          </cell>
          <cell r="N872">
            <v>50</v>
          </cell>
          <cell r="O872">
            <v>0</v>
          </cell>
          <cell r="P872">
            <v>25</v>
          </cell>
          <cell r="Q872">
            <v>0</v>
          </cell>
          <cell r="R872" t="str">
            <v>ETE 2020</v>
          </cell>
          <cell r="S872" t="str">
            <v>SHOES</v>
          </cell>
          <cell r="T872" t="str">
            <v>UNISEX</v>
          </cell>
          <cell r="U872" t="str">
            <v>40-1|41-2|42-2|43-3|44-2|45-1|46-1</v>
          </cell>
          <cell r="V872" t="str">
            <v>C12MN</v>
          </cell>
          <cell r="W872">
            <v>804</v>
          </cell>
          <cell r="X872">
            <v>67</v>
          </cell>
          <cell r="CG872">
            <v>67</v>
          </cell>
          <cell r="CL872">
            <v>0</v>
          </cell>
        </row>
        <row r="873">
          <cell r="D873" t="str">
            <v>304IGY0-942-PAI</v>
          </cell>
          <cell r="E873" t="str">
            <v>304IGY0</v>
          </cell>
          <cell r="F873" t="str">
            <v>SAN ANTONIO</v>
          </cell>
          <cell r="G873" t="str">
            <v>942</v>
          </cell>
          <cell r="H873" t="str">
            <v>BLACK/GREY MD</v>
          </cell>
          <cell r="I873">
            <v>9.6150000000000002</v>
          </cell>
          <cell r="J873">
            <v>55</v>
          </cell>
          <cell r="K873">
            <v>0</v>
          </cell>
          <cell r="L873">
            <v>27.5</v>
          </cell>
          <cell r="M873">
            <v>0</v>
          </cell>
          <cell r="N873">
            <v>50</v>
          </cell>
          <cell r="O873">
            <v>0</v>
          </cell>
          <cell r="P873">
            <v>25</v>
          </cell>
          <cell r="Q873">
            <v>0</v>
          </cell>
          <cell r="R873" t="str">
            <v>ETE 2020</v>
          </cell>
          <cell r="S873" t="str">
            <v>SHOES</v>
          </cell>
          <cell r="T873" t="str">
            <v>UNISEX</v>
          </cell>
          <cell r="U873" t="str">
            <v>(vide)</v>
          </cell>
          <cell r="V873" t="str">
            <v>PAI</v>
          </cell>
          <cell r="W873">
            <v>23</v>
          </cell>
          <cell r="X873">
            <v>23</v>
          </cell>
          <cell r="AR873">
            <v>5</v>
          </cell>
          <cell r="AS873">
            <v>2</v>
          </cell>
          <cell r="AT873">
            <v>7</v>
          </cell>
          <cell r="AU873">
            <v>4</v>
          </cell>
          <cell r="AV873">
            <v>2</v>
          </cell>
          <cell r="AW873">
            <v>3</v>
          </cell>
          <cell r="CL873">
            <v>0</v>
          </cell>
        </row>
        <row r="874">
          <cell r="D874" t="str">
            <v>304IGY0-943-C12MN</v>
          </cell>
          <cell r="E874" t="str">
            <v>304IGY0</v>
          </cell>
          <cell r="F874" t="str">
            <v>SAN ANTONIO</v>
          </cell>
          <cell r="G874" t="str">
            <v>943</v>
          </cell>
          <cell r="H874" t="str">
            <v>GREEN LICHEN/BLACK</v>
          </cell>
          <cell r="I874">
            <v>9.6150000000000002</v>
          </cell>
          <cell r="J874">
            <v>55</v>
          </cell>
          <cell r="K874">
            <v>0</v>
          </cell>
          <cell r="L874">
            <v>27.5</v>
          </cell>
          <cell r="M874">
            <v>0</v>
          </cell>
          <cell r="N874">
            <v>50</v>
          </cell>
          <cell r="O874">
            <v>0</v>
          </cell>
          <cell r="P874">
            <v>25</v>
          </cell>
          <cell r="Q874">
            <v>0</v>
          </cell>
          <cell r="R874" t="str">
            <v>ETE 2020</v>
          </cell>
          <cell r="S874" t="str">
            <v>SHOES</v>
          </cell>
          <cell r="T874" t="str">
            <v>UNISEX</v>
          </cell>
          <cell r="U874" t="str">
            <v>40-1|41-2|42-2|43-3|44-2|45-1|46-1</v>
          </cell>
          <cell r="V874" t="str">
            <v>C12MN</v>
          </cell>
          <cell r="W874">
            <v>1248</v>
          </cell>
          <cell r="X874">
            <v>104</v>
          </cell>
          <cell r="CG874">
            <v>104</v>
          </cell>
          <cell r="CL874">
            <v>0</v>
          </cell>
        </row>
        <row r="875">
          <cell r="D875" t="str">
            <v>304IGY0-943-PAI</v>
          </cell>
          <cell r="E875" t="str">
            <v>304IGY0</v>
          </cell>
          <cell r="F875" t="str">
            <v>SAN ANTONIO</v>
          </cell>
          <cell r="G875" t="str">
            <v>943</v>
          </cell>
          <cell r="H875" t="str">
            <v>GREEN LICHEN/BLACK</v>
          </cell>
          <cell r="I875">
            <v>9.6150000000000002</v>
          </cell>
          <cell r="J875">
            <v>55</v>
          </cell>
          <cell r="K875">
            <v>0</v>
          </cell>
          <cell r="L875">
            <v>27.5</v>
          </cell>
          <cell r="M875">
            <v>0</v>
          </cell>
          <cell r="N875">
            <v>50</v>
          </cell>
          <cell r="O875">
            <v>0</v>
          </cell>
          <cell r="P875">
            <v>25</v>
          </cell>
          <cell r="Q875">
            <v>0</v>
          </cell>
          <cell r="R875" t="str">
            <v>ETE 2020</v>
          </cell>
          <cell r="S875" t="str">
            <v>SHOES</v>
          </cell>
          <cell r="T875" t="str">
            <v>UNISEX</v>
          </cell>
          <cell r="U875" t="str">
            <v>(vide)</v>
          </cell>
          <cell r="V875" t="str">
            <v>PAI</v>
          </cell>
          <cell r="W875">
            <v>28</v>
          </cell>
          <cell r="X875">
            <v>28</v>
          </cell>
          <cell r="AQ875">
            <v>2</v>
          </cell>
          <cell r="AR875">
            <v>6</v>
          </cell>
          <cell r="AS875">
            <v>5</v>
          </cell>
          <cell r="AT875">
            <v>7</v>
          </cell>
          <cell r="AU875">
            <v>4</v>
          </cell>
          <cell r="AV875">
            <v>3</v>
          </cell>
          <cell r="AW875">
            <v>1</v>
          </cell>
          <cell r="CL875">
            <v>0</v>
          </cell>
        </row>
        <row r="876">
          <cell r="D876" t="str">
            <v>304IGY0-A52-C12MN</v>
          </cell>
          <cell r="E876" t="str">
            <v>304IGY0</v>
          </cell>
          <cell r="F876" t="str">
            <v>SAN ANTONIO</v>
          </cell>
          <cell r="G876" t="str">
            <v>A52</v>
          </cell>
          <cell r="H876" t="str">
            <v>BLACK/WHITE</v>
          </cell>
          <cell r="I876">
            <v>9.6150000000000002</v>
          </cell>
          <cell r="J876">
            <v>55</v>
          </cell>
          <cell r="K876">
            <v>0</v>
          </cell>
          <cell r="L876">
            <v>27.5</v>
          </cell>
          <cell r="M876">
            <v>0</v>
          </cell>
          <cell r="N876">
            <v>50</v>
          </cell>
          <cell r="O876">
            <v>0</v>
          </cell>
          <cell r="P876">
            <v>25</v>
          </cell>
          <cell r="Q876">
            <v>0</v>
          </cell>
          <cell r="R876" t="str">
            <v>ETE 2020</v>
          </cell>
          <cell r="S876" t="str">
            <v>SHOES</v>
          </cell>
          <cell r="T876" t="str">
            <v>UNISEX</v>
          </cell>
          <cell r="U876" t="str">
            <v>40-1|41-2|42-2|43-3|44-2|45-1|46-1</v>
          </cell>
          <cell r="V876" t="str">
            <v>C12MN</v>
          </cell>
          <cell r="W876">
            <v>12</v>
          </cell>
          <cell r="X876">
            <v>1</v>
          </cell>
          <cell r="CG876">
            <v>1</v>
          </cell>
          <cell r="CL876">
            <v>0</v>
          </cell>
        </row>
        <row r="877">
          <cell r="D877" t="str">
            <v>304IGY0-A52-PAI</v>
          </cell>
          <cell r="E877" t="str">
            <v>304IGY0</v>
          </cell>
          <cell r="F877" t="str">
            <v>SAN ANTONIO</v>
          </cell>
          <cell r="G877" t="str">
            <v>A52</v>
          </cell>
          <cell r="H877" t="str">
            <v>BLACK/WHITE</v>
          </cell>
          <cell r="I877">
            <v>9.6150000000000002</v>
          </cell>
          <cell r="J877">
            <v>55</v>
          </cell>
          <cell r="K877">
            <v>0</v>
          </cell>
          <cell r="L877">
            <v>27.5</v>
          </cell>
          <cell r="M877">
            <v>0</v>
          </cell>
          <cell r="N877">
            <v>50</v>
          </cell>
          <cell r="O877">
            <v>0</v>
          </cell>
          <cell r="P877">
            <v>25</v>
          </cell>
          <cell r="Q877">
            <v>0</v>
          </cell>
          <cell r="R877" t="str">
            <v>ETE 2020</v>
          </cell>
          <cell r="S877" t="str">
            <v>SHOES</v>
          </cell>
          <cell r="T877" t="str">
            <v>UNISEX</v>
          </cell>
          <cell r="U877" t="str">
            <v>(vide)</v>
          </cell>
          <cell r="V877" t="str">
            <v>PAI</v>
          </cell>
          <cell r="W877">
            <v>30</v>
          </cell>
          <cell r="X877">
            <v>30</v>
          </cell>
          <cell r="AQ877">
            <v>3</v>
          </cell>
          <cell r="AR877">
            <v>4</v>
          </cell>
          <cell r="AS877">
            <v>5</v>
          </cell>
          <cell r="AT877">
            <v>7</v>
          </cell>
          <cell r="AU877">
            <v>6</v>
          </cell>
          <cell r="AV877">
            <v>2</v>
          </cell>
          <cell r="AW877">
            <v>3</v>
          </cell>
          <cell r="CL877">
            <v>0</v>
          </cell>
        </row>
        <row r="878">
          <cell r="D878" t="str">
            <v>304IGY0-A53-C12MN</v>
          </cell>
          <cell r="E878" t="str">
            <v>304IGY0</v>
          </cell>
          <cell r="F878" t="str">
            <v>SAN ANTONIO</v>
          </cell>
          <cell r="G878" t="str">
            <v>A53</v>
          </cell>
          <cell r="H878" t="str">
            <v>RED TRUE/BLACK</v>
          </cell>
          <cell r="I878">
            <v>9.6150000000000002</v>
          </cell>
          <cell r="J878">
            <v>55</v>
          </cell>
          <cell r="K878">
            <v>0</v>
          </cell>
          <cell r="L878">
            <v>27.5</v>
          </cell>
          <cell r="M878">
            <v>0</v>
          </cell>
          <cell r="N878">
            <v>50</v>
          </cell>
          <cell r="O878">
            <v>0</v>
          </cell>
          <cell r="P878">
            <v>25</v>
          </cell>
          <cell r="Q878">
            <v>0</v>
          </cell>
          <cell r="R878" t="str">
            <v>ETE 2020</v>
          </cell>
          <cell r="S878" t="str">
            <v>SHOES</v>
          </cell>
          <cell r="T878" t="str">
            <v>UNISEX</v>
          </cell>
          <cell r="U878" t="str">
            <v>40-1|41-2|42-2|43-3|44-2|45-1|46-1</v>
          </cell>
          <cell r="V878" t="str">
            <v>C12MN</v>
          </cell>
          <cell r="W878">
            <v>552</v>
          </cell>
          <cell r="X878">
            <v>46</v>
          </cell>
          <cell r="CG878">
            <v>46</v>
          </cell>
          <cell r="CL878">
            <v>0</v>
          </cell>
        </row>
        <row r="879">
          <cell r="D879" t="str">
            <v>304IGY0-A53-PAI</v>
          </cell>
          <cell r="E879" t="str">
            <v>304IGY0</v>
          </cell>
          <cell r="F879" t="str">
            <v>SAN ANTONIO</v>
          </cell>
          <cell r="G879" t="str">
            <v>A53</v>
          </cell>
          <cell r="H879" t="str">
            <v>RED TRUE/BLACK</v>
          </cell>
          <cell r="I879">
            <v>9.6150000000000002</v>
          </cell>
          <cell r="J879">
            <v>55</v>
          </cell>
          <cell r="K879">
            <v>0</v>
          </cell>
          <cell r="L879">
            <v>27.5</v>
          </cell>
          <cell r="M879">
            <v>0</v>
          </cell>
          <cell r="N879">
            <v>50</v>
          </cell>
          <cell r="O879">
            <v>0</v>
          </cell>
          <cell r="P879">
            <v>25</v>
          </cell>
          <cell r="Q879">
            <v>0</v>
          </cell>
          <cell r="R879" t="str">
            <v>ETE 2020</v>
          </cell>
          <cell r="S879" t="str">
            <v>SHOES</v>
          </cell>
          <cell r="T879" t="str">
            <v>UNISEX</v>
          </cell>
          <cell r="U879" t="str">
            <v>(vide)</v>
          </cell>
          <cell r="V879" t="str">
            <v>PAI</v>
          </cell>
          <cell r="W879">
            <v>29</v>
          </cell>
          <cell r="X879">
            <v>29</v>
          </cell>
          <cell r="AQ879">
            <v>3</v>
          </cell>
          <cell r="AR879">
            <v>5</v>
          </cell>
          <cell r="AS879">
            <v>3</v>
          </cell>
          <cell r="AT879">
            <v>7</v>
          </cell>
          <cell r="AU879">
            <v>5</v>
          </cell>
          <cell r="AV879">
            <v>3</v>
          </cell>
          <cell r="AW879">
            <v>3</v>
          </cell>
          <cell r="CL879">
            <v>0</v>
          </cell>
        </row>
        <row r="880">
          <cell r="D880" t="str">
            <v>304IHI0-903-PAI</v>
          </cell>
          <cell r="E880" t="str">
            <v>304IHI0</v>
          </cell>
          <cell r="F880" t="str">
            <v>SAN ANTONIO KID</v>
          </cell>
          <cell r="G880" t="str">
            <v>903</v>
          </cell>
          <cell r="H880" t="str">
            <v xml:space="preserve">BLACK GREY </v>
          </cell>
          <cell r="I880">
            <v>7.6070000000000002</v>
          </cell>
          <cell r="J880">
            <v>40</v>
          </cell>
          <cell r="K880">
            <v>0</v>
          </cell>
          <cell r="L880">
            <v>20</v>
          </cell>
          <cell r="M880">
            <v>0</v>
          </cell>
          <cell r="N880">
            <v>35</v>
          </cell>
          <cell r="O880">
            <v>0</v>
          </cell>
          <cell r="P880">
            <v>17.5</v>
          </cell>
          <cell r="Q880">
            <v>0</v>
          </cell>
          <cell r="R880" t="str">
            <v>HIVER 2019</v>
          </cell>
          <cell r="S880" t="str">
            <v>SHOES</v>
          </cell>
          <cell r="T880" t="str">
            <v>KID</v>
          </cell>
          <cell r="U880" t="str">
            <v>(vide)</v>
          </cell>
          <cell r="V880" t="str">
            <v>PAI</v>
          </cell>
          <cell r="W880">
            <v>2</v>
          </cell>
          <cell r="X880">
            <v>2</v>
          </cell>
          <cell r="AM880">
            <v>1</v>
          </cell>
          <cell r="AN880">
            <v>1</v>
          </cell>
          <cell r="CL880">
            <v>0</v>
          </cell>
        </row>
        <row r="881">
          <cell r="D881" t="str">
            <v>304IHI0-905-PAI</v>
          </cell>
          <cell r="E881" t="str">
            <v>304IHI0</v>
          </cell>
          <cell r="F881" t="str">
            <v>SAN ANTONIO KID</v>
          </cell>
          <cell r="G881" t="str">
            <v>905</v>
          </cell>
          <cell r="H881" t="str">
            <v>BLACK</v>
          </cell>
          <cell r="I881">
            <v>7.6070000000000002</v>
          </cell>
          <cell r="J881">
            <v>38</v>
          </cell>
          <cell r="K881">
            <v>0</v>
          </cell>
          <cell r="L881">
            <v>19</v>
          </cell>
          <cell r="M881">
            <v>0</v>
          </cell>
          <cell r="N881">
            <v>35</v>
          </cell>
          <cell r="O881">
            <v>0</v>
          </cell>
          <cell r="P881">
            <v>21.08</v>
          </cell>
          <cell r="Q881">
            <v>0</v>
          </cell>
          <cell r="R881" t="str">
            <v>HIVER 2019</v>
          </cell>
          <cell r="S881" t="str">
            <v>SHOES</v>
          </cell>
          <cell r="T881" t="str">
            <v>KID</v>
          </cell>
          <cell r="U881" t="str">
            <v>(vide)</v>
          </cell>
          <cell r="V881" t="str">
            <v>PAI</v>
          </cell>
          <cell r="W881">
            <v>9</v>
          </cell>
          <cell r="X881">
            <v>9</v>
          </cell>
          <cell r="AE881">
            <v>1</v>
          </cell>
          <cell r="AG881">
            <v>2</v>
          </cell>
          <cell r="AH881">
            <v>2</v>
          </cell>
          <cell r="AI881">
            <v>1</v>
          </cell>
          <cell r="AJ881">
            <v>2</v>
          </cell>
          <cell r="AK881">
            <v>1</v>
          </cell>
          <cell r="CL881">
            <v>0</v>
          </cell>
        </row>
        <row r="882">
          <cell r="D882" t="str">
            <v>304IHI0-905-C14KD</v>
          </cell>
          <cell r="E882" t="str">
            <v>304IHI0</v>
          </cell>
          <cell r="F882" t="str">
            <v>SAN ANTONIO KID</v>
          </cell>
          <cell r="G882" t="str">
            <v>905</v>
          </cell>
          <cell r="H882" t="str">
            <v>BLACK</v>
          </cell>
          <cell r="I882">
            <v>7.6070000000000002</v>
          </cell>
          <cell r="J882">
            <v>38</v>
          </cell>
          <cell r="K882">
            <v>0</v>
          </cell>
          <cell r="L882">
            <v>19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 t="str">
            <v>HIVER 2019</v>
          </cell>
          <cell r="S882" t="str">
            <v>SHOES</v>
          </cell>
          <cell r="T882" t="str">
            <v>KID</v>
          </cell>
          <cell r="U882" t="str">
            <v>28-1|29-1|30-2|31-2|32-3|33-3|34-2</v>
          </cell>
          <cell r="V882" t="str">
            <v>C14KD</v>
          </cell>
          <cell r="W882">
            <v>378</v>
          </cell>
          <cell r="X882">
            <v>27</v>
          </cell>
          <cell r="CG882">
            <v>27</v>
          </cell>
          <cell r="CL882">
            <v>0</v>
          </cell>
        </row>
        <row r="883">
          <cell r="D883" t="str">
            <v>304IHI0-905-PAI</v>
          </cell>
          <cell r="E883" t="str">
            <v>304IHI0</v>
          </cell>
          <cell r="F883" t="str">
            <v>SAN ANTONIO KID</v>
          </cell>
          <cell r="G883" t="str">
            <v>905</v>
          </cell>
          <cell r="H883" t="str">
            <v>BLACK</v>
          </cell>
          <cell r="I883">
            <v>7.6070000000000002</v>
          </cell>
          <cell r="J883">
            <v>40</v>
          </cell>
          <cell r="K883">
            <v>0</v>
          </cell>
          <cell r="L883">
            <v>20</v>
          </cell>
          <cell r="M883">
            <v>0</v>
          </cell>
          <cell r="N883">
            <v>35</v>
          </cell>
          <cell r="O883">
            <v>0</v>
          </cell>
          <cell r="P883">
            <v>17.5</v>
          </cell>
          <cell r="Q883">
            <v>0</v>
          </cell>
          <cell r="R883" t="str">
            <v>HIVER 2019</v>
          </cell>
          <cell r="S883" t="str">
            <v>SHOES</v>
          </cell>
          <cell r="T883" t="str">
            <v>KID</v>
          </cell>
          <cell r="U883" t="str">
            <v>(vide)</v>
          </cell>
          <cell r="V883" t="str">
            <v>PAI</v>
          </cell>
          <cell r="W883">
            <v>23</v>
          </cell>
          <cell r="X883">
            <v>23</v>
          </cell>
          <cell r="AL883">
            <v>4</v>
          </cell>
          <cell r="AM883">
            <v>6</v>
          </cell>
          <cell r="AN883">
            <v>6</v>
          </cell>
          <cell r="AO883">
            <v>3</v>
          </cell>
          <cell r="AP883">
            <v>4</v>
          </cell>
          <cell r="CL883">
            <v>0</v>
          </cell>
        </row>
        <row r="884">
          <cell r="D884" t="str">
            <v>304IHI0-905-C12JR</v>
          </cell>
          <cell r="E884" t="str">
            <v>304IHI0</v>
          </cell>
          <cell r="F884" t="str">
            <v>SAN ANTONIO KID</v>
          </cell>
          <cell r="G884" t="str">
            <v>905</v>
          </cell>
          <cell r="H884" t="str">
            <v>BLACK</v>
          </cell>
          <cell r="I884">
            <v>7.6070000000000002</v>
          </cell>
          <cell r="J884">
            <v>40</v>
          </cell>
          <cell r="K884">
            <v>0</v>
          </cell>
          <cell r="L884">
            <v>20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 t="str">
            <v>HIVER 2019</v>
          </cell>
          <cell r="S884" t="str">
            <v>SHOES</v>
          </cell>
          <cell r="T884" t="str">
            <v>KID</v>
          </cell>
          <cell r="U884" t="str">
            <v>35-2|36-3|37-3|38-2|39-2</v>
          </cell>
          <cell r="V884" t="str">
            <v>C12JR</v>
          </cell>
          <cell r="W884">
            <v>228</v>
          </cell>
          <cell r="X884">
            <v>19</v>
          </cell>
          <cell r="CG884">
            <v>19</v>
          </cell>
          <cell r="CL884">
            <v>0</v>
          </cell>
        </row>
        <row r="885">
          <cell r="D885" t="str">
            <v>304IHI0-911-PAI</v>
          </cell>
          <cell r="E885" t="str">
            <v>304IHI0</v>
          </cell>
          <cell r="F885" t="str">
            <v>SAN ANTONIO KID</v>
          </cell>
          <cell r="G885" t="str">
            <v>911</v>
          </cell>
          <cell r="H885" t="str">
            <v>BLACK/SILVER</v>
          </cell>
          <cell r="I885">
            <v>7.6070000000000002</v>
          </cell>
          <cell r="J885">
            <v>38</v>
          </cell>
          <cell r="K885">
            <v>0</v>
          </cell>
          <cell r="L885">
            <v>19</v>
          </cell>
          <cell r="M885">
            <v>0</v>
          </cell>
          <cell r="N885">
            <v>35</v>
          </cell>
          <cell r="O885">
            <v>0</v>
          </cell>
          <cell r="P885">
            <v>21.08</v>
          </cell>
          <cell r="Q885">
            <v>0</v>
          </cell>
          <cell r="R885" t="str">
            <v>HIVER 2019</v>
          </cell>
          <cell r="S885" t="str">
            <v>SHOES</v>
          </cell>
          <cell r="T885" t="str">
            <v>KID</v>
          </cell>
          <cell r="U885" t="str">
            <v>(vide)</v>
          </cell>
          <cell r="V885" t="str">
            <v>PAI</v>
          </cell>
          <cell r="W885">
            <v>24</v>
          </cell>
          <cell r="X885">
            <v>24</v>
          </cell>
          <cell r="AE885">
            <v>2</v>
          </cell>
          <cell r="AF885">
            <v>1</v>
          </cell>
          <cell r="AG885">
            <v>4</v>
          </cell>
          <cell r="AH885">
            <v>4</v>
          </cell>
          <cell r="AI885">
            <v>8</v>
          </cell>
          <cell r="AJ885">
            <v>2</v>
          </cell>
          <cell r="AK885">
            <v>3</v>
          </cell>
          <cell r="CL885">
            <v>0</v>
          </cell>
        </row>
        <row r="886">
          <cell r="D886" t="str">
            <v>304IHI0-911-PAI</v>
          </cell>
          <cell r="E886" t="str">
            <v>304IHI0</v>
          </cell>
          <cell r="F886" t="str">
            <v>SAN ANTONIO KID</v>
          </cell>
          <cell r="G886" t="str">
            <v>911</v>
          </cell>
          <cell r="H886" t="str">
            <v>BLACK/SILVER</v>
          </cell>
          <cell r="I886">
            <v>7.6070000000000002</v>
          </cell>
          <cell r="J886">
            <v>40</v>
          </cell>
          <cell r="K886">
            <v>0</v>
          </cell>
          <cell r="L886">
            <v>20</v>
          </cell>
          <cell r="M886">
            <v>0</v>
          </cell>
          <cell r="N886">
            <v>35</v>
          </cell>
          <cell r="O886">
            <v>0</v>
          </cell>
          <cell r="P886">
            <v>17.5</v>
          </cell>
          <cell r="Q886">
            <v>0</v>
          </cell>
          <cell r="R886" t="str">
            <v>HIVER 2019</v>
          </cell>
          <cell r="S886" t="str">
            <v>SHOES</v>
          </cell>
          <cell r="T886" t="str">
            <v>KID</v>
          </cell>
          <cell r="U886" t="str">
            <v>(vide)</v>
          </cell>
          <cell r="V886" t="str">
            <v>PAI</v>
          </cell>
          <cell r="W886">
            <v>21</v>
          </cell>
          <cell r="X886">
            <v>21</v>
          </cell>
          <cell r="AL886">
            <v>3</v>
          </cell>
          <cell r="AM886">
            <v>6</v>
          </cell>
          <cell r="AN886">
            <v>4</v>
          </cell>
          <cell r="AO886">
            <v>4</v>
          </cell>
          <cell r="AP886">
            <v>4</v>
          </cell>
          <cell r="CL886">
            <v>0</v>
          </cell>
        </row>
        <row r="887">
          <cell r="D887" t="str">
            <v>304IHI0-911-C12JR</v>
          </cell>
          <cell r="E887" t="str">
            <v>304IHI0</v>
          </cell>
          <cell r="F887" t="str">
            <v>SAN ANTONIO KID</v>
          </cell>
          <cell r="G887" t="str">
            <v>911</v>
          </cell>
          <cell r="H887" t="str">
            <v>BLACK/SILVER</v>
          </cell>
          <cell r="I887">
            <v>7.6070000000000002</v>
          </cell>
          <cell r="J887">
            <v>40</v>
          </cell>
          <cell r="K887">
            <v>0</v>
          </cell>
          <cell r="L887">
            <v>20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 t="str">
            <v>HIVER 2019</v>
          </cell>
          <cell r="S887" t="str">
            <v>SHOES</v>
          </cell>
          <cell r="T887" t="str">
            <v>KID</v>
          </cell>
          <cell r="U887" t="str">
            <v>35-2|36-3|37-3|38-2|39-2</v>
          </cell>
          <cell r="V887" t="str">
            <v>C12JR</v>
          </cell>
          <cell r="W887">
            <v>24</v>
          </cell>
          <cell r="X887">
            <v>2</v>
          </cell>
          <cell r="CG887">
            <v>2</v>
          </cell>
          <cell r="CL887">
            <v>0</v>
          </cell>
        </row>
        <row r="888">
          <cell r="D888" t="str">
            <v>304IHI0-915-PAI</v>
          </cell>
          <cell r="E888" t="str">
            <v>304IHI0</v>
          </cell>
          <cell r="F888" t="str">
            <v>SAN ANTONIO KID</v>
          </cell>
          <cell r="G888" t="str">
            <v>915</v>
          </cell>
          <cell r="H888" t="str">
            <v xml:space="preserve">BLACK RED BAHIA </v>
          </cell>
          <cell r="I888">
            <v>7.6070000000000002</v>
          </cell>
          <cell r="J888">
            <v>40</v>
          </cell>
          <cell r="K888">
            <v>0</v>
          </cell>
          <cell r="L888">
            <v>20</v>
          </cell>
          <cell r="M888">
            <v>0</v>
          </cell>
          <cell r="N888">
            <v>35</v>
          </cell>
          <cell r="O888">
            <v>0</v>
          </cell>
          <cell r="P888">
            <v>17.5</v>
          </cell>
          <cell r="Q888">
            <v>0</v>
          </cell>
          <cell r="R888" t="str">
            <v>HIVER 2019</v>
          </cell>
          <cell r="S888" t="str">
            <v>SHOES</v>
          </cell>
          <cell r="T888" t="str">
            <v>KID</v>
          </cell>
          <cell r="U888" t="str">
            <v>(vide)</v>
          </cell>
          <cell r="V888" t="str">
            <v>PAI</v>
          </cell>
          <cell r="W888">
            <v>10</v>
          </cell>
          <cell r="X888">
            <v>10</v>
          </cell>
          <cell r="AL888">
            <v>1</v>
          </cell>
          <cell r="AM888">
            <v>5</v>
          </cell>
          <cell r="AN888">
            <v>3</v>
          </cell>
          <cell r="AO888">
            <v>1</v>
          </cell>
          <cell r="CL888">
            <v>0</v>
          </cell>
        </row>
        <row r="889">
          <cell r="D889" t="str">
            <v>304IHI0-916-PAI</v>
          </cell>
          <cell r="E889" t="str">
            <v>304IHI0</v>
          </cell>
          <cell r="F889" t="str">
            <v>SAN ANTONIO KID</v>
          </cell>
          <cell r="G889" t="str">
            <v>916</v>
          </cell>
          <cell r="H889" t="str">
            <v>GREY DK RED BAHIA</v>
          </cell>
          <cell r="I889">
            <v>7.6070000000000002</v>
          </cell>
          <cell r="J889">
            <v>38</v>
          </cell>
          <cell r="K889">
            <v>0</v>
          </cell>
          <cell r="L889">
            <v>19</v>
          </cell>
          <cell r="M889">
            <v>0</v>
          </cell>
          <cell r="N889">
            <v>35</v>
          </cell>
          <cell r="O889">
            <v>0</v>
          </cell>
          <cell r="P889">
            <v>21.08</v>
          </cell>
          <cell r="Q889">
            <v>0</v>
          </cell>
          <cell r="R889" t="str">
            <v>HIVER 2019</v>
          </cell>
          <cell r="S889" t="str">
            <v>SHOES</v>
          </cell>
          <cell r="T889" t="str">
            <v>KID</v>
          </cell>
          <cell r="U889" t="str">
            <v>(vide)</v>
          </cell>
          <cell r="V889" t="str">
            <v>PAI</v>
          </cell>
          <cell r="W889">
            <v>24</v>
          </cell>
          <cell r="X889">
            <v>24</v>
          </cell>
          <cell r="AE889">
            <v>9</v>
          </cell>
          <cell r="AF889">
            <v>2</v>
          </cell>
          <cell r="AG889">
            <v>9</v>
          </cell>
          <cell r="AH889">
            <v>1</v>
          </cell>
          <cell r="AJ889">
            <v>1</v>
          </cell>
          <cell r="AK889">
            <v>2</v>
          </cell>
          <cell r="CL889">
            <v>0</v>
          </cell>
        </row>
        <row r="890">
          <cell r="D890" t="str">
            <v>304IHI0-916-C12J</v>
          </cell>
          <cell r="E890" t="str">
            <v>304IHI0</v>
          </cell>
          <cell r="F890" t="str">
            <v>SAN ANTONIO KID</v>
          </cell>
          <cell r="G890" t="str">
            <v>916</v>
          </cell>
          <cell r="H890" t="str">
            <v>GREY DK RED BAHIA</v>
          </cell>
          <cell r="I890">
            <v>7.6070000000000002</v>
          </cell>
          <cell r="J890">
            <v>40</v>
          </cell>
          <cell r="K890">
            <v>0</v>
          </cell>
          <cell r="L890">
            <v>20</v>
          </cell>
          <cell r="M890">
            <v>0</v>
          </cell>
          <cell r="N890">
            <v>32</v>
          </cell>
          <cell r="O890">
            <v>0</v>
          </cell>
          <cell r="P890">
            <v>17.5</v>
          </cell>
          <cell r="Q890">
            <v>0</v>
          </cell>
          <cell r="R890" t="str">
            <v>HIVER 2019</v>
          </cell>
          <cell r="S890" t="str">
            <v>SHOES</v>
          </cell>
          <cell r="T890" t="str">
            <v>KID</v>
          </cell>
          <cell r="U890" t="str">
            <v>35-3|36-3|37-3|38-2|39-1</v>
          </cell>
          <cell r="V890" t="str">
            <v>C12J</v>
          </cell>
          <cell r="W890">
            <v>24</v>
          </cell>
          <cell r="X890">
            <v>2</v>
          </cell>
          <cell r="CG890">
            <v>2</v>
          </cell>
          <cell r="CL890">
            <v>0</v>
          </cell>
        </row>
        <row r="891">
          <cell r="D891" t="str">
            <v>304IHI0-916-PAI</v>
          </cell>
          <cell r="E891" t="str">
            <v>304IHI0</v>
          </cell>
          <cell r="F891" t="str">
            <v>SAN ANTONIO KID</v>
          </cell>
          <cell r="G891" t="str">
            <v>916</v>
          </cell>
          <cell r="H891" t="str">
            <v>GREY DK RED BAHIA</v>
          </cell>
          <cell r="I891">
            <v>7.6070000000000002</v>
          </cell>
          <cell r="J891">
            <v>40</v>
          </cell>
          <cell r="K891">
            <v>0</v>
          </cell>
          <cell r="L891">
            <v>20</v>
          </cell>
          <cell r="M891">
            <v>0</v>
          </cell>
          <cell r="N891">
            <v>35</v>
          </cell>
          <cell r="O891">
            <v>0</v>
          </cell>
          <cell r="P891">
            <v>17.5</v>
          </cell>
          <cell r="Q891">
            <v>0</v>
          </cell>
          <cell r="R891" t="str">
            <v>HIVER 2019</v>
          </cell>
          <cell r="S891" t="str">
            <v>SHOES</v>
          </cell>
          <cell r="T891" t="str">
            <v>KID</v>
          </cell>
          <cell r="U891" t="str">
            <v>(vide)</v>
          </cell>
          <cell r="V891" t="str">
            <v>PAI</v>
          </cell>
          <cell r="W891">
            <v>15</v>
          </cell>
          <cell r="X891">
            <v>15</v>
          </cell>
          <cell r="AL891">
            <v>2</v>
          </cell>
          <cell r="AM891">
            <v>4</v>
          </cell>
          <cell r="AN891">
            <v>5</v>
          </cell>
          <cell r="AO891">
            <v>3</v>
          </cell>
          <cell r="AP891">
            <v>1</v>
          </cell>
          <cell r="CL891">
            <v>0</v>
          </cell>
        </row>
        <row r="892">
          <cell r="D892" t="str">
            <v>304IHI0-928-PAI</v>
          </cell>
          <cell r="E892" t="str">
            <v>304IHI0</v>
          </cell>
          <cell r="F892" t="str">
            <v>SAN ANTONIO KID</v>
          </cell>
          <cell r="G892" t="str">
            <v>928</v>
          </cell>
          <cell r="H892" t="str">
            <v xml:space="preserve">BLACK </v>
          </cell>
          <cell r="I892">
            <v>7.6070000000000002</v>
          </cell>
          <cell r="J892">
            <v>40</v>
          </cell>
          <cell r="K892">
            <v>0</v>
          </cell>
          <cell r="L892">
            <v>20</v>
          </cell>
          <cell r="M892">
            <v>0</v>
          </cell>
          <cell r="N892">
            <v>35</v>
          </cell>
          <cell r="O892">
            <v>0</v>
          </cell>
          <cell r="P892">
            <v>17.5</v>
          </cell>
          <cell r="Q892">
            <v>0</v>
          </cell>
          <cell r="R892" t="str">
            <v>HIVER 2019</v>
          </cell>
          <cell r="S892" t="str">
            <v>SHOES</v>
          </cell>
          <cell r="T892" t="str">
            <v>KID</v>
          </cell>
          <cell r="U892" t="str">
            <v>(vide)</v>
          </cell>
          <cell r="V892" t="str">
            <v>PAI</v>
          </cell>
          <cell r="W892">
            <v>6</v>
          </cell>
          <cell r="X892">
            <v>6</v>
          </cell>
          <cell r="AL892">
            <v>1</v>
          </cell>
          <cell r="AM892">
            <v>2</v>
          </cell>
          <cell r="AN892">
            <v>3</v>
          </cell>
          <cell r="CL892">
            <v>0</v>
          </cell>
        </row>
        <row r="893">
          <cell r="D893" t="str">
            <v>304IHI0-931-C12J</v>
          </cell>
          <cell r="E893" t="str">
            <v>304IHI0</v>
          </cell>
          <cell r="F893" t="str">
            <v>SAN ANTONIO KID</v>
          </cell>
          <cell r="G893" t="str">
            <v>931</v>
          </cell>
          <cell r="H893" t="str">
            <v xml:space="preserve">BEIGE HONEY </v>
          </cell>
          <cell r="I893">
            <v>7.6070000000000002</v>
          </cell>
          <cell r="J893">
            <v>40</v>
          </cell>
          <cell r="K893">
            <v>0</v>
          </cell>
          <cell r="L893">
            <v>20</v>
          </cell>
          <cell r="M893">
            <v>0</v>
          </cell>
          <cell r="N893">
            <v>32</v>
          </cell>
          <cell r="O893">
            <v>0</v>
          </cell>
          <cell r="P893">
            <v>17.5</v>
          </cell>
          <cell r="Q893">
            <v>0</v>
          </cell>
          <cell r="R893" t="str">
            <v>HIVER 2019</v>
          </cell>
          <cell r="S893" t="str">
            <v>SHOES</v>
          </cell>
          <cell r="T893" t="str">
            <v>KID</v>
          </cell>
          <cell r="U893" t="str">
            <v>35-3|36-3|37-3|38-2|39-1</v>
          </cell>
          <cell r="V893" t="str">
            <v>C12J</v>
          </cell>
          <cell r="W893">
            <v>84</v>
          </cell>
          <cell r="X893">
            <v>7</v>
          </cell>
          <cell r="CG893">
            <v>7</v>
          </cell>
          <cell r="CL893">
            <v>0</v>
          </cell>
        </row>
        <row r="894">
          <cell r="D894" t="str">
            <v>304IHI0-931-PAI</v>
          </cell>
          <cell r="E894" t="str">
            <v>304IHI0</v>
          </cell>
          <cell r="F894" t="str">
            <v>SAN ANTONIO KID</v>
          </cell>
          <cell r="G894" t="str">
            <v>931</v>
          </cell>
          <cell r="H894" t="str">
            <v xml:space="preserve">BEIGE HONEY </v>
          </cell>
          <cell r="I894">
            <v>7.6070000000000002</v>
          </cell>
          <cell r="J894">
            <v>40</v>
          </cell>
          <cell r="K894">
            <v>0</v>
          </cell>
          <cell r="L894">
            <v>20</v>
          </cell>
          <cell r="M894">
            <v>0</v>
          </cell>
          <cell r="N894">
            <v>35</v>
          </cell>
          <cell r="O894">
            <v>0</v>
          </cell>
          <cell r="P894">
            <v>17.5</v>
          </cell>
          <cell r="Q894">
            <v>0</v>
          </cell>
          <cell r="R894" t="str">
            <v>HIVER 2019</v>
          </cell>
          <cell r="S894" t="str">
            <v>SHOES</v>
          </cell>
          <cell r="T894" t="str">
            <v>KID</v>
          </cell>
          <cell r="U894" t="str">
            <v>(vide)</v>
          </cell>
          <cell r="V894" t="str">
            <v>PAI</v>
          </cell>
          <cell r="W894">
            <v>9</v>
          </cell>
          <cell r="X894">
            <v>9</v>
          </cell>
          <cell r="AL894">
            <v>1</v>
          </cell>
          <cell r="AM894">
            <v>3</v>
          </cell>
          <cell r="AN894">
            <v>3</v>
          </cell>
          <cell r="AO894">
            <v>2</v>
          </cell>
          <cell r="CL894">
            <v>0</v>
          </cell>
        </row>
        <row r="895">
          <cell r="D895" t="str">
            <v>304IHI0-933-PAI</v>
          </cell>
          <cell r="E895" t="str">
            <v>304IHI0</v>
          </cell>
          <cell r="F895" t="str">
            <v>SAN ANTONIO KID</v>
          </cell>
          <cell r="G895" t="str">
            <v>933</v>
          </cell>
          <cell r="H895" t="str">
            <v xml:space="preserve">BLUE MARINE PINK LT </v>
          </cell>
          <cell r="I895">
            <v>7.6070000000000002</v>
          </cell>
          <cell r="J895">
            <v>38</v>
          </cell>
          <cell r="K895">
            <v>0</v>
          </cell>
          <cell r="L895">
            <v>19</v>
          </cell>
          <cell r="M895">
            <v>0</v>
          </cell>
          <cell r="N895">
            <v>35</v>
          </cell>
          <cell r="O895">
            <v>0</v>
          </cell>
          <cell r="P895">
            <v>21.08</v>
          </cell>
          <cell r="Q895">
            <v>0</v>
          </cell>
          <cell r="R895" t="str">
            <v>HIVER 2019</v>
          </cell>
          <cell r="S895" t="str">
            <v>SHOES</v>
          </cell>
          <cell r="T895" t="str">
            <v>KID</v>
          </cell>
          <cell r="U895" t="str">
            <v>(vide)</v>
          </cell>
          <cell r="V895" t="str">
            <v>PAI</v>
          </cell>
          <cell r="W895">
            <v>9</v>
          </cell>
          <cell r="X895">
            <v>9</v>
          </cell>
          <cell r="AE895">
            <v>2</v>
          </cell>
          <cell r="AF895">
            <v>2</v>
          </cell>
          <cell r="AG895">
            <v>2</v>
          </cell>
          <cell r="AH895">
            <v>2</v>
          </cell>
          <cell r="AK895">
            <v>1</v>
          </cell>
          <cell r="CL895">
            <v>0</v>
          </cell>
        </row>
        <row r="896">
          <cell r="D896" t="str">
            <v>304IHI0-933-C12J</v>
          </cell>
          <cell r="E896" t="str">
            <v>304IHI0</v>
          </cell>
          <cell r="F896" t="str">
            <v>SAN ANTONIO KID</v>
          </cell>
          <cell r="G896" t="str">
            <v>933</v>
          </cell>
          <cell r="H896" t="str">
            <v xml:space="preserve">BLUE MARINE PINK LT </v>
          </cell>
          <cell r="I896">
            <v>7.6070000000000002</v>
          </cell>
          <cell r="J896">
            <v>40</v>
          </cell>
          <cell r="K896">
            <v>0</v>
          </cell>
          <cell r="L896">
            <v>20</v>
          </cell>
          <cell r="M896">
            <v>0</v>
          </cell>
          <cell r="N896">
            <v>32</v>
          </cell>
          <cell r="O896">
            <v>0</v>
          </cell>
          <cell r="P896">
            <v>17.5</v>
          </cell>
          <cell r="Q896">
            <v>0</v>
          </cell>
          <cell r="R896" t="str">
            <v>HIVER 2019</v>
          </cell>
          <cell r="S896" t="str">
            <v>SHOES</v>
          </cell>
          <cell r="T896" t="str">
            <v>KID</v>
          </cell>
          <cell r="U896" t="str">
            <v>35-3|36-3|37-3|38-2|39-1</v>
          </cell>
          <cell r="V896" t="str">
            <v>C12J</v>
          </cell>
          <cell r="W896">
            <v>132</v>
          </cell>
          <cell r="X896">
            <v>11</v>
          </cell>
          <cell r="CG896">
            <v>11</v>
          </cell>
          <cell r="CL896">
            <v>0</v>
          </cell>
        </row>
        <row r="897">
          <cell r="D897" t="str">
            <v>304IHI0-933-PAI</v>
          </cell>
          <cell r="E897" t="str">
            <v>304IHI0</v>
          </cell>
          <cell r="F897" t="str">
            <v>SAN ANTONIO KID</v>
          </cell>
          <cell r="G897" t="str">
            <v>933</v>
          </cell>
          <cell r="H897" t="str">
            <v xml:space="preserve">BLUE MARINE PINK LT </v>
          </cell>
          <cell r="I897">
            <v>7.6070000000000002</v>
          </cell>
          <cell r="J897">
            <v>40</v>
          </cell>
          <cell r="K897">
            <v>0</v>
          </cell>
          <cell r="L897">
            <v>20</v>
          </cell>
          <cell r="M897">
            <v>0</v>
          </cell>
          <cell r="N897">
            <v>35</v>
          </cell>
          <cell r="O897">
            <v>0</v>
          </cell>
          <cell r="P897">
            <v>17.5</v>
          </cell>
          <cell r="Q897">
            <v>0</v>
          </cell>
          <cell r="R897" t="str">
            <v>HIVER 2019</v>
          </cell>
          <cell r="S897" t="str">
            <v>SHOES</v>
          </cell>
          <cell r="T897" t="str">
            <v>KID</v>
          </cell>
          <cell r="U897" t="str">
            <v>(vide)</v>
          </cell>
          <cell r="V897" t="str">
            <v>PAI</v>
          </cell>
          <cell r="W897">
            <v>6</v>
          </cell>
          <cell r="X897">
            <v>6</v>
          </cell>
          <cell r="AL897">
            <v>2</v>
          </cell>
          <cell r="AM897">
            <v>1</v>
          </cell>
          <cell r="AN897">
            <v>3</v>
          </cell>
          <cell r="CL897">
            <v>0</v>
          </cell>
        </row>
        <row r="898">
          <cell r="D898" t="str">
            <v>304IHI0-937-PAI</v>
          </cell>
          <cell r="E898" t="str">
            <v>304IHI0</v>
          </cell>
          <cell r="F898" t="str">
            <v>SAN ANTONIO KID</v>
          </cell>
          <cell r="G898" t="str">
            <v>937</v>
          </cell>
          <cell r="H898" t="str">
            <v xml:space="preserve">BLACK GREY STONE </v>
          </cell>
          <cell r="I898">
            <v>7.6070000000000002</v>
          </cell>
          <cell r="J898">
            <v>38</v>
          </cell>
          <cell r="K898">
            <v>0</v>
          </cell>
          <cell r="L898">
            <v>19</v>
          </cell>
          <cell r="M898">
            <v>0</v>
          </cell>
          <cell r="N898">
            <v>35</v>
          </cell>
          <cell r="O898">
            <v>0</v>
          </cell>
          <cell r="P898">
            <v>21.08</v>
          </cell>
          <cell r="Q898">
            <v>0</v>
          </cell>
          <cell r="R898" t="str">
            <v>HIVER 2019</v>
          </cell>
          <cell r="S898" t="str">
            <v>SHOES</v>
          </cell>
          <cell r="T898" t="str">
            <v>KID</v>
          </cell>
          <cell r="U898" t="str">
            <v>(vide)</v>
          </cell>
          <cell r="V898" t="str">
            <v>PAI</v>
          </cell>
          <cell r="W898">
            <v>4</v>
          </cell>
          <cell r="X898">
            <v>4</v>
          </cell>
          <cell r="AE898">
            <v>1</v>
          </cell>
          <cell r="AF898">
            <v>2</v>
          </cell>
          <cell r="AG898">
            <v>1</v>
          </cell>
          <cell r="CL898">
            <v>0</v>
          </cell>
        </row>
        <row r="899">
          <cell r="D899" t="str">
            <v>304IHI0-937-PAI</v>
          </cell>
          <cell r="E899" t="str">
            <v>304IHI0</v>
          </cell>
          <cell r="F899" t="str">
            <v>SAN ANTONIO KID</v>
          </cell>
          <cell r="G899" t="str">
            <v>937</v>
          </cell>
          <cell r="H899" t="str">
            <v xml:space="preserve">BLACK GREY STONE </v>
          </cell>
          <cell r="I899">
            <v>7.6070000000000002</v>
          </cell>
          <cell r="J899">
            <v>40</v>
          </cell>
          <cell r="K899">
            <v>0</v>
          </cell>
          <cell r="L899">
            <v>20</v>
          </cell>
          <cell r="M899">
            <v>0</v>
          </cell>
          <cell r="N899">
            <v>35</v>
          </cell>
          <cell r="O899">
            <v>0</v>
          </cell>
          <cell r="P899">
            <v>17.5</v>
          </cell>
          <cell r="Q899">
            <v>0</v>
          </cell>
          <cell r="R899" t="str">
            <v>HIVER 2019</v>
          </cell>
          <cell r="S899" t="str">
            <v>SHOES</v>
          </cell>
          <cell r="T899" t="str">
            <v>KID</v>
          </cell>
          <cell r="U899" t="str">
            <v>(vide)</v>
          </cell>
          <cell r="V899" t="str">
            <v>PAI</v>
          </cell>
          <cell r="W899">
            <v>17</v>
          </cell>
          <cell r="X899">
            <v>17</v>
          </cell>
          <cell r="AL899">
            <v>5</v>
          </cell>
          <cell r="AM899">
            <v>6</v>
          </cell>
          <cell r="AN899">
            <v>2</v>
          </cell>
          <cell r="AO899">
            <v>3</v>
          </cell>
          <cell r="AP899">
            <v>1</v>
          </cell>
          <cell r="CL899">
            <v>0</v>
          </cell>
        </row>
        <row r="900">
          <cell r="D900" t="str">
            <v>304IHI0-940-PAI</v>
          </cell>
          <cell r="E900" t="str">
            <v>304IHI0</v>
          </cell>
          <cell r="F900" t="str">
            <v>SAN ANTONIO KID</v>
          </cell>
          <cell r="G900" t="str">
            <v>940</v>
          </cell>
          <cell r="H900" t="str">
            <v xml:space="preserve">GREEN BLACK </v>
          </cell>
          <cell r="I900">
            <v>7.6070000000000002</v>
          </cell>
          <cell r="J900">
            <v>40</v>
          </cell>
          <cell r="K900">
            <v>0</v>
          </cell>
          <cell r="L900">
            <v>20</v>
          </cell>
          <cell r="M900">
            <v>0</v>
          </cell>
          <cell r="N900">
            <v>35</v>
          </cell>
          <cell r="O900">
            <v>0</v>
          </cell>
          <cell r="P900">
            <v>17.5</v>
          </cell>
          <cell r="Q900">
            <v>0</v>
          </cell>
          <cell r="R900" t="str">
            <v>HIVER 2019</v>
          </cell>
          <cell r="S900" t="str">
            <v>SHOES</v>
          </cell>
          <cell r="T900" t="str">
            <v>KID</v>
          </cell>
          <cell r="U900" t="str">
            <v>(vide)</v>
          </cell>
          <cell r="V900" t="str">
            <v>PAI</v>
          </cell>
          <cell r="W900">
            <v>2</v>
          </cell>
          <cell r="X900">
            <v>2</v>
          </cell>
          <cell r="AM900">
            <v>1</v>
          </cell>
          <cell r="AN900">
            <v>1</v>
          </cell>
          <cell r="CL900">
            <v>0</v>
          </cell>
        </row>
        <row r="901">
          <cell r="D901" t="str">
            <v>304IHI0-942-PAI</v>
          </cell>
          <cell r="E901" t="str">
            <v>304IHI0</v>
          </cell>
          <cell r="F901" t="str">
            <v>SAN ANTONIO KID</v>
          </cell>
          <cell r="G901" t="str">
            <v>942</v>
          </cell>
          <cell r="H901" t="str">
            <v>BLACK/GREY MD</v>
          </cell>
          <cell r="I901">
            <v>7.6070000000000002</v>
          </cell>
          <cell r="J901">
            <v>38</v>
          </cell>
          <cell r="K901">
            <v>0</v>
          </cell>
          <cell r="L901">
            <v>19</v>
          </cell>
          <cell r="M901">
            <v>0</v>
          </cell>
          <cell r="N901">
            <v>35</v>
          </cell>
          <cell r="O901">
            <v>0</v>
          </cell>
          <cell r="P901">
            <v>21.08</v>
          </cell>
          <cell r="Q901">
            <v>0</v>
          </cell>
          <cell r="R901" t="str">
            <v>HIVER 2019</v>
          </cell>
          <cell r="S901" t="str">
            <v>SHOES</v>
          </cell>
          <cell r="T901" t="str">
            <v>KID</v>
          </cell>
          <cell r="U901" t="str">
            <v>(vide)</v>
          </cell>
          <cell r="V901" t="str">
            <v>PAI</v>
          </cell>
          <cell r="W901">
            <v>12</v>
          </cell>
          <cell r="X901">
            <v>12</v>
          </cell>
          <cell r="AE901">
            <v>1</v>
          </cell>
          <cell r="AF901">
            <v>1</v>
          </cell>
          <cell r="AG901">
            <v>2</v>
          </cell>
          <cell r="AH901">
            <v>1</v>
          </cell>
          <cell r="AI901">
            <v>3</v>
          </cell>
          <cell r="AJ901">
            <v>3</v>
          </cell>
          <cell r="AK901">
            <v>1</v>
          </cell>
          <cell r="CL901">
            <v>0</v>
          </cell>
        </row>
        <row r="902">
          <cell r="D902" t="str">
            <v>304IHI0-942-PAI</v>
          </cell>
          <cell r="E902" t="str">
            <v>304IHI0</v>
          </cell>
          <cell r="F902" t="str">
            <v>SAN ANTONIO KID</v>
          </cell>
          <cell r="G902" t="str">
            <v>942</v>
          </cell>
          <cell r="H902" t="str">
            <v>BLACK/GREY MD</v>
          </cell>
          <cell r="I902">
            <v>7.6070000000000002</v>
          </cell>
          <cell r="J902">
            <v>40</v>
          </cell>
          <cell r="K902">
            <v>0</v>
          </cell>
          <cell r="L902">
            <v>20</v>
          </cell>
          <cell r="M902">
            <v>0</v>
          </cell>
          <cell r="N902">
            <v>35</v>
          </cell>
          <cell r="O902">
            <v>0</v>
          </cell>
          <cell r="P902">
            <v>17.5</v>
          </cell>
          <cell r="Q902">
            <v>0</v>
          </cell>
          <cell r="R902" t="str">
            <v>HIVER 2019</v>
          </cell>
          <cell r="S902" t="str">
            <v>SHOES</v>
          </cell>
          <cell r="T902" t="str">
            <v>KID</v>
          </cell>
          <cell r="U902" t="str">
            <v>(vide)</v>
          </cell>
          <cell r="V902" t="str">
            <v>PAI</v>
          </cell>
          <cell r="W902">
            <v>26</v>
          </cell>
          <cell r="X902">
            <v>26</v>
          </cell>
          <cell r="AL902">
            <v>4</v>
          </cell>
          <cell r="AM902">
            <v>6</v>
          </cell>
          <cell r="AN902">
            <v>8</v>
          </cell>
          <cell r="AO902">
            <v>4</v>
          </cell>
          <cell r="AP902">
            <v>4</v>
          </cell>
          <cell r="CL902">
            <v>0</v>
          </cell>
        </row>
        <row r="903">
          <cell r="D903" t="str">
            <v>304IHI0-943-PAI</v>
          </cell>
          <cell r="E903" t="str">
            <v>304IHI0</v>
          </cell>
          <cell r="F903" t="str">
            <v>SAN ANTONIO KID</v>
          </cell>
          <cell r="G903" t="str">
            <v>943</v>
          </cell>
          <cell r="H903" t="str">
            <v>GREEN LICHEN/BLACK</v>
          </cell>
          <cell r="I903">
            <v>7.6070000000000002</v>
          </cell>
          <cell r="J903">
            <v>38</v>
          </cell>
          <cell r="K903">
            <v>0</v>
          </cell>
          <cell r="L903">
            <v>19</v>
          </cell>
          <cell r="M903">
            <v>0</v>
          </cell>
          <cell r="N903">
            <v>35</v>
          </cell>
          <cell r="O903">
            <v>0</v>
          </cell>
          <cell r="P903">
            <v>21.08</v>
          </cell>
          <cell r="Q903">
            <v>0</v>
          </cell>
          <cell r="R903" t="str">
            <v>HIVER 2019</v>
          </cell>
          <cell r="S903" t="str">
            <v>SHOES</v>
          </cell>
          <cell r="T903" t="str">
            <v>KID</v>
          </cell>
          <cell r="U903" t="str">
            <v>(vide)</v>
          </cell>
          <cell r="V903" t="str">
            <v>PAI</v>
          </cell>
          <cell r="W903">
            <v>10</v>
          </cell>
          <cell r="X903">
            <v>10</v>
          </cell>
          <cell r="AE903">
            <v>1</v>
          </cell>
          <cell r="AF903">
            <v>1</v>
          </cell>
          <cell r="AG903">
            <v>2</v>
          </cell>
          <cell r="AH903">
            <v>1</v>
          </cell>
          <cell r="AI903">
            <v>2</v>
          </cell>
          <cell r="AJ903">
            <v>3</v>
          </cell>
          <cell r="CL903">
            <v>0</v>
          </cell>
        </row>
        <row r="904">
          <cell r="D904" t="str">
            <v>304IHI0-943-C14KD</v>
          </cell>
          <cell r="E904" t="str">
            <v>304IHI0</v>
          </cell>
          <cell r="F904" t="str">
            <v>SAN ANTONIO KID</v>
          </cell>
          <cell r="G904" t="str">
            <v>943</v>
          </cell>
          <cell r="H904" t="str">
            <v>GREEN LICHEN/BLACK</v>
          </cell>
          <cell r="I904">
            <v>7.6070000000000002</v>
          </cell>
          <cell r="J904">
            <v>38</v>
          </cell>
          <cell r="K904">
            <v>0</v>
          </cell>
          <cell r="L904">
            <v>19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 t="str">
            <v>HIVER 2019</v>
          </cell>
          <cell r="S904" t="str">
            <v>SHOES</v>
          </cell>
          <cell r="T904" t="str">
            <v>KID</v>
          </cell>
          <cell r="U904" t="str">
            <v>28-1|29-1|30-2|31-2|32-3|33-3|34-2</v>
          </cell>
          <cell r="V904" t="str">
            <v>C14KD</v>
          </cell>
          <cell r="W904">
            <v>588</v>
          </cell>
          <cell r="X904">
            <v>42</v>
          </cell>
          <cell r="CG904">
            <v>42</v>
          </cell>
          <cell r="CL904">
            <v>0</v>
          </cell>
        </row>
        <row r="905">
          <cell r="D905" t="str">
            <v>304IHI0-943-PAI</v>
          </cell>
          <cell r="E905" t="str">
            <v>304IHI0</v>
          </cell>
          <cell r="F905" t="str">
            <v>SAN ANTONIO KID</v>
          </cell>
          <cell r="G905" t="str">
            <v>943</v>
          </cell>
          <cell r="H905" t="str">
            <v>GREEN LICHEN/BLACK</v>
          </cell>
          <cell r="I905">
            <v>7.6070000000000002</v>
          </cell>
          <cell r="J905">
            <v>40</v>
          </cell>
          <cell r="K905">
            <v>0</v>
          </cell>
          <cell r="L905">
            <v>20</v>
          </cell>
          <cell r="M905">
            <v>0</v>
          </cell>
          <cell r="N905">
            <v>35</v>
          </cell>
          <cell r="O905">
            <v>0</v>
          </cell>
          <cell r="P905">
            <v>17.5</v>
          </cell>
          <cell r="Q905">
            <v>0</v>
          </cell>
          <cell r="R905" t="str">
            <v>HIVER 2019</v>
          </cell>
          <cell r="S905" t="str">
            <v>SHOES</v>
          </cell>
          <cell r="T905" t="str">
            <v>KID</v>
          </cell>
          <cell r="U905" t="str">
            <v>(vide)</v>
          </cell>
          <cell r="V905" t="str">
            <v>PAI</v>
          </cell>
          <cell r="W905">
            <v>8</v>
          </cell>
          <cell r="X905">
            <v>8</v>
          </cell>
          <cell r="AL905">
            <v>1</v>
          </cell>
          <cell r="AM905">
            <v>2</v>
          </cell>
          <cell r="AN905">
            <v>2</v>
          </cell>
          <cell r="AO905">
            <v>2</v>
          </cell>
          <cell r="AP905">
            <v>1</v>
          </cell>
          <cell r="CL905">
            <v>0</v>
          </cell>
        </row>
        <row r="906">
          <cell r="D906" t="str">
            <v>304IHI0-943-C12JR</v>
          </cell>
          <cell r="E906" t="str">
            <v>304IHI0</v>
          </cell>
          <cell r="F906" t="str">
            <v>SAN ANTONIO KID</v>
          </cell>
          <cell r="G906" t="str">
            <v>943</v>
          </cell>
          <cell r="H906" t="str">
            <v>GREEN LICHEN/BLACK</v>
          </cell>
          <cell r="I906">
            <v>7.6070000000000002</v>
          </cell>
          <cell r="J906">
            <v>40</v>
          </cell>
          <cell r="K906">
            <v>0</v>
          </cell>
          <cell r="L906">
            <v>20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 t="str">
            <v>HIVER 2019</v>
          </cell>
          <cell r="S906" t="str">
            <v>SHOES</v>
          </cell>
          <cell r="T906" t="str">
            <v>KID</v>
          </cell>
          <cell r="U906" t="str">
            <v>35-2|36-3|37-3|38-2|39-2</v>
          </cell>
          <cell r="V906" t="str">
            <v>C12JR</v>
          </cell>
          <cell r="W906">
            <v>864</v>
          </cell>
          <cell r="X906">
            <v>72</v>
          </cell>
          <cell r="CG906">
            <v>72</v>
          </cell>
          <cell r="CL906">
            <v>0</v>
          </cell>
        </row>
        <row r="907">
          <cell r="D907" t="str">
            <v>304IHI0-947-PAI</v>
          </cell>
          <cell r="E907" t="str">
            <v>304IHI0</v>
          </cell>
          <cell r="F907" t="str">
            <v>SAN ANTONIO KID</v>
          </cell>
          <cell r="G907" t="str">
            <v>947</v>
          </cell>
          <cell r="H907" t="str">
            <v>BLUE STELLAR/BLACK</v>
          </cell>
          <cell r="I907">
            <v>7.6070000000000002</v>
          </cell>
          <cell r="J907">
            <v>38</v>
          </cell>
          <cell r="K907">
            <v>0</v>
          </cell>
          <cell r="L907">
            <v>19</v>
          </cell>
          <cell r="M907">
            <v>0</v>
          </cell>
          <cell r="N907">
            <v>35</v>
          </cell>
          <cell r="O907">
            <v>0</v>
          </cell>
          <cell r="P907">
            <v>21.08</v>
          </cell>
          <cell r="Q907">
            <v>0</v>
          </cell>
          <cell r="R907" t="str">
            <v>HIVER 2019</v>
          </cell>
          <cell r="S907" t="str">
            <v>SHOES</v>
          </cell>
          <cell r="T907" t="str">
            <v>KID</v>
          </cell>
          <cell r="U907" t="str">
            <v>(vide)</v>
          </cell>
          <cell r="V907" t="str">
            <v>PAI</v>
          </cell>
          <cell r="W907">
            <v>25</v>
          </cell>
          <cell r="X907">
            <v>25</v>
          </cell>
          <cell r="AE907">
            <v>1</v>
          </cell>
          <cell r="AF907">
            <v>2</v>
          </cell>
          <cell r="AG907">
            <v>4</v>
          </cell>
          <cell r="AH907">
            <v>4</v>
          </cell>
          <cell r="AI907">
            <v>4</v>
          </cell>
          <cell r="AJ907">
            <v>6</v>
          </cell>
          <cell r="AK907">
            <v>4</v>
          </cell>
          <cell r="CL907">
            <v>0</v>
          </cell>
        </row>
        <row r="908">
          <cell r="D908" t="str">
            <v>304IHI0-947-C14KD</v>
          </cell>
          <cell r="E908" t="str">
            <v>304IHI0</v>
          </cell>
          <cell r="F908" t="str">
            <v>SAN ANTONIO KID</v>
          </cell>
          <cell r="G908" t="str">
            <v>947</v>
          </cell>
          <cell r="H908" t="str">
            <v>BLUE STELLAR/BLACK</v>
          </cell>
          <cell r="I908">
            <v>7.6070000000000002</v>
          </cell>
          <cell r="J908">
            <v>38</v>
          </cell>
          <cell r="K908">
            <v>0</v>
          </cell>
          <cell r="L908">
            <v>19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 t="str">
            <v>HIVER 2019</v>
          </cell>
          <cell r="S908" t="str">
            <v>SHOES</v>
          </cell>
          <cell r="T908" t="str">
            <v>KID</v>
          </cell>
          <cell r="U908" t="str">
            <v>28-1|29-1|30-2|31-2|32-3|33-3|34-2</v>
          </cell>
          <cell r="V908" t="str">
            <v>C14KD</v>
          </cell>
          <cell r="W908">
            <v>196</v>
          </cell>
          <cell r="X908">
            <v>14</v>
          </cell>
          <cell r="CG908">
            <v>14</v>
          </cell>
          <cell r="CL908">
            <v>0</v>
          </cell>
        </row>
        <row r="909">
          <cell r="D909" t="str">
            <v>304IHI0-949-PAI</v>
          </cell>
          <cell r="E909" t="str">
            <v>304IHI0</v>
          </cell>
          <cell r="F909" t="str">
            <v>SAN ANTONIO KID</v>
          </cell>
          <cell r="G909" t="str">
            <v>949</v>
          </cell>
          <cell r="H909" t="str">
            <v>GREY/WHITE</v>
          </cell>
          <cell r="I909">
            <v>7.6070000000000002</v>
          </cell>
          <cell r="J909">
            <v>38</v>
          </cell>
          <cell r="K909">
            <v>0</v>
          </cell>
          <cell r="L909">
            <v>19</v>
          </cell>
          <cell r="M909">
            <v>0</v>
          </cell>
          <cell r="N909">
            <v>35</v>
          </cell>
          <cell r="O909">
            <v>0</v>
          </cell>
          <cell r="P909">
            <v>21.08</v>
          </cell>
          <cell r="Q909">
            <v>0</v>
          </cell>
          <cell r="R909" t="str">
            <v>HIVER 2019</v>
          </cell>
          <cell r="S909" t="str">
            <v>SHOES</v>
          </cell>
          <cell r="T909" t="str">
            <v>KID</v>
          </cell>
          <cell r="U909" t="str">
            <v>(vide)</v>
          </cell>
          <cell r="V909" t="str">
            <v>PAI</v>
          </cell>
          <cell r="W909">
            <v>11</v>
          </cell>
          <cell r="X909">
            <v>11</v>
          </cell>
          <cell r="AE909">
            <v>1</v>
          </cell>
          <cell r="AF909">
            <v>1</v>
          </cell>
          <cell r="AG909">
            <v>2</v>
          </cell>
          <cell r="AH909">
            <v>2</v>
          </cell>
          <cell r="AI909">
            <v>3</v>
          </cell>
          <cell r="AJ909">
            <v>1</v>
          </cell>
          <cell r="AK909">
            <v>1</v>
          </cell>
          <cell r="CL909">
            <v>0</v>
          </cell>
        </row>
        <row r="910">
          <cell r="D910" t="str">
            <v>304IHI0-949-C14KD</v>
          </cell>
          <cell r="E910" t="str">
            <v>304IHI0</v>
          </cell>
          <cell r="F910" t="str">
            <v>SAN ANTONIO KID</v>
          </cell>
          <cell r="G910" t="str">
            <v>949</v>
          </cell>
          <cell r="H910" t="str">
            <v>GREY/WHITE</v>
          </cell>
          <cell r="I910">
            <v>7.6070000000000002</v>
          </cell>
          <cell r="J910">
            <v>38</v>
          </cell>
          <cell r="K910">
            <v>0</v>
          </cell>
          <cell r="L910">
            <v>19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 t="str">
            <v>HIVER 2019</v>
          </cell>
          <cell r="S910" t="str">
            <v>SHOES</v>
          </cell>
          <cell r="T910" t="str">
            <v>KID</v>
          </cell>
          <cell r="U910" t="str">
            <v>28-1|29-1|30-2|31-2|32-3|33-3|34-2</v>
          </cell>
          <cell r="V910" t="str">
            <v>C14KD</v>
          </cell>
          <cell r="W910">
            <v>420</v>
          </cell>
          <cell r="X910">
            <v>30</v>
          </cell>
          <cell r="CG910">
            <v>30</v>
          </cell>
          <cell r="CL910">
            <v>0</v>
          </cell>
        </row>
        <row r="911">
          <cell r="D911" t="str">
            <v>304IHI0-949-PAI</v>
          </cell>
          <cell r="E911" t="str">
            <v>304IHI0</v>
          </cell>
          <cell r="F911" t="str">
            <v>SAN ANTONIO KID</v>
          </cell>
          <cell r="G911" t="str">
            <v>949</v>
          </cell>
          <cell r="H911" t="str">
            <v>GREY/WHITE</v>
          </cell>
          <cell r="I911">
            <v>7.6070000000000002</v>
          </cell>
          <cell r="J911">
            <v>40</v>
          </cell>
          <cell r="K911">
            <v>0</v>
          </cell>
          <cell r="L911">
            <v>20</v>
          </cell>
          <cell r="M911">
            <v>0</v>
          </cell>
          <cell r="N911">
            <v>35</v>
          </cell>
          <cell r="O911">
            <v>0</v>
          </cell>
          <cell r="P911">
            <v>17.5</v>
          </cell>
          <cell r="Q911">
            <v>0</v>
          </cell>
          <cell r="R911" t="str">
            <v>HIVER 2019</v>
          </cell>
          <cell r="S911" t="str">
            <v>SHOES</v>
          </cell>
          <cell r="T911" t="str">
            <v>KID</v>
          </cell>
          <cell r="U911" t="str">
            <v>(vide)</v>
          </cell>
          <cell r="V911" t="str">
            <v>PAI</v>
          </cell>
          <cell r="W911">
            <v>24</v>
          </cell>
          <cell r="X911">
            <v>24</v>
          </cell>
          <cell r="AL911">
            <v>4</v>
          </cell>
          <cell r="AM911">
            <v>6</v>
          </cell>
          <cell r="AN911">
            <v>6</v>
          </cell>
          <cell r="AO911">
            <v>4</v>
          </cell>
          <cell r="AP911">
            <v>4</v>
          </cell>
          <cell r="CL911">
            <v>0</v>
          </cell>
        </row>
        <row r="912">
          <cell r="D912" t="str">
            <v>304IHI0-949-C12JR</v>
          </cell>
          <cell r="E912" t="str">
            <v>304IHI0</v>
          </cell>
          <cell r="F912" t="str">
            <v>SAN ANTONIO KID</v>
          </cell>
          <cell r="G912" t="str">
            <v>949</v>
          </cell>
          <cell r="H912" t="str">
            <v>GREY/WHITE</v>
          </cell>
          <cell r="I912">
            <v>7.6070000000000002</v>
          </cell>
          <cell r="J912">
            <v>40</v>
          </cell>
          <cell r="K912">
            <v>0</v>
          </cell>
          <cell r="L912">
            <v>20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 t="str">
            <v>HIVER 2019</v>
          </cell>
          <cell r="S912" t="str">
            <v>SHOES</v>
          </cell>
          <cell r="T912" t="str">
            <v>KID</v>
          </cell>
          <cell r="U912" t="str">
            <v>35-2|36-3|37-3|38-2|39-2</v>
          </cell>
          <cell r="V912" t="str">
            <v>C12JR</v>
          </cell>
          <cell r="W912">
            <v>300</v>
          </cell>
          <cell r="X912">
            <v>25</v>
          </cell>
          <cell r="CG912">
            <v>25</v>
          </cell>
          <cell r="CL912">
            <v>0</v>
          </cell>
        </row>
        <row r="913">
          <cell r="D913" t="str">
            <v>304IHJ0-911-C14BB</v>
          </cell>
          <cell r="E913" t="str">
            <v>304IHJ0</v>
          </cell>
          <cell r="F913" t="str">
            <v>SAN ANTONIO BB</v>
          </cell>
          <cell r="G913" t="str">
            <v>911</v>
          </cell>
          <cell r="H913" t="str">
            <v>BLACK/SILVER</v>
          </cell>
          <cell r="I913">
            <v>6.8559999999999999</v>
          </cell>
          <cell r="J913">
            <v>35</v>
          </cell>
          <cell r="K913">
            <v>0</v>
          </cell>
          <cell r="L913">
            <v>17.5</v>
          </cell>
          <cell r="M913">
            <v>0</v>
          </cell>
          <cell r="N913">
            <v>30</v>
          </cell>
          <cell r="O913">
            <v>0</v>
          </cell>
          <cell r="P913">
            <v>18.07</v>
          </cell>
          <cell r="Q913">
            <v>0</v>
          </cell>
          <cell r="R913" t="str">
            <v>HIVER 2019</v>
          </cell>
          <cell r="S913" t="str">
            <v>SHOES</v>
          </cell>
          <cell r="T913" t="str">
            <v>BABY</v>
          </cell>
          <cell r="U913" t="str">
            <v>22-2|23-2|24-2|25-2|26-3|27-3</v>
          </cell>
          <cell r="V913" t="str">
            <v>C14BB</v>
          </cell>
          <cell r="W913">
            <v>364</v>
          </cell>
          <cell r="X913">
            <v>26</v>
          </cell>
          <cell r="CG913">
            <v>26</v>
          </cell>
          <cell r="CL913">
            <v>0</v>
          </cell>
        </row>
        <row r="914">
          <cell r="D914" t="str">
            <v>304IHJ0-911-PAI</v>
          </cell>
          <cell r="E914" t="str">
            <v>304IHJ0</v>
          </cell>
          <cell r="F914" t="str">
            <v>SAN ANTONIO BB</v>
          </cell>
          <cell r="G914" t="str">
            <v>911</v>
          </cell>
          <cell r="H914" t="str">
            <v>BLACK/SILVER</v>
          </cell>
          <cell r="I914">
            <v>6.8559999999999999</v>
          </cell>
          <cell r="J914">
            <v>35</v>
          </cell>
          <cell r="K914">
            <v>0</v>
          </cell>
          <cell r="L914">
            <v>17.5</v>
          </cell>
          <cell r="M914">
            <v>0</v>
          </cell>
          <cell r="N914">
            <v>30</v>
          </cell>
          <cell r="O914">
            <v>0</v>
          </cell>
          <cell r="P914">
            <v>18.07</v>
          </cell>
          <cell r="Q914">
            <v>0</v>
          </cell>
          <cell r="R914" t="str">
            <v>HIVER 2019</v>
          </cell>
          <cell r="S914" t="str">
            <v>SHOES</v>
          </cell>
          <cell r="T914" t="str">
            <v>BABY</v>
          </cell>
          <cell r="U914" t="str">
            <v>(vide)</v>
          </cell>
          <cell r="V914" t="str">
            <v>PAI</v>
          </cell>
          <cell r="W914">
            <v>25</v>
          </cell>
          <cell r="X914">
            <v>25</v>
          </cell>
          <cell r="Y914">
            <v>4</v>
          </cell>
          <cell r="Z914">
            <v>4</v>
          </cell>
          <cell r="AA914">
            <v>3</v>
          </cell>
          <cell r="AB914">
            <v>3</v>
          </cell>
          <cell r="AC914">
            <v>5</v>
          </cell>
          <cell r="AD914">
            <v>6</v>
          </cell>
          <cell r="CL914">
            <v>0</v>
          </cell>
        </row>
        <row r="915">
          <cell r="D915" t="str">
            <v>304IHJ0-915-C14BB</v>
          </cell>
          <cell r="E915" t="str">
            <v>304IHJ0</v>
          </cell>
          <cell r="F915" t="str">
            <v>SAN ANTONIO BB</v>
          </cell>
          <cell r="G915" t="str">
            <v>915</v>
          </cell>
          <cell r="H915" t="str">
            <v xml:space="preserve">BLACK RED BAHIA </v>
          </cell>
          <cell r="I915">
            <v>6.8559999999999999</v>
          </cell>
          <cell r="J915">
            <v>35</v>
          </cell>
          <cell r="K915">
            <v>0</v>
          </cell>
          <cell r="L915">
            <v>17.5</v>
          </cell>
          <cell r="M915">
            <v>0</v>
          </cell>
          <cell r="N915">
            <v>30</v>
          </cell>
          <cell r="O915">
            <v>0</v>
          </cell>
          <cell r="P915">
            <v>18.07</v>
          </cell>
          <cell r="Q915">
            <v>0</v>
          </cell>
          <cell r="R915" t="str">
            <v>HIVER 2019</v>
          </cell>
          <cell r="S915" t="str">
            <v>SHOES</v>
          </cell>
          <cell r="T915" t="str">
            <v>BABY</v>
          </cell>
          <cell r="U915" t="str">
            <v>22-2|23-2|24-2|25-2|26-3|27-3</v>
          </cell>
          <cell r="V915" t="str">
            <v>C14BB</v>
          </cell>
          <cell r="W915">
            <v>84</v>
          </cell>
          <cell r="X915">
            <v>6</v>
          </cell>
          <cell r="CG915">
            <v>6</v>
          </cell>
          <cell r="CL915">
            <v>0</v>
          </cell>
        </row>
        <row r="916">
          <cell r="D916" t="str">
            <v>304IHJ0-915-PAI</v>
          </cell>
          <cell r="E916" t="str">
            <v>304IHJ0</v>
          </cell>
          <cell r="F916" t="str">
            <v>SAN ANTONIO BB</v>
          </cell>
          <cell r="G916" t="str">
            <v>915</v>
          </cell>
          <cell r="H916" t="str">
            <v xml:space="preserve">BLACK RED BAHIA </v>
          </cell>
          <cell r="I916">
            <v>6.8559999999999999</v>
          </cell>
          <cell r="J916">
            <v>35</v>
          </cell>
          <cell r="K916">
            <v>0</v>
          </cell>
          <cell r="L916">
            <v>17.5</v>
          </cell>
          <cell r="M916">
            <v>0</v>
          </cell>
          <cell r="N916">
            <v>30</v>
          </cell>
          <cell r="O916">
            <v>0</v>
          </cell>
          <cell r="P916">
            <v>18.07</v>
          </cell>
          <cell r="Q916">
            <v>0</v>
          </cell>
          <cell r="R916" t="str">
            <v>HIVER 2019</v>
          </cell>
          <cell r="S916" t="str">
            <v>SHOES</v>
          </cell>
          <cell r="T916" t="str">
            <v>BABY</v>
          </cell>
          <cell r="U916" t="str">
            <v>(vide)</v>
          </cell>
          <cell r="V916" t="str">
            <v>PAI</v>
          </cell>
          <cell r="W916">
            <v>230</v>
          </cell>
          <cell r="X916">
            <v>230</v>
          </cell>
          <cell r="Y916">
            <v>38</v>
          </cell>
          <cell r="Z916">
            <v>36</v>
          </cell>
          <cell r="AA916">
            <v>37</v>
          </cell>
          <cell r="AB916">
            <v>30</v>
          </cell>
          <cell r="AC916">
            <v>41</v>
          </cell>
          <cell r="AD916">
            <v>48</v>
          </cell>
          <cell r="CL916">
            <v>0</v>
          </cell>
        </row>
        <row r="917">
          <cell r="D917" t="str">
            <v>304IHJ0-918-C14BB</v>
          </cell>
          <cell r="E917" t="str">
            <v>304IHJ0</v>
          </cell>
          <cell r="F917" t="str">
            <v>SAN ANTONIO BB</v>
          </cell>
          <cell r="G917" t="str">
            <v>918</v>
          </cell>
          <cell r="H917" t="str">
            <v>BLACK GREEN DK</v>
          </cell>
          <cell r="I917">
            <v>6.8559999999999999</v>
          </cell>
          <cell r="J917">
            <v>35</v>
          </cell>
          <cell r="K917">
            <v>0</v>
          </cell>
          <cell r="L917">
            <v>17.5</v>
          </cell>
          <cell r="M917">
            <v>0</v>
          </cell>
          <cell r="N917">
            <v>30</v>
          </cell>
          <cell r="O917">
            <v>0</v>
          </cell>
          <cell r="P917">
            <v>18.07</v>
          </cell>
          <cell r="Q917">
            <v>0</v>
          </cell>
          <cell r="R917" t="str">
            <v>HIVER 2019</v>
          </cell>
          <cell r="S917" t="str">
            <v>SHOES</v>
          </cell>
          <cell r="T917" t="str">
            <v>BABY</v>
          </cell>
          <cell r="U917" t="str">
            <v>22-2|23-2|24-2|25-2|26-3|27-3</v>
          </cell>
          <cell r="V917" t="str">
            <v>C14BB</v>
          </cell>
          <cell r="W917">
            <v>224</v>
          </cell>
          <cell r="X917">
            <v>16</v>
          </cell>
          <cell r="CG917">
            <v>16</v>
          </cell>
          <cell r="CL917">
            <v>0</v>
          </cell>
        </row>
        <row r="918">
          <cell r="D918" t="str">
            <v>304IHJ0-918-PAI</v>
          </cell>
          <cell r="E918" t="str">
            <v>304IHJ0</v>
          </cell>
          <cell r="F918" t="str">
            <v>SAN ANTONIO BB</v>
          </cell>
          <cell r="G918" t="str">
            <v>918</v>
          </cell>
          <cell r="H918" t="str">
            <v>BLACK GREEN DK</v>
          </cell>
          <cell r="I918">
            <v>6.8559999999999999</v>
          </cell>
          <cell r="J918">
            <v>35</v>
          </cell>
          <cell r="K918">
            <v>0</v>
          </cell>
          <cell r="L918">
            <v>17.5</v>
          </cell>
          <cell r="M918">
            <v>0</v>
          </cell>
          <cell r="N918">
            <v>30</v>
          </cell>
          <cell r="O918">
            <v>0</v>
          </cell>
          <cell r="P918">
            <v>18.07</v>
          </cell>
          <cell r="Q918">
            <v>0</v>
          </cell>
          <cell r="R918" t="str">
            <v>HIVER 2019</v>
          </cell>
          <cell r="S918" t="str">
            <v>SHOES</v>
          </cell>
          <cell r="T918" t="str">
            <v>BABY</v>
          </cell>
          <cell r="U918" t="str">
            <v>(vide)</v>
          </cell>
          <cell r="V918" t="str">
            <v>PAI</v>
          </cell>
          <cell r="W918">
            <v>24</v>
          </cell>
          <cell r="X918">
            <v>24</v>
          </cell>
          <cell r="Y918">
            <v>4</v>
          </cell>
          <cell r="Z918">
            <v>3</v>
          </cell>
          <cell r="AA918">
            <v>3</v>
          </cell>
          <cell r="AB918">
            <v>3</v>
          </cell>
          <cell r="AC918">
            <v>5</v>
          </cell>
          <cell r="AD918">
            <v>6</v>
          </cell>
          <cell r="CL918">
            <v>0</v>
          </cell>
        </row>
        <row r="919">
          <cell r="D919" t="str">
            <v>304IHJ0-942-PAI</v>
          </cell>
          <cell r="E919" t="str">
            <v>304IHJ0</v>
          </cell>
          <cell r="F919" t="str">
            <v>SAN ANTONIO BB</v>
          </cell>
          <cell r="G919" t="str">
            <v>942</v>
          </cell>
          <cell r="H919" t="str">
            <v>BLACK/GREY MD</v>
          </cell>
          <cell r="I919">
            <v>6.8559999999999999</v>
          </cell>
          <cell r="J919">
            <v>35</v>
          </cell>
          <cell r="K919">
            <v>0</v>
          </cell>
          <cell r="L919">
            <v>17.5</v>
          </cell>
          <cell r="M919">
            <v>0</v>
          </cell>
          <cell r="N919">
            <v>30</v>
          </cell>
          <cell r="O919">
            <v>0</v>
          </cell>
          <cell r="P919">
            <v>18.07</v>
          </cell>
          <cell r="Q919">
            <v>0</v>
          </cell>
          <cell r="R919" t="str">
            <v>HIVER 2019</v>
          </cell>
          <cell r="S919" t="str">
            <v>SHOES</v>
          </cell>
          <cell r="T919" t="str">
            <v>BABY</v>
          </cell>
          <cell r="U919" t="str">
            <v>(vide)</v>
          </cell>
          <cell r="V919" t="str">
            <v>PAI</v>
          </cell>
          <cell r="W919">
            <v>25</v>
          </cell>
          <cell r="X919">
            <v>25</v>
          </cell>
          <cell r="Y919">
            <v>4</v>
          </cell>
          <cell r="Z919">
            <v>4</v>
          </cell>
          <cell r="AA919">
            <v>3</v>
          </cell>
          <cell r="AB919">
            <v>4</v>
          </cell>
          <cell r="AC919">
            <v>6</v>
          </cell>
          <cell r="AD919">
            <v>4</v>
          </cell>
          <cell r="CL919">
            <v>0</v>
          </cell>
        </row>
        <row r="920">
          <cell r="D920" t="str">
            <v>304IHN0-917-PAI</v>
          </cell>
          <cell r="E920" t="str">
            <v>304IHN0</v>
          </cell>
          <cell r="F920" t="str">
            <v xml:space="preserve">CALEXI 4 KID </v>
          </cell>
          <cell r="G920" t="str">
            <v>917</v>
          </cell>
          <cell r="H920" t="str">
            <v xml:space="preserve">BLACK SILVER GOLD </v>
          </cell>
          <cell r="I920">
            <v>6.5190000000000001</v>
          </cell>
          <cell r="J920">
            <v>38</v>
          </cell>
          <cell r="K920">
            <v>0</v>
          </cell>
          <cell r="L920">
            <v>19</v>
          </cell>
          <cell r="M920">
            <v>0</v>
          </cell>
          <cell r="N920">
            <v>35</v>
          </cell>
          <cell r="O920">
            <v>0</v>
          </cell>
          <cell r="P920">
            <v>17.920000000000002</v>
          </cell>
          <cell r="Q920">
            <v>0</v>
          </cell>
          <cell r="R920" t="str">
            <v>HIVER 2019</v>
          </cell>
          <cell r="S920" t="str">
            <v>SHOES</v>
          </cell>
          <cell r="T920" t="str">
            <v>KID</v>
          </cell>
          <cell r="U920" t="str">
            <v>(vide)</v>
          </cell>
          <cell r="V920" t="str">
            <v>PAI</v>
          </cell>
          <cell r="W920">
            <v>3</v>
          </cell>
          <cell r="X920">
            <v>3</v>
          </cell>
          <cell r="AL920">
            <v>2</v>
          </cell>
          <cell r="AM920">
            <v>1</v>
          </cell>
          <cell r="CL920">
            <v>0</v>
          </cell>
        </row>
        <row r="921">
          <cell r="D921" t="str">
            <v>304IHV0-917-PAI</v>
          </cell>
          <cell r="E921" t="str">
            <v>304IHV0</v>
          </cell>
          <cell r="F921" t="str">
            <v xml:space="preserve">CALEXI 4 V KID </v>
          </cell>
          <cell r="G921" t="str">
            <v>917</v>
          </cell>
          <cell r="H921" t="str">
            <v xml:space="preserve">BLACK SILVER GOLD </v>
          </cell>
          <cell r="I921">
            <v>6.3090000000000002</v>
          </cell>
          <cell r="J921">
            <v>35</v>
          </cell>
          <cell r="K921">
            <v>0</v>
          </cell>
          <cell r="L921">
            <v>17.5</v>
          </cell>
          <cell r="M921">
            <v>0</v>
          </cell>
          <cell r="N921">
            <v>32</v>
          </cell>
          <cell r="O921">
            <v>0</v>
          </cell>
          <cell r="P921">
            <v>16.39</v>
          </cell>
          <cell r="Q921">
            <v>0</v>
          </cell>
          <cell r="R921" t="str">
            <v>HIVER 2019</v>
          </cell>
          <cell r="S921" t="str">
            <v>SHOES</v>
          </cell>
          <cell r="T921" t="str">
            <v>KID</v>
          </cell>
          <cell r="U921" t="str">
            <v>(vide)</v>
          </cell>
          <cell r="V921" t="str">
            <v>PAI</v>
          </cell>
          <cell r="W921">
            <v>9</v>
          </cell>
          <cell r="X921">
            <v>9</v>
          </cell>
          <cell r="AE921">
            <v>1</v>
          </cell>
          <cell r="AF921">
            <v>2</v>
          </cell>
          <cell r="AG921">
            <v>2</v>
          </cell>
          <cell r="AH921">
            <v>1</v>
          </cell>
          <cell r="AI921">
            <v>1</v>
          </cell>
          <cell r="AJ921">
            <v>2</v>
          </cell>
          <cell r="CL921">
            <v>0</v>
          </cell>
        </row>
        <row r="922">
          <cell r="D922" t="str">
            <v>304IHX0-905-PAI</v>
          </cell>
          <cell r="E922" t="str">
            <v>304IHX0</v>
          </cell>
          <cell r="F922" t="str">
            <v xml:space="preserve">KARTER MD KID </v>
          </cell>
          <cell r="G922" t="str">
            <v>905</v>
          </cell>
          <cell r="H922" t="str">
            <v xml:space="preserve">BLACK BLUE GREEN </v>
          </cell>
          <cell r="I922">
            <v>7.9489999999999998</v>
          </cell>
          <cell r="J922">
            <v>38</v>
          </cell>
          <cell r="K922">
            <v>0</v>
          </cell>
          <cell r="L922">
            <v>19</v>
          </cell>
          <cell r="M922">
            <v>0</v>
          </cell>
          <cell r="N922">
            <v>35</v>
          </cell>
          <cell r="O922">
            <v>0</v>
          </cell>
          <cell r="P922">
            <v>17.920000000000002</v>
          </cell>
          <cell r="Q922">
            <v>0</v>
          </cell>
          <cell r="R922" t="str">
            <v>HIVER 2018</v>
          </cell>
          <cell r="S922" t="str">
            <v>SHOES</v>
          </cell>
          <cell r="T922" t="str">
            <v>KID</v>
          </cell>
          <cell r="U922" t="str">
            <v>(vide)</v>
          </cell>
          <cell r="V922" t="str">
            <v>PAI</v>
          </cell>
          <cell r="W922">
            <v>10</v>
          </cell>
          <cell r="X922">
            <v>10</v>
          </cell>
          <cell r="AM922">
            <v>2</v>
          </cell>
          <cell r="AN922">
            <v>6</v>
          </cell>
          <cell r="AO922">
            <v>2</v>
          </cell>
          <cell r="CL922">
            <v>0</v>
          </cell>
        </row>
        <row r="923">
          <cell r="D923" t="str">
            <v>304ILF0-904-PAI</v>
          </cell>
          <cell r="E923" t="str">
            <v>304ILF0</v>
          </cell>
          <cell r="F923" t="str">
            <v>HELIUM FG</v>
          </cell>
          <cell r="G923" t="str">
            <v>904</v>
          </cell>
          <cell r="H923" t="str">
            <v xml:space="preserve">RED CORAL BLACK </v>
          </cell>
          <cell r="I923">
            <v>9.67</v>
          </cell>
          <cell r="J923">
            <v>40</v>
          </cell>
          <cell r="K923">
            <v>0</v>
          </cell>
          <cell r="L923">
            <v>20</v>
          </cell>
          <cell r="M923">
            <v>0</v>
          </cell>
          <cell r="N923">
            <v>38</v>
          </cell>
          <cell r="O923">
            <v>0</v>
          </cell>
          <cell r="P923">
            <v>18.32</v>
          </cell>
          <cell r="Q923">
            <v>0</v>
          </cell>
          <cell r="R923" t="str">
            <v>ETE 2020</v>
          </cell>
          <cell r="S923" t="str">
            <v>SHOES</v>
          </cell>
          <cell r="T923" t="str">
            <v>KID</v>
          </cell>
          <cell r="U923" t="str">
            <v>(vide)</v>
          </cell>
          <cell r="V923" t="str">
            <v>PAI</v>
          </cell>
          <cell r="W923">
            <v>7</v>
          </cell>
          <cell r="X923">
            <v>7</v>
          </cell>
          <cell r="AL923">
            <v>1</v>
          </cell>
          <cell r="AM923">
            <v>5</v>
          </cell>
          <cell r="AN923">
            <v>1</v>
          </cell>
          <cell r="CL923">
            <v>0</v>
          </cell>
        </row>
        <row r="924">
          <cell r="D924" t="str">
            <v>304ILF0-904-C12J</v>
          </cell>
          <cell r="E924" t="str">
            <v>304ILF0</v>
          </cell>
          <cell r="F924" t="str">
            <v>HELIUM FG</v>
          </cell>
          <cell r="G924" t="str">
            <v>904</v>
          </cell>
          <cell r="H924" t="str">
            <v xml:space="preserve">RED CORAL BLACK </v>
          </cell>
          <cell r="I924">
            <v>9.67</v>
          </cell>
          <cell r="J924">
            <v>40</v>
          </cell>
          <cell r="K924">
            <v>0</v>
          </cell>
          <cell r="L924">
            <v>20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 t="str">
            <v>ETE 2020</v>
          </cell>
          <cell r="S924" t="str">
            <v>SHOES</v>
          </cell>
          <cell r="T924" t="str">
            <v>KID</v>
          </cell>
          <cell r="U924" t="str">
            <v>35-3|36-3|37-3|38-2|39-1</v>
          </cell>
          <cell r="V924" t="str">
            <v>C12J</v>
          </cell>
          <cell r="W924">
            <v>468</v>
          </cell>
          <cell r="X924">
            <v>39</v>
          </cell>
          <cell r="CG924">
            <v>39</v>
          </cell>
          <cell r="CL924">
            <v>0</v>
          </cell>
        </row>
        <row r="925">
          <cell r="D925" t="str">
            <v>304ILF0-904-C14K</v>
          </cell>
          <cell r="E925" t="str">
            <v>304ILF0</v>
          </cell>
          <cell r="F925" t="str">
            <v>HELIUM FG</v>
          </cell>
          <cell r="G925" t="str">
            <v>904</v>
          </cell>
          <cell r="H925" t="str">
            <v xml:space="preserve">RED CORAL BLACK </v>
          </cell>
          <cell r="I925">
            <v>9.67</v>
          </cell>
          <cell r="J925">
            <v>40</v>
          </cell>
          <cell r="K925">
            <v>0</v>
          </cell>
          <cell r="L925">
            <v>20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 t="str">
            <v>ETE 2020</v>
          </cell>
          <cell r="S925" t="str">
            <v>SHOES</v>
          </cell>
          <cell r="T925" t="str">
            <v>KID</v>
          </cell>
          <cell r="U925" t="str">
            <v>28-2|29-2|30-2|31-2|32-2|33-2|34-2</v>
          </cell>
          <cell r="V925" t="str">
            <v>C14K</v>
          </cell>
          <cell r="W925">
            <v>504</v>
          </cell>
          <cell r="X925">
            <v>36</v>
          </cell>
          <cell r="CG925">
            <v>36</v>
          </cell>
          <cell r="CL925">
            <v>0</v>
          </cell>
        </row>
        <row r="926">
          <cell r="D926" t="str">
            <v>304ILF0-916-PAI</v>
          </cell>
          <cell r="E926" t="str">
            <v>304ILF0</v>
          </cell>
          <cell r="F926" t="str">
            <v>HELIUM FG</v>
          </cell>
          <cell r="G926" t="str">
            <v>916</v>
          </cell>
          <cell r="H926" t="str">
            <v xml:space="preserve">BLUE NAVY </v>
          </cell>
          <cell r="I926">
            <v>9.67</v>
          </cell>
          <cell r="J926">
            <v>40</v>
          </cell>
          <cell r="K926">
            <v>0</v>
          </cell>
          <cell r="L926">
            <v>20</v>
          </cell>
          <cell r="M926">
            <v>0</v>
          </cell>
          <cell r="N926">
            <v>38</v>
          </cell>
          <cell r="O926">
            <v>0</v>
          </cell>
          <cell r="P926">
            <v>18.32</v>
          </cell>
          <cell r="Q926">
            <v>0</v>
          </cell>
          <cell r="R926" t="str">
            <v>ETE 2020</v>
          </cell>
          <cell r="S926" t="str">
            <v>SHOES</v>
          </cell>
          <cell r="T926" t="str">
            <v>KID</v>
          </cell>
          <cell r="U926" t="str">
            <v>(vide)</v>
          </cell>
          <cell r="V926" t="str">
            <v>PAI</v>
          </cell>
          <cell r="W926">
            <v>24</v>
          </cell>
          <cell r="X926">
            <v>24</v>
          </cell>
          <cell r="AL926">
            <v>4</v>
          </cell>
          <cell r="AM926">
            <v>6</v>
          </cell>
          <cell r="AN926">
            <v>6</v>
          </cell>
          <cell r="AO926">
            <v>4</v>
          </cell>
          <cell r="AP926">
            <v>4</v>
          </cell>
          <cell r="CL926">
            <v>0</v>
          </cell>
        </row>
        <row r="927">
          <cell r="D927" t="str">
            <v>304ILF0-916-C12JR</v>
          </cell>
          <cell r="E927" t="str">
            <v>304ILF0</v>
          </cell>
          <cell r="F927" t="str">
            <v>HELIUM FG</v>
          </cell>
          <cell r="G927" t="str">
            <v>916</v>
          </cell>
          <cell r="H927" t="str">
            <v xml:space="preserve">BLUE NAVY </v>
          </cell>
          <cell r="I927">
            <v>9.67</v>
          </cell>
          <cell r="J927">
            <v>40</v>
          </cell>
          <cell r="K927">
            <v>0</v>
          </cell>
          <cell r="L927">
            <v>20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 t="str">
            <v>ETE 2020</v>
          </cell>
          <cell r="S927" t="str">
            <v>SHOES</v>
          </cell>
          <cell r="T927" t="str">
            <v>KID</v>
          </cell>
          <cell r="U927" t="str">
            <v>35-2|36-3|37-3|38-2|39-2</v>
          </cell>
          <cell r="V927" t="str">
            <v>C12JR</v>
          </cell>
          <cell r="W927">
            <v>924</v>
          </cell>
          <cell r="X927">
            <v>77</v>
          </cell>
          <cell r="CG927">
            <v>77</v>
          </cell>
          <cell r="CL927">
            <v>0</v>
          </cell>
        </row>
        <row r="928">
          <cell r="D928" t="str">
            <v>304ILF0-916-C14KD</v>
          </cell>
          <cell r="E928" t="str">
            <v>304ILF0</v>
          </cell>
          <cell r="F928" t="str">
            <v>HELIUM FG</v>
          </cell>
          <cell r="G928" t="str">
            <v>916</v>
          </cell>
          <cell r="H928" t="str">
            <v xml:space="preserve">BLUE NAVY </v>
          </cell>
          <cell r="I928">
            <v>9.67</v>
          </cell>
          <cell r="J928">
            <v>40</v>
          </cell>
          <cell r="K928">
            <v>0</v>
          </cell>
          <cell r="L928">
            <v>20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 t="str">
            <v>ETE 2020</v>
          </cell>
          <cell r="S928" t="str">
            <v>SHOES</v>
          </cell>
          <cell r="T928" t="str">
            <v>KID</v>
          </cell>
          <cell r="U928" t="str">
            <v>28-1|29-1|30-2|31-2|32-3|33-3|34-2</v>
          </cell>
          <cell r="V928" t="str">
            <v>C14KD</v>
          </cell>
          <cell r="W928">
            <v>840</v>
          </cell>
          <cell r="X928">
            <v>60</v>
          </cell>
          <cell r="CG928">
            <v>60</v>
          </cell>
          <cell r="CL928">
            <v>0</v>
          </cell>
        </row>
        <row r="929">
          <cell r="D929" t="str">
            <v>304IPY0-911-PCS</v>
          </cell>
          <cell r="E929" t="str">
            <v>304IPY0</v>
          </cell>
          <cell r="F929" t="str">
            <v>ANTHONY AUTH DISNEY PANTS</v>
          </cell>
          <cell r="G929" t="str">
            <v>911</v>
          </cell>
          <cell r="H929" t="str">
            <v>BLACK</v>
          </cell>
          <cell r="I929">
            <v>13.611000000000001</v>
          </cell>
          <cell r="J929">
            <v>89</v>
          </cell>
          <cell r="K929">
            <v>0</v>
          </cell>
          <cell r="L929">
            <v>35.6</v>
          </cell>
          <cell r="M929">
            <v>0</v>
          </cell>
          <cell r="N929">
            <v>80</v>
          </cell>
          <cell r="O929">
            <v>0</v>
          </cell>
          <cell r="P929">
            <v>40</v>
          </cell>
          <cell r="Q929">
            <v>0</v>
          </cell>
          <cell r="R929" t="str">
            <v>HIVER 2019</v>
          </cell>
          <cell r="S929" t="str">
            <v>APPAREL</v>
          </cell>
          <cell r="T929" t="str">
            <v>MAN</v>
          </cell>
          <cell r="U929" t="str">
            <v>(vide)</v>
          </cell>
          <cell r="V929" t="str">
            <v>PCS</v>
          </cell>
          <cell r="W929">
            <v>6</v>
          </cell>
          <cell r="X929">
            <v>6</v>
          </cell>
          <cell r="BW929">
            <v>6</v>
          </cell>
          <cell r="CL929">
            <v>0</v>
          </cell>
        </row>
        <row r="930">
          <cell r="D930" t="str">
            <v>304IPY0-911-PCS</v>
          </cell>
          <cell r="E930" t="str">
            <v>304IPY0</v>
          </cell>
          <cell r="F930" t="str">
            <v>ANTHONY AUTH DISNEY PANTS</v>
          </cell>
          <cell r="G930" t="str">
            <v>911</v>
          </cell>
          <cell r="H930" t="str">
            <v>BLACK</v>
          </cell>
          <cell r="I930">
            <v>13.611000000000001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70</v>
          </cell>
          <cell r="P930">
            <v>0</v>
          </cell>
          <cell r="Q930">
            <v>28</v>
          </cell>
          <cell r="R930" t="str">
            <v>HIVER 2019</v>
          </cell>
          <cell r="S930" t="str">
            <v>APPAREL</v>
          </cell>
          <cell r="T930" t="str">
            <v>MAN</v>
          </cell>
          <cell r="U930" t="str">
            <v>(vide)</v>
          </cell>
          <cell r="V930" t="str">
            <v>PCS</v>
          </cell>
          <cell r="W930">
            <v>9</v>
          </cell>
          <cell r="X930">
            <v>9</v>
          </cell>
          <cell r="BJ930">
            <v>1</v>
          </cell>
          <cell r="BL930">
            <v>3</v>
          </cell>
          <cell r="BN930">
            <v>1</v>
          </cell>
          <cell r="BP930">
            <v>4</v>
          </cell>
          <cell r="CL930">
            <v>0</v>
          </cell>
        </row>
        <row r="931">
          <cell r="D931" t="str">
            <v>304IPZ0-911-PCS</v>
          </cell>
          <cell r="E931" t="str">
            <v>304IPZ0</v>
          </cell>
          <cell r="F931" t="str">
            <v>ANNE AUTH DISNEY JKT</v>
          </cell>
          <cell r="G931" t="str">
            <v>911</v>
          </cell>
          <cell r="H931" t="str">
            <v>BLACK</v>
          </cell>
          <cell r="I931">
            <v>15.125</v>
          </cell>
          <cell r="J931">
            <v>99</v>
          </cell>
          <cell r="K931">
            <v>0</v>
          </cell>
          <cell r="L931">
            <v>39.6</v>
          </cell>
          <cell r="M931">
            <v>0</v>
          </cell>
          <cell r="N931">
            <v>90</v>
          </cell>
          <cell r="O931">
            <v>0</v>
          </cell>
          <cell r="P931">
            <v>36</v>
          </cell>
          <cell r="Q931">
            <v>0</v>
          </cell>
          <cell r="R931" t="str">
            <v>HIVER 2019</v>
          </cell>
          <cell r="S931" t="str">
            <v>APPAREL</v>
          </cell>
          <cell r="T931" t="str">
            <v>MAN</v>
          </cell>
          <cell r="U931" t="str">
            <v>(vide)</v>
          </cell>
          <cell r="V931" t="str">
            <v>PCS</v>
          </cell>
          <cell r="W931">
            <v>7</v>
          </cell>
          <cell r="X931">
            <v>7</v>
          </cell>
          <cell r="BV931">
            <v>3</v>
          </cell>
          <cell r="BW931">
            <v>4</v>
          </cell>
          <cell r="CL931">
            <v>0</v>
          </cell>
        </row>
        <row r="932">
          <cell r="D932" t="str">
            <v>304IPZ0-926-PCS</v>
          </cell>
          <cell r="E932" t="str">
            <v>304IPZ0</v>
          </cell>
          <cell r="F932" t="str">
            <v>ANNE AUTH DISNEY JKT</v>
          </cell>
          <cell r="G932" t="str">
            <v>926</v>
          </cell>
          <cell r="H932" t="str">
            <v>RED/BLACK</v>
          </cell>
          <cell r="I932">
            <v>15.125</v>
          </cell>
          <cell r="J932">
            <v>99</v>
          </cell>
          <cell r="K932">
            <v>0</v>
          </cell>
          <cell r="L932">
            <v>39.6</v>
          </cell>
          <cell r="M932">
            <v>0</v>
          </cell>
          <cell r="N932">
            <v>90</v>
          </cell>
          <cell r="O932">
            <v>0</v>
          </cell>
          <cell r="P932">
            <v>36</v>
          </cell>
          <cell r="Q932">
            <v>0</v>
          </cell>
          <cell r="R932" t="str">
            <v>HIVER 2019</v>
          </cell>
          <cell r="S932" t="str">
            <v>APPAREL</v>
          </cell>
          <cell r="T932" t="str">
            <v>MAN</v>
          </cell>
          <cell r="U932" t="str">
            <v>(vide)</v>
          </cell>
          <cell r="V932" t="str">
            <v>PCS</v>
          </cell>
          <cell r="W932">
            <v>1</v>
          </cell>
          <cell r="X932">
            <v>1</v>
          </cell>
          <cell r="BW932">
            <v>1</v>
          </cell>
          <cell r="CL932">
            <v>0</v>
          </cell>
        </row>
        <row r="933">
          <cell r="D933" t="str">
            <v>304IRX0-902-PCS</v>
          </cell>
          <cell r="E933" t="str">
            <v>304IRX0</v>
          </cell>
          <cell r="F933" t="str">
            <v>ALVAR AUTH DISNEY TEE</v>
          </cell>
          <cell r="G933" t="str">
            <v>902</v>
          </cell>
          <cell r="H933" t="str">
            <v>BLACK WHITE</v>
          </cell>
          <cell r="I933">
            <v>8.4849999999999994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40</v>
          </cell>
          <cell r="P933">
            <v>0</v>
          </cell>
          <cell r="Q933">
            <v>16</v>
          </cell>
          <cell r="R933" t="str">
            <v>HIVER 2019</v>
          </cell>
          <cell r="S933" t="str">
            <v>APPAREL</v>
          </cell>
          <cell r="T933" t="str">
            <v>MAN</v>
          </cell>
          <cell r="U933" t="str">
            <v>(vide)</v>
          </cell>
          <cell r="V933" t="str">
            <v>PCS</v>
          </cell>
          <cell r="W933">
            <v>4</v>
          </cell>
          <cell r="X933">
            <v>4</v>
          </cell>
          <cell r="BL933">
            <v>3</v>
          </cell>
          <cell r="BN933">
            <v>1</v>
          </cell>
          <cell r="CL933">
            <v>0</v>
          </cell>
        </row>
        <row r="934">
          <cell r="D934" t="str">
            <v>304ISH0-900-PCS</v>
          </cell>
          <cell r="E934" t="str">
            <v>304ISH0</v>
          </cell>
          <cell r="F934" t="str">
            <v>BREDEI 222 BANDAJKT</v>
          </cell>
          <cell r="G934" t="str">
            <v>900</v>
          </cell>
          <cell r="H934" t="str">
            <v>BLUELTCOBALT/BEIGELT</v>
          </cell>
          <cell r="I934">
            <v>24.634</v>
          </cell>
          <cell r="J934">
            <v>150</v>
          </cell>
          <cell r="K934">
            <v>0</v>
          </cell>
          <cell r="L934">
            <v>60</v>
          </cell>
          <cell r="M934">
            <v>0</v>
          </cell>
          <cell r="N934">
            <v>135</v>
          </cell>
          <cell r="O934">
            <v>0</v>
          </cell>
          <cell r="P934">
            <v>54</v>
          </cell>
          <cell r="Q934">
            <v>0</v>
          </cell>
          <cell r="R934" t="str">
            <v>ETE 2019</v>
          </cell>
          <cell r="S934" t="str">
            <v>APPAREL</v>
          </cell>
          <cell r="T934" t="str">
            <v>MAN</v>
          </cell>
          <cell r="U934" t="str">
            <v>(vide)</v>
          </cell>
          <cell r="V934" t="str">
            <v>PCS</v>
          </cell>
          <cell r="W934">
            <v>16</v>
          </cell>
          <cell r="X934">
            <v>16</v>
          </cell>
          <cell r="BT934">
            <v>9</v>
          </cell>
          <cell r="BU934">
            <v>7</v>
          </cell>
          <cell r="CL934">
            <v>0</v>
          </cell>
        </row>
        <row r="935">
          <cell r="D935" t="str">
            <v>304ITG0-918-PAI</v>
          </cell>
          <cell r="E935" t="str">
            <v>304ITG0</v>
          </cell>
          <cell r="F935" t="str">
            <v>SNOWNAM</v>
          </cell>
          <cell r="G935" t="str">
            <v>918</v>
          </cell>
          <cell r="H935" t="str">
            <v xml:space="preserve">BLACK GREY SILVER </v>
          </cell>
          <cell r="I935">
            <v>12.231999999999999</v>
          </cell>
          <cell r="J935">
            <v>55</v>
          </cell>
          <cell r="K935">
            <v>0</v>
          </cell>
          <cell r="L935">
            <v>27.5</v>
          </cell>
          <cell r="M935">
            <v>0</v>
          </cell>
          <cell r="N935">
            <v>50</v>
          </cell>
          <cell r="O935">
            <v>0</v>
          </cell>
          <cell r="P935">
            <v>21.25</v>
          </cell>
          <cell r="Q935">
            <v>0</v>
          </cell>
          <cell r="R935" t="str">
            <v>HIVER 2018</v>
          </cell>
          <cell r="S935" t="str">
            <v>SHOES</v>
          </cell>
          <cell r="T935" t="str">
            <v>WOMAN</v>
          </cell>
          <cell r="U935" t="str">
            <v>(vide)</v>
          </cell>
          <cell r="V935" t="str">
            <v>PAI</v>
          </cell>
          <cell r="W935">
            <v>31</v>
          </cell>
          <cell r="X935">
            <v>31</v>
          </cell>
          <cell r="AM935">
            <v>5</v>
          </cell>
          <cell r="AN935">
            <v>14</v>
          </cell>
          <cell r="AO935">
            <v>2</v>
          </cell>
          <cell r="AP935">
            <v>7</v>
          </cell>
          <cell r="AQ935">
            <v>3</v>
          </cell>
          <cell r="CL935">
            <v>0</v>
          </cell>
        </row>
        <row r="936">
          <cell r="D936" t="str">
            <v>304ITI0-900-PCS</v>
          </cell>
          <cell r="E936" t="str">
            <v>304ITI0</v>
          </cell>
          <cell r="F936" t="str">
            <v>BOETINO 222 BANDA JKT</v>
          </cell>
          <cell r="G936" t="str">
            <v>900</v>
          </cell>
          <cell r="H936" t="str">
            <v>BLUELTCOBALT/BEIGELT</v>
          </cell>
          <cell r="I936">
            <v>25.664999999999999</v>
          </cell>
          <cell r="J936">
            <v>160</v>
          </cell>
          <cell r="K936">
            <v>0</v>
          </cell>
          <cell r="L936">
            <v>64</v>
          </cell>
          <cell r="M936">
            <v>0</v>
          </cell>
          <cell r="N936">
            <v>145</v>
          </cell>
          <cell r="O936">
            <v>0</v>
          </cell>
          <cell r="P936">
            <v>58</v>
          </cell>
          <cell r="Q936">
            <v>0</v>
          </cell>
          <cell r="R936" t="str">
            <v>ETE 2019</v>
          </cell>
          <cell r="S936" t="str">
            <v>APPAREL</v>
          </cell>
          <cell r="T936" t="str">
            <v>UNISEX</v>
          </cell>
          <cell r="U936" t="str">
            <v>(vide)</v>
          </cell>
          <cell r="V936" t="str">
            <v>PCS</v>
          </cell>
          <cell r="W936">
            <v>10</v>
          </cell>
          <cell r="X936">
            <v>10</v>
          </cell>
          <cell r="BW936">
            <v>5</v>
          </cell>
          <cell r="BX936">
            <v>5</v>
          </cell>
          <cell r="CL936">
            <v>0</v>
          </cell>
        </row>
        <row r="937">
          <cell r="D937" t="str">
            <v>304ITJ0-900-PCS</v>
          </cell>
          <cell r="E937" t="str">
            <v>304ITJ0</v>
          </cell>
          <cell r="F937" t="str">
            <v>BRENT 222 BANDA PANTS</v>
          </cell>
          <cell r="G937" t="str">
            <v>900</v>
          </cell>
          <cell r="H937" t="str">
            <v>BLUELTCOBALT/BEIGELT</v>
          </cell>
          <cell r="I937">
            <v>20.645</v>
          </cell>
          <cell r="J937">
            <v>110</v>
          </cell>
          <cell r="K937">
            <v>0</v>
          </cell>
          <cell r="L937">
            <v>44</v>
          </cell>
          <cell r="M937">
            <v>0</v>
          </cell>
          <cell r="N937">
            <v>100</v>
          </cell>
          <cell r="O937">
            <v>0</v>
          </cell>
          <cell r="P937">
            <v>40</v>
          </cell>
          <cell r="Q937">
            <v>0</v>
          </cell>
          <cell r="R937" t="str">
            <v>HIVER 2019</v>
          </cell>
          <cell r="S937" t="str">
            <v>APPAREL</v>
          </cell>
          <cell r="T937" t="str">
            <v>MAN</v>
          </cell>
          <cell r="U937" t="str">
            <v>(vide)</v>
          </cell>
          <cell r="V937" t="str">
            <v>PCS</v>
          </cell>
          <cell r="W937">
            <v>5</v>
          </cell>
          <cell r="X937">
            <v>5</v>
          </cell>
          <cell r="BT937">
            <v>2</v>
          </cell>
          <cell r="BW937">
            <v>2</v>
          </cell>
          <cell r="BX937">
            <v>1</v>
          </cell>
          <cell r="CL937">
            <v>0</v>
          </cell>
        </row>
        <row r="938">
          <cell r="D938" t="str">
            <v>304ITJ0-906-PCS</v>
          </cell>
          <cell r="E938" t="str">
            <v>304ITJ0</v>
          </cell>
          <cell r="F938" t="str">
            <v>BRENT 222 BANDA PANTS</v>
          </cell>
          <cell r="G938" t="str">
            <v>906</v>
          </cell>
          <cell r="H938" t="str">
            <v>GREY DK/BLACK</v>
          </cell>
          <cell r="I938">
            <v>20.645</v>
          </cell>
          <cell r="J938">
            <v>110</v>
          </cell>
          <cell r="K938">
            <v>0</v>
          </cell>
          <cell r="L938">
            <v>44</v>
          </cell>
          <cell r="M938">
            <v>0</v>
          </cell>
          <cell r="N938">
            <v>100</v>
          </cell>
          <cell r="O938">
            <v>0</v>
          </cell>
          <cell r="P938">
            <v>40</v>
          </cell>
          <cell r="Q938">
            <v>0</v>
          </cell>
          <cell r="R938" t="str">
            <v>HIVER 2019</v>
          </cell>
          <cell r="S938" t="str">
            <v>APPAREL</v>
          </cell>
          <cell r="T938" t="str">
            <v>MAN</v>
          </cell>
          <cell r="U938" t="str">
            <v>(vide)</v>
          </cell>
          <cell r="V938" t="str">
            <v>PCS</v>
          </cell>
          <cell r="W938">
            <v>4</v>
          </cell>
          <cell r="X938">
            <v>4</v>
          </cell>
          <cell r="BW938">
            <v>2</v>
          </cell>
          <cell r="BX938">
            <v>2</v>
          </cell>
          <cell r="CL938">
            <v>0</v>
          </cell>
        </row>
        <row r="939">
          <cell r="D939" t="str">
            <v>304ITK0-900-PCS</v>
          </cell>
          <cell r="E939" t="str">
            <v>304ITK0</v>
          </cell>
          <cell r="F939" t="str">
            <v>BRIGIT AUTH PANTS</v>
          </cell>
          <cell r="G939" t="str">
            <v>900</v>
          </cell>
          <cell r="H939" t="str">
            <v>BLUELTCOBALT/BEIGELT</v>
          </cell>
          <cell r="I939">
            <v>23.608000000000001</v>
          </cell>
          <cell r="J939">
            <v>130</v>
          </cell>
          <cell r="K939">
            <v>0</v>
          </cell>
          <cell r="L939">
            <v>52</v>
          </cell>
          <cell r="M939">
            <v>0</v>
          </cell>
          <cell r="N939">
            <v>115</v>
          </cell>
          <cell r="O939">
            <v>0</v>
          </cell>
          <cell r="P939">
            <v>46</v>
          </cell>
          <cell r="Q939">
            <v>0</v>
          </cell>
          <cell r="R939" t="str">
            <v>HIVER 2019</v>
          </cell>
          <cell r="S939" t="str">
            <v>APPAREL</v>
          </cell>
          <cell r="T939" t="str">
            <v>WOMAN</v>
          </cell>
          <cell r="U939" t="str">
            <v>(vide)</v>
          </cell>
          <cell r="V939" t="str">
            <v>PCS</v>
          </cell>
          <cell r="W939">
            <v>24</v>
          </cell>
          <cell r="X939">
            <v>24</v>
          </cell>
          <cell r="BT939">
            <v>7</v>
          </cell>
          <cell r="BU939">
            <v>2</v>
          </cell>
          <cell r="BV939">
            <v>13</v>
          </cell>
          <cell r="BW939">
            <v>2</v>
          </cell>
          <cell r="CL939">
            <v>0</v>
          </cell>
        </row>
        <row r="940">
          <cell r="D940" t="str">
            <v>304ITM0-900-PCS</v>
          </cell>
          <cell r="E940" t="str">
            <v>304ITM0</v>
          </cell>
          <cell r="F940" t="str">
            <v>BRIZIDA AUTH SHORT</v>
          </cell>
          <cell r="G940" t="str">
            <v>900</v>
          </cell>
          <cell r="H940" t="str">
            <v>BLUELTCOBALT/BEIGELT</v>
          </cell>
          <cell r="I940">
            <v>13.324999999999999</v>
          </cell>
          <cell r="J940">
            <v>75</v>
          </cell>
          <cell r="K940">
            <v>0</v>
          </cell>
          <cell r="L940">
            <v>30</v>
          </cell>
          <cell r="M940">
            <v>0</v>
          </cell>
          <cell r="N940">
            <v>70</v>
          </cell>
          <cell r="O940">
            <v>0</v>
          </cell>
          <cell r="P940">
            <v>28</v>
          </cell>
          <cell r="Q940">
            <v>0</v>
          </cell>
          <cell r="R940" t="str">
            <v>ETE 2019</v>
          </cell>
          <cell r="S940" t="str">
            <v>APPAREL</v>
          </cell>
          <cell r="T940" t="str">
            <v>WOMAN</v>
          </cell>
          <cell r="U940" t="str">
            <v>(vide)</v>
          </cell>
          <cell r="V940" t="str">
            <v>PCS</v>
          </cell>
          <cell r="W940">
            <v>6</v>
          </cell>
          <cell r="X940">
            <v>6</v>
          </cell>
          <cell r="BV940">
            <v>5</v>
          </cell>
          <cell r="BW940">
            <v>1</v>
          </cell>
          <cell r="CL940">
            <v>0</v>
          </cell>
        </row>
        <row r="941">
          <cell r="D941" t="str">
            <v>304ITN0-900-PCS</v>
          </cell>
          <cell r="E941" t="str">
            <v>304ITN0</v>
          </cell>
          <cell r="F941" t="str">
            <v>BLAKY AUTH SKIRT</v>
          </cell>
          <cell r="G941" t="str">
            <v>900</v>
          </cell>
          <cell r="H941" t="str">
            <v>BLUELTCOBALT/BEIGELT</v>
          </cell>
          <cell r="I941">
            <v>22.58</v>
          </cell>
          <cell r="J941">
            <v>150</v>
          </cell>
          <cell r="K941">
            <v>0</v>
          </cell>
          <cell r="L941">
            <v>60</v>
          </cell>
          <cell r="M941">
            <v>0</v>
          </cell>
          <cell r="N941">
            <v>135</v>
          </cell>
          <cell r="O941">
            <v>0</v>
          </cell>
          <cell r="P941">
            <v>54</v>
          </cell>
          <cell r="Q941">
            <v>0</v>
          </cell>
          <cell r="R941" t="str">
            <v>ETE 2019</v>
          </cell>
          <cell r="S941" t="str">
            <v>APPAREL</v>
          </cell>
          <cell r="T941" t="str">
            <v>WOMAN</v>
          </cell>
          <cell r="U941" t="str">
            <v>(vide)</v>
          </cell>
          <cell r="V941" t="str">
            <v>PCS</v>
          </cell>
          <cell r="W941">
            <v>1</v>
          </cell>
          <cell r="X941">
            <v>1</v>
          </cell>
          <cell r="BT941">
            <v>1</v>
          </cell>
          <cell r="CL941">
            <v>0</v>
          </cell>
        </row>
        <row r="942">
          <cell r="D942" t="str">
            <v>304ITP0-900-PCS</v>
          </cell>
          <cell r="E942" t="str">
            <v>304ITP0</v>
          </cell>
          <cell r="F942" t="str">
            <v>BAYO 222 BANDA OVERALLS</v>
          </cell>
          <cell r="G942" t="str">
            <v>900</v>
          </cell>
          <cell r="H942" t="str">
            <v>BLUELTCOBALT/BEIGELT</v>
          </cell>
          <cell r="I942">
            <v>27.72</v>
          </cell>
          <cell r="J942">
            <v>150</v>
          </cell>
          <cell r="K942">
            <v>0</v>
          </cell>
          <cell r="L942">
            <v>60</v>
          </cell>
          <cell r="M942">
            <v>0</v>
          </cell>
          <cell r="N942">
            <v>135</v>
          </cell>
          <cell r="O942">
            <v>0</v>
          </cell>
          <cell r="P942">
            <v>54</v>
          </cell>
          <cell r="Q942">
            <v>0</v>
          </cell>
          <cell r="R942" t="str">
            <v>ETE 2019</v>
          </cell>
          <cell r="S942" t="str">
            <v>APPAREL</v>
          </cell>
          <cell r="T942" t="str">
            <v>UNISEX</v>
          </cell>
          <cell r="U942" t="str">
            <v>(vide)</v>
          </cell>
          <cell r="V942" t="str">
            <v>PCS</v>
          </cell>
          <cell r="W942">
            <v>1</v>
          </cell>
          <cell r="X942">
            <v>1</v>
          </cell>
          <cell r="BW942">
            <v>1</v>
          </cell>
          <cell r="CL942">
            <v>0</v>
          </cell>
        </row>
        <row r="943">
          <cell r="D943" t="str">
            <v>304IWQ0-005-C12K</v>
          </cell>
          <cell r="E943" t="str">
            <v>304IWQ0</v>
          </cell>
          <cell r="F943" t="str">
            <v>AONA LEGGINGS</v>
          </cell>
          <cell r="G943" t="str">
            <v>005</v>
          </cell>
          <cell r="H943" t="str">
            <v>BLACK</v>
          </cell>
          <cell r="I943">
            <v>3.3039999999999998</v>
          </cell>
          <cell r="J943">
            <v>20</v>
          </cell>
          <cell r="K943">
            <v>0</v>
          </cell>
          <cell r="L943">
            <v>10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 t="str">
            <v>HIVER 2018</v>
          </cell>
          <cell r="S943" t="str">
            <v>APPAREL</v>
          </cell>
          <cell r="T943" t="str">
            <v>KID</v>
          </cell>
          <cell r="U943" t="str">
            <v>10Y-3|12Y-3|14Y-1|4Y-1|6Y-2|8Y-2</v>
          </cell>
          <cell r="V943" t="str">
            <v>C12K</v>
          </cell>
          <cell r="W943">
            <v>468</v>
          </cell>
          <cell r="X943">
            <v>39</v>
          </cell>
          <cell r="CG943">
            <v>39</v>
          </cell>
          <cell r="CL943">
            <v>0</v>
          </cell>
        </row>
        <row r="944">
          <cell r="D944" t="str">
            <v>304IWQ0-005-PCS</v>
          </cell>
          <cell r="E944" t="str">
            <v>304IWQ0</v>
          </cell>
          <cell r="F944" t="str">
            <v>AONA LEGGINGS</v>
          </cell>
          <cell r="G944" t="str">
            <v>005</v>
          </cell>
          <cell r="H944" t="str">
            <v>BLACK</v>
          </cell>
          <cell r="I944">
            <v>3.3039999999999998</v>
          </cell>
          <cell r="J944">
            <v>0</v>
          </cell>
          <cell r="K944">
            <v>20</v>
          </cell>
          <cell r="L944">
            <v>0</v>
          </cell>
          <cell r="M944">
            <v>10</v>
          </cell>
          <cell r="N944">
            <v>0</v>
          </cell>
          <cell r="O944">
            <v>19</v>
          </cell>
          <cell r="P944">
            <v>0</v>
          </cell>
          <cell r="Q944">
            <v>9.5</v>
          </cell>
          <cell r="R944" t="str">
            <v>HIVER 2018</v>
          </cell>
          <cell r="S944" t="str">
            <v>APPAREL</v>
          </cell>
          <cell r="T944" t="str">
            <v>KID</v>
          </cell>
          <cell r="U944" t="str">
            <v>(vide)</v>
          </cell>
          <cell r="V944" t="str">
            <v>PCS</v>
          </cell>
          <cell r="W944">
            <v>4</v>
          </cell>
          <cell r="X944">
            <v>4</v>
          </cell>
          <cell r="BG944">
            <v>1</v>
          </cell>
          <cell r="BI944">
            <v>2</v>
          </cell>
          <cell r="BJ944">
            <v>1</v>
          </cell>
          <cell r="CL944">
            <v>0</v>
          </cell>
        </row>
        <row r="945">
          <cell r="D945" t="str">
            <v>304IWQ0-X1Z-C12K</v>
          </cell>
          <cell r="E945" t="str">
            <v>304IWQ0</v>
          </cell>
          <cell r="F945" t="str">
            <v>AONA LEGGINGS</v>
          </cell>
          <cell r="G945" t="str">
            <v>X1Z</v>
          </cell>
          <cell r="H945" t="str">
            <v>NAVY</v>
          </cell>
          <cell r="I945">
            <v>3.3039999999999998</v>
          </cell>
          <cell r="J945">
            <v>20</v>
          </cell>
          <cell r="K945">
            <v>0</v>
          </cell>
          <cell r="L945">
            <v>10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 t="str">
            <v>HIVER 2018</v>
          </cell>
          <cell r="S945" t="str">
            <v>APPAREL</v>
          </cell>
          <cell r="T945" t="str">
            <v>KID</v>
          </cell>
          <cell r="U945" t="str">
            <v>10Y-3|12Y-3|14Y-1|4Y-1|6Y-2|8Y-2</v>
          </cell>
          <cell r="V945" t="str">
            <v>C12K</v>
          </cell>
          <cell r="W945">
            <v>132</v>
          </cell>
          <cell r="X945">
            <v>11</v>
          </cell>
          <cell r="CG945">
            <v>11</v>
          </cell>
          <cell r="CL945">
            <v>0</v>
          </cell>
        </row>
        <row r="946">
          <cell r="D946" t="str">
            <v>304IWQ0-X1Z-PCS</v>
          </cell>
          <cell r="E946" t="str">
            <v>304IWQ0</v>
          </cell>
          <cell r="F946" t="str">
            <v>AONA LEGGINGS</v>
          </cell>
          <cell r="G946" t="str">
            <v>X1Z</v>
          </cell>
          <cell r="H946" t="str">
            <v>NAVY</v>
          </cell>
          <cell r="I946">
            <v>3.3039999999999998</v>
          </cell>
          <cell r="J946">
            <v>0</v>
          </cell>
          <cell r="K946">
            <v>20</v>
          </cell>
          <cell r="L946">
            <v>0</v>
          </cell>
          <cell r="M946">
            <v>10</v>
          </cell>
          <cell r="N946">
            <v>0</v>
          </cell>
          <cell r="O946">
            <v>19</v>
          </cell>
          <cell r="P946">
            <v>0</v>
          </cell>
          <cell r="Q946">
            <v>9.5</v>
          </cell>
          <cell r="R946" t="str">
            <v>HIVER 2018</v>
          </cell>
          <cell r="S946" t="str">
            <v>APPAREL</v>
          </cell>
          <cell r="T946" t="str">
            <v>KID</v>
          </cell>
          <cell r="U946" t="str">
            <v>(vide)</v>
          </cell>
          <cell r="V946" t="str">
            <v>PCS</v>
          </cell>
          <cell r="W946">
            <v>6</v>
          </cell>
          <cell r="X946">
            <v>6</v>
          </cell>
          <cell r="BG946">
            <v>1</v>
          </cell>
          <cell r="BI946">
            <v>2</v>
          </cell>
          <cell r="BJ946">
            <v>1</v>
          </cell>
          <cell r="BL946">
            <v>2</v>
          </cell>
          <cell r="CL946">
            <v>0</v>
          </cell>
        </row>
        <row r="947">
          <cell r="D947" t="str">
            <v>304IX90-900-PAI</v>
          </cell>
          <cell r="E947" t="str">
            <v>304IX90</v>
          </cell>
          <cell r="F947" t="str">
            <v xml:space="preserve">SAN REMO </v>
          </cell>
          <cell r="G947" t="str">
            <v>900</v>
          </cell>
          <cell r="H947" t="str">
            <v xml:space="preserve">WHITE GOLD </v>
          </cell>
          <cell r="I947">
            <v>8.6519999999999992</v>
          </cell>
          <cell r="J947">
            <v>55</v>
          </cell>
          <cell r="K947">
            <v>0</v>
          </cell>
          <cell r="L947">
            <v>27.5</v>
          </cell>
          <cell r="M947">
            <v>0</v>
          </cell>
          <cell r="N947">
            <v>50</v>
          </cell>
          <cell r="O947">
            <v>0</v>
          </cell>
          <cell r="P947">
            <v>30.12</v>
          </cell>
          <cell r="Q947">
            <v>0</v>
          </cell>
          <cell r="R947" t="str">
            <v>ETE 2019</v>
          </cell>
          <cell r="S947" t="str">
            <v>SHOES</v>
          </cell>
          <cell r="T947" t="str">
            <v>WOMAN</v>
          </cell>
          <cell r="U947" t="str">
            <v>(vide)</v>
          </cell>
          <cell r="V947" t="str">
            <v>PAI</v>
          </cell>
          <cell r="W947">
            <v>15</v>
          </cell>
          <cell r="X947">
            <v>15</v>
          </cell>
          <cell r="AM947">
            <v>2</v>
          </cell>
          <cell r="AN947">
            <v>1</v>
          </cell>
          <cell r="AO947">
            <v>5</v>
          </cell>
          <cell r="AP947">
            <v>5</v>
          </cell>
          <cell r="AQ947">
            <v>1</v>
          </cell>
          <cell r="AR947">
            <v>1</v>
          </cell>
          <cell r="CL947">
            <v>0</v>
          </cell>
        </row>
        <row r="948">
          <cell r="D948" t="str">
            <v>304IXC0-900-PCS</v>
          </cell>
          <cell r="E948" t="str">
            <v>304IXC0</v>
          </cell>
          <cell r="F948" t="str">
            <v>BERSY AUTH SWEAT</v>
          </cell>
          <cell r="G948" t="str">
            <v>900</v>
          </cell>
          <cell r="H948" t="str">
            <v>BLUELTCOBALT/BEIGELT</v>
          </cell>
          <cell r="I948">
            <v>15.984999999999999</v>
          </cell>
          <cell r="J948">
            <v>90</v>
          </cell>
          <cell r="K948">
            <v>0</v>
          </cell>
          <cell r="L948">
            <v>36</v>
          </cell>
          <cell r="M948">
            <v>0</v>
          </cell>
          <cell r="N948">
            <v>85</v>
          </cell>
          <cell r="O948">
            <v>0</v>
          </cell>
          <cell r="P948">
            <v>34</v>
          </cell>
          <cell r="Q948">
            <v>0</v>
          </cell>
          <cell r="R948" t="str">
            <v>HIVER 2019</v>
          </cell>
          <cell r="S948" t="str">
            <v>APPAREL</v>
          </cell>
          <cell r="T948" t="str">
            <v>WOMAN</v>
          </cell>
          <cell r="U948" t="str">
            <v>(vide)</v>
          </cell>
          <cell r="V948" t="str">
            <v>PCS</v>
          </cell>
          <cell r="W948">
            <v>30</v>
          </cell>
          <cell r="X948">
            <v>30</v>
          </cell>
          <cell r="BT948">
            <v>5</v>
          </cell>
          <cell r="BU948">
            <v>7</v>
          </cell>
          <cell r="BV948">
            <v>16</v>
          </cell>
          <cell r="BW948">
            <v>2</v>
          </cell>
          <cell r="CL948">
            <v>0</v>
          </cell>
        </row>
        <row r="949">
          <cell r="D949" t="str">
            <v>304IXC0-906-PCS</v>
          </cell>
          <cell r="E949" t="str">
            <v>304IXC0</v>
          </cell>
          <cell r="F949" t="str">
            <v>BERSY AUTH SWEAT</v>
          </cell>
          <cell r="G949" t="str">
            <v>906</v>
          </cell>
          <cell r="H949" t="str">
            <v>GREY DK/BLACK</v>
          </cell>
          <cell r="I949">
            <v>15.984999999999999</v>
          </cell>
          <cell r="J949">
            <v>90</v>
          </cell>
          <cell r="K949">
            <v>0</v>
          </cell>
          <cell r="L949">
            <v>36</v>
          </cell>
          <cell r="M949">
            <v>0</v>
          </cell>
          <cell r="N949">
            <v>85</v>
          </cell>
          <cell r="O949">
            <v>0</v>
          </cell>
          <cell r="P949">
            <v>34</v>
          </cell>
          <cell r="Q949">
            <v>0</v>
          </cell>
          <cell r="R949" t="str">
            <v>HIVER 2019</v>
          </cell>
          <cell r="S949" t="str">
            <v>APPAREL</v>
          </cell>
          <cell r="T949" t="str">
            <v>WOMAN</v>
          </cell>
          <cell r="U949" t="str">
            <v>(vide)</v>
          </cell>
          <cell r="V949" t="str">
            <v>PCS</v>
          </cell>
          <cell r="W949">
            <v>25</v>
          </cell>
          <cell r="X949">
            <v>25</v>
          </cell>
          <cell r="BS949">
            <v>5</v>
          </cell>
          <cell r="BT949">
            <v>7</v>
          </cell>
          <cell r="BU949">
            <v>8</v>
          </cell>
          <cell r="BV949">
            <v>3</v>
          </cell>
          <cell r="BW949">
            <v>2</v>
          </cell>
          <cell r="CL949">
            <v>0</v>
          </cell>
        </row>
        <row r="950">
          <cell r="D950" t="str">
            <v>304JJC0-917-PAI</v>
          </cell>
          <cell r="E950" t="str">
            <v>304JJC0</v>
          </cell>
          <cell r="F950" t="str">
            <v xml:space="preserve">CALEXI 4 </v>
          </cell>
          <cell r="G950" t="str">
            <v>917</v>
          </cell>
          <cell r="H950" t="str">
            <v xml:space="preserve">BLACK SIVLER GOLD </v>
          </cell>
          <cell r="I950">
            <v>6.7290000000000001</v>
          </cell>
          <cell r="J950">
            <v>45</v>
          </cell>
          <cell r="K950">
            <v>0</v>
          </cell>
          <cell r="L950">
            <v>22.5</v>
          </cell>
          <cell r="M950">
            <v>0</v>
          </cell>
          <cell r="N950">
            <v>40</v>
          </cell>
          <cell r="O950">
            <v>0</v>
          </cell>
          <cell r="P950">
            <v>17</v>
          </cell>
          <cell r="Q950">
            <v>0</v>
          </cell>
          <cell r="R950" t="str">
            <v>HIVER 2018</v>
          </cell>
          <cell r="S950" t="str">
            <v>SHOES</v>
          </cell>
          <cell r="T950" t="str">
            <v>MAN</v>
          </cell>
          <cell r="U950" t="str">
            <v>(vide)</v>
          </cell>
          <cell r="V950" t="str">
            <v>PAI</v>
          </cell>
          <cell r="W950">
            <v>18</v>
          </cell>
          <cell r="X950">
            <v>18</v>
          </cell>
          <cell r="AQ950">
            <v>4</v>
          </cell>
          <cell r="AR950">
            <v>4</v>
          </cell>
          <cell r="AS950">
            <v>6</v>
          </cell>
          <cell r="AT950">
            <v>2</v>
          </cell>
          <cell r="AV950">
            <v>1</v>
          </cell>
          <cell r="AW950">
            <v>1</v>
          </cell>
          <cell r="CL950">
            <v>0</v>
          </cell>
        </row>
        <row r="951">
          <cell r="D951" t="str">
            <v>304JLF0-102-PCS</v>
          </cell>
          <cell r="E951" t="str">
            <v>304JLF0</v>
          </cell>
          <cell r="F951" t="str">
            <v>MIDDLY SOCKS X3</v>
          </cell>
          <cell r="G951" t="str">
            <v>102</v>
          </cell>
          <cell r="H951" t="str">
            <v>BLACK X10</v>
          </cell>
          <cell r="I951">
            <v>22.75</v>
          </cell>
          <cell r="J951">
            <v>79.900000000000006</v>
          </cell>
          <cell r="K951">
            <v>0</v>
          </cell>
          <cell r="L951">
            <v>39.950000000000003</v>
          </cell>
          <cell r="M951">
            <v>0</v>
          </cell>
          <cell r="N951">
            <v>75</v>
          </cell>
          <cell r="O951">
            <v>0</v>
          </cell>
          <cell r="P951">
            <v>30</v>
          </cell>
          <cell r="Q951">
            <v>0</v>
          </cell>
          <cell r="R951" t="str">
            <v>ETE 2019</v>
          </cell>
          <cell r="S951" t="str">
            <v>ACC</v>
          </cell>
          <cell r="T951" t="str">
            <v>UNISEX</v>
          </cell>
          <cell r="U951" t="str">
            <v>(vide)</v>
          </cell>
          <cell r="V951" t="str">
            <v>PCS</v>
          </cell>
          <cell r="W951">
            <v>1</v>
          </cell>
          <cell r="X951">
            <v>1</v>
          </cell>
          <cell r="CJ951">
            <v>1</v>
          </cell>
          <cell r="CL951">
            <v>0</v>
          </cell>
        </row>
        <row r="952">
          <cell r="D952" t="str">
            <v>304JLF0-401-PCS</v>
          </cell>
          <cell r="E952" t="str">
            <v>304JLF0</v>
          </cell>
          <cell r="F952" t="str">
            <v>MIDDLY SOCKS X3</v>
          </cell>
          <cell r="G952" t="str">
            <v>401</v>
          </cell>
          <cell r="H952" t="str">
            <v>BLC-35/38:10|39/42:20|43/46:10</v>
          </cell>
          <cell r="I952">
            <v>22.75</v>
          </cell>
          <cell r="J952">
            <v>319.60000000000002</v>
          </cell>
          <cell r="K952">
            <v>0</v>
          </cell>
          <cell r="L952">
            <v>159.80000000000001</v>
          </cell>
          <cell r="M952">
            <v>0</v>
          </cell>
          <cell r="N952">
            <v>75</v>
          </cell>
          <cell r="O952">
            <v>0</v>
          </cell>
          <cell r="P952">
            <v>30</v>
          </cell>
          <cell r="Q952">
            <v>0</v>
          </cell>
          <cell r="R952" t="str">
            <v>ETE 2019</v>
          </cell>
          <cell r="S952" t="str">
            <v>ACC</v>
          </cell>
          <cell r="T952" t="str">
            <v>UNISEX</v>
          </cell>
          <cell r="U952" t="str">
            <v>(vide)</v>
          </cell>
          <cell r="V952" t="str">
            <v>PCS</v>
          </cell>
          <cell r="W952">
            <v>3</v>
          </cell>
          <cell r="X952">
            <v>3</v>
          </cell>
          <cell r="CJ952">
            <v>3</v>
          </cell>
          <cell r="CL952">
            <v>0</v>
          </cell>
        </row>
        <row r="953">
          <cell r="D953" t="str">
            <v>304JPK0-900-PCS</v>
          </cell>
          <cell r="E953" t="str">
            <v>304JPK0</v>
          </cell>
          <cell r="F953" t="str">
            <v>LOWCUTY SOCKS X3</v>
          </cell>
          <cell r="G953" t="str">
            <v>900</v>
          </cell>
          <cell r="H953" t="str">
            <v>BLACK</v>
          </cell>
          <cell r="I953">
            <v>1.631</v>
          </cell>
          <cell r="J953">
            <v>6.99</v>
          </cell>
          <cell r="K953">
            <v>0</v>
          </cell>
          <cell r="L953">
            <v>3.4950000000000001</v>
          </cell>
          <cell r="M953">
            <v>0</v>
          </cell>
          <cell r="N953">
            <v>65</v>
          </cell>
          <cell r="O953">
            <v>0</v>
          </cell>
          <cell r="P953">
            <v>26</v>
          </cell>
          <cell r="Q953">
            <v>0</v>
          </cell>
          <cell r="R953" t="str">
            <v>ETE 2019</v>
          </cell>
          <cell r="S953" t="str">
            <v>ACC</v>
          </cell>
          <cell r="T953" t="str">
            <v>UNISEX</v>
          </cell>
          <cell r="U953" t="str">
            <v>(vide)</v>
          </cell>
          <cell r="V953" t="str">
            <v>PCS</v>
          </cell>
          <cell r="W953">
            <v>4394</v>
          </cell>
          <cell r="X953">
            <v>4394</v>
          </cell>
          <cell r="BC953">
            <v>1226</v>
          </cell>
          <cell r="BD953">
            <v>1930</v>
          </cell>
          <cell r="BE953">
            <v>1238</v>
          </cell>
          <cell r="CL953">
            <v>0</v>
          </cell>
        </row>
        <row r="954">
          <cell r="D954" t="str">
            <v>304JPK0-903-PCS</v>
          </cell>
          <cell r="E954" t="str">
            <v>304JPK0</v>
          </cell>
          <cell r="F954" t="str">
            <v>LOWCUTY SOCKS X3</v>
          </cell>
          <cell r="G954" t="str">
            <v>903</v>
          </cell>
          <cell r="H954" t="str">
            <v>WHITE</v>
          </cell>
          <cell r="I954">
            <v>1.631</v>
          </cell>
          <cell r="J954">
            <v>6.99</v>
          </cell>
          <cell r="K954">
            <v>0</v>
          </cell>
          <cell r="L954">
            <v>3.4950000000000001</v>
          </cell>
          <cell r="M954">
            <v>0</v>
          </cell>
          <cell r="N954">
            <v>65</v>
          </cell>
          <cell r="O954">
            <v>0</v>
          </cell>
          <cell r="P954">
            <v>26</v>
          </cell>
          <cell r="Q954">
            <v>0</v>
          </cell>
          <cell r="R954" t="str">
            <v>ETE 2019</v>
          </cell>
          <cell r="S954" t="str">
            <v>ACC</v>
          </cell>
          <cell r="T954" t="str">
            <v>UNISEX</v>
          </cell>
          <cell r="U954" t="str">
            <v>(vide)</v>
          </cell>
          <cell r="V954" t="str">
            <v>PCS</v>
          </cell>
          <cell r="W954">
            <v>567</v>
          </cell>
          <cell r="X954">
            <v>567</v>
          </cell>
          <cell r="BC954">
            <v>190</v>
          </cell>
          <cell r="BD954">
            <v>187</v>
          </cell>
          <cell r="BE954">
            <v>190</v>
          </cell>
          <cell r="CL954">
            <v>0</v>
          </cell>
        </row>
        <row r="955">
          <cell r="D955" t="str">
            <v>304JPP0-912-PAI</v>
          </cell>
          <cell r="E955" t="str">
            <v>304JPP0</v>
          </cell>
          <cell r="F955" t="str">
            <v>AUTHENTIC 222 ADAM 4</v>
          </cell>
          <cell r="G955" t="str">
            <v>912</v>
          </cell>
          <cell r="H955" t="str">
            <v xml:space="preserve">RED BLACK </v>
          </cell>
          <cell r="I955">
            <v>4.0140000000000002</v>
          </cell>
          <cell r="J955">
            <v>35</v>
          </cell>
          <cell r="K955">
            <v>0</v>
          </cell>
          <cell r="L955">
            <v>14</v>
          </cell>
          <cell r="M955">
            <v>0</v>
          </cell>
          <cell r="N955">
            <v>30</v>
          </cell>
          <cell r="O955">
            <v>0</v>
          </cell>
          <cell r="P955">
            <v>15</v>
          </cell>
          <cell r="Q955">
            <v>0</v>
          </cell>
          <cell r="R955" t="str">
            <v>ETE 2020</v>
          </cell>
          <cell r="S955" t="str">
            <v>SHOES</v>
          </cell>
          <cell r="T955" t="str">
            <v>UNISEX</v>
          </cell>
          <cell r="U955" t="str">
            <v>(vide)</v>
          </cell>
          <cell r="V955" t="str">
            <v>PAI</v>
          </cell>
          <cell r="W955">
            <v>384</v>
          </cell>
          <cell r="X955">
            <v>384</v>
          </cell>
          <cell r="AM955">
            <v>34</v>
          </cell>
          <cell r="AN955">
            <v>61</v>
          </cell>
          <cell r="AO955">
            <v>63</v>
          </cell>
          <cell r="AP955">
            <v>36</v>
          </cell>
          <cell r="AQ955">
            <v>25</v>
          </cell>
          <cell r="AR955">
            <v>23</v>
          </cell>
          <cell r="AS955">
            <v>52</v>
          </cell>
          <cell r="AT955">
            <v>54</v>
          </cell>
          <cell r="AU955">
            <v>18</v>
          </cell>
          <cell r="AV955">
            <v>8</v>
          </cell>
          <cell r="AW955">
            <v>10</v>
          </cell>
          <cell r="CL955">
            <v>0</v>
          </cell>
        </row>
        <row r="956">
          <cell r="D956" t="str">
            <v>304JPP0-A56-PAI</v>
          </cell>
          <cell r="E956" t="str">
            <v>304JPP0</v>
          </cell>
          <cell r="F956" t="str">
            <v>AUTHENTIC 222 ADAM 4</v>
          </cell>
          <cell r="G956" t="str">
            <v>A56</v>
          </cell>
          <cell r="H956" t="str">
            <v>WHITE/RED BLAZE</v>
          </cell>
          <cell r="I956">
            <v>4.0140000000000002</v>
          </cell>
          <cell r="J956">
            <v>35</v>
          </cell>
          <cell r="K956">
            <v>0</v>
          </cell>
          <cell r="L956">
            <v>14</v>
          </cell>
          <cell r="M956">
            <v>0</v>
          </cell>
          <cell r="N956">
            <v>30</v>
          </cell>
          <cell r="O956">
            <v>0</v>
          </cell>
          <cell r="P956">
            <v>15</v>
          </cell>
          <cell r="Q956">
            <v>0</v>
          </cell>
          <cell r="R956" t="str">
            <v>ETE 2020</v>
          </cell>
          <cell r="S956" t="str">
            <v>SHOES</v>
          </cell>
          <cell r="T956" t="str">
            <v>UNISEX</v>
          </cell>
          <cell r="U956" t="str">
            <v>(vide)</v>
          </cell>
          <cell r="V956" t="str">
            <v>PAI</v>
          </cell>
          <cell r="W956">
            <v>145</v>
          </cell>
          <cell r="X956">
            <v>145</v>
          </cell>
          <cell r="AM956">
            <v>12</v>
          </cell>
          <cell r="AN956">
            <v>17</v>
          </cell>
          <cell r="AO956">
            <v>18</v>
          </cell>
          <cell r="AP956">
            <v>15</v>
          </cell>
          <cell r="AQ956">
            <v>20</v>
          </cell>
          <cell r="AR956">
            <v>14</v>
          </cell>
          <cell r="AS956">
            <v>13</v>
          </cell>
          <cell r="AT956">
            <v>11</v>
          </cell>
          <cell r="AU956">
            <v>12</v>
          </cell>
          <cell r="AV956">
            <v>11</v>
          </cell>
          <cell r="AW956">
            <v>2</v>
          </cell>
          <cell r="CL956">
            <v>0</v>
          </cell>
        </row>
        <row r="957">
          <cell r="D957" t="str">
            <v>304JPU0-900-PAI</v>
          </cell>
          <cell r="E957" t="str">
            <v>304JPU0</v>
          </cell>
          <cell r="F957" t="str">
            <v>AUTHENTIC 222 ADAM 9</v>
          </cell>
          <cell r="G957" t="str">
            <v>900</v>
          </cell>
          <cell r="H957" t="str">
            <v xml:space="preserve">WHITE BLACK </v>
          </cell>
          <cell r="I957">
            <v>4.9290000000000003</v>
          </cell>
          <cell r="J957">
            <v>39</v>
          </cell>
          <cell r="K957">
            <v>0</v>
          </cell>
          <cell r="L957">
            <v>15.6</v>
          </cell>
          <cell r="M957">
            <v>0</v>
          </cell>
          <cell r="N957">
            <v>35</v>
          </cell>
          <cell r="O957">
            <v>0</v>
          </cell>
          <cell r="P957">
            <v>14</v>
          </cell>
          <cell r="Q957">
            <v>0</v>
          </cell>
          <cell r="R957" t="str">
            <v>ETE 2020</v>
          </cell>
          <cell r="S957" t="str">
            <v>SHOES</v>
          </cell>
          <cell r="T957" t="str">
            <v>UNISEX</v>
          </cell>
          <cell r="U957" t="str">
            <v>(vide)</v>
          </cell>
          <cell r="V957" t="str">
            <v>PAI</v>
          </cell>
          <cell r="W957">
            <v>69</v>
          </cell>
          <cell r="X957">
            <v>69</v>
          </cell>
          <cell r="AM957">
            <v>9</v>
          </cell>
          <cell r="AN957">
            <v>9</v>
          </cell>
          <cell r="AP957">
            <v>2</v>
          </cell>
          <cell r="AQ957">
            <v>5</v>
          </cell>
          <cell r="AR957">
            <v>3</v>
          </cell>
          <cell r="AS957">
            <v>8</v>
          </cell>
          <cell r="AT957">
            <v>19</v>
          </cell>
          <cell r="AU957">
            <v>4</v>
          </cell>
          <cell r="AV957">
            <v>3</v>
          </cell>
          <cell r="AW957">
            <v>7</v>
          </cell>
          <cell r="CL957">
            <v>0</v>
          </cell>
        </row>
        <row r="958">
          <cell r="D958" t="str">
            <v>304JPU0-A09-PAI</v>
          </cell>
          <cell r="E958" t="str">
            <v>304JPU0</v>
          </cell>
          <cell r="F958" t="str">
            <v>AUTHENTIC 222 ADAM 9</v>
          </cell>
          <cell r="G958" t="str">
            <v>A09</v>
          </cell>
          <cell r="H958" t="str">
            <v xml:space="preserve">BLACK YELLOW GOLD </v>
          </cell>
          <cell r="I958">
            <v>4.9290000000000003</v>
          </cell>
          <cell r="J958">
            <v>39</v>
          </cell>
          <cell r="K958">
            <v>0</v>
          </cell>
          <cell r="L958">
            <v>15.6</v>
          </cell>
          <cell r="M958">
            <v>0</v>
          </cell>
          <cell r="N958">
            <v>35</v>
          </cell>
          <cell r="O958">
            <v>0</v>
          </cell>
          <cell r="P958">
            <v>14</v>
          </cell>
          <cell r="Q958">
            <v>0</v>
          </cell>
          <cell r="R958" t="str">
            <v>ETE 2020</v>
          </cell>
          <cell r="S958" t="str">
            <v>SHOES</v>
          </cell>
          <cell r="T958" t="str">
            <v>UNISEX</v>
          </cell>
          <cell r="U958" t="str">
            <v>(vide)</v>
          </cell>
          <cell r="V958" t="str">
            <v>PAI</v>
          </cell>
          <cell r="W958">
            <v>180</v>
          </cell>
          <cell r="X958">
            <v>180</v>
          </cell>
          <cell r="AP958">
            <v>10</v>
          </cell>
          <cell r="AR958">
            <v>26</v>
          </cell>
          <cell r="AS958">
            <v>57</v>
          </cell>
          <cell r="AT958">
            <v>35</v>
          </cell>
          <cell r="AV958">
            <v>23</v>
          </cell>
          <cell r="AW958">
            <v>18</v>
          </cell>
          <cell r="AX958">
            <v>3</v>
          </cell>
          <cell r="AY958">
            <v>8</v>
          </cell>
          <cell r="CL958">
            <v>0</v>
          </cell>
        </row>
        <row r="959">
          <cell r="D959" t="str">
            <v>304JPU0-A10-PAI</v>
          </cell>
          <cell r="E959" t="str">
            <v>304JPU0</v>
          </cell>
          <cell r="F959" t="str">
            <v>AUTHENTIC 222 ADAM 9</v>
          </cell>
          <cell r="G959" t="str">
            <v>A10</v>
          </cell>
          <cell r="H959" t="str">
            <v xml:space="preserve">WHITE BLACK GREY </v>
          </cell>
          <cell r="I959">
            <v>4.9290000000000003</v>
          </cell>
          <cell r="J959">
            <v>39</v>
          </cell>
          <cell r="K959">
            <v>0</v>
          </cell>
          <cell r="L959">
            <v>15.6</v>
          </cell>
          <cell r="M959">
            <v>0</v>
          </cell>
          <cell r="N959">
            <v>35</v>
          </cell>
          <cell r="O959">
            <v>0</v>
          </cell>
          <cell r="P959">
            <v>14</v>
          </cell>
          <cell r="Q959">
            <v>0</v>
          </cell>
          <cell r="R959" t="str">
            <v>ETE 2020</v>
          </cell>
          <cell r="S959" t="str">
            <v>SHOES</v>
          </cell>
          <cell r="T959" t="str">
            <v>UNISEX</v>
          </cell>
          <cell r="U959" t="str">
            <v>(vide)</v>
          </cell>
          <cell r="V959" t="str">
            <v>PAI</v>
          </cell>
          <cell r="W959">
            <v>114</v>
          </cell>
          <cell r="X959">
            <v>114</v>
          </cell>
          <cell r="AP959">
            <v>7</v>
          </cell>
          <cell r="AR959">
            <v>18</v>
          </cell>
          <cell r="AS959">
            <v>25</v>
          </cell>
          <cell r="AT959">
            <v>22</v>
          </cell>
          <cell r="AV959">
            <v>20</v>
          </cell>
          <cell r="AW959">
            <v>15</v>
          </cell>
          <cell r="AX959">
            <v>3</v>
          </cell>
          <cell r="AY959">
            <v>4</v>
          </cell>
          <cell r="CL959">
            <v>0</v>
          </cell>
        </row>
        <row r="960">
          <cell r="D960" t="str">
            <v>304JPU0-A76-PAI</v>
          </cell>
          <cell r="E960" t="str">
            <v>304JPU0</v>
          </cell>
          <cell r="F960" t="str">
            <v>AUTHENTIC 222 ADAM 9</v>
          </cell>
          <cell r="G960" t="str">
            <v>A76</v>
          </cell>
          <cell r="H960" t="str">
            <v>PINK/WHITE</v>
          </cell>
          <cell r="I960">
            <v>4.9290000000000003</v>
          </cell>
          <cell r="J960">
            <v>39</v>
          </cell>
          <cell r="K960">
            <v>0</v>
          </cell>
          <cell r="L960">
            <v>15.6</v>
          </cell>
          <cell r="M960">
            <v>0</v>
          </cell>
          <cell r="N960">
            <v>35</v>
          </cell>
          <cell r="O960">
            <v>0</v>
          </cell>
          <cell r="P960">
            <v>14</v>
          </cell>
          <cell r="Q960">
            <v>0</v>
          </cell>
          <cell r="R960" t="str">
            <v>ETE 2020</v>
          </cell>
          <cell r="S960" t="str">
            <v>SHOES</v>
          </cell>
          <cell r="T960" t="str">
            <v>UNISEX</v>
          </cell>
          <cell r="U960" t="str">
            <v>(vide)</v>
          </cell>
          <cell r="V960" t="str">
            <v>PAI</v>
          </cell>
          <cell r="W960">
            <v>43</v>
          </cell>
          <cell r="X960">
            <v>43</v>
          </cell>
          <cell r="AM960">
            <v>6</v>
          </cell>
          <cell r="AN960">
            <v>11</v>
          </cell>
          <cell r="AO960">
            <v>9</v>
          </cell>
          <cell r="AP960">
            <v>10</v>
          </cell>
          <cell r="AQ960">
            <v>7</v>
          </cell>
          <cell r="CL960">
            <v>0</v>
          </cell>
        </row>
        <row r="961">
          <cell r="D961" t="str">
            <v>304JPU0-A84-PAI</v>
          </cell>
          <cell r="E961" t="str">
            <v>304JPU0</v>
          </cell>
          <cell r="F961" t="str">
            <v>AUTHENTIC 222 ADAM 9</v>
          </cell>
          <cell r="G961" t="str">
            <v>A84</v>
          </cell>
          <cell r="H961" t="str">
            <v>YELLOW/BLUE MD</v>
          </cell>
          <cell r="I961">
            <v>4.9290000000000003</v>
          </cell>
          <cell r="J961">
            <v>39</v>
          </cell>
          <cell r="K961">
            <v>0</v>
          </cell>
          <cell r="L961">
            <v>15.6</v>
          </cell>
          <cell r="M961">
            <v>0</v>
          </cell>
          <cell r="N961">
            <v>35</v>
          </cell>
          <cell r="O961">
            <v>0</v>
          </cell>
          <cell r="P961">
            <v>14</v>
          </cell>
          <cell r="Q961">
            <v>0</v>
          </cell>
          <cell r="R961" t="str">
            <v>ETE 2020</v>
          </cell>
          <cell r="S961" t="str">
            <v>SHOES</v>
          </cell>
          <cell r="T961" t="str">
            <v>UNISEX</v>
          </cell>
          <cell r="U961" t="str">
            <v>(vide)</v>
          </cell>
          <cell r="V961" t="str">
            <v>PAI</v>
          </cell>
          <cell r="W961">
            <v>17</v>
          </cell>
          <cell r="X961">
            <v>17</v>
          </cell>
          <cell r="AQ961">
            <v>2</v>
          </cell>
          <cell r="AR961">
            <v>2</v>
          </cell>
          <cell r="AS961">
            <v>3</v>
          </cell>
          <cell r="AT961">
            <v>3</v>
          </cell>
          <cell r="AU961">
            <v>2</v>
          </cell>
          <cell r="AV961">
            <v>3</v>
          </cell>
          <cell r="AW961">
            <v>2</v>
          </cell>
          <cell r="CL961">
            <v>0</v>
          </cell>
        </row>
        <row r="962">
          <cell r="D962" t="str">
            <v>304JQQ0-905-PCS</v>
          </cell>
          <cell r="E962" t="str">
            <v>304JQQ0</v>
          </cell>
          <cell r="F962" t="str">
            <v>WESTESSI AUTH TEE</v>
          </cell>
          <cell r="G962" t="str">
            <v>905</v>
          </cell>
          <cell r="H962" t="str">
            <v>WHITE/BLACK</v>
          </cell>
          <cell r="I962">
            <v>2.6459999999999999</v>
          </cell>
          <cell r="J962">
            <v>25</v>
          </cell>
          <cell r="K962">
            <v>0</v>
          </cell>
          <cell r="L962">
            <v>10</v>
          </cell>
          <cell r="M962">
            <v>0</v>
          </cell>
          <cell r="N962">
            <v>25</v>
          </cell>
          <cell r="O962">
            <v>0</v>
          </cell>
          <cell r="P962">
            <v>10</v>
          </cell>
          <cell r="Q962">
            <v>0</v>
          </cell>
          <cell r="R962" t="str">
            <v>ETE 2019</v>
          </cell>
          <cell r="S962" t="str">
            <v>APPAREL</v>
          </cell>
          <cell r="T962" t="str">
            <v>WOMAN</v>
          </cell>
          <cell r="U962" t="str">
            <v>(vide)</v>
          </cell>
          <cell r="V962" t="str">
            <v>PCS</v>
          </cell>
          <cell r="W962">
            <v>5</v>
          </cell>
          <cell r="X962">
            <v>5</v>
          </cell>
          <cell r="BT962">
            <v>3</v>
          </cell>
          <cell r="BU962">
            <v>2</v>
          </cell>
          <cell r="CL962">
            <v>0</v>
          </cell>
        </row>
        <row r="963">
          <cell r="D963" t="str">
            <v>304JUB0-900-PCS</v>
          </cell>
          <cell r="E963" t="str">
            <v>304JUB0</v>
          </cell>
          <cell r="F963" t="str">
            <v>ISIOX HOODIE</v>
          </cell>
          <cell r="G963" t="str">
            <v>900</v>
          </cell>
          <cell r="H963" t="str">
            <v>GREY MD MEL/BLACK</v>
          </cell>
          <cell r="I963">
            <v>6.23</v>
          </cell>
          <cell r="J963">
            <v>0</v>
          </cell>
          <cell r="K963">
            <v>40</v>
          </cell>
          <cell r="L963">
            <v>0</v>
          </cell>
          <cell r="M963">
            <v>20</v>
          </cell>
          <cell r="N963">
            <v>0</v>
          </cell>
          <cell r="O963">
            <v>35</v>
          </cell>
          <cell r="P963">
            <v>0</v>
          </cell>
          <cell r="Q963">
            <v>17.5</v>
          </cell>
          <cell r="R963" t="str">
            <v>HIVER 2018</v>
          </cell>
          <cell r="S963" t="str">
            <v>APPAREL</v>
          </cell>
          <cell r="T963" t="str">
            <v>KID</v>
          </cell>
          <cell r="U963" t="str">
            <v>(vide)</v>
          </cell>
          <cell r="V963" t="str">
            <v>PCS</v>
          </cell>
          <cell r="W963">
            <v>321</v>
          </cell>
          <cell r="X963">
            <v>321</v>
          </cell>
          <cell r="BG963">
            <v>9</v>
          </cell>
          <cell r="BI963">
            <v>45</v>
          </cell>
          <cell r="BJ963">
            <v>130</v>
          </cell>
          <cell r="BL963">
            <v>71</v>
          </cell>
          <cell r="BN963">
            <v>63</v>
          </cell>
          <cell r="BP963">
            <v>3</v>
          </cell>
          <cell r="CL963">
            <v>0</v>
          </cell>
        </row>
        <row r="964">
          <cell r="D964" t="str">
            <v>304JV90-900-PCS</v>
          </cell>
          <cell r="E964" t="str">
            <v>304JV90</v>
          </cell>
          <cell r="F964" t="str">
            <v>ISIO PANTS</v>
          </cell>
          <cell r="G964" t="str">
            <v>900</v>
          </cell>
          <cell r="H964" t="str">
            <v>GREY MD MEL/BLACK</v>
          </cell>
          <cell r="I964">
            <v>4.2279999999999998</v>
          </cell>
          <cell r="J964">
            <v>0</v>
          </cell>
          <cell r="K964">
            <v>35</v>
          </cell>
          <cell r="L964">
            <v>0</v>
          </cell>
          <cell r="M964">
            <v>17.5</v>
          </cell>
          <cell r="N964">
            <v>0</v>
          </cell>
          <cell r="O964">
            <v>32</v>
          </cell>
          <cell r="P964">
            <v>0</v>
          </cell>
          <cell r="Q964">
            <v>16</v>
          </cell>
          <cell r="R964" t="str">
            <v>HIVER 2018</v>
          </cell>
          <cell r="S964" t="str">
            <v>APPAREL</v>
          </cell>
          <cell r="T964" t="str">
            <v>KID</v>
          </cell>
          <cell r="U964" t="str">
            <v>(vide)</v>
          </cell>
          <cell r="V964" t="str">
            <v>PCS</v>
          </cell>
          <cell r="W964">
            <v>635</v>
          </cell>
          <cell r="X964">
            <v>635</v>
          </cell>
          <cell r="BG964">
            <v>14</v>
          </cell>
          <cell r="BI964">
            <v>107</v>
          </cell>
          <cell r="BJ964">
            <v>233</v>
          </cell>
          <cell r="BL964">
            <v>187</v>
          </cell>
          <cell r="BN964">
            <v>63</v>
          </cell>
          <cell r="BP964">
            <v>31</v>
          </cell>
          <cell r="CL964">
            <v>0</v>
          </cell>
        </row>
        <row r="965">
          <cell r="D965" t="str">
            <v>304JXS0-900-PCS</v>
          </cell>
          <cell r="E965" t="str">
            <v>304JXS0</v>
          </cell>
          <cell r="F965" t="str">
            <v>BESTO AUTH PANTS</v>
          </cell>
          <cell r="G965" t="str">
            <v>900</v>
          </cell>
          <cell r="H965" t="str">
            <v>BLUELTCOBALT/BEIGELT</v>
          </cell>
          <cell r="I965">
            <v>23.609000000000002</v>
          </cell>
          <cell r="J965">
            <v>140</v>
          </cell>
          <cell r="K965">
            <v>0</v>
          </cell>
          <cell r="L965">
            <v>56</v>
          </cell>
          <cell r="M965">
            <v>0</v>
          </cell>
          <cell r="N965">
            <v>120</v>
          </cell>
          <cell r="O965">
            <v>0</v>
          </cell>
          <cell r="P965">
            <v>60</v>
          </cell>
          <cell r="Q965">
            <v>0</v>
          </cell>
          <cell r="R965" t="str">
            <v>HIVER 2018</v>
          </cell>
          <cell r="S965" t="str">
            <v>APPAREL</v>
          </cell>
          <cell r="T965" t="str">
            <v>MAN</v>
          </cell>
          <cell r="U965" t="str">
            <v>(vide)</v>
          </cell>
          <cell r="V965" t="str">
            <v>PCS</v>
          </cell>
          <cell r="W965">
            <v>7</v>
          </cell>
          <cell r="X965">
            <v>7</v>
          </cell>
          <cell r="BS965">
            <v>3</v>
          </cell>
          <cell r="BT965">
            <v>2</v>
          </cell>
          <cell r="BU965">
            <v>2</v>
          </cell>
          <cell r="CL965">
            <v>0</v>
          </cell>
        </row>
        <row r="966">
          <cell r="D966" t="str">
            <v>304K0S0-904-PCS</v>
          </cell>
          <cell r="E966" t="str">
            <v>304K0S0</v>
          </cell>
          <cell r="F966" t="str">
            <v>BEXI AUTH JKT</v>
          </cell>
          <cell r="G966" t="str">
            <v>904</v>
          </cell>
          <cell r="H966" t="str">
            <v>BLACK/BLUE LT COBALT</v>
          </cell>
          <cell r="I966">
            <v>25.164999999999999</v>
          </cell>
          <cell r="J966">
            <v>140</v>
          </cell>
          <cell r="K966">
            <v>0</v>
          </cell>
          <cell r="L966">
            <v>56</v>
          </cell>
          <cell r="M966">
            <v>0</v>
          </cell>
          <cell r="N966">
            <v>125</v>
          </cell>
          <cell r="O966">
            <v>0</v>
          </cell>
          <cell r="P966">
            <v>50</v>
          </cell>
          <cell r="Q966">
            <v>0</v>
          </cell>
          <cell r="R966" t="str">
            <v>ETE 2019</v>
          </cell>
          <cell r="S966" t="str">
            <v>APPAREL</v>
          </cell>
          <cell r="T966" t="str">
            <v>UNISEX</v>
          </cell>
          <cell r="U966" t="str">
            <v>(vide)</v>
          </cell>
          <cell r="V966" t="str">
            <v>PCS</v>
          </cell>
          <cell r="W966">
            <v>10</v>
          </cell>
          <cell r="X966">
            <v>10</v>
          </cell>
          <cell r="BT966">
            <v>1</v>
          </cell>
          <cell r="BU966">
            <v>6</v>
          </cell>
          <cell r="BV966">
            <v>1</v>
          </cell>
          <cell r="BW966">
            <v>2</v>
          </cell>
          <cell r="CL966">
            <v>0</v>
          </cell>
        </row>
        <row r="967">
          <cell r="D967" t="str">
            <v>304K0U0-904-PCS</v>
          </cell>
          <cell r="E967" t="str">
            <v>304K0U0</v>
          </cell>
          <cell r="F967" t="str">
            <v>BEXER 222 BANDA PANTS</v>
          </cell>
          <cell r="G967" t="str">
            <v>904</v>
          </cell>
          <cell r="H967" t="str">
            <v>BLACK/BLUE LT COBALT</v>
          </cell>
          <cell r="I967">
            <v>19.945</v>
          </cell>
          <cell r="J967">
            <v>110</v>
          </cell>
          <cell r="K967">
            <v>0</v>
          </cell>
          <cell r="L967">
            <v>44</v>
          </cell>
          <cell r="M967">
            <v>0</v>
          </cell>
          <cell r="N967">
            <v>100</v>
          </cell>
          <cell r="O967">
            <v>0</v>
          </cell>
          <cell r="P967">
            <v>40</v>
          </cell>
          <cell r="Q967">
            <v>0</v>
          </cell>
          <cell r="R967" t="str">
            <v>ETE 2019</v>
          </cell>
          <cell r="S967" t="str">
            <v>APPAREL</v>
          </cell>
          <cell r="T967" t="str">
            <v>UNISEX</v>
          </cell>
          <cell r="U967" t="str">
            <v>(vide)</v>
          </cell>
          <cell r="V967" t="str">
            <v>PCS</v>
          </cell>
          <cell r="W967">
            <v>16</v>
          </cell>
          <cell r="X967">
            <v>16</v>
          </cell>
          <cell r="BT967">
            <v>6</v>
          </cell>
          <cell r="BU967">
            <v>5</v>
          </cell>
          <cell r="BV967">
            <v>4</v>
          </cell>
          <cell r="BW967">
            <v>1</v>
          </cell>
          <cell r="CL967">
            <v>0</v>
          </cell>
        </row>
        <row r="968">
          <cell r="D968" t="str">
            <v>304K460-906-C12K</v>
          </cell>
          <cell r="E968" t="str">
            <v>304K460</v>
          </cell>
          <cell r="F968" t="str">
            <v>AOUNPANT PANTS</v>
          </cell>
          <cell r="G968" t="str">
            <v>906</v>
          </cell>
          <cell r="H968" t="str">
            <v>BLACK/ORANGE BRIGHT</v>
          </cell>
          <cell r="I968">
            <v>3.86</v>
          </cell>
          <cell r="J968">
            <v>25</v>
          </cell>
          <cell r="K968">
            <v>0</v>
          </cell>
          <cell r="L968">
            <v>12.5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 t="str">
            <v>HIVER 2018</v>
          </cell>
          <cell r="S968" t="str">
            <v>APPAREL</v>
          </cell>
          <cell r="T968" t="str">
            <v>KID</v>
          </cell>
          <cell r="U968" t="str">
            <v>10Y-3|12Y-3|14Y-1|4Y-1|6Y-2|8Y-2</v>
          </cell>
          <cell r="V968" t="str">
            <v>C12K</v>
          </cell>
          <cell r="W968">
            <v>72</v>
          </cell>
          <cell r="X968">
            <v>6</v>
          </cell>
          <cell r="CG968">
            <v>6</v>
          </cell>
          <cell r="CL968">
            <v>0</v>
          </cell>
        </row>
        <row r="969">
          <cell r="D969" t="str">
            <v>304K460-906-PCS</v>
          </cell>
          <cell r="E969" t="str">
            <v>304K460</v>
          </cell>
          <cell r="F969" t="str">
            <v>AOUNPANT PANTS</v>
          </cell>
          <cell r="G969" t="str">
            <v>906</v>
          </cell>
          <cell r="H969" t="str">
            <v>BLACK/ORANGE BRIGHT</v>
          </cell>
          <cell r="I969">
            <v>3.86</v>
          </cell>
          <cell r="J969">
            <v>0</v>
          </cell>
          <cell r="K969">
            <v>25</v>
          </cell>
          <cell r="L969">
            <v>0</v>
          </cell>
          <cell r="M969">
            <v>12.5</v>
          </cell>
          <cell r="N969">
            <v>0</v>
          </cell>
          <cell r="O969">
            <v>20</v>
          </cell>
          <cell r="P969">
            <v>0</v>
          </cell>
          <cell r="Q969">
            <v>8</v>
          </cell>
          <cell r="R969" t="str">
            <v>HIVER 2018</v>
          </cell>
          <cell r="S969" t="str">
            <v>APPAREL</v>
          </cell>
          <cell r="T969" t="str">
            <v>KID</v>
          </cell>
          <cell r="U969" t="str">
            <v>(vide)</v>
          </cell>
          <cell r="V969" t="str">
            <v>PCS</v>
          </cell>
          <cell r="W969">
            <v>4</v>
          </cell>
          <cell r="X969">
            <v>4</v>
          </cell>
          <cell r="BG969">
            <v>1</v>
          </cell>
          <cell r="BI969">
            <v>1</v>
          </cell>
          <cell r="BJ969">
            <v>1</v>
          </cell>
          <cell r="BL969">
            <v>1</v>
          </cell>
          <cell r="CL969">
            <v>0</v>
          </cell>
        </row>
        <row r="970">
          <cell r="D970" t="str">
            <v>304K4K0-906-PCS</v>
          </cell>
          <cell r="E970" t="str">
            <v>304K4K0</v>
          </cell>
          <cell r="F970" t="str">
            <v>BARNU 222 BANDA PANTS REGULAR FIT</v>
          </cell>
          <cell r="G970" t="str">
            <v>906</v>
          </cell>
          <cell r="H970" t="str">
            <v>BLUE N/BLACK/WH/ORANG</v>
          </cell>
          <cell r="I970">
            <v>9.92</v>
          </cell>
          <cell r="J970">
            <v>59</v>
          </cell>
          <cell r="K970">
            <v>0</v>
          </cell>
          <cell r="L970">
            <v>23.6</v>
          </cell>
          <cell r="M970">
            <v>0</v>
          </cell>
          <cell r="N970">
            <v>45</v>
          </cell>
          <cell r="O970">
            <v>0</v>
          </cell>
          <cell r="P970">
            <v>22.5</v>
          </cell>
          <cell r="Q970">
            <v>0</v>
          </cell>
          <cell r="R970" t="str">
            <v>HIVER 2020</v>
          </cell>
          <cell r="S970" t="str">
            <v>APPAREL</v>
          </cell>
          <cell r="T970" t="str">
            <v>WOMAN</v>
          </cell>
          <cell r="U970" t="str">
            <v>(vide)</v>
          </cell>
          <cell r="V970" t="str">
            <v>PCS</v>
          </cell>
          <cell r="W970">
            <v>1</v>
          </cell>
          <cell r="X970">
            <v>1</v>
          </cell>
          <cell r="BU970">
            <v>1</v>
          </cell>
          <cell r="CL970">
            <v>0</v>
          </cell>
        </row>
        <row r="971">
          <cell r="D971" t="str">
            <v>304K670-929-PAI</v>
          </cell>
          <cell r="E971" t="str">
            <v>304K670</v>
          </cell>
          <cell r="F971" t="str">
            <v xml:space="preserve">TONYCY </v>
          </cell>
          <cell r="G971" t="str">
            <v>929</v>
          </cell>
          <cell r="H971" t="str">
            <v xml:space="preserve">GREY DL BLUE NAVY </v>
          </cell>
          <cell r="I971">
            <v>9.1669999999999998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40</v>
          </cell>
          <cell r="O971">
            <v>0</v>
          </cell>
          <cell r="P971">
            <v>20</v>
          </cell>
          <cell r="Q971">
            <v>0</v>
          </cell>
          <cell r="R971" t="str">
            <v>HIVER 2018</v>
          </cell>
          <cell r="S971" t="str">
            <v>SHOES</v>
          </cell>
          <cell r="T971" t="str">
            <v>WOMAN</v>
          </cell>
          <cell r="U971" t="str">
            <v>(vide)</v>
          </cell>
          <cell r="V971" t="str">
            <v>PAI</v>
          </cell>
          <cell r="W971">
            <v>10</v>
          </cell>
          <cell r="X971">
            <v>10</v>
          </cell>
          <cell r="AT971">
            <v>10</v>
          </cell>
          <cell r="CL971">
            <v>0</v>
          </cell>
        </row>
        <row r="972">
          <cell r="D972" t="str">
            <v>304KBQ0-916-PCS</v>
          </cell>
          <cell r="E972" t="str">
            <v>304KBQ0</v>
          </cell>
          <cell r="F972" t="str">
            <v>BZAIKI AUTH TEE</v>
          </cell>
          <cell r="G972" t="str">
            <v>916</v>
          </cell>
          <cell r="H972" t="str">
            <v>BLUE DK/PETROL</v>
          </cell>
          <cell r="I972">
            <v>8.5549999999999997</v>
          </cell>
          <cell r="J972">
            <v>40</v>
          </cell>
          <cell r="K972">
            <v>0</v>
          </cell>
          <cell r="L972">
            <v>16</v>
          </cell>
          <cell r="M972">
            <v>0</v>
          </cell>
          <cell r="N972">
            <v>35</v>
          </cell>
          <cell r="O972">
            <v>0</v>
          </cell>
          <cell r="P972">
            <v>14</v>
          </cell>
          <cell r="Q972">
            <v>0</v>
          </cell>
          <cell r="R972" t="str">
            <v>HIVER 2018</v>
          </cell>
          <cell r="S972" t="str">
            <v>APPAREL</v>
          </cell>
          <cell r="T972" t="str">
            <v>MAN</v>
          </cell>
          <cell r="U972" t="str">
            <v>(vide)</v>
          </cell>
          <cell r="V972" t="str">
            <v>PCS</v>
          </cell>
          <cell r="W972">
            <v>9</v>
          </cell>
          <cell r="X972">
            <v>9</v>
          </cell>
          <cell r="BU972">
            <v>4</v>
          </cell>
          <cell r="BV972">
            <v>3</v>
          </cell>
          <cell r="BW972">
            <v>2</v>
          </cell>
          <cell r="CL972">
            <v>0</v>
          </cell>
        </row>
        <row r="973">
          <cell r="D973" t="str">
            <v>304KBQ0-917-PCS</v>
          </cell>
          <cell r="E973" t="str">
            <v>304KBQ0</v>
          </cell>
          <cell r="F973" t="str">
            <v>BZAIKI AUTH TEE</v>
          </cell>
          <cell r="G973" t="str">
            <v>917</v>
          </cell>
          <cell r="H973" t="str">
            <v>RED DK/DAMSON</v>
          </cell>
          <cell r="I973">
            <v>8.5549999999999997</v>
          </cell>
          <cell r="J973">
            <v>40</v>
          </cell>
          <cell r="K973">
            <v>0</v>
          </cell>
          <cell r="L973">
            <v>16</v>
          </cell>
          <cell r="M973">
            <v>0</v>
          </cell>
          <cell r="N973">
            <v>35</v>
          </cell>
          <cell r="O973">
            <v>0</v>
          </cell>
          <cell r="P973">
            <v>14</v>
          </cell>
          <cell r="Q973">
            <v>0</v>
          </cell>
          <cell r="R973" t="str">
            <v>HIVER 2018</v>
          </cell>
          <cell r="S973" t="str">
            <v>APPAREL</v>
          </cell>
          <cell r="T973" t="str">
            <v>MAN</v>
          </cell>
          <cell r="U973" t="str">
            <v>(vide)</v>
          </cell>
          <cell r="V973" t="str">
            <v>PCS</v>
          </cell>
          <cell r="W973">
            <v>10</v>
          </cell>
          <cell r="X973">
            <v>10</v>
          </cell>
          <cell r="BT973">
            <v>2</v>
          </cell>
          <cell r="BU973">
            <v>3</v>
          </cell>
          <cell r="BV973">
            <v>3</v>
          </cell>
          <cell r="BW973">
            <v>2</v>
          </cell>
          <cell r="CL973">
            <v>0</v>
          </cell>
        </row>
        <row r="974">
          <cell r="D974" t="str">
            <v>304KGM0-927-PCS</v>
          </cell>
          <cell r="E974" t="str">
            <v>304KGM0</v>
          </cell>
          <cell r="F974" t="str">
            <v>BALMA AUTH DISNEY</v>
          </cell>
          <cell r="G974" t="str">
            <v>927</v>
          </cell>
          <cell r="H974" t="str">
            <v>WHITE PINK</v>
          </cell>
          <cell r="I974">
            <v>11.57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50</v>
          </cell>
          <cell r="P974">
            <v>0</v>
          </cell>
          <cell r="Q974">
            <v>25</v>
          </cell>
          <cell r="R974" t="str">
            <v>HIVER 2019</v>
          </cell>
          <cell r="S974" t="str">
            <v>APPAREL</v>
          </cell>
          <cell r="T974" t="str">
            <v>WOMAN</v>
          </cell>
          <cell r="U974" t="str">
            <v>(vide)</v>
          </cell>
          <cell r="V974" t="str">
            <v>PCS</v>
          </cell>
          <cell r="W974">
            <v>15</v>
          </cell>
          <cell r="X974">
            <v>15</v>
          </cell>
          <cell r="BJ974">
            <v>4</v>
          </cell>
          <cell r="BL974">
            <v>4</v>
          </cell>
          <cell r="BN974">
            <v>4</v>
          </cell>
          <cell r="BP974">
            <v>3</v>
          </cell>
          <cell r="CL974">
            <v>0</v>
          </cell>
        </row>
        <row r="975">
          <cell r="D975" t="str">
            <v>304KM50-900-PCS</v>
          </cell>
          <cell r="E975" t="str">
            <v>304KM50</v>
          </cell>
          <cell r="F975" t="str">
            <v>BOETINA 222 BANDA JKT</v>
          </cell>
          <cell r="G975" t="str">
            <v>900</v>
          </cell>
          <cell r="H975" t="str">
            <v>BLUELTCOBALT/BEIGE LT</v>
          </cell>
          <cell r="I975">
            <v>19.895</v>
          </cell>
          <cell r="J975">
            <v>130</v>
          </cell>
          <cell r="K975">
            <v>0</v>
          </cell>
          <cell r="L975">
            <v>52</v>
          </cell>
          <cell r="M975">
            <v>0</v>
          </cell>
          <cell r="N975">
            <v>45</v>
          </cell>
          <cell r="O975">
            <v>0</v>
          </cell>
          <cell r="P975">
            <v>58</v>
          </cell>
          <cell r="Q975">
            <v>0</v>
          </cell>
          <cell r="R975" t="str">
            <v>ETE 2019</v>
          </cell>
          <cell r="S975" t="str">
            <v>APPAREL</v>
          </cell>
          <cell r="T975" t="str">
            <v>WOMAN</v>
          </cell>
          <cell r="U975" t="str">
            <v>(vide)</v>
          </cell>
          <cell r="V975" t="str">
            <v>PCS</v>
          </cell>
          <cell r="W975">
            <v>2</v>
          </cell>
          <cell r="X975">
            <v>2</v>
          </cell>
          <cell r="BU975">
            <v>2</v>
          </cell>
          <cell r="CL975">
            <v>0</v>
          </cell>
        </row>
        <row r="976">
          <cell r="D976" t="str">
            <v>304KPN0-929-PCS</v>
          </cell>
          <cell r="E976" t="str">
            <v>304KPN0</v>
          </cell>
          <cell r="F976" t="str">
            <v>ALANZ 222 BANDA PANTS</v>
          </cell>
          <cell r="G976" t="str">
            <v>929</v>
          </cell>
          <cell r="H976" t="str">
            <v>BLACK/BLACK</v>
          </cell>
          <cell r="I976">
            <v>9.3190000000000008</v>
          </cell>
          <cell r="J976">
            <v>60</v>
          </cell>
          <cell r="K976">
            <v>0</v>
          </cell>
          <cell r="L976">
            <v>24</v>
          </cell>
          <cell r="M976">
            <v>0</v>
          </cell>
          <cell r="N976">
            <v>50</v>
          </cell>
          <cell r="O976">
            <v>0</v>
          </cell>
          <cell r="P976">
            <v>20</v>
          </cell>
          <cell r="Q976">
            <v>0</v>
          </cell>
          <cell r="R976" t="str">
            <v>HIVER 2020</v>
          </cell>
          <cell r="S976" t="str">
            <v>APPAREL</v>
          </cell>
          <cell r="T976" t="str">
            <v>UNISEX</v>
          </cell>
          <cell r="U976" t="str">
            <v>(vide)</v>
          </cell>
          <cell r="V976" t="str">
            <v>PCS</v>
          </cell>
          <cell r="W976">
            <v>39</v>
          </cell>
          <cell r="X976">
            <v>39</v>
          </cell>
          <cell r="BT976">
            <v>2</v>
          </cell>
          <cell r="BU976">
            <v>19</v>
          </cell>
          <cell r="BV976">
            <v>17</v>
          </cell>
          <cell r="BW976">
            <v>1</v>
          </cell>
          <cell r="CL976">
            <v>0</v>
          </cell>
        </row>
        <row r="977">
          <cell r="D977" t="str">
            <v>304KPN0-971-PCS</v>
          </cell>
          <cell r="E977" t="str">
            <v>304KPN0</v>
          </cell>
          <cell r="F977" t="str">
            <v>ALANZ 222 BANDA PANTS</v>
          </cell>
          <cell r="G977" t="str">
            <v>971</v>
          </cell>
          <cell r="H977" t="str">
            <v>BLUE/WHITE</v>
          </cell>
          <cell r="I977">
            <v>9.3190000000000008</v>
          </cell>
          <cell r="J977">
            <v>60</v>
          </cell>
          <cell r="K977">
            <v>0</v>
          </cell>
          <cell r="L977">
            <v>24</v>
          </cell>
          <cell r="M977">
            <v>0</v>
          </cell>
          <cell r="N977">
            <v>50</v>
          </cell>
          <cell r="O977">
            <v>0</v>
          </cell>
          <cell r="P977">
            <v>20</v>
          </cell>
          <cell r="Q977">
            <v>0</v>
          </cell>
          <cell r="R977" t="str">
            <v>HIVER 2020</v>
          </cell>
          <cell r="S977" t="str">
            <v>APPAREL</v>
          </cell>
          <cell r="T977" t="str">
            <v>UNISEX</v>
          </cell>
          <cell r="U977" t="str">
            <v>(vide)</v>
          </cell>
          <cell r="V977" t="str">
            <v>PCS</v>
          </cell>
          <cell r="W977">
            <v>36</v>
          </cell>
          <cell r="X977">
            <v>36</v>
          </cell>
          <cell r="BT977">
            <v>2</v>
          </cell>
          <cell r="BU977">
            <v>8</v>
          </cell>
          <cell r="BV977">
            <v>17</v>
          </cell>
          <cell r="BW977">
            <v>9</v>
          </cell>
          <cell r="CL977">
            <v>0</v>
          </cell>
        </row>
        <row r="978">
          <cell r="D978" t="str">
            <v>304KPR0-989-PCS</v>
          </cell>
          <cell r="E978" t="str">
            <v>304KPR0</v>
          </cell>
          <cell r="F978" t="str">
            <v>CHARLTON 222 BANDA TEE</v>
          </cell>
          <cell r="G978" t="str">
            <v>989</v>
          </cell>
          <cell r="H978" t="str">
            <v>RED/WHITE/BLACK</v>
          </cell>
          <cell r="I978">
            <v>7.681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45</v>
          </cell>
          <cell r="O978">
            <v>0</v>
          </cell>
          <cell r="P978">
            <v>18</v>
          </cell>
          <cell r="Q978">
            <v>0</v>
          </cell>
          <cell r="R978" t="str">
            <v>ETE 2019</v>
          </cell>
          <cell r="S978" t="str">
            <v>APPAREL</v>
          </cell>
          <cell r="T978" t="str">
            <v>MAN</v>
          </cell>
          <cell r="U978" t="str">
            <v>(vide)</v>
          </cell>
          <cell r="V978" t="str">
            <v>PCS</v>
          </cell>
          <cell r="W978">
            <v>18</v>
          </cell>
          <cell r="X978">
            <v>18</v>
          </cell>
          <cell r="BT978">
            <v>6</v>
          </cell>
          <cell r="BU978">
            <v>7</v>
          </cell>
          <cell r="BV978">
            <v>2</v>
          </cell>
          <cell r="BW978">
            <v>3</v>
          </cell>
          <cell r="CL978">
            <v>0</v>
          </cell>
        </row>
        <row r="979">
          <cell r="D979" t="str">
            <v>304KPR0-990-PCS</v>
          </cell>
          <cell r="E979" t="str">
            <v>304KPR0</v>
          </cell>
          <cell r="F979" t="str">
            <v>CHARLTON 222 BANDA TEE</v>
          </cell>
          <cell r="G979" t="str">
            <v>990</v>
          </cell>
          <cell r="H979" t="str">
            <v>WHITE/WHITE/BLACK</v>
          </cell>
          <cell r="I979">
            <v>7.681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45</v>
          </cell>
          <cell r="O979">
            <v>0</v>
          </cell>
          <cell r="P979">
            <v>18</v>
          </cell>
          <cell r="Q979">
            <v>0</v>
          </cell>
          <cell r="R979" t="str">
            <v>ETE 2019</v>
          </cell>
          <cell r="S979" t="str">
            <v>APPAREL</v>
          </cell>
          <cell r="T979" t="str">
            <v>MAN</v>
          </cell>
          <cell r="U979" t="str">
            <v>(vide)</v>
          </cell>
          <cell r="V979" t="str">
            <v>PCS</v>
          </cell>
          <cell r="W979">
            <v>42</v>
          </cell>
          <cell r="X979">
            <v>42</v>
          </cell>
          <cell r="BT979">
            <v>7</v>
          </cell>
          <cell r="BU979">
            <v>12</v>
          </cell>
          <cell r="BV979">
            <v>15</v>
          </cell>
          <cell r="BW979">
            <v>6</v>
          </cell>
          <cell r="BX979">
            <v>2</v>
          </cell>
          <cell r="CL979">
            <v>0</v>
          </cell>
        </row>
        <row r="980">
          <cell r="D980" t="str">
            <v>304KPT0-001-PCS</v>
          </cell>
          <cell r="E980" t="str">
            <v>304KPT0</v>
          </cell>
          <cell r="F980" t="str">
            <v>ESTESSI AUTH TEE</v>
          </cell>
          <cell r="G980" t="str">
            <v>001</v>
          </cell>
          <cell r="H980" t="str">
            <v>WHITE</v>
          </cell>
          <cell r="I980">
            <v>3.64</v>
          </cell>
          <cell r="J980">
            <v>25</v>
          </cell>
          <cell r="K980">
            <v>0</v>
          </cell>
          <cell r="L980">
            <v>10</v>
          </cell>
          <cell r="M980">
            <v>0</v>
          </cell>
          <cell r="N980">
            <v>25</v>
          </cell>
          <cell r="O980">
            <v>0</v>
          </cell>
          <cell r="P980">
            <v>10</v>
          </cell>
          <cell r="Q980">
            <v>0</v>
          </cell>
          <cell r="R980" t="str">
            <v>ETE 2020</v>
          </cell>
          <cell r="S980" t="str">
            <v>APPAREL</v>
          </cell>
          <cell r="T980" t="str">
            <v>MAN</v>
          </cell>
          <cell r="U980" t="str">
            <v>(vide)</v>
          </cell>
          <cell r="V980" t="str">
            <v>PCS</v>
          </cell>
          <cell r="W980">
            <v>33</v>
          </cell>
          <cell r="X980">
            <v>33</v>
          </cell>
          <cell r="BS980">
            <v>29</v>
          </cell>
          <cell r="BT980">
            <v>4</v>
          </cell>
          <cell r="CL980">
            <v>0</v>
          </cell>
        </row>
        <row r="981">
          <cell r="D981" t="str">
            <v>304KPT0-005-PCS</v>
          </cell>
          <cell r="E981" t="str">
            <v>304KPT0</v>
          </cell>
          <cell r="F981" t="str">
            <v>ESTESSI AUTH TEE</v>
          </cell>
          <cell r="G981" t="str">
            <v>005</v>
          </cell>
          <cell r="H981" t="str">
            <v>BLACK</v>
          </cell>
          <cell r="I981">
            <v>3.64</v>
          </cell>
          <cell r="J981">
            <v>25</v>
          </cell>
          <cell r="K981">
            <v>0</v>
          </cell>
          <cell r="L981">
            <v>10</v>
          </cell>
          <cell r="M981">
            <v>0</v>
          </cell>
          <cell r="N981">
            <v>25</v>
          </cell>
          <cell r="O981">
            <v>0</v>
          </cell>
          <cell r="P981">
            <v>10</v>
          </cell>
          <cell r="Q981">
            <v>0</v>
          </cell>
          <cell r="R981" t="str">
            <v>ETE 2020</v>
          </cell>
          <cell r="S981" t="str">
            <v>APPAREL</v>
          </cell>
          <cell r="T981" t="str">
            <v>MAN</v>
          </cell>
          <cell r="U981" t="str">
            <v>(vide)</v>
          </cell>
          <cell r="V981" t="str">
            <v>PCS</v>
          </cell>
          <cell r="W981">
            <v>9</v>
          </cell>
          <cell r="X981">
            <v>9</v>
          </cell>
          <cell r="BT981">
            <v>5</v>
          </cell>
          <cell r="BU981">
            <v>1</v>
          </cell>
          <cell r="BW981">
            <v>3</v>
          </cell>
          <cell r="CL981">
            <v>0</v>
          </cell>
        </row>
        <row r="982">
          <cell r="D982" t="str">
            <v>304KPT0-904-PCS</v>
          </cell>
          <cell r="E982" t="str">
            <v>304KPT0</v>
          </cell>
          <cell r="F982" t="str">
            <v>ESTESSI AUTH TEE</v>
          </cell>
          <cell r="G982" t="str">
            <v>904</v>
          </cell>
          <cell r="H982" t="str">
            <v>WHITE/BLACK</v>
          </cell>
          <cell r="I982">
            <v>3.64</v>
          </cell>
          <cell r="J982">
            <v>25</v>
          </cell>
          <cell r="K982">
            <v>0</v>
          </cell>
          <cell r="L982">
            <v>10</v>
          </cell>
          <cell r="M982">
            <v>0</v>
          </cell>
          <cell r="N982">
            <v>25</v>
          </cell>
          <cell r="O982">
            <v>0</v>
          </cell>
          <cell r="P982">
            <v>10</v>
          </cell>
          <cell r="Q982">
            <v>0</v>
          </cell>
          <cell r="R982" t="str">
            <v>ETE 2020</v>
          </cell>
          <cell r="S982" t="str">
            <v>APPAREL</v>
          </cell>
          <cell r="T982" t="str">
            <v>MAN</v>
          </cell>
          <cell r="U982" t="str">
            <v>(vide)</v>
          </cell>
          <cell r="V982" t="str">
            <v>PCS</v>
          </cell>
          <cell r="W982">
            <v>15</v>
          </cell>
          <cell r="X982">
            <v>15</v>
          </cell>
          <cell r="BT982">
            <v>2</v>
          </cell>
          <cell r="BU982">
            <v>6</v>
          </cell>
          <cell r="BV982">
            <v>5</v>
          </cell>
          <cell r="BW982">
            <v>2</v>
          </cell>
          <cell r="CL982">
            <v>0</v>
          </cell>
        </row>
        <row r="983">
          <cell r="D983" t="str">
            <v>304KPT0-923-PCS</v>
          </cell>
          <cell r="E983" t="str">
            <v>304KPT0</v>
          </cell>
          <cell r="F983" t="str">
            <v>ESTESSI AUTH TEE</v>
          </cell>
          <cell r="G983" t="str">
            <v>923</v>
          </cell>
          <cell r="H983" t="str">
            <v>BLACK/WHITE</v>
          </cell>
          <cell r="I983">
            <v>3.64</v>
          </cell>
          <cell r="J983">
            <v>25</v>
          </cell>
          <cell r="K983">
            <v>0</v>
          </cell>
          <cell r="L983">
            <v>10</v>
          </cell>
          <cell r="M983">
            <v>0</v>
          </cell>
          <cell r="N983">
            <v>25</v>
          </cell>
          <cell r="O983">
            <v>0</v>
          </cell>
          <cell r="P983">
            <v>10</v>
          </cell>
          <cell r="Q983">
            <v>0</v>
          </cell>
          <cell r="R983" t="str">
            <v>ETE 2020</v>
          </cell>
          <cell r="S983" t="str">
            <v>APPAREL</v>
          </cell>
          <cell r="T983" t="str">
            <v>MAN</v>
          </cell>
          <cell r="U983" t="str">
            <v>(vide)</v>
          </cell>
          <cell r="V983" t="str">
            <v>PCS</v>
          </cell>
          <cell r="W983">
            <v>11</v>
          </cell>
          <cell r="X983">
            <v>11</v>
          </cell>
          <cell r="BU983">
            <v>6</v>
          </cell>
          <cell r="BV983">
            <v>4</v>
          </cell>
          <cell r="BW983">
            <v>1</v>
          </cell>
          <cell r="CL983">
            <v>0</v>
          </cell>
        </row>
        <row r="984">
          <cell r="D984" t="str">
            <v>304KRT0-909-PCS</v>
          </cell>
          <cell r="E984" t="str">
            <v>304KRT0</v>
          </cell>
          <cell r="F984" t="str">
            <v>BZAHLAB AUTH BUCKET HAT</v>
          </cell>
          <cell r="G984" t="str">
            <v>909</v>
          </cell>
          <cell r="H984" t="str">
            <v>BLACK/WHITE</v>
          </cell>
          <cell r="I984">
            <v>4.1449999999999996</v>
          </cell>
          <cell r="J984">
            <v>30</v>
          </cell>
          <cell r="K984">
            <v>0</v>
          </cell>
          <cell r="L984">
            <v>12</v>
          </cell>
          <cell r="M984">
            <v>0</v>
          </cell>
          <cell r="N984">
            <v>25</v>
          </cell>
          <cell r="O984">
            <v>0</v>
          </cell>
          <cell r="P984">
            <v>10</v>
          </cell>
          <cell r="Q984">
            <v>0</v>
          </cell>
          <cell r="R984" t="str">
            <v>ETE 2020</v>
          </cell>
          <cell r="S984" t="str">
            <v>ACC</v>
          </cell>
          <cell r="T984" t="str">
            <v>UNISEX</v>
          </cell>
          <cell r="U984" t="str">
            <v>(vide)</v>
          </cell>
          <cell r="V984" t="str">
            <v>PCS</v>
          </cell>
          <cell r="W984">
            <v>100</v>
          </cell>
          <cell r="X984">
            <v>100</v>
          </cell>
          <cell r="CF984">
            <v>100</v>
          </cell>
          <cell r="CL984">
            <v>0</v>
          </cell>
        </row>
        <row r="985">
          <cell r="D985" t="str">
            <v>304KRT0-948-PCS</v>
          </cell>
          <cell r="E985" t="str">
            <v>304KRT0</v>
          </cell>
          <cell r="F985" t="str">
            <v>BZAHLAB AUTH BUCKET HAT</v>
          </cell>
          <cell r="G985" t="str">
            <v>948</v>
          </cell>
          <cell r="H985" t="str">
            <v>BLUE/WHITE</v>
          </cell>
          <cell r="I985">
            <v>4.1449999999999996</v>
          </cell>
          <cell r="J985">
            <v>30</v>
          </cell>
          <cell r="K985">
            <v>0</v>
          </cell>
          <cell r="L985">
            <v>12</v>
          </cell>
          <cell r="M985">
            <v>0</v>
          </cell>
          <cell r="N985">
            <v>25</v>
          </cell>
          <cell r="O985">
            <v>0</v>
          </cell>
          <cell r="P985">
            <v>10</v>
          </cell>
          <cell r="Q985">
            <v>0</v>
          </cell>
          <cell r="R985" t="str">
            <v>ETE 2020</v>
          </cell>
          <cell r="S985" t="str">
            <v>ACC</v>
          </cell>
          <cell r="T985" t="str">
            <v>UNISEX</v>
          </cell>
          <cell r="U985" t="str">
            <v>(vide)</v>
          </cell>
          <cell r="V985" t="str">
            <v>PCS</v>
          </cell>
          <cell r="W985">
            <v>28</v>
          </cell>
          <cell r="X985">
            <v>28</v>
          </cell>
          <cell r="CF985">
            <v>28</v>
          </cell>
          <cell r="CL985">
            <v>0</v>
          </cell>
        </row>
        <row r="986">
          <cell r="D986" t="str">
            <v>304KTD0-903-PAI</v>
          </cell>
          <cell r="E986" t="str">
            <v>304KTD0</v>
          </cell>
          <cell r="F986" t="str">
            <v>AUTHENTIC 222 BANDA MASPER 1</v>
          </cell>
          <cell r="G986" t="str">
            <v>903</v>
          </cell>
          <cell r="H986" t="str">
            <v xml:space="preserve">WHITE FUSHIA LT </v>
          </cell>
          <cell r="I986">
            <v>23.587</v>
          </cell>
          <cell r="J986">
            <v>119</v>
          </cell>
          <cell r="K986">
            <v>0</v>
          </cell>
          <cell r="L986">
            <v>47.6</v>
          </cell>
          <cell r="M986">
            <v>0</v>
          </cell>
          <cell r="N986">
            <v>110</v>
          </cell>
          <cell r="O986">
            <v>0</v>
          </cell>
          <cell r="P986">
            <v>55</v>
          </cell>
          <cell r="Q986">
            <v>0</v>
          </cell>
          <cell r="R986" t="str">
            <v>ETE 2019</v>
          </cell>
          <cell r="S986" t="str">
            <v>SHOES</v>
          </cell>
          <cell r="T986" t="str">
            <v>UNISEX</v>
          </cell>
          <cell r="U986" t="str">
            <v>(vide)</v>
          </cell>
          <cell r="V986" t="str">
            <v>PAI</v>
          </cell>
          <cell r="W986">
            <v>551</v>
          </cell>
          <cell r="X986">
            <v>551</v>
          </cell>
          <cell r="AM986">
            <v>80</v>
          </cell>
          <cell r="AN986">
            <v>112</v>
          </cell>
          <cell r="AO986">
            <v>136</v>
          </cell>
          <cell r="AP986">
            <v>139</v>
          </cell>
          <cell r="AQ986">
            <v>73</v>
          </cell>
          <cell r="AR986">
            <v>11</v>
          </cell>
          <cell r="CL986">
            <v>0</v>
          </cell>
        </row>
        <row r="987">
          <cell r="D987" t="str">
            <v>304KUN0-901-PAI</v>
          </cell>
          <cell r="E987" t="str">
            <v>304KUN0</v>
          </cell>
          <cell r="F987" t="str">
            <v>AUTHENTIC 222 ADAM 10</v>
          </cell>
          <cell r="G987" t="str">
            <v>901</v>
          </cell>
          <cell r="H987" t="str">
            <v>BLACK WHITE</v>
          </cell>
          <cell r="I987">
            <v>5.3250000000000002</v>
          </cell>
          <cell r="J987">
            <v>39</v>
          </cell>
          <cell r="K987">
            <v>0</v>
          </cell>
          <cell r="L987">
            <v>15.6</v>
          </cell>
          <cell r="M987">
            <v>0</v>
          </cell>
          <cell r="N987">
            <v>35</v>
          </cell>
          <cell r="O987">
            <v>0</v>
          </cell>
          <cell r="P987">
            <v>17.5</v>
          </cell>
          <cell r="Q987">
            <v>0</v>
          </cell>
          <cell r="R987" t="str">
            <v>ETE 2019</v>
          </cell>
          <cell r="S987" t="str">
            <v>SHOES</v>
          </cell>
          <cell r="T987" t="str">
            <v>UNISEX</v>
          </cell>
          <cell r="U987" t="str">
            <v>(vide)</v>
          </cell>
          <cell r="V987" t="str">
            <v>PAI</v>
          </cell>
          <cell r="W987">
            <v>435</v>
          </cell>
          <cell r="X987">
            <v>435</v>
          </cell>
          <cell r="AM987">
            <v>29</v>
          </cell>
          <cell r="AN987">
            <v>56</v>
          </cell>
          <cell r="AO987">
            <v>53</v>
          </cell>
          <cell r="AP987">
            <v>50</v>
          </cell>
          <cell r="AQ987">
            <v>31</v>
          </cell>
          <cell r="AR987">
            <v>43</v>
          </cell>
          <cell r="AS987">
            <v>52</v>
          </cell>
          <cell r="AT987">
            <v>43</v>
          </cell>
          <cell r="AU987">
            <v>34</v>
          </cell>
          <cell r="AV987">
            <v>26</v>
          </cell>
          <cell r="AW987">
            <v>18</v>
          </cell>
          <cell r="CL987">
            <v>0</v>
          </cell>
        </row>
        <row r="988">
          <cell r="D988" t="str">
            <v>304KUQ0-A56-PAI</v>
          </cell>
          <cell r="E988" t="str">
            <v>304KUQ0</v>
          </cell>
          <cell r="F988" t="str">
            <v>AUTHENTIC 222 BANDA MITEL 1</v>
          </cell>
          <cell r="G988" t="str">
            <v>A56</v>
          </cell>
          <cell r="H988" t="str">
            <v>WHITE/RED BLAZE</v>
          </cell>
          <cell r="I988">
            <v>8.8949999999999996</v>
          </cell>
          <cell r="J988">
            <v>75</v>
          </cell>
          <cell r="K988">
            <v>0</v>
          </cell>
          <cell r="L988">
            <v>30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 t="str">
            <v>ETE 2020</v>
          </cell>
          <cell r="S988" t="str">
            <v>SHOES</v>
          </cell>
          <cell r="T988" t="str">
            <v>MAN</v>
          </cell>
          <cell r="U988" t="str">
            <v>(vide)</v>
          </cell>
          <cell r="V988" t="str">
            <v>PAI</v>
          </cell>
          <cell r="W988">
            <v>79</v>
          </cell>
          <cell r="X988">
            <v>79</v>
          </cell>
          <cell r="AN988">
            <v>1</v>
          </cell>
          <cell r="AO988">
            <v>2</v>
          </cell>
          <cell r="AP988">
            <v>1</v>
          </cell>
          <cell r="AQ988">
            <v>4</v>
          </cell>
          <cell r="AR988">
            <v>9</v>
          </cell>
          <cell r="AS988">
            <v>14</v>
          </cell>
          <cell r="AT988">
            <v>19</v>
          </cell>
          <cell r="AU988">
            <v>1</v>
          </cell>
          <cell r="AV988">
            <v>18</v>
          </cell>
          <cell r="AW988">
            <v>10</v>
          </cell>
          <cell r="CL988">
            <v>0</v>
          </cell>
        </row>
        <row r="989">
          <cell r="D989" t="str">
            <v>304KYR0-902-C8K</v>
          </cell>
          <cell r="E989" t="str">
            <v>304KYR0</v>
          </cell>
          <cell r="F989" t="str">
            <v>AOVADOX HOODIE</v>
          </cell>
          <cell r="G989" t="str">
            <v>902</v>
          </cell>
          <cell r="H989" t="str">
            <v>BLUE NAVY/FUCHSIA</v>
          </cell>
          <cell r="I989">
            <v>4.8920000000000003</v>
          </cell>
          <cell r="J989">
            <v>35</v>
          </cell>
          <cell r="K989">
            <v>0</v>
          </cell>
          <cell r="L989">
            <v>17.5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 t="str">
            <v>HIVER 2018</v>
          </cell>
          <cell r="S989" t="str">
            <v>APPAREL</v>
          </cell>
          <cell r="T989" t="str">
            <v>KID</v>
          </cell>
          <cell r="U989" t="str">
            <v>10Y-2|12Y-2|14Y-1|6Y-1|8Y-2</v>
          </cell>
          <cell r="V989" t="str">
            <v>C8K</v>
          </cell>
          <cell r="W989">
            <v>104</v>
          </cell>
          <cell r="X989">
            <v>13</v>
          </cell>
          <cell r="CG989">
            <v>13</v>
          </cell>
          <cell r="CL989">
            <v>0</v>
          </cell>
        </row>
        <row r="990">
          <cell r="D990" t="str">
            <v>304KYR0-903-C12K</v>
          </cell>
          <cell r="E990" t="str">
            <v>304KYR0</v>
          </cell>
          <cell r="F990" t="str">
            <v>AOVADOX HOODIE</v>
          </cell>
          <cell r="G990" t="str">
            <v>903</v>
          </cell>
          <cell r="H990" t="str">
            <v>GREY MD MEL/BLACK</v>
          </cell>
          <cell r="I990">
            <v>4.8920000000000003</v>
          </cell>
          <cell r="J990">
            <v>35</v>
          </cell>
          <cell r="K990">
            <v>0</v>
          </cell>
          <cell r="L990">
            <v>17.5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 t="str">
            <v>HIVER 2018</v>
          </cell>
          <cell r="S990" t="str">
            <v>APPAREL</v>
          </cell>
          <cell r="T990" t="str">
            <v>KID</v>
          </cell>
          <cell r="U990" t="str">
            <v>10Y-3|12Y-3|14Y-1|4Y-1|6Y-2|8Y-2</v>
          </cell>
          <cell r="V990" t="str">
            <v>C12K</v>
          </cell>
          <cell r="W990">
            <v>60</v>
          </cell>
          <cell r="X990">
            <v>5</v>
          </cell>
          <cell r="CG990">
            <v>5</v>
          </cell>
          <cell r="CL990">
            <v>0</v>
          </cell>
        </row>
        <row r="991">
          <cell r="D991" t="str">
            <v>304L0G0-900-PCS</v>
          </cell>
          <cell r="E991" t="str">
            <v>304L0G0</v>
          </cell>
          <cell r="F991" t="str">
            <v>BZALADY AUTH TEE</v>
          </cell>
          <cell r="G991" t="str">
            <v>900</v>
          </cell>
          <cell r="H991" t="str">
            <v>RED DK/BLACK</v>
          </cell>
          <cell r="I991">
            <v>9.7289999999999992</v>
          </cell>
          <cell r="J991">
            <v>70</v>
          </cell>
          <cell r="K991">
            <v>0</v>
          </cell>
          <cell r="L991">
            <v>28</v>
          </cell>
          <cell r="M991">
            <v>0</v>
          </cell>
          <cell r="N991">
            <v>60</v>
          </cell>
          <cell r="O991">
            <v>0</v>
          </cell>
          <cell r="P991">
            <v>30</v>
          </cell>
          <cell r="Q991">
            <v>0</v>
          </cell>
          <cell r="R991" t="str">
            <v>HIVER 2018</v>
          </cell>
          <cell r="S991" t="str">
            <v>APPAREL</v>
          </cell>
          <cell r="T991" t="str">
            <v>MAN</v>
          </cell>
          <cell r="U991" t="str">
            <v>(vide)</v>
          </cell>
          <cell r="V991" t="str">
            <v>PCS</v>
          </cell>
          <cell r="W991">
            <v>25</v>
          </cell>
          <cell r="X991">
            <v>25</v>
          </cell>
          <cell r="BT991">
            <v>10</v>
          </cell>
          <cell r="BU991">
            <v>7</v>
          </cell>
          <cell r="BV991">
            <v>5</v>
          </cell>
          <cell r="BW991">
            <v>3</v>
          </cell>
          <cell r="CL991">
            <v>0</v>
          </cell>
        </row>
        <row r="992">
          <cell r="D992" t="str">
            <v>304L0G0-901-PCS</v>
          </cell>
          <cell r="E992" t="str">
            <v>304L0G0</v>
          </cell>
          <cell r="F992" t="str">
            <v>BZALADY AUTH TEE</v>
          </cell>
          <cell r="G992" t="str">
            <v>901</v>
          </cell>
          <cell r="H992" t="str">
            <v>BLACK/WHITE</v>
          </cell>
          <cell r="I992">
            <v>9.7289999999999992</v>
          </cell>
          <cell r="J992">
            <v>70</v>
          </cell>
          <cell r="K992">
            <v>0</v>
          </cell>
          <cell r="L992">
            <v>28</v>
          </cell>
          <cell r="M992">
            <v>0</v>
          </cell>
          <cell r="N992">
            <v>60</v>
          </cell>
          <cell r="O992">
            <v>0</v>
          </cell>
          <cell r="P992">
            <v>30</v>
          </cell>
          <cell r="Q992">
            <v>0</v>
          </cell>
          <cell r="R992" t="str">
            <v>HIVER 2018</v>
          </cell>
          <cell r="S992" t="str">
            <v>APPAREL</v>
          </cell>
          <cell r="T992" t="str">
            <v>MAN</v>
          </cell>
          <cell r="U992" t="str">
            <v>(vide)</v>
          </cell>
          <cell r="V992" t="str">
            <v>PCS</v>
          </cell>
          <cell r="W992">
            <v>12</v>
          </cell>
          <cell r="X992">
            <v>12</v>
          </cell>
          <cell r="BT992">
            <v>8</v>
          </cell>
          <cell r="BU992">
            <v>4</v>
          </cell>
          <cell r="CL992">
            <v>0</v>
          </cell>
        </row>
        <row r="993">
          <cell r="D993" t="str">
            <v>304L1W0-905-PCS</v>
          </cell>
          <cell r="E993" t="str">
            <v>304L1W0</v>
          </cell>
          <cell r="F993" t="str">
            <v>ZALLARD AUTH PANTS</v>
          </cell>
          <cell r="G993" t="str">
            <v>905</v>
          </cell>
          <cell r="H993" t="str">
            <v>BLACK/GREY SILVER</v>
          </cell>
          <cell r="I993">
            <v>23.055</v>
          </cell>
          <cell r="J993">
            <v>100</v>
          </cell>
          <cell r="K993">
            <v>0</v>
          </cell>
          <cell r="L993">
            <v>40</v>
          </cell>
          <cell r="M993">
            <v>0</v>
          </cell>
          <cell r="N993">
            <v>90</v>
          </cell>
          <cell r="O993">
            <v>0</v>
          </cell>
          <cell r="P993">
            <v>45</v>
          </cell>
          <cell r="Q993">
            <v>0</v>
          </cell>
          <cell r="R993" t="str">
            <v>HIVER 2019</v>
          </cell>
          <cell r="S993" t="str">
            <v>APPAREL</v>
          </cell>
          <cell r="T993" t="str">
            <v>MAN</v>
          </cell>
          <cell r="U993" t="str">
            <v>(vide)</v>
          </cell>
          <cell r="V993" t="str">
            <v>PCS</v>
          </cell>
          <cell r="W993">
            <v>4</v>
          </cell>
          <cell r="X993">
            <v>4</v>
          </cell>
          <cell r="BU993">
            <v>1</v>
          </cell>
          <cell r="BV993">
            <v>2</v>
          </cell>
          <cell r="BW993">
            <v>1</v>
          </cell>
          <cell r="CL993">
            <v>0</v>
          </cell>
        </row>
        <row r="994">
          <cell r="D994" t="str">
            <v>304L1W0-906-PCS</v>
          </cell>
          <cell r="E994" t="str">
            <v>304L1W0</v>
          </cell>
          <cell r="F994" t="str">
            <v>ZALLARD AUTH PANTS</v>
          </cell>
          <cell r="G994" t="str">
            <v>906</v>
          </cell>
          <cell r="H994" t="str">
            <v>BLUE GREYSTONE/GREY</v>
          </cell>
          <cell r="I994">
            <v>23.055</v>
          </cell>
          <cell r="J994">
            <v>100</v>
          </cell>
          <cell r="K994">
            <v>0</v>
          </cell>
          <cell r="L994">
            <v>40</v>
          </cell>
          <cell r="M994">
            <v>0</v>
          </cell>
          <cell r="N994">
            <v>90</v>
          </cell>
          <cell r="O994">
            <v>0</v>
          </cell>
          <cell r="P994">
            <v>45</v>
          </cell>
          <cell r="Q994">
            <v>0</v>
          </cell>
          <cell r="R994" t="str">
            <v>HIVER 2019</v>
          </cell>
          <cell r="S994" t="str">
            <v>APPAREL</v>
          </cell>
          <cell r="T994" t="str">
            <v>MAN</v>
          </cell>
          <cell r="U994" t="str">
            <v>(vide)</v>
          </cell>
          <cell r="V994" t="str">
            <v>PCS</v>
          </cell>
          <cell r="W994">
            <v>6</v>
          </cell>
          <cell r="X994">
            <v>6</v>
          </cell>
          <cell r="BT994">
            <v>2</v>
          </cell>
          <cell r="BU994">
            <v>2</v>
          </cell>
          <cell r="BV994">
            <v>1</v>
          </cell>
          <cell r="BW994">
            <v>1</v>
          </cell>
          <cell r="CL994">
            <v>0</v>
          </cell>
        </row>
        <row r="995">
          <cell r="D995" t="str">
            <v>304L1W0-907-PCS</v>
          </cell>
          <cell r="E995" t="str">
            <v>304L1W0</v>
          </cell>
          <cell r="F995" t="str">
            <v>ZALLARD AUTH PANTS</v>
          </cell>
          <cell r="G995" t="str">
            <v>907</v>
          </cell>
          <cell r="H995" t="str">
            <v>GREY MD MEL/GREY SILVER</v>
          </cell>
          <cell r="I995">
            <v>23.055</v>
          </cell>
          <cell r="J995">
            <v>100</v>
          </cell>
          <cell r="K995">
            <v>0</v>
          </cell>
          <cell r="L995">
            <v>40</v>
          </cell>
          <cell r="M995">
            <v>0</v>
          </cell>
          <cell r="N995">
            <v>90</v>
          </cell>
          <cell r="O995">
            <v>0</v>
          </cell>
          <cell r="P995">
            <v>45</v>
          </cell>
          <cell r="Q995">
            <v>0</v>
          </cell>
          <cell r="R995" t="str">
            <v>HIVER 2019</v>
          </cell>
          <cell r="S995" t="str">
            <v>APPAREL</v>
          </cell>
          <cell r="T995" t="str">
            <v>MAN</v>
          </cell>
          <cell r="U995" t="str">
            <v>(vide)</v>
          </cell>
          <cell r="V995" t="str">
            <v>PCS</v>
          </cell>
          <cell r="W995">
            <v>23</v>
          </cell>
          <cell r="X995">
            <v>23</v>
          </cell>
          <cell r="BT995">
            <v>5</v>
          </cell>
          <cell r="BU995">
            <v>9</v>
          </cell>
          <cell r="BV995">
            <v>7</v>
          </cell>
          <cell r="BW995">
            <v>2</v>
          </cell>
          <cell r="CL995">
            <v>0</v>
          </cell>
        </row>
        <row r="996">
          <cell r="D996" t="str">
            <v>304L1W0-908-PCS</v>
          </cell>
          <cell r="E996" t="str">
            <v>304L1W0</v>
          </cell>
          <cell r="F996" t="str">
            <v>ZALLARD AUTH PANTS</v>
          </cell>
          <cell r="G996" t="str">
            <v>908</v>
          </cell>
          <cell r="H996" t="str">
            <v>RED DK/GREY SILVER</v>
          </cell>
          <cell r="I996">
            <v>23.055</v>
          </cell>
          <cell r="J996">
            <v>100</v>
          </cell>
          <cell r="K996">
            <v>0</v>
          </cell>
          <cell r="L996">
            <v>40</v>
          </cell>
          <cell r="M996">
            <v>0</v>
          </cell>
          <cell r="N996">
            <v>90</v>
          </cell>
          <cell r="O996">
            <v>0</v>
          </cell>
          <cell r="P996">
            <v>45</v>
          </cell>
          <cell r="Q996">
            <v>0</v>
          </cell>
          <cell r="R996" t="str">
            <v>HIVER 2019</v>
          </cell>
          <cell r="S996" t="str">
            <v>APPAREL</v>
          </cell>
          <cell r="T996" t="str">
            <v>MAN</v>
          </cell>
          <cell r="U996" t="str">
            <v>(vide)</v>
          </cell>
          <cell r="V996" t="str">
            <v>PCS</v>
          </cell>
          <cell r="W996">
            <v>31</v>
          </cell>
          <cell r="X996">
            <v>31</v>
          </cell>
          <cell r="BT996">
            <v>10</v>
          </cell>
          <cell r="BU996">
            <v>11</v>
          </cell>
          <cell r="BV996">
            <v>7</v>
          </cell>
          <cell r="BW996">
            <v>3</v>
          </cell>
          <cell r="CL996">
            <v>0</v>
          </cell>
        </row>
        <row r="997">
          <cell r="D997" t="str">
            <v>304LI50-905-PCS</v>
          </cell>
          <cell r="E997" t="str">
            <v>304LI50</v>
          </cell>
          <cell r="F997" t="str">
            <v>ARNIE AUTH BACKPACK</v>
          </cell>
          <cell r="G997" t="str">
            <v>905</v>
          </cell>
          <cell r="H997" t="str">
            <v>BLACK/GOLD</v>
          </cell>
          <cell r="I997">
            <v>9.4510000000000005</v>
          </cell>
          <cell r="J997">
            <v>60</v>
          </cell>
          <cell r="K997">
            <v>0</v>
          </cell>
          <cell r="L997">
            <v>24</v>
          </cell>
          <cell r="M997">
            <v>0</v>
          </cell>
          <cell r="N997">
            <v>50</v>
          </cell>
          <cell r="O997">
            <v>0</v>
          </cell>
          <cell r="P997">
            <v>20</v>
          </cell>
          <cell r="Q997">
            <v>0</v>
          </cell>
          <cell r="R997" t="str">
            <v>HIVER 2018</v>
          </cell>
          <cell r="S997" t="str">
            <v>BAG</v>
          </cell>
          <cell r="T997" t="str">
            <v>UNISEX</v>
          </cell>
          <cell r="U997" t="str">
            <v>(vide)</v>
          </cell>
          <cell r="V997" t="str">
            <v>PCS</v>
          </cell>
          <cell r="W997">
            <v>477</v>
          </cell>
          <cell r="X997">
            <v>477</v>
          </cell>
          <cell r="CF997">
            <v>477</v>
          </cell>
          <cell r="CL997">
            <v>0</v>
          </cell>
        </row>
        <row r="998">
          <cell r="D998" t="str">
            <v>304LIC0-903-PCS</v>
          </cell>
          <cell r="E998" t="str">
            <v>304LIC0</v>
          </cell>
          <cell r="F998" t="str">
            <v>ALENZ 222 BANDA 10 PANTS</v>
          </cell>
          <cell r="G998" t="str">
            <v>903</v>
          </cell>
          <cell r="H998" t="str">
            <v>BLACK/WHITE</v>
          </cell>
          <cell r="I998">
            <v>9.8339999999999996</v>
          </cell>
          <cell r="J998">
            <v>65</v>
          </cell>
          <cell r="K998">
            <v>0</v>
          </cell>
          <cell r="L998">
            <v>26</v>
          </cell>
          <cell r="M998">
            <v>0</v>
          </cell>
          <cell r="N998">
            <v>60</v>
          </cell>
          <cell r="O998">
            <v>0</v>
          </cell>
          <cell r="P998">
            <v>24</v>
          </cell>
          <cell r="Q998">
            <v>0</v>
          </cell>
          <cell r="R998" t="str">
            <v>HIVER 2019</v>
          </cell>
          <cell r="S998" t="str">
            <v>APPAREL</v>
          </cell>
          <cell r="T998" t="str">
            <v>MAN</v>
          </cell>
          <cell r="U998" t="str">
            <v>(vide)</v>
          </cell>
          <cell r="V998" t="str">
            <v>PCS</v>
          </cell>
          <cell r="W998">
            <v>396</v>
          </cell>
          <cell r="X998">
            <v>396</v>
          </cell>
          <cell r="BS998">
            <v>19</v>
          </cell>
          <cell r="BT998">
            <v>106</v>
          </cell>
          <cell r="BU998">
            <v>133</v>
          </cell>
          <cell r="BV998">
            <v>90</v>
          </cell>
          <cell r="BW998">
            <v>48</v>
          </cell>
          <cell r="CL998">
            <v>0</v>
          </cell>
        </row>
        <row r="999">
          <cell r="D999" t="str">
            <v>304LIC0-924-PCS</v>
          </cell>
          <cell r="E999" t="str">
            <v>304LIC0</v>
          </cell>
          <cell r="F999" t="str">
            <v>ALENZ 222 BANDA 10 PANTS</v>
          </cell>
          <cell r="G999" t="str">
            <v>924</v>
          </cell>
          <cell r="H999" t="str">
            <v>PETROL/VIOLET/WHITE</v>
          </cell>
          <cell r="I999">
            <v>9.8339999999999996</v>
          </cell>
          <cell r="J999">
            <v>65</v>
          </cell>
          <cell r="K999">
            <v>0</v>
          </cell>
          <cell r="L999">
            <v>26</v>
          </cell>
          <cell r="M999">
            <v>0</v>
          </cell>
          <cell r="N999">
            <v>60</v>
          </cell>
          <cell r="O999">
            <v>0</v>
          </cell>
          <cell r="P999">
            <v>24</v>
          </cell>
          <cell r="Q999">
            <v>0</v>
          </cell>
          <cell r="R999" t="str">
            <v>HIVER 2019</v>
          </cell>
          <cell r="S999" t="str">
            <v>APPAREL</v>
          </cell>
          <cell r="T999" t="str">
            <v>MAN</v>
          </cell>
          <cell r="U999" t="str">
            <v>(vide)</v>
          </cell>
          <cell r="V999" t="str">
            <v>PCS</v>
          </cell>
          <cell r="W999">
            <v>7</v>
          </cell>
          <cell r="X999">
            <v>7</v>
          </cell>
          <cell r="BV999">
            <v>3</v>
          </cell>
          <cell r="BW999">
            <v>4</v>
          </cell>
          <cell r="CL999">
            <v>0</v>
          </cell>
        </row>
        <row r="1000">
          <cell r="D1000" t="str">
            <v>304LMP0-901-C10M</v>
          </cell>
          <cell r="E1000" t="str">
            <v>304LMP0</v>
          </cell>
          <cell r="F1000" t="str">
            <v>GARRYO HOODIE</v>
          </cell>
          <cell r="G1000" t="str">
            <v>901</v>
          </cell>
          <cell r="H1000" t="str">
            <v>GREEN LICHENE/BLACK</v>
          </cell>
          <cell r="I1000">
            <v>8.5229999999999997</v>
          </cell>
          <cell r="J1000">
            <v>55</v>
          </cell>
          <cell r="K1000">
            <v>0</v>
          </cell>
          <cell r="L1000">
            <v>27.5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 t="str">
            <v>ETE 2019</v>
          </cell>
          <cell r="S1000" t="str">
            <v>APPAREL</v>
          </cell>
          <cell r="T1000" t="str">
            <v>MAN</v>
          </cell>
          <cell r="U1000" t="str">
            <v>2XL-1|L-3|M-3|S-1|XL-2</v>
          </cell>
          <cell r="V1000" t="str">
            <v>C10M</v>
          </cell>
          <cell r="W1000">
            <v>190</v>
          </cell>
          <cell r="X1000">
            <v>19</v>
          </cell>
          <cell r="CG1000">
            <v>19</v>
          </cell>
          <cell r="CL1000">
            <v>0</v>
          </cell>
        </row>
        <row r="1001">
          <cell r="D1001" t="str">
            <v>304LMP0-902-PCS</v>
          </cell>
          <cell r="E1001" t="str">
            <v>304LMP0</v>
          </cell>
          <cell r="F1001" t="str">
            <v>GARRYO HOODIE</v>
          </cell>
          <cell r="G1001" t="str">
            <v>902</v>
          </cell>
          <cell r="H1001" t="str">
            <v>GREY MD MEL/BLACK</v>
          </cell>
          <cell r="I1001">
            <v>8.5229999999999997</v>
          </cell>
          <cell r="J1001">
            <v>55</v>
          </cell>
          <cell r="K1001">
            <v>0</v>
          </cell>
          <cell r="L1001">
            <v>27.5</v>
          </cell>
          <cell r="M1001">
            <v>0</v>
          </cell>
          <cell r="N1001">
            <v>50</v>
          </cell>
          <cell r="O1001">
            <v>0</v>
          </cell>
          <cell r="P1001">
            <v>25</v>
          </cell>
          <cell r="Q1001">
            <v>0</v>
          </cell>
          <cell r="R1001" t="str">
            <v>ETE 2019</v>
          </cell>
          <cell r="S1001" t="str">
            <v>APPAREL</v>
          </cell>
          <cell r="T1001" t="str">
            <v>MAN</v>
          </cell>
          <cell r="U1001" t="str">
            <v>(vide)</v>
          </cell>
          <cell r="V1001" t="str">
            <v>PCS</v>
          </cell>
          <cell r="W1001">
            <v>2</v>
          </cell>
          <cell r="X1001">
            <v>2</v>
          </cell>
          <cell r="BU1001">
            <v>1</v>
          </cell>
          <cell r="BW1001">
            <v>1</v>
          </cell>
          <cell r="CL1001">
            <v>0</v>
          </cell>
        </row>
        <row r="1002">
          <cell r="D1002" t="str">
            <v>304LMP0-902-C10M</v>
          </cell>
          <cell r="E1002" t="str">
            <v>304LMP0</v>
          </cell>
          <cell r="F1002" t="str">
            <v>GARRYO HOODIE</v>
          </cell>
          <cell r="G1002" t="str">
            <v>902</v>
          </cell>
          <cell r="H1002" t="str">
            <v>GREY MD MEL/BLACK</v>
          </cell>
          <cell r="I1002">
            <v>8.5229999999999997</v>
          </cell>
          <cell r="J1002">
            <v>55</v>
          </cell>
          <cell r="K1002">
            <v>0</v>
          </cell>
          <cell r="L1002">
            <v>27.5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 t="str">
            <v>ETE 2019</v>
          </cell>
          <cell r="S1002" t="str">
            <v>APPAREL</v>
          </cell>
          <cell r="T1002" t="str">
            <v>MAN</v>
          </cell>
          <cell r="U1002" t="str">
            <v>2XL-1|L-3|M-3|S-1|XL-2</v>
          </cell>
          <cell r="V1002" t="str">
            <v>C10M</v>
          </cell>
          <cell r="W1002">
            <v>90</v>
          </cell>
          <cell r="X1002">
            <v>9</v>
          </cell>
          <cell r="CG1002">
            <v>9</v>
          </cell>
          <cell r="CL1002">
            <v>0</v>
          </cell>
        </row>
        <row r="1003">
          <cell r="D1003" t="str">
            <v>304LMP0-903-PCS</v>
          </cell>
          <cell r="E1003" t="str">
            <v>304LMP0</v>
          </cell>
          <cell r="F1003" t="str">
            <v>GARRYO HOODIE</v>
          </cell>
          <cell r="G1003" t="str">
            <v>903</v>
          </cell>
          <cell r="H1003" t="str">
            <v>BLACK/GREY MD MEL</v>
          </cell>
          <cell r="I1003">
            <v>8.5229999999999997</v>
          </cell>
          <cell r="J1003">
            <v>55</v>
          </cell>
          <cell r="K1003">
            <v>0</v>
          </cell>
          <cell r="L1003">
            <v>27.5</v>
          </cell>
          <cell r="M1003">
            <v>0</v>
          </cell>
          <cell r="N1003">
            <v>50</v>
          </cell>
          <cell r="O1003">
            <v>0</v>
          </cell>
          <cell r="P1003">
            <v>25</v>
          </cell>
          <cell r="Q1003">
            <v>0</v>
          </cell>
          <cell r="R1003" t="str">
            <v>ETE 2019</v>
          </cell>
          <cell r="S1003" t="str">
            <v>APPAREL</v>
          </cell>
          <cell r="T1003" t="str">
            <v>MAN</v>
          </cell>
          <cell r="U1003" t="str">
            <v>(vide)</v>
          </cell>
          <cell r="V1003" t="str">
            <v>PCS</v>
          </cell>
          <cell r="W1003">
            <v>13</v>
          </cell>
          <cell r="X1003">
            <v>13</v>
          </cell>
          <cell r="BT1003">
            <v>5</v>
          </cell>
          <cell r="BU1003">
            <v>1</v>
          </cell>
          <cell r="BW1003">
            <v>1</v>
          </cell>
          <cell r="BX1003">
            <v>6</v>
          </cell>
          <cell r="CL1003">
            <v>0</v>
          </cell>
        </row>
        <row r="1004">
          <cell r="D1004" t="str">
            <v>304LMP0-903-C10M</v>
          </cell>
          <cell r="E1004" t="str">
            <v>304LMP0</v>
          </cell>
          <cell r="F1004" t="str">
            <v>GARRYO HOODIE</v>
          </cell>
          <cell r="G1004" t="str">
            <v>903</v>
          </cell>
          <cell r="H1004" t="str">
            <v>BLACK/GREY MD MEL</v>
          </cell>
          <cell r="I1004">
            <v>8.5229999999999997</v>
          </cell>
          <cell r="J1004">
            <v>55</v>
          </cell>
          <cell r="K1004">
            <v>0</v>
          </cell>
          <cell r="L1004">
            <v>27.5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 t="str">
            <v>ETE 2019</v>
          </cell>
          <cell r="S1004" t="str">
            <v>APPAREL</v>
          </cell>
          <cell r="T1004" t="str">
            <v>MAN</v>
          </cell>
          <cell r="U1004" t="str">
            <v>2XL-1|L-3|M-3|S-1|XL-2</v>
          </cell>
          <cell r="V1004" t="str">
            <v>C10M</v>
          </cell>
          <cell r="W1004">
            <v>80</v>
          </cell>
          <cell r="X1004">
            <v>8</v>
          </cell>
          <cell r="CG1004">
            <v>8</v>
          </cell>
          <cell r="CL1004">
            <v>0</v>
          </cell>
        </row>
        <row r="1005">
          <cell r="D1005" t="str">
            <v>304LMS0-909-PCS</v>
          </cell>
          <cell r="E1005" t="str">
            <v>304LMS0</v>
          </cell>
          <cell r="F1005" t="str">
            <v>IGINIO AUTH SWEAT</v>
          </cell>
          <cell r="G1005" t="str">
            <v>909</v>
          </cell>
          <cell r="H1005" t="str">
            <v>WHITE/CORIANDER/BLACK</v>
          </cell>
          <cell r="I1005">
            <v>9.2590000000000003</v>
          </cell>
          <cell r="J1005">
            <v>55</v>
          </cell>
          <cell r="K1005">
            <v>0</v>
          </cell>
          <cell r="L1005">
            <v>27.5</v>
          </cell>
          <cell r="M1005">
            <v>0</v>
          </cell>
          <cell r="N1005">
            <v>50</v>
          </cell>
          <cell r="O1005">
            <v>0</v>
          </cell>
          <cell r="P1005">
            <v>25</v>
          </cell>
          <cell r="Q1005">
            <v>0</v>
          </cell>
          <cell r="R1005" t="str">
            <v>ETE 2019</v>
          </cell>
          <cell r="S1005" t="str">
            <v>APPAREL</v>
          </cell>
          <cell r="T1005" t="str">
            <v>MAN</v>
          </cell>
          <cell r="U1005" t="str">
            <v>(vide)</v>
          </cell>
          <cell r="V1005" t="str">
            <v>PCS</v>
          </cell>
          <cell r="W1005">
            <v>5</v>
          </cell>
          <cell r="X1005">
            <v>5</v>
          </cell>
          <cell r="BU1005">
            <v>3</v>
          </cell>
          <cell r="BW1005">
            <v>2</v>
          </cell>
          <cell r="CL1005">
            <v>0</v>
          </cell>
        </row>
        <row r="1006">
          <cell r="D1006" t="str">
            <v>304LMS0-925-PCS</v>
          </cell>
          <cell r="E1006" t="str">
            <v>304LMS0</v>
          </cell>
          <cell r="F1006" t="str">
            <v>IGINIO AUTH SWEAT</v>
          </cell>
          <cell r="G1006" t="str">
            <v>925</v>
          </cell>
          <cell r="H1006" t="str">
            <v>BEIGE/BLUE NAVY/RED</v>
          </cell>
          <cell r="I1006">
            <v>9.2590000000000003</v>
          </cell>
          <cell r="J1006">
            <v>55</v>
          </cell>
          <cell r="K1006">
            <v>0</v>
          </cell>
          <cell r="L1006">
            <v>27.5</v>
          </cell>
          <cell r="M1006">
            <v>0</v>
          </cell>
          <cell r="N1006">
            <v>50</v>
          </cell>
          <cell r="O1006">
            <v>0</v>
          </cell>
          <cell r="P1006">
            <v>25</v>
          </cell>
          <cell r="Q1006">
            <v>0</v>
          </cell>
          <cell r="R1006" t="str">
            <v>ETE 2019</v>
          </cell>
          <cell r="S1006" t="str">
            <v>APPAREL</v>
          </cell>
          <cell r="T1006" t="str">
            <v>MAN</v>
          </cell>
          <cell r="U1006" t="str">
            <v>(vide)</v>
          </cell>
          <cell r="V1006" t="str">
            <v>PCS</v>
          </cell>
          <cell r="W1006">
            <v>9</v>
          </cell>
          <cell r="X1006">
            <v>9</v>
          </cell>
          <cell r="BT1006">
            <v>2</v>
          </cell>
          <cell r="BU1006">
            <v>2</v>
          </cell>
          <cell r="BV1006">
            <v>2</v>
          </cell>
          <cell r="BW1006">
            <v>3</v>
          </cell>
          <cell r="CL1006">
            <v>0</v>
          </cell>
        </row>
        <row r="1007">
          <cell r="D1007" t="str">
            <v>304LS90-907-PCS</v>
          </cell>
          <cell r="E1007" t="str">
            <v>304LS90</v>
          </cell>
          <cell r="F1007" t="str">
            <v>ARTEM</v>
          </cell>
          <cell r="G1007" t="str">
            <v>907</v>
          </cell>
          <cell r="H1007" t="str">
            <v>BLUE ROYAL</v>
          </cell>
          <cell r="I1007">
            <v>9.4429999999999996</v>
          </cell>
          <cell r="J1007">
            <v>45</v>
          </cell>
          <cell r="K1007">
            <v>0</v>
          </cell>
          <cell r="L1007">
            <v>22.5</v>
          </cell>
          <cell r="M1007">
            <v>0</v>
          </cell>
          <cell r="N1007">
            <v>45</v>
          </cell>
          <cell r="O1007">
            <v>0</v>
          </cell>
          <cell r="P1007">
            <v>22.5</v>
          </cell>
          <cell r="Q1007">
            <v>0</v>
          </cell>
          <cell r="R1007" t="str">
            <v>ETE 2021</v>
          </cell>
          <cell r="S1007" t="str">
            <v>APPAREL</v>
          </cell>
          <cell r="T1007" t="str">
            <v>MAN</v>
          </cell>
          <cell r="U1007" t="str">
            <v>(vide)</v>
          </cell>
          <cell r="V1007" t="str">
            <v>PCS</v>
          </cell>
          <cell r="W1007">
            <v>26</v>
          </cell>
          <cell r="X1007">
            <v>26</v>
          </cell>
          <cell r="BT1007">
            <v>7</v>
          </cell>
          <cell r="BU1007">
            <v>5</v>
          </cell>
          <cell r="BV1007">
            <v>9</v>
          </cell>
          <cell r="BW1007">
            <v>5</v>
          </cell>
          <cell r="CL1007">
            <v>0</v>
          </cell>
        </row>
        <row r="1008">
          <cell r="D1008" t="str">
            <v>304LS90-935-PCS</v>
          </cell>
          <cell r="E1008" t="str">
            <v>304LS90</v>
          </cell>
          <cell r="F1008" t="str">
            <v>ARTEM</v>
          </cell>
          <cell r="G1008" t="str">
            <v>935</v>
          </cell>
          <cell r="H1008" t="str">
            <v>RED-WHITE-BLACK</v>
          </cell>
          <cell r="I1008">
            <v>9.4429999999999996</v>
          </cell>
          <cell r="J1008">
            <v>45</v>
          </cell>
          <cell r="K1008">
            <v>0</v>
          </cell>
          <cell r="L1008">
            <v>22.5</v>
          </cell>
          <cell r="M1008">
            <v>0</v>
          </cell>
          <cell r="N1008">
            <v>45</v>
          </cell>
          <cell r="O1008">
            <v>0</v>
          </cell>
          <cell r="P1008">
            <v>22.5</v>
          </cell>
          <cell r="Q1008">
            <v>0</v>
          </cell>
          <cell r="R1008" t="str">
            <v>ETE 2021</v>
          </cell>
          <cell r="S1008" t="str">
            <v>APPAREL</v>
          </cell>
          <cell r="T1008" t="str">
            <v>MAN</v>
          </cell>
          <cell r="U1008" t="str">
            <v>(vide)</v>
          </cell>
          <cell r="V1008" t="str">
            <v>PCS</v>
          </cell>
          <cell r="W1008">
            <v>18</v>
          </cell>
          <cell r="X1008">
            <v>18</v>
          </cell>
          <cell r="BT1008">
            <v>5</v>
          </cell>
          <cell r="BU1008">
            <v>4</v>
          </cell>
          <cell r="BV1008">
            <v>4</v>
          </cell>
          <cell r="BW1008">
            <v>5</v>
          </cell>
          <cell r="CL1008">
            <v>0</v>
          </cell>
        </row>
        <row r="1009">
          <cell r="D1009" t="str">
            <v>304LS90-936-PCS</v>
          </cell>
          <cell r="E1009" t="str">
            <v>304LS90</v>
          </cell>
          <cell r="F1009" t="str">
            <v>ARTEM</v>
          </cell>
          <cell r="G1009" t="str">
            <v>936</v>
          </cell>
          <cell r="H1009" t="str">
            <v>BLACK-WHITE-BLACK</v>
          </cell>
          <cell r="I1009">
            <v>9.4429999999999996</v>
          </cell>
          <cell r="J1009">
            <v>45</v>
          </cell>
          <cell r="K1009">
            <v>0</v>
          </cell>
          <cell r="L1009">
            <v>22.5</v>
          </cell>
          <cell r="M1009">
            <v>0</v>
          </cell>
          <cell r="N1009">
            <v>45</v>
          </cell>
          <cell r="O1009">
            <v>0</v>
          </cell>
          <cell r="P1009">
            <v>22.5</v>
          </cell>
          <cell r="Q1009">
            <v>0</v>
          </cell>
          <cell r="R1009" t="str">
            <v>ETE 2021</v>
          </cell>
          <cell r="S1009" t="str">
            <v>APPAREL</v>
          </cell>
          <cell r="T1009" t="str">
            <v>MAN</v>
          </cell>
          <cell r="U1009" t="str">
            <v>(vide)</v>
          </cell>
          <cell r="V1009" t="str">
            <v>PCS</v>
          </cell>
          <cell r="W1009">
            <v>25</v>
          </cell>
          <cell r="X1009">
            <v>25</v>
          </cell>
          <cell r="BT1009">
            <v>2</v>
          </cell>
          <cell r="BU1009">
            <v>8</v>
          </cell>
          <cell r="BV1009">
            <v>5</v>
          </cell>
          <cell r="BW1009">
            <v>7</v>
          </cell>
          <cell r="BX1009">
            <v>3</v>
          </cell>
          <cell r="CL1009">
            <v>0</v>
          </cell>
        </row>
        <row r="1010">
          <cell r="D1010" t="str">
            <v>304LTL0-900-PCS</v>
          </cell>
          <cell r="E1010" t="str">
            <v>304LTL0</v>
          </cell>
          <cell r="F1010" t="str">
            <v>PLACKETBELT 3.5 222 BANDA</v>
          </cell>
          <cell r="G1010" t="str">
            <v>900</v>
          </cell>
          <cell r="H1010" t="str">
            <v>BLACK/WHITE</v>
          </cell>
          <cell r="I1010">
            <v>4.0380000000000003</v>
          </cell>
          <cell r="J1010">
            <v>19</v>
          </cell>
          <cell r="K1010">
            <v>0</v>
          </cell>
          <cell r="L1010">
            <v>7.6</v>
          </cell>
          <cell r="M1010">
            <v>0</v>
          </cell>
          <cell r="N1010">
            <v>17</v>
          </cell>
          <cell r="O1010">
            <v>0</v>
          </cell>
          <cell r="P1010">
            <v>6.8</v>
          </cell>
          <cell r="Q1010">
            <v>0</v>
          </cell>
          <cell r="R1010" t="str">
            <v>HIVER 2020</v>
          </cell>
          <cell r="S1010" t="str">
            <v>ACC</v>
          </cell>
          <cell r="T1010" t="str">
            <v>UNISEX</v>
          </cell>
          <cell r="U1010" t="str">
            <v>(vide)</v>
          </cell>
          <cell r="V1010" t="str">
            <v>PCS</v>
          </cell>
          <cell r="W1010">
            <v>100</v>
          </cell>
          <cell r="X1010">
            <v>100</v>
          </cell>
          <cell r="CF1010">
            <v>100</v>
          </cell>
          <cell r="CL1010">
            <v>0</v>
          </cell>
        </row>
        <row r="1011">
          <cell r="D1011" t="str">
            <v>304M510-907-PCS</v>
          </cell>
          <cell r="E1011" t="str">
            <v>304M510</v>
          </cell>
          <cell r="F1011" t="str">
            <v>AVIREC</v>
          </cell>
          <cell r="G1011" t="str">
            <v>907</v>
          </cell>
          <cell r="H1011" t="str">
            <v>BLUE ROYAL</v>
          </cell>
          <cell r="I1011">
            <v>4.6260000000000003</v>
          </cell>
          <cell r="J1011">
            <v>25</v>
          </cell>
          <cell r="K1011">
            <v>0</v>
          </cell>
          <cell r="L1011">
            <v>0</v>
          </cell>
          <cell r="M1011">
            <v>0</v>
          </cell>
          <cell r="N1011">
            <v>22</v>
          </cell>
          <cell r="O1011">
            <v>0</v>
          </cell>
          <cell r="P1011">
            <v>11</v>
          </cell>
          <cell r="Q1011">
            <v>0</v>
          </cell>
          <cell r="R1011" t="str">
            <v>ETE 2021</v>
          </cell>
          <cell r="S1011" t="str">
            <v>APPAREL</v>
          </cell>
          <cell r="T1011" t="str">
            <v>MAN</v>
          </cell>
          <cell r="U1011" t="str">
            <v>(vide)</v>
          </cell>
          <cell r="V1011" t="str">
            <v>PCS</v>
          </cell>
          <cell r="W1011">
            <v>82</v>
          </cell>
          <cell r="X1011">
            <v>82</v>
          </cell>
          <cell r="BT1011">
            <v>20</v>
          </cell>
          <cell r="BU1011">
            <v>26</v>
          </cell>
          <cell r="BV1011">
            <v>23</v>
          </cell>
          <cell r="BW1011">
            <v>13</v>
          </cell>
          <cell r="CL1011">
            <v>0</v>
          </cell>
        </row>
        <row r="1012">
          <cell r="D1012" t="str">
            <v>304M510-916-PCS</v>
          </cell>
          <cell r="E1012" t="str">
            <v>304M510</v>
          </cell>
          <cell r="F1012" t="str">
            <v>AVIREC</v>
          </cell>
          <cell r="G1012" t="str">
            <v>916</v>
          </cell>
          <cell r="H1012" t="str">
            <v>WHITE-BLACK-WHITE</v>
          </cell>
          <cell r="I1012">
            <v>4.6260000000000003</v>
          </cell>
          <cell r="J1012">
            <v>25</v>
          </cell>
          <cell r="K1012">
            <v>0</v>
          </cell>
          <cell r="L1012">
            <v>0</v>
          </cell>
          <cell r="M1012">
            <v>0</v>
          </cell>
          <cell r="N1012">
            <v>22</v>
          </cell>
          <cell r="O1012">
            <v>0</v>
          </cell>
          <cell r="P1012">
            <v>11</v>
          </cell>
          <cell r="Q1012">
            <v>0</v>
          </cell>
          <cell r="R1012" t="str">
            <v>ETE 2021</v>
          </cell>
          <cell r="S1012" t="str">
            <v>APPAREL</v>
          </cell>
          <cell r="T1012" t="str">
            <v>MAN</v>
          </cell>
          <cell r="U1012" t="str">
            <v>(vide)</v>
          </cell>
          <cell r="V1012" t="str">
            <v>PCS</v>
          </cell>
          <cell r="W1012">
            <v>96</v>
          </cell>
          <cell r="X1012">
            <v>96</v>
          </cell>
          <cell r="BT1012">
            <v>18</v>
          </cell>
          <cell r="BU1012">
            <v>27</v>
          </cell>
          <cell r="BV1012">
            <v>24</v>
          </cell>
          <cell r="BW1012">
            <v>18</v>
          </cell>
          <cell r="BX1012">
            <v>9</v>
          </cell>
          <cell r="CL1012">
            <v>0</v>
          </cell>
        </row>
        <row r="1013">
          <cell r="D1013" t="str">
            <v>304M510-935-PCS</v>
          </cell>
          <cell r="E1013" t="str">
            <v>304M510</v>
          </cell>
          <cell r="F1013" t="str">
            <v>AVIREC</v>
          </cell>
          <cell r="G1013" t="str">
            <v>935</v>
          </cell>
          <cell r="H1013" t="str">
            <v>RED-WHITE-BLACK</v>
          </cell>
          <cell r="I1013">
            <v>4.6260000000000003</v>
          </cell>
          <cell r="J1013">
            <v>25</v>
          </cell>
          <cell r="K1013">
            <v>0</v>
          </cell>
          <cell r="L1013">
            <v>0</v>
          </cell>
          <cell r="M1013">
            <v>0</v>
          </cell>
          <cell r="N1013">
            <v>22</v>
          </cell>
          <cell r="O1013">
            <v>0</v>
          </cell>
          <cell r="P1013">
            <v>11</v>
          </cell>
          <cell r="Q1013">
            <v>0</v>
          </cell>
          <cell r="R1013" t="str">
            <v>ETE 2021</v>
          </cell>
          <cell r="S1013" t="str">
            <v>APPAREL</v>
          </cell>
          <cell r="T1013" t="str">
            <v>MAN</v>
          </cell>
          <cell r="U1013" t="str">
            <v>(vide)</v>
          </cell>
          <cell r="V1013" t="str">
            <v>PCS</v>
          </cell>
          <cell r="W1013">
            <v>95</v>
          </cell>
          <cell r="X1013">
            <v>95</v>
          </cell>
          <cell r="BT1013">
            <v>14</v>
          </cell>
          <cell r="BU1013">
            <v>33</v>
          </cell>
          <cell r="BV1013">
            <v>34</v>
          </cell>
          <cell r="BW1013">
            <v>14</v>
          </cell>
          <cell r="CL1013">
            <v>0</v>
          </cell>
        </row>
        <row r="1014">
          <cell r="D1014" t="str">
            <v>304M510-936-PCS</v>
          </cell>
          <cell r="E1014" t="str">
            <v>304M510</v>
          </cell>
          <cell r="F1014" t="str">
            <v>AVIREC</v>
          </cell>
          <cell r="G1014" t="str">
            <v>936</v>
          </cell>
          <cell r="H1014" t="str">
            <v>BLACK-WHITE-BLACK</v>
          </cell>
          <cell r="I1014">
            <v>4.6260000000000003</v>
          </cell>
          <cell r="J1014">
            <v>25</v>
          </cell>
          <cell r="K1014">
            <v>0</v>
          </cell>
          <cell r="L1014">
            <v>0</v>
          </cell>
          <cell r="M1014">
            <v>0</v>
          </cell>
          <cell r="N1014">
            <v>22</v>
          </cell>
          <cell r="O1014">
            <v>0</v>
          </cell>
          <cell r="P1014">
            <v>11</v>
          </cell>
          <cell r="Q1014">
            <v>0</v>
          </cell>
          <cell r="R1014" t="str">
            <v>ETE 2021</v>
          </cell>
          <cell r="S1014" t="str">
            <v>APPAREL</v>
          </cell>
          <cell r="T1014" t="str">
            <v>MAN</v>
          </cell>
          <cell r="U1014" t="str">
            <v>(vide)</v>
          </cell>
          <cell r="V1014" t="str">
            <v>PCS</v>
          </cell>
          <cell r="W1014">
            <v>94</v>
          </cell>
          <cell r="X1014">
            <v>94</v>
          </cell>
          <cell r="BT1014">
            <v>22</v>
          </cell>
          <cell r="BU1014">
            <v>24</v>
          </cell>
          <cell r="BV1014">
            <v>24</v>
          </cell>
          <cell r="BW1014">
            <v>18</v>
          </cell>
          <cell r="BX1014">
            <v>6</v>
          </cell>
          <cell r="CL1014">
            <v>0</v>
          </cell>
        </row>
        <row r="1015">
          <cell r="D1015" t="str">
            <v>304M550-907-PCS</v>
          </cell>
          <cell r="E1015" t="str">
            <v>304M550</v>
          </cell>
          <cell r="F1015" t="str">
            <v>APET</v>
          </cell>
          <cell r="G1015" t="str">
            <v>907</v>
          </cell>
          <cell r="H1015" t="str">
            <v>BLUE ROYAL</v>
          </cell>
          <cell r="I1015">
            <v>11.335000000000001</v>
          </cell>
          <cell r="J1015">
            <v>50</v>
          </cell>
          <cell r="K1015">
            <v>0</v>
          </cell>
          <cell r="L1015">
            <v>25</v>
          </cell>
          <cell r="M1015">
            <v>0</v>
          </cell>
          <cell r="N1015">
            <v>45</v>
          </cell>
          <cell r="O1015">
            <v>0</v>
          </cell>
          <cell r="P1015">
            <v>22.5</v>
          </cell>
          <cell r="Q1015">
            <v>0</v>
          </cell>
          <cell r="R1015" t="str">
            <v>HIVER 2019</v>
          </cell>
          <cell r="S1015" t="str">
            <v>APPAREL</v>
          </cell>
          <cell r="T1015" t="str">
            <v>MAN</v>
          </cell>
          <cell r="U1015" t="str">
            <v>(vide)</v>
          </cell>
          <cell r="V1015" t="str">
            <v>PCS</v>
          </cell>
          <cell r="W1015">
            <v>17</v>
          </cell>
          <cell r="X1015">
            <v>17</v>
          </cell>
          <cell r="BT1015">
            <v>4</v>
          </cell>
          <cell r="BU1015">
            <v>5</v>
          </cell>
          <cell r="BV1015">
            <v>5</v>
          </cell>
          <cell r="BW1015">
            <v>3</v>
          </cell>
          <cell r="CL1015">
            <v>0</v>
          </cell>
        </row>
        <row r="1016">
          <cell r="D1016" t="str">
            <v>304M550-916-PCS</v>
          </cell>
          <cell r="E1016" t="str">
            <v>304M550</v>
          </cell>
          <cell r="F1016" t="str">
            <v>APET</v>
          </cell>
          <cell r="G1016" t="str">
            <v>916</v>
          </cell>
          <cell r="H1016" t="str">
            <v>WHITE-BLACK-WHITE</v>
          </cell>
          <cell r="I1016">
            <v>11.335000000000001</v>
          </cell>
          <cell r="J1016">
            <v>50</v>
          </cell>
          <cell r="K1016">
            <v>0</v>
          </cell>
          <cell r="L1016">
            <v>25</v>
          </cell>
          <cell r="M1016">
            <v>0</v>
          </cell>
          <cell r="N1016">
            <v>45</v>
          </cell>
          <cell r="O1016">
            <v>0</v>
          </cell>
          <cell r="P1016">
            <v>22.5</v>
          </cell>
          <cell r="Q1016">
            <v>0</v>
          </cell>
          <cell r="R1016" t="str">
            <v>HIVER 2019</v>
          </cell>
          <cell r="S1016" t="str">
            <v>APPAREL</v>
          </cell>
          <cell r="T1016" t="str">
            <v>MAN</v>
          </cell>
          <cell r="U1016" t="str">
            <v>(vide)</v>
          </cell>
          <cell r="V1016" t="str">
            <v>PCS</v>
          </cell>
          <cell r="W1016">
            <v>26</v>
          </cell>
          <cell r="X1016">
            <v>26</v>
          </cell>
          <cell r="BT1016">
            <v>4</v>
          </cell>
          <cell r="BU1016">
            <v>5</v>
          </cell>
          <cell r="BV1016">
            <v>5</v>
          </cell>
          <cell r="BW1016">
            <v>7</v>
          </cell>
          <cell r="BX1016">
            <v>5</v>
          </cell>
          <cell r="CL1016">
            <v>0</v>
          </cell>
        </row>
        <row r="1017">
          <cell r="D1017" t="str">
            <v>304M550-935-PCS</v>
          </cell>
          <cell r="E1017" t="str">
            <v>304M550</v>
          </cell>
          <cell r="F1017" t="str">
            <v>APET</v>
          </cell>
          <cell r="G1017" t="str">
            <v>935</v>
          </cell>
          <cell r="H1017" t="str">
            <v>RED-WHITE-BLACK</v>
          </cell>
          <cell r="I1017">
            <v>11.335000000000001</v>
          </cell>
          <cell r="J1017">
            <v>50</v>
          </cell>
          <cell r="K1017">
            <v>0</v>
          </cell>
          <cell r="L1017">
            <v>25</v>
          </cell>
          <cell r="M1017">
            <v>0</v>
          </cell>
          <cell r="N1017">
            <v>45</v>
          </cell>
          <cell r="O1017">
            <v>0</v>
          </cell>
          <cell r="P1017">
            <v>22.5</v>
          </cell>
          <cell r="Q1017">
            <v>0</v>
          </cell>
          <cell r="R1017" t="str">
            <v>HIVER 2019</v>
          </cell>
          <cell r="S1017" t="str">
            <v>APPAREL</v>
          </cell>
          <cell r="T1017" t="str">
            <v>MAN</v>
          </cell>
          <cell r="U1017" t="str">
            <v>(vide)</v>
          </cell>
          <cell r="V1017" t="str">
            <v>PCS</v>
          </cell>
          <cell r="W1017">
            <v>11</v>
          </cell>
          <cell r="X1017">
            <v>11</v>
          </cell>
          <cell r="BT1017">
            <v>3</v>
          </cell>
          <cell r="BU1017">
            <v>3</v>
          </cell>
          <cell r="BV1017">
            <v>2</v>
          </cell>
          <cell r="BW1017">
            <v>3</v>
          </cell>
          <cell r="CL1017">
            <v>0</v>
          </cell>
        </row>
        <row r="1018">
          <cell r="D1018" t="str">
            <v>304M550-936-PCS</v>
          </cell>
          <cell r="E1018" t="str">
            <v>304M550</v>
          </cell>
          <cell r="F1018" t="str">
            <v>APET</v>
          </cell>
          <cell r="G1018" t="str">
            <v>936</v>
          </cell>
          <cell r="H1018" t="str">
            <v>BLACK-WHITE-BLACK</v>
          </cell>
          <cell r="I1018">
            <v>11.335000000000001</v>
          </cell>
          <cell r="J1018">
            <v>50</v>
          </cell>
          <cell r="K1018">
            <v>0</v>
          </cell>
          <cell r="L1018">
            <v>25</v>
          </cell>
          <cell r="M1018">
            <v>0</v>
          </cell>
          <cell r="N1018">
            <v>45</v>
          </cell>
          <cell r="O1018">
            <v>0</v>
          </cell>
          <cell r="P1018">
            <v>22.5</v>
          </cell>
          <cell r="Q1018">
            <v>0</v>
          </cell>
          <cell r="R1018" t="str">
            <v>HIVER 2019</v>
          </cell>
          <cell r="S1018" t="str">
            <v>APPAREL</v>
          </cell>
          <cell r="T1018" t="str">
            <v>MAN</v>
          </cell>
          <cell r="U1018" t="str">
            <v>(vide)</v>
          </cell>
          <cell r="V1018" t="str">
            <v>PCS</v>
          </cell>
          <cell r="W1018">
            <v>25</v>
          </cell>
          <cell r="X1018">
            <v>25</v>
          </cell>
          <cell r="BT1018">
            <v>4</v>
          </cell>
          <cell r="BU1018">
            <v>8</v>
          </cell>
          <cell r="BV1018">
            <v>8</v>
          </cell>
          <cell r="BW1018">
            <v>1</v>
          </cell>
          <cell r="BX1018">
            <v>4</v>
          </cell>
          <cell r="CL1018">
            <v>0</v>
          </cell>
        </row>
        <row r="1019">
          <cell r="D1019" t="str">
            <v>304M560-907-PCS</v>
          </cell>
          <cell r="E1019" t="str">
            <v>304M560</v>
          </cell>
          <cell r="F1019" t="str">
            <v>ATERI</v>
          </cell>
          <cell r="G1019" t="str">
            <v>907</v>
          </cell>
          <cell r="H1019" t="str">
            <v>BLUE ROYAL</v>
          </cell>
          <cell r="I1019">
            <v>9.2710000000000008</v>
          </cell>
          <cell r="J1019">
            <v>30</v>
          </cell>
          <cell r="K1019">
            <v>0</v>
          </cell>
          <cell r="L1019">
            <v>15</v>
          </cell>
          <cell r="M1019">
            <v>0</v>
          </cell>
          <cell r="N1019">
            <v>30</v>
          </cell>
          <cell r="O1019">
            <v>0</v>
          </cell>
          <cell r="P1019">
            <v>15</v>
          </cell>
          <cell r="Q1019">
            <v>0</v>
          </cell>
          <cell r="R1019" t="str">
            <v>HIVER 2019</v>
          </cell>
          <cell r="S1019" t="str">
            <v>APPAREL</v>
          </cell>
          <cell r="T1019" t="str">
            <v>MAN</v>
          </cell>
          <cell r="U1019" t="str">
            <v>(vide)</v>
          </cell>
          <cell r="V1019" t="str">
            <v>PCS</v>
          </cell>
          <cell r="W1019">
            <v>27</v>
          </cell>
          <cell r="X1019">
            <v>27</v>
          </cell>
          <cell r="BT1019">
            <v>9</v>
          </cell>
          <cell r="BU1019">
            <v>8</v>
          </cell>
          <cell r="BV1019">
            <v>4</v>
          </cell>
          <cell r="BW1019">
            <v>6</v>
          </cell>
          <cell r="CL1019">
            <v>0</v>
          </cell>
        </row>
        <row r="1020">
          <cell r="D1020" t="str">
            <v>304M560-916-PCS</v>
          </cell>
          <cell r="E1020" t="str">
            <v>304M560</v>
          </cell>
          <cell r="F1020" t="str">
            <v>ATERI</v>
          </cell>
          <cell r="G1020" t="str">
            <v>916</v>
          </cell>
          <cell r="H1020" t="str">
            <v>WHITE-BLACK-WHITE</v>
          </cell>
          <cell r="I1020">
            <v>9.2710000000000008</v>
          </cell>
          <cell r="J1020">
            <v>30</v>
          </cell>
          <cell r="K1020">
            <v>0</v>
          </cell>
          <cell r="L1020">
            <v>15</v>
          </cell>
          <cell r="M1020">
            <v>0</v>
          </cell>
          <cell r="N1020">
            <v>30</v>
          </cell>
          <cell r="O1020">
            <v>0</v>
          </cell>
          <cell r="P1020">
            <v>15</v>
          </cell>
          <cell r="Q1020">
            <v>0</v>
          </cell>
          <cell r="R1020" t="str">
            <v>HIVER 2019</v>
          </cell>
          <cell r="S1020" t="str">
            <v>APPAREL</v>
          </cell>
          <cell r="T1020" t="str">
            <v>MAN</v>
          </cell>
          <cell r="U1020" t="str">
            <v>(vide)</v>
          </cell>
          <cell r="V1020" t="str">
            <v>PCS</v>
          </cell>
          <cell r="W1020">
            <v>30</v>
          </cell>
          <cell r="X1020">
            <v>30</v>
          </cell>
          <cell r="BT1020">
            <v>5</v>
          </cell>
          <cell r="BU1020">
            <v>7</v>
          </cell>
          <cell r="BV1020">
            <v>5</v>
          </cell>
          <cell r="BW1020">
            <v>10</v>
          </cell>
          <cell r="BX1020">
            <v>3</v>
          </cell>
          <cell r="CL1020">
            <v>0</v>
          </cell>
        </row>
        <row r="1021">
          <cell r="D1021" t="str">
            <v>304M560-935-PCS</v>
          </cell>
          <cell r="E1021" t="str">
            <v>304M560</v>
          </cell>
          <cell r="F1021" t="str">
            <v>ATERI</v>
          </cell>
          <cell r="G1021" t="str">
            <v>935</v>
          </cell>
          <cell r="H1021" t="str">
            <v>RED-WHITE-BLACK</v>
          </cell>
          <cell r="I1021">
            <v>9.2710000000000008</v>
          </cell>
          <cell r="J1021">
            <v>30</v>
          </cell>
          <cell r="K1021">
            <v>0</v>
          </cell>
          <cell r="L1021">
            <v>15</v>
          </cell>
          <cell r="M1021">
            <v>0</v>
          </cell>
          <cell r="N1021">
            <v>30</v>
          </cell>
          <cell r="O1021">
            <v>0</v>
          </cell>
          <cell r="P1021">
            <v>15</v>
          </cell>
          <cell r="Q1021">
            <v>0</v>
          </cell>
          <cell r="R1021" t="str">
            <v>HIVER 2019</v>
          </cell>
          <cell r="S1021" t="str">
            <v>APPAREL</v>
          </cell>
          <cell r="T1021" t="str">
            <v>MAN</v>
          </cell>
          <cell r="U1021" t="str">
            <v>(vide)</v>
          </cell>
          <cell r="V1021" t="str">
            <v>PCS</v>
          </cell>
          <cell r="W1021">
            <v>23</v>
          </cell>
          <cell r="X1021">
            <v>23</v>
          </cell>
          <cell r="BT1021">
            <v>6</v>
          </cell>
          <cell r="BU1021">
            <v>2</v>
          </cell>
          <cell r="BV1021">
            <v>8</v>
          </cell>
          <cell r="BW1021">
            <v>7</v>
          </cell>
          <cell r="CL1021">
            <v>0</v>
          </cell>
        </row>
        <row r="1022">
          <cell r="D1022" t="str">
            <v>304M560-936-PCS</v>
          </cell>
          <cell r="E1022" t="str">
            <v>304M560</v>
          </cell>
          <cell r="F1022" t="str">
            <v>ATERI</v>
          </cell>
          <cell r="G1022" t="str">
            <v>936</v>
          </cell>
          <cell r="H1022" t="str">
            <v>BLACK-WHITE-BLACK</v>
          </cell>
          <cell r="I1022">
            <v>9.2710000000000008</v>
          </cell>
          <cell r="J1022">
            <v>30</v>
          </cell>
          <cell r="K1022">
            <v>0</v>
          </cell>
          <cell r="L1022">
            <v>15</v>
          </cell>
          <cell r="M1022">
            <v>0</v>
          </cell>
          <cell r="N1022">
            <v>30</v>
          </cell>
          <cell r="O1022">
            <v>0</v>
          </cell>
          <cell r="P1022">
            <v>15</v>
          </cell>
          <cell r="Q1022">
            <v>0</v>
          </cell>
          <cell r="R1022" t="str">
            <v>HIVER 2019</v>
          </cell>
          <cell r="S1022" t="str">
            <v>APPAREL</v>
          </cell>
          <cell r="T1022" t="str">
            <v>MAN</v>
          </cell>
          <cell r="U1022" t="str">
            <v>(vide)</v>
          </cell>
          <cell r="V1022" t="str">
            <v>PCS</v>
          </cell>
          <cell r="W1022">
            <v>38</v>
          </cell>
          <cell r="X1022">
            <v>38</v>
          </cell>
          <cell r="BT1022">
            <v>10</v>
          </cell>
          <cell r="BU1022">
            <v>10</v>
          </cell>
          <cell r="BV1022">
            <v>9</v>
          </cell>
          <cell r="BW1022">
            <v>4</v>
          </cell>
          <cell r="BX1022">
            <v>5</v>
          </cell>
          <cell r="CL1022">
            <v>0</v>
          </cell>
        </row>
        <row r="1023">
          <cell r="D1023" t="str">
            <v>304ME20-900-PAI</v>
          </cell>
          <cell r="E1023" t="str">
            <v>304ME20</v>
          </cell>
          <cell r="F1023" t="str">
            <v>LOVEM</v>
          </cell>
          <cell r="G1023" t="str">
            <v>900</v>
          </cell>
          <cell r="H1023" t="str">
            <v xml:space="preserve">GREEN THYME BEIGE </v>
          </cell>
          <cell r="I1023">
            <v>7.4329999999999998</v>
          </cell>
          <cell r="J1023">
            <v>50</v>
          </cell>
          <cell r="K1023">
            <v>0</v>
          </cell>
          <cell r="L1023">
            <v>25</v>
          </cell>
          <cell r="M1023">
            <v>0</v>
          </cell>
          <cell r="N1023">
            <v>45</v>
          </cell>
          <cell r="O1023">
            <v>0</v>
          </cell>
          <cell r="P1023">
            <v>22.5</v>
          </cell>
          <cell r="Q1023">
            <v>0</v>
          </cell>
          <cell r="R1023" t="str">
            <v>ETE 2019</v>
          </cell>
          <cell r="S1023" t="str">
            <v>SHOES</v>
          </cell>
          <cell r="T1023" t="str">
            <v>MAN</v>
          </cell>
          <cell r="U1023" t="str">
            <v>(vide)</v>
          </cell>
          <cell r="V1023" t="str">
            <v>PAI</v>
          </cell>
          <cell r="W1023">
            <v>7</v>
          </cell>
          <cell r="X1023">
            <v>7</v>
          </cell>
          <cell r="AR1023">
            <v>7</v>
          </cell>
          <cell r="CL1023">
            <v>0</v>
          </cell>
        </row>
        <row r="1024">
          <cell r="D1024" t="str">
            <v>304ME20-933-PAI</v>
          </cell>
          <cell r="E1024" t="str">
            <v>304ME20</v>
          </cell>
          <cell r="F1024" t="str">
            <v>LOVEM</v>
          </cell>
          <cell r="G1024" t="str">
            <v>933</v>
          </cell>
          <cell r="H1024" t="str">
            <v xml:space="preserve">BLUE DARK BEIGE </v>
          </cell>
          <cell r="I1024">
            <v>7.4329999999999998</v>
          </cell>
          <cell r="J1024">
            <v>50</v>
          </cell>
          <cell r="K1024">
            <v>0</v>
          </cell>
          <cell r="L1024">
            <v>25</v>
          </cell>
          <cell r="M1024">
            <v>0</v>
          </cell>
          <cell r="N1024">
            <v>45</v>
          </cell>
          <cell r="O1024">
            <v>0</v>
          </cell>
          <cell r="P1024">
            <v>22.5</v>
          </cell>
          <cell r="Q1024">
            <v>0</v>
          </cell>
          <cell r="R1024" t="str">
            <v>ETE 2019</v>
          </cell>
          <cell r="S1024" t="str">
            <v>SHOES</v>
          </cell>
          <cell r="T1024" t="str">
            <v>MAN</v>
          </cell>
          <cell r="U1024" t="str">
            <v>(vide)</v>
          </cell>
          <cell r="V1024" t="str">
            <v>PAI</v>
          </cell>
          <cell r="W1024">
            <v>4</v>
          </cell>
          <cell r="X1024">
            <v>4</v>
          </cell>
          <cell r="AR1024">
            <v>3</v>
          </cell>
          <cell r="AV1024">
            <v>1</v>
          </cell>
          <cell r="CL1024">
            <v>0</v>
          </cell>
        </row>
        <row r="1025">
          <cell r="D1025" t="str">
            <v>304ME40-900-PAI</v>
          </cell>
          <cell r="E1025" t="str">
            <v>304ME40</v>
          </cell>
          <cell r="F1025" t="str">
            <v>LOGO CALEXI 7</v>
          </cell>
          <cell r="G1025" t="str">
            <v>900</v>
          </cell>
          <cell r="H1025" t="str">
            <v>BLUE MARINE/GREY MD</v>
          </cell>
          <cell r="I1025">
            <v>6.4560000000000004</v>
          </cell>
          <cell r="J1025">
            <v>45</v>
          </cell>
          <cell r="K1025">
            <v>0</v>
          </cell>
          <cell r="L1025">
            <v>22.5</v>
          </cell>
          <cell r="M1025">
            <v>0</v>
          </cell>
          <cell r="N1025">
            <v>40</v>
          </cell>
          <cell r="O1025">
            <v>0</v>
          </cell>
          <cell r="P1025">
            <v>20</v>
          </cell>
          <cell r="Q1025">
            <v>0</v>
          </cell>
          <cell r="R1025" t="str">
            <v>ETE 2019</v>
          </cell>
          <cell r="S1025" t="str">
            <v>SHOES</v>
          </cell>
          <cell r="T1025" t="str">
            <v>MAN</v>
          </cell>
          <cell r="U1025" t="str">
            <v>(vide)</v>
          </cell>
          <cell r="V1025" t="str">
            <v>PAI</v>
          </cell>
          <cell r="W1025">
            <v>8</v>
          </cell>
          <cell r="X1025">
            <v>8</v>
          </cell>
          <cell r="AQ1025">
            <v>4</v>
          </cell>
          <cell r="AR1025">
            <v>4</v>
          </cell>
          <cell r="CL1025">
            <v>0</v>
          </cell>
        </row>
        <row r="1026">
          <cell r="D1026" t="str">
            <v>304ME40-902-C12MN</v>
          </cell>
          <cell r="E1026" t="str">
            <v>304ME40</v>
          </cell>
          <cell r="F1026" t="str">
            <v>LOGO CALEXI 7</v>
          </cell>
          <cell r="G1026" t="str">
            <v>902</v>
          </cell>
          <cell r="H1026" t="str">
            <v>BLACK/GREY BISE</v>
          </cell>
          <cell r="I1026">
            <v>6.4560000000000004</v>
          </cell>
          <cell r="J1026">
            <v>45</v>
          </cell>
          <cell r="K1026">
            <v>0</v>
          </cell>
          <cell r="L1026">
            <v>22.5</v>
          </cell>
          <cell r="M1026">
            <v>0</v>
          </cell>
          <cell r="N1026">
            <v>40</v>
          </cell>
          <cell r="O1026">
            <v>0</v>
          </cell>
          <cell r="P1026">
            <v>20</v>
          </cell>
          <cell r="Q1026">
            <v>0</v>
          </cell>
          <cell r="R1026" t="str">
            <v>ETE 2019</v>
          </cell>
          <cell r="S1026" t="str">
            <v>SHOES</v>
          </cell>
          <cell r="T1026" t="str">
            <v>MAN</v>
          </cell>
          <cell r="U1026" t="str">
            <v>40-1|41-2|42-2|43-3|44-2|45-1|46-1</v>
          </cell>
          <cell r="V1026" t="str">
            <v>C12MN</v>
          </cell>
          <cell r="W1026">
            <v>72</v>
          </cell>
          <cell r="X1026">
            <v>6</v>
          </cell>
          <cell r="CG1026">
            <v>6</v>
          </cell>
          <cell r="CL1026">
            <v>0</v>
          </cell>
        </row>
        <row r="1027">
          <cell r="D1027" t="str">
            <v>304ME60-901-PAI</v>
          </cell>
          <cell r="E1027" t="str">
            <v>304ME60</v>
          </cell>
          <cell r="F1027" t="str">
            <v>SAN REMO</v>
          </cell>
          <cell r="G1027" t="str">
            <v>901</v>
          </cell>
          <cell r="H1027" t="str">
            <v>BLACK/GREY SILVER</v>
          </cell>
          <cell r="I1027">
            <v>7.8650000000000002</v>
          </cell>
          <cell r="J1027">
            <v>40</v>
          </cell>
          <cell r="K1027">
            <v>0</v>
          </cell>
          <cell r="L1027">
            <v>20</v>
          </cell>
          <cell r="M1027">
            <v>0</v>
          </cell>
          <cell r="N1027">
            <v>35</v>
          </cell>
          <cell r="O1027">
            <v>0</v>
          </cell>
          <cell r="P1027">
            <v>17.5</v>
          </cell>
          <cell r="Q1027">
            <v>0</v>
          </cell>
          <cell r="R1027" t="str">
            <v>ETE 2019</v>
          </cell>
          <cell r="S1027" t="str">
            <v>SHOES</v>
          </cell>
          <cell r="T1027" t="str">
            <v>KID</v>
          </cell>
          <cell r="U1027" t="str">
            <v>(vide)</v>
          </cell>
          <cell r="V1027" t="str">
            <v>PAI</v>
          </cell>
          <cell r="W1027">
            <v>6</v>
          </cell>
          <cell r="X1027">
            <v>6</v>
          </cell>
          <cell r="AI1027">
            <v>1</v>
          </cell>
          <cell r="AJ1027">
            <v>2</v>
          </cell>
          <cell r="AK1027">
            <v>1</v>
          </cell>
          <cell r="AL1027">
            <v>1</v>
          </cell>
          <cell r="AM1027">
            <v>1</v>
          </cell>
          <cell r="CL1027">
            <v>0</v>
          </cell>
        </row>
        <row r="1028">
          <cell r="D1028" t="str">
            <v>304MEX0-912-C12MN</v>
          </cell>
          <cell r="E1028" t="str">
            <v>304MEX0</v>
          </cell>
          <cell r="F1028" t="str">
            <v>MOHAN</v>
          </cell>
          <cell r="G1028" t="str">
            <v>912</v>
          </cell>
          <cell r="H1028" t="str">
            <v xml:space="preserve">WHITE RED DK </v>
          </cell>
          <cell r="I1028">
            <v>11.36</v>
          </cell>
          <cell r="J1028">
            <v>65</v>
          </cell>
          <cell r="K1028">
            <v>0</v>
          </cell>
          <cell r="L1028">
            <v>32.5</v>
          </cell>
          <cell r="M1028">
            <v>0</v>
          </cell>
          <cell r="N1028">
            <v>60</v>
          </cell>
          <cell r="O1028">
            <v>0</v>
          </cell>
          <cell r="P1028">
            <v>30</v>
          </cell>
          <cell r="Q1028">
            <v>0</v>
          </cell>
          <cell r="R1028" t="str">
            <v>HIVER 2019</v>
          </cell>
          <cell r="S1028" t="str">
            <v>SHOES</v>
          </cell>
          <cell r="T1028" t="str">
            <v>MAN</v>
          </cell>
          <cell r="U1028" t="str">
            <v>40-1|41-2|42-2|43-3|44-2|45-1|46-1</v>
          </cell>
          <cell r="V1028" t="str">
            <v>C12MN</v>
          </cell>
          <cell r="W1028">
            <v>24</v>
          </cell>
          <cell r="X1028">
            <v>2</v>
          </cell>
          <cell r="CG1028">
            <v>2</v>
          </cell>
          <cell r="CL1028">
            <v>0</v>
          </cell>
        </row>
        <row r="1029">
          <cell r="D1029" t="str">
            <v>304MEX0-927-PAI</v>
          </cell>
          <cell r="E1029" t="str">
            <v>304MEX0</v>
          </cell>
          <cell r="F1029" t="str">
            <v>MOHAN</v>
          </cell>
          <cell r="G1029" t="str">
            <v>927</v>
          </cell>
          <cell r="H1029" t="str">
            <v>GREEN AFRICA/BLACK</v>
          </cell>
          <cell r="I1029">
            <v>11.36</v>
          </cell>
          <cell r="J1029">
            <v>65</v>
          </cell>
          <cell r="K1029">
            <v>0</v>
          </cell>
          <cell r="L1029">
            <v>32.5</v>
          </cell>
          <cell r="M1029">
            <v>0</v>
          </cell>
          <cell r="N1029">
            <v>60</v>
          </cell>
          <cell r="O1029">
            <v>0</v>
          </cell>
          <cell r="P1029">
            <v>30</v>
          </cell>
          <cell r="Q1029">
            <v>0</v>
          </cell>
          <cell r="R1029" t="str">
            <v>HIVER 2019</v>
          </cell>
          <cell r="S1029" t="str">
            <v>SHOES</v>
          </cell>
          <cell r="T1029" t="str">
            <v>MAN</v>
          </cell>
          <cell r="U1029" t="str">
            <v>(vide)</v>
          </cell>
          <cell r="V1029" t="str">
            <v>PAI</v>
          </cell>
          <cell r="W1029">
            <v>1</v>
          </cell>
          <cell r="X1029">
            <v>1</v>
          </cell>
          <cell r="AT1029">
            <v>1</v>
          </cell>
          <cell r="CL1029">
            <v>0</v>
          </cell>
        </row>
        <row r="1030">
          <cell r="D1030" t="str">
            <v>304MLV0-906-PCS</v>
          </cell>
          <cell r="E1030" t="str">
            <v>304MLV0</v>
          </cell>
          <cell r="F1030" t="str">
            <v>BROR 222 BANDA JKT</v>
          </cell>
          <cell r="G1030" t="str">
            <v>906</v>
          </cell>
          <cell r="H1030" t="str">
            <v>GREY DK/BLACK</v>
          </cell>
          <cell r="I1030">
            <v>26.942</v>
          </cell>
          <cell r="J1030">
            <v>140</v>
          </cell>
          <cell r="K1030">
            <v>0</v>
          </cell>
          <cell r="L1030">
            <v>56</v>
          </cell>
          <cell r="M1030">
            <v>0</v>
          </cell>
          <cell r="N1030">
            <v>100</v>
          </cell>
          <cell r="O1030">
            <v>0</v>
          </cell>
          <cell r="P1030">
            <v>40</v>
          </cell>
          <cell r="Q1030">
            <v>0</v>
          </cell>
          <cell r="R1030" t="str">
            <v>HIVER 2019</v>
          </cell>
          <cell r="S1030" t="str">
            <v>APPAREL</v>
          </cell>
          <cell r="T1030" t="str">
            <v>MAN</v>
          </cell>
          <cell r="U1030" t="str">
            <v>(vide)</v>
          </cell>
          <cell r="V1030" t="str">
            <v>PCS</v>
          </cell>
          <cell r="W1030">
            <v>11</v>
          </cell>
          <cell r="X1030">
            <v>11</v>
          </cell>
          <cell r="BV1030">
            <v>7</v>
          </cell>
          <cell r="BW1030">
            <v>4</v>
          </cell>
          <cell r="CL1030">
            <v>0</v>
          </cell>
        </row>
        <row r="1031">
          <cell r="D1031" t="str">
            <v>304MRP0-A66-PAI</v>
          </cell>
          <cell r="E1031" t="str">
            <v>304MRP0</v>
          </cell>
          <cell r="F1031" t="str">
            <v>ADAM 12  222 BANDA</v>
          </cell>
          <cell r="G1031" t="str">
            <v>A66</v>
          </cell>
          <cell r="H1031" t="str">
            <v>RED BLAZE/WHITE</v>
          </cell>
          <cell r="I1031">
            <v>3.9750000000000001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 t="str">
            <v>ETE 2020</v>
          </cell>
          <cell r="S1031" t="str">
            <v>SHOES</v>
          </cell>
          <cell r="T1031" t="str">
            <v>MAN</v>
          </cell>
          <cell r="U1031" t="str">
            <v>(vide)</v>
          </cell>
          <cell r="V1031" t="str">
            <v>PAI</v>
          </cell>
          <cell r="W1031">
            <v>43</v>
          </cell>
          <cell r="X1031">
            <v>43</v>
          </cell>
          <cell r="AM1031">
            <v>1</v>
          </cell>
          <cell r="AN1031">
            <v>2</v>
          </cell>
          <cell r="AO1031">
            <v>3</v>
          </cell>
          <cell r="AP1031">
            <v>3</v>
          </cell>
          <cell r="AQ1031">
            <v>3</v>
          </cell>
          <cell r="AR1031">
            <v>5</v>
          </cell>
          <cell r="AS1031">
            <v>8</v>
          </cell>
          <cell r="AT1031">
            <v>6</v>
          </cell>
          <cell r="AU1031">
            <v>6</v>
          </cell>
          <cell r="AV1031">
            <v>5</v>
          </cell>
          <cell r="AW1031">
            <v>1</v>
          </cell>
          <cell r="CL1031">
            <v>0</v>
          </cell>
        </row>
        <row r="1032">
          <cell r="D1032" t="str">
            <v>304MRP0-A93-PAI</v>
          </cell>
          <cell r="E1032" t="str">
            <v>304MRP0</v>
          </cell>
          <cell r="F1032" t="str">
            <v>ADAM 12  222 BANDA</v>
          </cell>
          <cell r="G1032" t="str">
            <v>A93</v>
          </cell>
          <cell r="H1032" t="str">
            <v>BLUE MD/WHITE</v>
          </cell>
          <cell r="I1032">
            <v>3.9750000000000001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 t="str">
            <v>ETE 2020</v>
          </cell>
          <cell r="S1032" t="str">
            <v>SHOES</v>
          </cell>
          <cell r="T1032" t="str">
            <v>MAN</v>
          </cell>
          <cell r="U1032" t="str">
            <v>(vide)</v>
          </cell>
          <cell r="V1032" t="str">
            <v>PAI</v>
          </cell>
          <cell r="W1032">
            <v>29</v>
          </cell>
          <cell r="X1032">
            <v>29</v>
          </cell>
          <cell r="AQ1032">
            <v>1</v>
          </cell>
          <cell r="AR1032">
            <v>5</v>
          </cell>
          <cell r="AS1032">
            <v>7</v>
          </cell>
          <cell r="AT1032">
            <v>7</v>
          </cell>
          <cell r="AU1032">
            <v>6</v>
          </cell>
          <cell r="AV1032">
            <v>3</v>
          </cell>
          <cell r="CL1032">
            <v>0</v>
          </cell>
        </row>
        <row r="1033">
          <cell r="D1033" t="str">
            <v>304MUE0-911-PCS</v>
          </cell>
          <cell r="E1033" t="str">
            <v>304MUE0</v>
          </cell>
          <cell r="F1033" t="str">
            <v>NAZAR AUTH TEE</v>
          </cell>
          <cell r="G1033" t="str">
            <v>911</v>
          </cell>
          <cell r="H1033" t="str">
            <v>WHITE BONE/BLUE NAVY</v>
          </cell>
          <cell r="I1033">
            <v>3.0390000000000001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 t="str">
            <v>HIVER 2018</v>
          </cell>
          <cell r="S1033" t="str">
            <v>APPAREL</v>
          </cell>
          <cell r="T1033" t="str">
            <v>MAN</v>
          </cell>
          <cell r="U1033" t="str">
            <v>(vide)</v>
          </cell>
          <cell r="V1033" t="str">
            <v>PCS</v>
          </cell>
          <cell r="W1033">
            <v>134</v>
          </cell>
          <cell r="X1033">
            <v>134</v>
          </cell>
          <cell r="BT1033">
            <v>42</v>
          </cell>
          <cell r="BU1033">
            <v>63</v>
          </cell>
          <cell r="BV1033">
            <v>29</v>
          </cell>
          <cell r="CL1033">
            <v>0</v>
          </cell>
        </row>
        <row r="1034">
          <cell r="D1034" t="str">
            <v>304N110-910-PCS</v>
          </cell>
          <cell r="E1034" t="str">
            <v>304N110</v>
          </cell>
          <cell r="F1034" t="str">
            <v>LA BARTUS AUTH SWEAT</v>
          </cell>
          <cell r="G1034" t="str">
            <v>910</v>
          </cell>
          <cell r="H1034" t="str">
            <v>RED/BLUE</v>
          </cell>
          <cell r="I1034">
            <v>12.164999999999999</v>
          </cell>
          <cell r="J1034">
            <v>100</v>
          </cell>
          <cell r="K1034">
            <v>0</v>
          </cell>
          <cell r="L1034">
            <v>40</v>
          </cell>
          <cell r="M1034">
            <v>0</v>
          </cell>
          <cell r="N1034">
            <v>89</v>
          </cell>
          <cell r="O1034">
            <v>0</v>
          </cell>
          <cell r="P1034">
            <v>44.5</v>
          </cell>
          <cell r="Q1034">
            <v>0</v>
          </cell>
          <cell r="R1034" t="str">
            <v>HIVER 2019</v>
          </cell>
          <cell r="S1034" t="str">
            <v>APPAREL</v>
          </cell>
          <cell r="T1034" t="str">
            <v>MAN</v>
          </cell>
          <cell r="U1034" t="str">
            <v>(vide)</v>
          </cell>
          <cell r="V1034" t="str">
            <v>PCS</v>
          </cell>
          <cell r="W1034">
            <v>26</v>
          </cell>
          <cell r="X1034">
            <v>26</v>
          </cell>
          <cell r="BT1034">
            <v>11</v>
          </cell>
          <cell r="BU1034">
            <v>8</v>
          </cell>
          <cell r="BV1034">
            <v>4</v>
          </cell>
          <cell r="BW1034">
            <v>3</v>
          </cell>
          <cell r="CL1034">
            <v>0</v>
          </cell>
        </row>
        <row r="1035">
          <cell r="D1035" t="str">
            <v>304N110-911-PCS</v>
          </cell>
          <cell r="E1035" t="str">
            <v>304N110</v>
          </cell>
          <cell r="F1035" t="str">
            <v>LA BARTUS AUTH SWEAT</v>
          </cell>
          <cell r="G1035" t="str">
            <v>911</v>
          </cell>
          <cell r="H1035" t="str">
            <v>GREY MD MEL/BLUE</v>
          </cell>
          <cell r="I1035">
            <v>12.164999999999999</v>
          </cell>
          <cell r="J1035">
            <v>100</v>
          </cell>
          <cell r="K1035">
            <v>0</v>
          </cell>
          <cell r="L1035">
            <v>40</v>
          </cell>
          <cell r="M1035">
            <v>0</v>
          </cell>
          <cell r="N1035">
            <v>89</v>
          </cell>
          <cell r="O1035">
            <v>0</v>
          </cell>
          <cell r="P1035">
            <v>44.5</v>
          </cell>
          <cell r="Q1035">
            <v>0</v>
          </cell>
          <cell r="R1035" t="str">
            <v>HIVER 2019</v>
          </cell>
          <cell r="S1035" t="str">
            <v>APPAREL</v>
          </cell>
          <cell r="T1035" t="str">
            <v>MAN</v>
          </cell>
          <cell r="U1035" t="str">
            <v>(vide)</v>
          </cell>
          <cell r="V1035" t="str">
            <v>PCS</v>
          </cell>
          <cell r="W1035">
            <v>6</v>
          </cell>
          <cell r="X1035">
            <v>6</v>
          </cell>
          <cell r="BT1035">
            <v>3</v>
          </cell>
          <cell r="BV1035">
            <v>3</v>
          </cell>
          <cell r="CL1035">
            <v>0</v>
          </cell>
        </row>
        <row r="1036">
          <cell r="D1036" t="str">
            <v>304N120-912-PCS</v>
          </cell>
          <cell r="E1036" t="str">
            <v>304N120</v>
          </cell>
          <cell r="F1036" t="str">
            <v>LA BARNO AUTH PANTS</v>
          </cell>
          <cell r="G1036" t="str">
            <v>912</v>
          </cell>
          <cell r="H1036" t="str">
            <v>BLACK/BLUE</v>
          </cell>
          <cell r="I1036">
            <v>11.686999999999999</v>
          </cell>
          <cell r="J1036">
            <v>90</v>
          </cell>
          <cell r="K1036">
            <v>0</v>
          </cell>
          <cell r="L1036">
            <v>36</v>
          </cell>
          <cell r="M1036">
            <v>0</v>
          </cell>
          <cell r="N1036">
            <v>80</v>
          </cell>
          <cell r="O1036">
            <v>0</v>
          </cell>
          <cell r="P1036">
            <v>32</v>
          </cell>
          <cell r="Q1036">
            <v>0</v>
          </cell>
          <cell r="R1036" t="str">
            <v>HIVER 2019</v>
          </cell>
          <cell r="S1036" t="str">
            <v>APPAREL</v>
          </cell>
          <cell r="T1036" t="str">
            <v>MAN</v>
          </cell>
          <cell r="U1036" t="str">
            <v>(vide)</v>
          </cell>
          <cell r="V1036" t="str">
            <v>PCS</v>
          </cell>
          <cell r="W1036">
            <v>5</v>
          </cell>
          <cell r="X1036">
            <v>5</v>
          </cell>
          <cell r="BT1036">
            <v>2</v>
          </cell>
          <cell r="BV1036">
            <v>1</v>
          </cell>
          <cell r="BW1036">
            <v>2</v>
          </cell>
          <cell r="CL1036">
            <v>0</v>
          </cell>
        </row>
        <row r="1037">
          <cell r="D1037" t="str">
            <v>304N130-916-PCS</v>
          </cell>
          <cell r="E1037" t="str">
            <v>304N130</v>
          </cell>
          <cell r="F1037" t="str">
            <v>LA BESAIL AUTH PANTS</v>
          </cell>
          <cell r="G1037" t="str">
            <v>916</v>
          </cell>
          <cell r="H1037" t="str">
            <v>BLUE/BLUE</v>
          </cell>
          <cell r="I1037">
            <v>14.755000000000001</v>
          </cell>
          <cell r="J1037">
            <v>95</v>
          </cell>
          <cell r="K1037">
            <v>0</v>
          </cell>
          <cell r="L1037">
            <v>38</v>
          </cell>
          <cell r="M1037">
            <v>0</v>
          </cell>
          <cell r="N1037">
            <v>85</v>
          </cell>
          <cell r="O1037">
            <v>0</v>
          </cell>
          <cell r="P1037">
            <v>34</v>
          </cell>
          <cell r="Q1037">
            <v>0</v>
          </cell>
          <cell r="R1037" t="str">
            <v>HIVER 2019</v>
          </cell>
          <cell r="S1037" t="str">
            <v>APPAREL</v>
          </cell>
          <cell r="T1037" t="str">
            <v>MAN</v>
          </cell>
          <cell r="U1037" t="str">
            <v>(vide)</v>
          </cell>
          <cell r="V1037" t="str">
            <v>PCS</v>
          </cell>
          <cell r="W1037">
            <v>16</v>
          </cell>
          <cell r="X1037">
            <v>16</v>
          </cell>
          <cell r="BT1037">
            <v>4</v>
          </cell>
          <cell r="BU1037">
            <v>7</v>
          </cell>
          <cell r="BV1037">
            <v>3</v>
          </cell>
          <cell r="BW1037">
            <v>2</v>
          </cell>
          <cell r="CL1037">
            <v>0</v>
          </cell>
        </row>
        <row r="1038">
          <cell r="D1038" t="str">
            <v>304N160-913-PCS</v>
          </cell>
          <cell r="E1038" t="str">
            <v>304N160</v>
          </cell>
          <cell r="F1038" t="str">
            <v>LA BELENO AUTH TEE</v>
          </cell>
          <cell r="G1038" t="str">
            <v>913</v>
          </cell>
          <cell r="H1038" t="str">
            <v>RED/WHITE</v>
          </cell>
          <cell r="I1038">
            <v>8.6850000000000005</v>
          </cell>
          <cell r="J1038">
            <v>50</v>
          </cell>
          <cell r="K1038">
            <v>0</v>
          </cell>
          <cell r="L1038">
            <v>20</v>
          </cell>
          <cell r="M1038">
            <v>0</v>
          </cell>
          <cell r="N1038">
            <v>45</v>
          </cell>
          <cell r="O1038">
            <v>0</v>
          </cell>
          <cell r="P1038">
            <v>18</v>
          </cell>
          <cell r="Q1038">
            <v>0</v>
          </cell>
          <cell r="R1038" t="str">
            <v>HIVER 2019</v>
          </cell>
          <cell r="S1038" t="str">
            <v>APPAREL</v>
          </cell>
          <cell r="T1038" t="str">
            <v>MAN</v>
          </cell>
          <cell r="U1038" t="str">
            <v>(vide)</v>
          </cell>
          <cell r="V1038" t="str">
            <v>PCS</v>
          </cell>
          <cell r="W1038">
            <v>167</v>
          </cell>
          <cell r="X1038">
            <v>167</v>
          </cell>
          <cell r="BT1038">
            <v>20</v>
          </cell>
          <cell r="BU1038">
            <v>55</v>
          </cell>
          <cell r="BV1038">
            <v>57</v>
          </cell>
          <cell r="BW1038">
            <v>30</v>
          </cell>
          <cell r="BX1038">
            <v>5</v>
          </cell>
          <cell r="CL1038">
            <v>0</v>
          </cell>
        </row>
        <row r="1039">
          <cell r="D1039" t="str">
            <v>304N2R0-929-PCS</v>
          </cell>
          <cell r="E1039" t="str">
            <v>304N2R0</v>
          </cell>
          <cell r="F1039" t="str">
            <v>90 BERNINA AUTH JKT</v>
          </cell>
          <cell r="G1039" t="str">
            <v>929</v>
          </cell>
          <cell r="H1039" t="str">
            <v>BLUE PETROL/PINK/WHT</v>
          </cell>
          <cell r="I1039">
            <v>17.431999999999999</v>
          </cell>
          <cell r="J1039">
            <v>90</v>
          </cell>
          <cell r="K1039">
            <v>0</v>
          </cell>
          <cell r="L1039">
            <v>36</v>
          </cell>
          <cell r="M1039">
            <v>0</v>
          </cell>
          <cell r="N1039">
            <v>80</v>
          </cell>
          <cell r="O1039">
            <v>0</v>
          </cell>
          <cell r="P1039">
            <v>32</v>
          </cell>
          <cell r="Q1039">
            <v>0</v>
          </cell>
          <cell r="R1039" t="str">
            <v>HIVER 2019</v>
          </cell>
          <cell r="S1039" t="str">
            <v>APPAREL</v>
          </cell>
          <cell r="T1039" t="str">
            <v>WOMAN</v>
          </cell>
          <cell r="U1039" t="str">
            <v>(vide)</v>
          </cell>
          <cell r="V1039" t="str">
            <v>PCS</v>
          </cell>
          <cell r="W1039">
            <v>23</v>
          </cell>
          <cell r="X1039">
            <v>23</v>
          </cell>
          <cell r="BS1039">
            <v>3</v>
          </cell>
          <cell r="BT1039">
            <v>10</v>
          </cell>
          <cell r="BU1039">
            <v>7</v>
          </cell>
          <cell r="BV1039">
            <v>3</v>
          </cell>
          <cell r="CL1039">
            <v>0</v>
          </cell>
        </row>
        <row r="1040">
          <cell r="D1040" t="str">
            <v>304N2R0-950-PCS</v>
          </cell>
          <cell r="E1040" t="str">
            <v>304N2R0</v>
          </cell>
          <cell r="F1040" t="str">
            <v>90 BERNINA AUTH JKT</v>
          </cell>
          <cell r="G1040" t="str">
            <v>950</v>
          </cell>
          <cell r="H1040" t="str">
            <v>LIME/FUCHSIA/GREENLT</v>
          </cell>
          <cell r="I1040">
            <v>17.431999999999999</v>
          </cell>
          <cell r="J1040">
            <v>90</v>
          </cell>
          <cell r="K1040">
            <v>0</v>
          </cell>
          <cell r="L1040">
            <v>36</v>
          </cell>
          <cell r="M1040">
            <v>0</v>
          </cell>
          <cell r="N1040">
            <v>80</v>
          </cell>
          <cell r="O1040">
            <v>0</v>
          </cell>
          <cell r="P1040">
            <v>32</v>
          </cell>
          <cell r="Q1040">
            <v>0</v>
          </cell>
          <cell r="R1040" t="str">
            <v>HIVER 2019</v>
          </cell>
          <cell r="S1040" t="str">
            <v>APPAREL</v>
          </cell>
          <cell r="T1040" t="str">
            <v>WOMAN</v>
          </cell>
          <cell r="U1040" t="str">
            <v>(vide)</v>
          </cell>
          <cell r="V1040" t="str">
            <v>PCS</v>
          </cell>
          <cell r="W1040">
            <v>71</v>
          </cell>
          <cell r="X1040">
            <v>71</v>
          </cell>
          <cell r="BS1040">
            <v>10</v>
          </cell>
          <cell r="BT1040">
            <v>25</v>
          </cell>
          <cell r="BU1040">
            <v>28</v>
          </cell>
          <cell r="BV1040">
            <v>8</v>
          </cell>
          <cell r="CL1040">
            <v>0</v>
          </cell>
        </row>
        <row r="1041">
          <cell r="D1041" t="str">
            <v>304N2S0-928-PCS</v>
          </cell>
          <cell r="E1041" t="str">
            <v>304N2S0</v>
          </cell>
          <cell r="F1041" t="str">
            <v>90 BERENICE AUTH JKT</v>
          </cell>
          <cell r="G1041" t="str">
            <v>928</v>
          </cell>
          <cell r="H1041" t="str">
            <v>BLUE PETROL/PINK</v>
          </cell>
          <cell r="I1041">
            <v>15.074999999999999</v>
          </cell>
          <cell r="J1041">
            <v>75</v>
          </cell>
          <cell r="K1041">
            <v>0</v>
          </cell>
          <cell r="L1041">
            <v>30</v>
          </cell>
          <cell r="M1041">
            <v>0</v>
          </cell>
          <cell r="N1041">
            <v>65</v>
          </cell>
          <cell r="O1041">
            <v>0</v>
          </cell>
          <cell r="P1041">
            <v>26</v>
          </cell>
          <cell r="Q1041">
            <v>0</v>
          </cell>
          <cell r="R1041" t="str">
            <v>HIVER 2019</v>
          </cell>
          <cell r="S1041" t="str">
            <v>APPAREL</v>
          </cell>
          <cell r="T1041" t="str">
            <v>MAN</v>
          </cell>
          <cell r="U1041" t="str">
            <v>(vide)</v>
          </cell>
          <cell r="V1041" t="str">
            <v>PCS</v>
          </cell>
          <cell r="W1041">
            <v>17</v>
          </cell>
          <cell r="X1041">
            <v>17</v>
          </cell>
          <cell r="BS1041">
            <v>1</v>
          </cell>
          <cell r="BT1041">
            <v>6</v>
          </cell>
          <cell r="BU1041">
            <v>5</v>
          </cell>
          <cell r="BV1041">
            <v>4</v>
          </cell>
          <cell r="BW1041">
            <v>1</v>
          </cell>
          <cell r="CL1041">
            <v>0</v>
          </cell>
        </row>
        <row r="1042">
          <cell r="D1042" t="str">
            <v>304N360-900-PCS</v>
          </cell>
          <cell r="E1042" t="str">
            <v>304N360</v>
          </cell>
          <cell r="F1042" t="str">
            <v>LA BAZARYA AUTH SOCKS</v>
          </cell>
          <cell r="G1042" t="str">
            <v>900</v>
          </cell>
          <cell r="H1042" t="str">
            <v>WHITE/RED/BLUE</v>
          </cell>
          <cell r="I1042">
            <v>1.9750000000000001</v>
          </cell>
          <cell r="J1042">
            <v>10</v>
          </cell>
          <cell r="K1042">
            <v>0</v>
          </cell>
          <cell r="L1042">
            <v>4</v>
          </cell>
          <cell r="M1042">
            <v>0</v>
          </cell>
          <cell r="N1042">
            <v>9</v>
          </cell>
          <cell r="O1042">
            <v>0</v>
          </cell>
          <cell r="P1042">
            <v>3.6</v>
          </cell>
          <cell r="Q1042">
            <v>0</v>
          </cell>
          <cell r="R1042" t="str">
            <v>HIVER 2019</v>
          </cell>
          <cell r="S1042" t="str">
            <v>ACC</v>
          </cell>
          <cell r="T1042" t="str">
            <v>UNISEX</v>
          </cell>
          <cell r="U1042" t="str">
            <v>(vide)</v>
          </cell>
          <cell r="V1042" t="str">
            <v>PCS</v>
          </cell>
          <cell r="W1042">
            <v>22</v>
          </cell>
          <cell r="X1042">
            <v>22</v>
          </cell>
          <cell r="CC1042">
            <v>10</v>
          </cell>
          <cell r="CD1042">
            <v>10</v>
          </cell>
          <cell r="CE1042">
            <v>2</v>
          </cell>
          <cell r="CL1042">
            <v>0</v>
          </cell>
        </row>
        <row r="1043">
          <cell r="D1043" t="str">
            <v>304N390-911-PAI</v>
          </cell>
          <cell r="E1043" t="str">
            <v>304N390</v>
          </cell>
          <cell r="F1043" t="str">
            <v>MOHAN</v>
          </cell>
          <cell r="G1043" t="str">
            <v>911</v>
          </cell>
          <cell r="H1043" t="str">
            <v>VIOLET/BROWN NUT</v>
          </cell>
          <cell r="I1043">
            <v>12.071999999999999</v>
          </cell>
          <cell r="J1043">
            <v>65</v>
          </cell>
          <cell r="K1043">
            <v>0</v>
          </cell>
          <cell r="L1043">
            <v>32.5</v>
          </cell>
          <cell r="M1043">
            <v>0</v>
          </cell>
          <cell r="N1043">
            <v>60</v>
          </cell>
          <cell r="O1043">
            <v>0</v>
          </cell>
          <cell r="P1043">
            <v>36.14</v>
          </cell>
          <cell r="Q1043">
            <v>0</v>
          </cell>
          <cell r="R1043" t="str">
            <v>HIVER 2019</v>
          </cell>
          <cell r="S1043" t="str">
            <v>SHOES</v>
          </cell>
          <cell r="T1043" t="str">
            <v>WOMAN</v>
          </cell>
          <cell r="U1043" t="str">
            <v>(vide)</v>
          </cell>
          <cell r="V1043" t="str">
            <v>PAI</v>
          </cell>
          <cell r="W1043">
            <v>52</v>
          </cell>
          <cell r="X1043">
            <v>52</v>
          </cell>
          <cell r="AM1043">
            <v>6</v>
          </cell>
          <cell r="AN1043">
            <v>7</v>
          </cell>
          <cell r="AO1043">
            <v>13</v>
          </cell>
          <cell r="AP1043">
            <v>11</v>
          </cell>
          <cell r="AQ1043">
            <v>11</v>
          </cell>
          <cell r="AR1043">
            <v>4</v>
          </cell>
          <cell r="CL1043">
            <v>0</v>
          </cell>
        </row>
        <row r="1044">
          <cell r="D1044" t="str">
            <v>304N390-917-C12W</v>
          </cell>
          <cell r="E1044" t="str">
            <v>304N390</v>
          </cell>
          <cell r="F1044" t="str">
            <v>MOHAN</v>
          </cell>
          <cell r="G1044" t="str">
            <v>917</v>
          </cell>
          <cell r="H1044" t="str">
            <v xml:space="preserve">BLACK GOLD </v>
          </cell>
          <cell r="I1044">
            <v>12.071999999999999</v>
          </cell>
          <cell r="J1044">
            <v>65</v>
          </cell>
          <cell r="K1044">
            <v>0</v>
          </cell>
          <cell r="L1044">
            <v>32.5</v>
          </cell>
          <cell r="M1044">
            <v>0</v>
          </cell>
          <cell r="N1044">
            <v>60</v>
          </cell>
          <cell r="O1044">
            <v>0</v>
          </cell>
          <cell r="P1044">
            <v>36.14</v>
          </cell>
          <cell r="Q1044">
            <v>0</v>
          </cell>
          <cell r="R1044" t="str">
            <v>HIVER 2019</v>
          </cell>
          <cell r="S1044" t="str">
            <v>SHOES</v>
          </cell>
          <cell r="T1044" t="str">
            <v>WOMAN</v>
          </cell>
          <cell r="U1044" t="str">
            <v>36-1|37-2|38-3|39-3|40-2|41-1</v>
          </cell>
          <cell r="V1044" t="str">
            <v>C12W</v>
          </cell>
          <cell r="W1044">
            <v>12</v>
          </cell>
          <cell r="X1044">
            <v>1</v>
          </cell>
          <cell r="CG1044">
            <v>1</v>
          </cell>
          <cell r="CL1044">
            <v>0</v>
          </cell>
        </row>
        <row r="1045">
          <cell r="D1045" t="str">
            <v>304N390-917-PAI</v>
          </cell>
          <cell r="E1045" t="str">
            <v>304N390</v>
          </cell>
          <cell r="F1045" t="str">
            <v>MOHAN</v>
          </cell>
          <cell r="G1045" t="str">
            <v>917</v>
          </cell>
          <cell r="H1045" t="str">
            <v xml:space="preserve">BLACK GOLD </v>
          </cell>
          <cell r="I1045">
            <v>12.071999999999999</v>
          </cell>
          <cell r="J1045">
            <v>65</v>
          </cell>
          <cell r="K1045">
            <v>0</v>
          </cell>
          <cell r="L1045">
            <v>32.5</v>
          </cell>
          <cell r="M1045">
            <v>0</v>
          </cell>
          <cell r="N1045">
            <v>60</v>
          </cell>
          <cell r="O1045">
            <v>0</v>
          </cell>
          <cell r="P1045">
            <v>36.14</v>
          </cell>
          <cell r="Q1045">
            <v>0</v>
          </cell>
          <cell r="R1045" t="str">
            <v>HIVER 2019</v>
          </cell>
          <cell r="S1045" t="str">
            <v>SHOES</v>
          </cell>
          <cell r="T1045" t="str">
            <v>WOMAN</v>
          </cell>
          <cell r="U1045" t="str">
            <v>(vide)</v>
          </cell>
          <cell r="V1045" t="str">
            <v>PAI</v>
          </cell>
          <cell r="W1045">
            <v>51</v>
          </cell>
          <cell r="X1045">
            <v>51</v>
          </cell>
          <cell r="AM1045">
            <v>3</v>
          </cell>
          <cell r="AN1045">
            <v>7</v>
          </cell>
          <cell r="AO1045">
            <v>15</v>
          </cell>
          <cell r="AP1045">
            <v>13</v>
          </cell>
          <cell r="AQ1045">
            <v>10</v>
          </cell>
          <cell r="AR1045">
            <v>3</v>
          </cell>
          <cell r="CL1045">
            <v>0</v>
          </cell>
        </row>
        <row r="1046">
          <cell r="D1046" t="str">
            <v>304N390-918-PAI</v>
          </cell>
          <cell r="E1046" t="str">
            <v>304N390</v>
          </cell>
          <cell r="F1046" t="str">
            <v>MOHAN</v>
          </cell>
          <cell r="G1046" t="str">
            <v>918</v>
          </cell>
          <cell r="H1046" t="str">
            <v>WHITE/GREY SILVER</v>
          </cell>
          <cell r="I1046">
            <v>12.071999999999999</v>
          </cell>
          <cell r="J1046">
            <v>65</v>
          </cell>
          <cell r="K1046">
            <v>0</v>
          </cell>
          <cell r="L1046">
            <v>32.5</v>
          </cell>
          <cell r="M1046">
            <v>0</v>
          </cell>
          <cell r="N1046">
            <v>60</v>
          </cell>
          <cell r="O1046">
            <v>0</v>
          </cell>
          <cell r="P1046">
            <v>36.14</v>
          </cell>
          <cell r="Q1046">
            <v>0</v>
          </cell>
          <cell r="R1046" t="str">
            <v>HIVER 2019</v>
          </cell>
          <cell r="S1046" t="str">
            <v>SHOES</v>
          </cell>
          <cell r="T1046" t="str">
            <v>WOMAN</v>
          </cell>
          <cell r="U1046" t="str">
            <v>(vide)</v>
          </cell>
          <cell r="V1046" t="str">
            <v>PAI</v>
          </cell>
          <cell r="W1046">
            <v>8</v>
          </cell>
          <cell r="X1046">
            <v>8</v>
          </cell>
          <cell r="AM1046">
            <v>1</v>
          </cell>
          <cell r="AN1046">
            <v>4</v>
          </cell>
          <cell r="AO1046">
            <v>1</v>
          </cell>
          <cell r="AP1046">
            <v>1</v>
          </cell>
          <cell r="AQ1046">
            <v>1</v>
          </cell>
          <cell r="CL1046">
            <v>0</v>
          </cell>
        </row>
        <row r="1047">
          <cell r="D1047" t="str">
            <v>304N390-926-PAI</v>
          </cell>
          <cell r="E1047" t="str">
            <v>304N390</v>
          </cell>
          <cell r="F1047" t="str">
            <v>MOHAN</v>
          </cell>
          <cell r="G1047" t="str">
            <v>926</v>
          </cell>
          <cell r="H1047" t="str">
            <v>BLACK/GREY DK</v>
          </cell>
          <cell r="I1047">
            <v>12.071999999999999</v>
          </cell>
          <cell r="J1047">
            <v>65</v>
          </cell>
          <cell r="K1047">
            <v>0</v>
          </cell>
          <cell r="L1047">
            <v>32.5</v>
          </cell>
          <cell r="M1047">
            <v>0</v>
          </cell>
          <cell r="N1047">
            <v>60</v>
          </cell>
          <cell r="O1047">
            <v>0</v>
          </cell>
          <cell r="P1047">
            <v>36.14</v>
          </cell>
          <cell r="Q1047">
            <v>0</v>
          </cell>
          <cell r="R1047" t="str">
            <v>HIVER 2019</v>
          </cell>
          <cell r="S1047" t="str">
            <v>SHOES</v>
          </cell>
          <cell r="T1047" t="str">
            <v>WOMAN</v>
          </cell>
          <cell r="U1047" t="str">
            <v>(vide)</v>
          </cell>
          <cell r="V1047" t="str">
            <v>PAI</v>
          </cell>
          <cell r="W1047">
            <v>25</v>
          </cell>
          <cell r="X1047">
            <v>25</v>
          </cell>
          <cell r="AM1047">
            <v>7</v>
          </cell>
          <cell r="AN1047">
            <v>10</v>
          </cell>
          <cell r="AO1047">
            <v>1</v>
          </cell>
          <cell r="AP1047">
            <v>4</v>
          </cell>
          <cell r="AQ1047">
            <v>3</v>
          </cell>
          <cell r="CL1047">
            <v>0</v>
          </cell>
        </row>
        <row r="1048">
          <cell r="D1048" t="str">
            <v>304N390-931-C12W</v>
          </cell>
          <cell r="E1048" t="str">
            <v>304N390</v>
          </cell>
          <cell r="F1048" t="str">
            <v>MOHAN</v>
          </cell>
          <cell r="G1048" t="str">
            <v>931</v>
          </cell>
          <cell r="H1048" t="str">
            <v>BLUE MARINE/GREY BISE</v>
          </cell>
          <cell r="I1048">
            <v>12.071999999999999</v>
          </cell>
          <cell r="J1048">
            <v>65</v>
          </cell>
          <cell r="K1048">
            <v>0</v>
          </cell>
          <cell r="L1048">
            <v>32.5</v>
          </cell>
          <cell r="M1048">
            <v>0</v>
          </cell>
          <cell r="N1048">
            <v>60</v>
          </cell>
          <cell r="O1048">
            <v>0</v>
          </cell>
          <cell r="P1048">
            <v>36.14</v>
          </cell>
          <cell r="Q1048">
            <v>0</v>
          </cell>
          <cell r="R1048" t="str">
            <v>HIVER 2019</v>
          </cell>
          <cell r="S1048" t="str">
            <v>SHOES</v>
          </cell>
          <cell r="T1048" t="str">
            <v>WOMAN</v>
          </cell>
          <cell r="U1048" t="str">
            <v>36-1|37-2|38-3|39-3|40-2|41-1</v>
          </cell>
          <cell r="V1048" t="str">
            <v>C12W</v>
          </cell>
          <cell r="W1048">
            <v>24</v>
          </cell>
          <cell r="X1048">
            <v>2</v>
          </cell>
          <cell r="CG1048">
            <v>2</v>
          </cell>
          <cell r="CL1048">
            <v>0</v>
          </cell>
        </row>
        <row r="1049">
          <cell r="D1049" t="str">
            <v>304N390-931-PAI</v>
          </cell>
          <cell r="E1049" t="str">
            <v>304N390</v>
          </cell>
          <cell r="F1049" t="str">
            <v>MOHAN</v>
          </cell>
          <cell r="G1049" t="str">
            <v>931</v>
          </cell>
          <cell r="H1049" t="str">
            <v>BLUE MARINE/GREY BISE</v>
          </cell>
          <cell r="I1049">
            <v>12.071999999999999</v>
          </cell>
          <cell r="J1049">
            <v>65</v>
          </cell>
          <cell r="K1049">
            <v>0</v>
          </cell>
          <cell r="L1049">
            <v>32.5</v>
          </cell>
          <cell r="M1049">
            <v>0</v>
          </cell>
          <cell r="N1049">
            <v>60</v>
          </cell>
          <cell r="O1049">
            <v>0</v>
          </cell>
          <cell r="P1049">
            <v>36.14</v>
          </cell>
          <cell r="Q1049">
            <v>0</v>
          </cell>
          <cell r="R1049" t="str">
            <v>HIVER 2019</v>
          </cell>
          <cell r="S1049" t="str">
            <v>SHOES</v>
          </cell>
          <cell r="T1049" t="str">
            <v>WOMAN</v>
          </cell>
          <cell r="U1049" t="str">
            <v>(vide)</v>
          </cell>
          <cell r="V1049" t="str">
            <v>PAI</v>
          </cell>
          <cell r="W1049">
            <v>18</v>
          </cell>
          <cell r="X1049">
            <v>18</v>
          </cell>
          <cell r="AM1049">
            <v>2</v>
          </cell>
          <cell r="AN1049">
            <v>3</v>
          </cell>
          <cell r="AO1049">
            <v>6</v>
          </cell>
          <cell r="AP1049">
            <v>1</v>
          </cell>
          <cell r="AQ1049">
            <v>4</v>
          </cell>
          <cell r="AR1049">
            <v>2</v>
          </cell>
          <cell r="CL1049">
            <v>0</v>
          </cell>
        </row>
        <row r="1050">
          <cell r="D1050" t="str">
            <v>304N3A0-005-PCS</v>
          </cell>
          <cell r="E1050" t="str">
            <v>304N3A0</v>
          </cell>
          <cell r="F1050" t="str">
            <v>GASTOX TEE</v>
          </cell>
          <cell r="G1050" t="str">
            <v>005</v>
          </cell>
          <cell r="H1050" t="str">
            <v>BLACK</v>
          </cell>
          <cell r="I1050">
            <v>2.5249999999999999</v>
          </cell>
          <cell r="J1050">
            <v>18</v>
          </cell>
          <cell r="K1050">
            <v>0</v>
          </cell>
          <cell r="L1050">
            <v>9</v>
          </cell>
          <cell r="M1050">
            <v>0</v>
          </cell>
          <cell r="N1050">
            <v>16</v>
          </cell>
          <cell r="O1050">
            <v>0</v>
          </cell>
          <cell r="P1050">
            <v>8</v>
          </cell>
          <cell r="Q1050">
            <v>0</v>
          </cell>
          <cell r="R1050" t="str">
            <v>ETE 2019</v>
          </cell>
          <cell r="S1050" t="str">
            <v>APPAREL</v>
          </cell>
          <cell r="T1050" t="str">
            <v>MAN</v>
          </cell>
          <cell r="U1050" t="str">
            <v>(vide)</v>
          </cell>
          <cell r="V1050" t="str">
            <v>PCS</v>
          </cell>
          <cell r="W1050">
            <v>6</v>
          </cell>
          <cell r="X1050">
            <v>6</v>
          </cell>
          <cell r="BV1050">
            <v>2</v>
          </cell>
          <cell r="BW1050">
            <v>2</v>
          </cell>
          <cell r="BX1050">
            <v>1</v>
          </cell>
          <cell r="BY1050">
            <v>1</v>
          </cell>
          <cell r="CL1050">
            <v>0</v>
          </cell>
        </row>
        <row r="1051">
          <cell r="D1051" t="str">
            <v>304N3C0-001-PCS</v>
          </cell>
          <cell r="E1051" t="str">
            <v>304N3C0</v>
          </cell>
          <cell r="F1051" t="str">
            <v>GLENO TEE</v>
          </cell>
          <cell r="G1051" t="str">
            <v>001</v>
          </cell>
          <cell r="H1051" t="str">
            <v>WHITE</v>
          </cell>
          <cell r="I1051">
            <v>2.6739999999999999</v>
          </cell>
          <cell r="J1051">
            <v>18</v>
          </cell>
          <cell r="K1051">
            <v>0</v>
          </cell>
          <cell r="L1051">
            <v>9</v>
          </cell>
          <cell r="M1051">
            <v>0</v>
          </cell>
          <cell r="N1051">
            <v>16</v>
          </cell>
          <cell r="O1051">
            <v>0</v>
          </cell>
          <cell r="P1051">
            <v>8</v>
          </cell>
          <cell r="Q1051">
            <v>0</v>
          </cell>
          <cell r="R1051" t="str">
            <v>ETE 2019</v>
          </cell>
          <cell r="S1051" t="str">
            <v>APPAREL</v>
          </cell>
          <cell r="T1051" t="str">
            <v>MAN</v>
          </cell>
          <cell r="U1051" t="str">
            <v>(vide)</v>
          </cell>
          <cell r="V1051" t="str">
            <v>PCS</v>
          </cell>
          <cell r="W1051">
            <v>10</v>
          </cell>
          <cell r="X1051">
            <v>10</v>
          </cell>
          <cell r="BT1051">
            <v>2</v>
          </cell>
          <cell r="BU1051">
            <v>2</v>
          </cell>
          <cell r="BV1051">
            <v>1</v>
          </cell>
          <cell r="BW1051">
            <v>3</v>
          </cell>
          <cell r="BX1051">
            <v>2</v>
          </cell>
          <cell r="CL1051">
            <v>0</v>
          </cell>
        </row>
        <row r="1052">
          <cell r="D1052" t="str">
            <v>304N3C0-005-PCS</v>
          </cell>
          <cell r="E1052" t="str">
            <v>304N3C0</v>
          </cell>
          <cell r="F1052" t="str">
            <v>GLENO TEE</v>
          </cell>
          <cell r="G1052" t="str">
            <v>005</v>
          </cell>
          <cell r="H1052" t="str">
            <v>BLACK</v>
          </cell>
          <cell r="I1052">
            <v>2.6739999999999999</v>
          </cell>
          <cell r="J1052">
            <v>18</v>
          </cell>
          <cell r="K1052">
            <v>0</v>
          </cell>
          <cell r="L1052">
            <v>9</v>
          </cell>
          <cell r="M1052">
            <v>0</v>
          </cell>
          <cell r="N1052">
            <v>16</v>
          </cell>
          <cell r="O1052">
            <v>0</v>
          </cell>
          <cell r="P1052">
            <v>8</v>
          </cell>
          <cell r="Q1052">
            <v>0</v>
          </cell>
          <cell r="R1052" t="str">
            <v>ETE 2019</v>
          </cell>
          <cell r="S1052" t="str">
            <v>APPAREL</v>
          </cell>
          <cell r="T1052" t="str">
            <v>MAN</v>
          </cell>
          <cell r="U1052" t="str">
            <v>(vide)</v>
          </cell>
          <cell r="V1052" t="str">
            <v>PCS</v>
          </cell>
          <cell r="W1052">
            <v>1</v>
          </cell>
          <cell r="X1052">
            <v>1</v>
          </cell>
          <cell r="BT1052">
            <v>1</v>
          </cell>
          <cell r="CL1052">
            <v>0</v>
          </cell>
        </row>
        <row r="1053">
          <cell r="D1053" t="str">
            <v>304N3C0-005-C8M</v>
          </cell>
          <cell r="E1053" t="str">
            <v>304N3C0</v>
          </cell>
          <cell r="F1053" t="str">
            <v>GLENO TEE</v>
          </cell>
          <cell r="G1053" t="str">
            <v>005</v>
          </cell>
          <cell r="H1053" t="str">
            <v>BLACK</v>
          </cell>
          <cell r="I1053">
            <v>2.6739999999999999</v>
          </cell>
          <cell r="J1053">
            <v>18</v>
          </cell>
          <cell r="K1053">
            <v>0</v>
          </cell>
          <cell r="L1053">
            <v>9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 t="str">
            <v>ETE 2019</v>
          </cell>
          <cell r="S1053" t="str">
            <v>APPAREL</v>
          </cell>
          <cell r="T1053" t="str">
            <v>MAN</v>
          </cell>
          <cell r="U1053" t="str">
            <v>2XL-1|L-2|M-2|S-1|XL-2</v>
          </cell>
          <cell r="V1053" t="str">
            <v>C8M</v>
          </cell>
          <cell r="W1053">
            <v>56</v>
          </cell>
          <cell r="X1053">
            <v>7</v>
          </cell>
          <cell r="CG1053">
            <v>7</v>
          </cell>
          <cell r="CL1053">
            <v>0</v>
          </cell>
        </row>
        <row r="1054">
          <cell r="D1054" t="str">
            <v>304N3C0-77M-PCS</v>
          </cell>
          <cell r="E1054" t="str">
            <v>304N3C0</v>
          </cell>
          <cell r="F1054" t="str">
            <v>GLENO TEE</v>
          </cell>
          <cell r="G1054" t="str">
            <v>77M</v>
          </cell>
          <cell r="H1054" t="str">
            <v>GREY MD MEL</v>
          </cell>
          <cell r="I1054">
            <v>2.6739999999999999</v>
          </cell>
          <cell r="J1054">
            <v>18</v>
          </cell>
          <cell r="K1054">
            <v>0</v>
          </cell>
          <cell r="L1054">
            <v>9</v>
          </cell>
          <cell r="M1054">
            <v>0</v>
          </cell>
          <cell r="N1054">
            <v>16</v>
          </cell>
          <cell r="O1054">
            <v>0</v>
          </cell>
          <cell r="P1054">
            <v>8</v>
          </cell>
          <cell r="Q1054">
            <v>0</v>
          </cell>
          <cell r="R1054" t="str">
            <v>ETE 2019</v>
          </cell>
          <cell r="S1054" t="str">
            <v>APPAREL</v>
          </cell>
          <cell r="T1054" t="str">
            <v>MAN</v>
          </cell>
          <cell r="U1054" t="str">
            <v>(vide)</v>
          </cell>
          <cell r="V1054" t="str">
            <v>PCS</v>
          </cell>
          <cell r="W1054">
            <v>6</v>
          </cell>
          <cell r="X1054">
            <v>6</v>
          </cell>
          <cell r="BT1054">
            <v>3</v>
          </cell>
          <cell r="BX1054">
            <v>1</v>
          </cell>
          <cell r="BY1054">
            <v>2</v>
          </cell>
          <cell r="CL1054">
            <v>0</v>
          </cell>
        </row>
        <row r="1055">
          <cell r="D1055" t="str">
            <v>304N3C0-77M-C14M</v>
          </cell>
          <cell r="E1055" t="str">
            <v>304N3C0</v>
          </cell>
          <cell r="F1055" t="str">
            <v>GLENO TEE</v>
          </cell>
          <cell r="G1055" t="str">
            <v>77M</v>
          </cell>
          <cell r="H1055" t="str">
            <v>GREY MD MEL</v>
          </cell>
          <cell r="I1055">
            <v>2.6739999999999999</v>
          </cell>
          <cell r="J1055">
            <v>18</v>
          </cell>
          <cell r="K1055">
            <v>0</v>
          </cell>
          <cell r="L1055">
            <v>9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 t="str">
            <v>ETE 2019</v>
          </cell>
          <cell r="S1055" t="str">
            <v>APPAREL</v>
          </cell>
          <cell r="T1055" t="str">
            <v>MAN</v>
          </cell>
          <cell r="U1055" t="str">
            <v>2XL-2|3XL-1|L-4|M-2|S-1|XL-4</v>
          </cell>
          <cell r="V1055" t="str">
            <v>C14M</v>
          </cell>
          <cell r="W1055">
            <v>210</v>
          </cell>
          <cell r="X1055">
            <v>15</v>
          </cell>
          <cell r="CG1055">
            <v>15</v>
          </cell>
          <cell r="CL1055">
            <v>0</v>
          </cell>
        </row>
        <row r="1056">
          <cell r="D1056" t="str">
            <v>304N3C0-885-PCS</v>
          </cell>
          <cell r="E1056" t="str">
            <v>304N3C0</v>
          </cell>
          <cell r="F1056" t="str">
            <v>GLENO TEE</v>
          </cell>
          <cell r="G1056" t="str">
            <v>885</v>
          </cell>
          <cell r="H1056" t="str">
            <v>GREEN LICHENE</v>
          </cell>
          <cell r="I1056">
            <v>2.6739999999999999</v>
          </cell>
          <cell r="J1056">
            <v>18</v>
          </cell>
          <cell r="K1056">
            <v>0</v>
          </cell>
          <cell r="L1056">
            <v>9</v>
          </cell>
          <cell r="M1056">
            <v>0</v>
          </cell>
          <cell r="N1056">
            <v>16</v>
          </cell>
          <cell r="O1056">
            <v>0</v>
          </cell>
          <cell r="P1056">
            <v>8</v>
          </cell>
          <cell r="Q1056">
            <v>0</v>
          </cell>
          <cell r="R1056" t="str">
            <v>ETE 2019</v>
          </cell>
          <cell r="S1056" t="str">
            <v>APPAREL</v>
          </cell>
          <cell r="T1056" t="str">
            <v>MAN</v>
          </cell>
          <cell r="U1056" t="str">
            <v>(vide)</v>
          </cell>
          <cell r="V1056" t="str">
            <v>PCS</v>
          </cell>
          <cell r="W1056">
            <v>2</v>
          </cell>
          <cell r="X1056">
            <v>2</v>
          </cell>
          <cell r="BX1056">
            <v>2</v>
          </cell>
          <cell r="CL1056">
            <v>0</v>
          </cell>
        </row>
        <row r="1057">
          <cell r="D1057" t="str">
            <v>304N3C0-885-C8M</v>
          </cell>
          <cell r="E1057" t="str">
            <v>304N3C0</v>
          </cell>
          <cell r="F1057" t="str">
            <v>GLENO TEE</v>
          </cell>
          <cell r="G1057" t="str">
            <v>885</v>
          </cell>
          <cell r="H1057" t="str">
            <v>GREEN LICHENE</v>
          </cell>
          <cell r="I1057">
            <v>2.6739999999999999</v>
          </cell>
          <cell r="J1057">
            <v>18</v>
          </cell>
          <cell r="K1057">
            <v>0</v>
          </cell>
          <cell r="L1057">
            <v>9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 t="str">
            <v>ETE 2019</v>
          </cell>
          <cell r="S1057" t="str">
            <v>APPAREL</v>
          </cell>
          <cell r="T1057" t="str">
            <v>MAN</v>
          </cell>
          <cell r="U1057" t="str">
            <v>2XL-1|L-2|M-2|S-1|XL-2</v>
          </cell>
          <cell r="V1057" t="str">
            <v>C8M</v>
          </cell>
          <cell r="W1057">
            <v>56</v>
          </cell>
          <cell r="X1057">
            <v>7</v>
          </cell>
          <cell r="CG1057">
            <v>7</v>
          </cell>
          <cell r="CL1057">
            <v>0</v>
          </cell>
        </row>
        <row r="1058">
          <cell r="D1058" t="str">
            <v>304N3E0-005-PCS</v>
          </cell>
          <cell r="E1058" t="str">
            <v>304N3E0</v>
          </cell>
          <cell r="F1058" t="str">
            <v>GASTO POLO</v>
          </cell>
          <cell r="G1058" t="str">
            <v>005</v>
          </cell>
          <cell r="H1058" t="str">
            <v>BLACK</v>
          </cell>
          <cell r="I1058">
            <v>3.84</v>
          </cell>
          <cell r="J1058">
            <v>32</v>
          </cell>
          <cell r="K1058">
            <v>0</v>
          </cell>
          <cell r="L1058">
            <v>16</v>
          </cell>
          <cell r="M1058">
            <v>0</v>
          </cell>
          <cell r="N1058">
            <v>28</v>
          </cell>
          <cell r="O1058">
            <v>0</v>
          </cell>
          <cell r="P1058">
            <v>14</v>
          </cell>
          <cell r="Q1058">
            <v>0</v>
          </cell>
          <cell r="R1058" t="str">
            <v>ETE 2019</v>
          </cell>
          <cell r="S1058" t="str">
            <v>APPAREL</v>
          </cell>
          <cell r="T1058" t="str">
            <v>MAN</v>
          </cell>
          <cell r="U1058" t="str">
            <v>(vide)</v>
          </cell>
          <cell r="V1058" t="str">
            <v>PCS</v>
          </cell>
          <cell r="W1058">
            <v>1</v>
          </cell>
          <cell r="X1058">
            <v>1</v>
          </cell>
          <cell r="BV1058">
            <v>1</v>
          </cell>
          <cell r="CL1058">
            <v>0</v>
          </cell>
        </row>
        <row r="1059">
          <cell r="D1059" t="str">
            <v>304N3E0-005-C8M</v>
          </cell>
          <cell r="E1059" t="str">
            <v>304N3E0</v>
          </cell>
          <cell r="F1059" t="str">
            <v>GASTO POLO</v>
          </cell>
          <cell r="G1059" t="str">
            <v>005</v>
          </cell>
          <cell r="H1059" t="str">
            <v>BLACK</v>
          </cell>
          <cell r="I1059">
            <v>3.84</v>
          </cell>
          <cell r="J1059">
            <v>32</v>
          </cell>
          <cell r="K1059">
            <v>0</v>
          </cell>
          <cell r="L1059">
            <v>16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 t="str">
            <v>ETE 2019</v>
          </cell>
          <cell r="S1059" t="str">
            <v>APPAREL</v>
          </cell>
          <cell r="T1059" t="str">
            <v>MAN</v>
          </cell>
          <cell r="U1059" t="str">
            <v>2XL-1|L-2|M-2|S-1|XL-2</v>
          </cell>
          <cell r="V1059" t="str">
            <v>C8M</v>
          </cell>
          <cell r="W1059">
            <v>128</v>
          </cell>
          <cell r="X1059">
            <v>16</v>
          </cell>
          <cell r="CG1059">
            <v>16</v>
          </cell>
          <cell r="CL1059">
            <v>0</v>
          </cell>
        </row>
        <row r="1060">
          <cell r="D1060" t="str">
            <v>304N3E0-77M-PCS</v>
          </cell>
          <cell r="E1060" t="str">
            <v>304N3E0</v>
          </cell>
          <cell r="F1060" t="str">
            <v>GASTO POLO</v>
          </cell>
          <cell r="G1060" t="str">
            <v>77M</v>
          </cell>
          <cell r="H1060" t="str">
            <v>GREY MD MEL</v>
          </cell>
          <cell r="I1060">
            <v>3.84</v>
          </cell>
          <cell r="J1060">
            <v>32</v>
          </cell>
          <cell r="K1060">
            <v>0</v>
          </cell>
          <cell r="L1060">
            <v>16</v>
          </cell>
          <cell r="M1060">
            <v>0</v>
          </cell>
          <cell r="N1060">
            <v>28</v>
          </cell>
          <cell r="O1060">
            <v>0</v>
          </cell>
          <cell r="P1060">
            <v>14</v>
          </cell>
          <cell r="Q1060">
            <v>0</v>
          </cell>
          <cell r="R1060" t="str">
            <v>ETE 2019</v>
          </cell>
          <cell r="S1060" t="str">
            <v>APPAREL</v>
          </cell>
          <cell r="T1060" t="str">
            <v>MAN</v>
          </cell>
          <cell r="U1060" t="str">
            <v>(vide)</v>
          </cell>
          <cell r="V1060" t="str">
            <v>PCS</v>
          </cell>
          <cell r="W1060">
            <v>1</v>
          </cell>
          <cell r="X1060">
            <v>1</v>
          </cell>
          <cell r="BX1060">
            <v>1</v>
          </cell>
          <cell r="CL1060">
            <v>0</v>
          </cell>
        </row>
        <row r="1061">
          <cell r="D1061" t="str">
            <v>304N3E0-77M-C8M</v>
          </cell>
          <cell r="E1061" t="str">
            <v>304N3E0</v>
          </cell>
          <cell r="F1061" t="str">
            <v>GASTO POLO</v>
          </cell>
          <cell r="G1061" t="str">
            <v>77M</v>
          </cell>
          <cell r="H1061" t="str">
            <v>GREY MD MEL</v>
          </cell>
          <cell r="I1061">
            <v>3.84</v>
          </cell>
          <cell r="J1061">
            <v>32</v>
          </cell>
          <cell r="K1061">
            <v>0</v>
          </cell>
          <cell r="L1061">
            <v>16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 t="str">
            <v>ETE 2019</v>
          </cell>
          <cell r="S1061" t="str">
            <v>APPAREL</v>
          </cell>
          <cell r="T1061" t="str">
            <v>MAN</v>
          </cell>
          <cell r="U1061" t="str">
            <v>2XL-1|L-2|M-2|S-1|XL-2</v>
          </cell>
          <cell r="V1061" t="str">
            <v>C8M</v>
          </cell>
          <cell r="W1061">
            <v>56</v>
          </cell>
          <cell r="X1061">
            <v>7</v>
          </cell>
          <cell r="CG1061">
            <v>7</v>
          </cell>
          <cell r="CL1061">
            <v>0</v>
          </cell>
        </row>
        <row r="1062">
          <cell r="D1062" t="str">
            <v>304N3F0-005-PCS</v>
          </cell>
          <cell r="E1062" t="str">
            <v>304N3F0</v>
          </cell>
          <cell r="F1062" t="str">
            <v>GENNYO TKS</v>
          </cell>
          <cell r="G1062" t="str">
            <v>005</v>
          </cell>
          <cell r="H1062" t="str">
            <v>BLACK</v>
          </cell>
          <cell r="I1062">
            <v>15.683999999999999</v>
          </cell>
          <cell r="J1062">
            <v>90</v>
          </cell>
          <cell r="K1062">
            <v>0</v>
          </cell>
          <cell r="L1062">
            <v>45</v>
          </cell>
          <cell r="M1062">
            <v>0</v>
          </cell>
          <cell r="N1062">
            <v>85</v>
          </cell>
          <cell r="O1062">
            <v>0</v>
          </cell>
          <cell r="P1062">
            <v>42.5</v>
          </cell>
          <cell r="Q1062">
            <v>0</v>
          </cell>
          <cell r="R1062" t="str">
            <v>ETE 2019</v>
          </cell>
          <cell r="S1062" t="str">
            <v>APPAREL</v>
          </cell>
          <cell r="T1062" t="str">
            <v>MAN</v>
          </cell>
          <cell r="U1062" t="str">
            <v>(vide)</v>
          </cell>
          <cell r="V1062" t="str">
            <v>PCS</v>
          </cell>
          <cell r="W1062">
            <v>8</v>
          </cell>
          <cell r="X1062">
            <v>8</v>
          </cell>
          <cell r="BT1062">
            <v>4</v>
          </cell>
          <cell r="BU1062">
            <v>1</v>
          </cell>
          <cell r="BV1062">
            <v>2</v>
          </cell>
          <cell r="BX1062">
            <v>1</v>
          </cell>
          <cell r="CL1062">
            <v>0</v>
          </cell>
        </row>
        <row r="1063">
          <cell r="D1063" t="str">
            <v>304N3F0-005-C8M</v>
          </cell>
          <cell r="E1063" t="str">
            <v>304N3F0</v>
          </cell>
          <cell r="F1063" t="str">
            <v>GENNYO TKS</v>
          </cell>
          <cell r="G1063" t="str">
            <v>005</v>
          </cell>
          <cell r="H1063" t="str">
            <v>BLACK</v>
          </cell>
          <cell r="I1063">
            <v>15.683999999999999</v>
          </cell>
          <cell r="J1063">
            <v>90</v>
          </cell>
          <cell r="K1063">
            <v>0</v>
          </cell>
          <cell r="L1063">
            <v>45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 t="str">
            <v>ETE 2019</v>
          </cell>
          <cell r="S1063" t="str">
            <v>APPAREL</v>
          </cell>
          <cell r="T1063" t="str">
            <v>MAN</v>
          </cell>
          <cell r="U1063" t="str">
            <v>2XL-1|L-2|M-2|S-1|XL-2</v>
          </cell>
          <cell r="V1063" t="str">
            <v>C8M</v>
          </cell>
          <cell r="W1063">
            <v>168</v>
          </cell>
          <cell r="X1063">
            <v>21</v>
          </cell>
          <cell r="CG1063">
            <v>21</v>
          </cell>
          <cell r="CL1063">
            <v>0</v>
          </cell>
        </row>
        <row r="1064">
          <cell r="D1064" t="str">
            <v>304N3F0-900-PCS</v>
          </cell>
          <cell r="E1064" t="str">
            <v>304N3F0</v>
          </cell>
          <cell r="F1064" t="str">
            <v>GENNYO TKS</v>
          </cell>
          <cell r="G1064" t="str">
            <v>900</v>
          </cell>
          <cell r="H1064" t="str">
            <v>BLACK/WHITE</v>
          </cell>
          <cell r="I1064">
            <v>15.683999999999999</v>
          </cell>
          <cell r="J1064">
            <v>90</v>
          </cell>
          <cell r="K1064">
            <v>0</v>
          </cell>
          <cell r="L1064">
            <v>45</v>
          </cell>
          <cell r="M1064">
            <v>0</v>
          </cell>
          <cell r="N1064">
            <v>85</v>
          </cell>
          <cell r="O1064">
            <v>0</v>
          </cell>
          <cell r="P1064">
            <v>42.5</v>
          </cell>
          <cell r="Q1064">
            <v>0</v>
          </cell>
          <cell r="R1064" t="str">
            <v>ETE 2019</v>
          </cell>
          <cell r="S1064" t="str">
            <v>APPAREL</v>
          </cell>
          <cell r="T1064" t="str">
            <v>MAN</v>
          </cell>
          <cell r="U1064" t="str">
            <v>(vide)</v>
          </cell>
          <cell r="V1064" t="str">
            <v>PCS</v>
          </cell>
          <cell r="W1064">
            <v>4</v>
          </cell>
          <cell r="X1064">
            <v>4</v>
          </cell>
          <cell r="BT1064">
            <v>3</v>
          </cell>
          <cell r="BV1064">
            <v>1</v>
          </cell>
          <cell r="CL1064">
            <v>0</v>
          </cell>
        </row>
        <row r="1065">
          <cell r="D1065" t="str">
            <v>304N3F0-900-C8M</v>
          </cell>
          <cell r="E1065" t="str">
            <v>304N3F0</v>
          </cell>
          <cell r="F1065" t="str">
            <v>GENNYO TKS</v>
          </cell>
          <cell r="G1065" t="str">
            <v>900</v>
          </cell>
          <cell r="H1065" t="str">
            <v>BLACK/WHITE</v>
          </cell>
          <cell r="I1065">
            <v>15.683999999999999</v>
          </cell>
          <cell r="J1065">
            <v>90</v>
          </cell>
          <cell r="K1065">
            <v>0</v>
          </cell>
          <cell r="L1065">
            <v>45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 t="str">
            <v>ETE 2019</v>
          </cell>
          <cell r="S1065" t="str">
            <v>APPAREL</v>
          </cell>
          <cell r="T1065" t="str">
            <v>MAN</v>
          </cell>
          <cell r="U1065" t="str">
            <v>2XL-1|L-2|M-2|S-1|XL-2</v>
          </cell>
          <cell r="V1065" t="str">
            <v>C8M</v>
          </cell>
          <cell r="W1065">
            <v>120</v>
          </cell>
          <cell r="X1065">
            <v>15</v>
          </cell>
          <cell r="CG1065">
            <v>15</v>
          </cell>
          <cell r="CL1065">
            <v>0</v>
          </cell>
        </row>
        <row r="1066">
          <cell r="D1066" t="str">
            <v>304N3G0-005-PCS</v>
          </cell>
          <cell r="E1066" t="str">
            <v>304N3G0</v>
          </cell>
          <cell r="F1066" t="str">
            <v>GARIBALD SHORT</v>
          </cell>
          <cell r="G1066" t="str">
            <v>005</v>
          </cell>
          <cell r="H1066" t="str">
            <v>BLACK</v>
          </cell>
          <cell r="I1066">
            <v>4.8810000000000002</v>
          </cell>
          <cell r="J1066">
            <v>32</v>
          </cell>
          <cell r="K1066">
            <v>0</v>
          </cell>
          <cell r="L1066">
            <v>16</v>
          </cell>
          <cell r="M1066">
            <v>0</v>
          </cell>
          <cell r="N1066">
            <v>28</v>
          </cell>
          <cell r="O1066">
            <v>0</v>
          </cell>
          <cell r="P1066">
            <v>14</v>
          </cell>
          <cell r="Q1066">
            <v>0</v>
          </cell>
          <cell r="R1066" t="str">
            <v>ETE 2019</v>
          </cell>
          <cell r="S1066" t="str">
            <v>APPAREL</v>
          </cell>
          <cell r="T1066" t="str">
            <v>MAN</v>
          </cell>
          <cell r="U1066" t="str">
            <v>(vide)</v>
          </cell>
          <cell r="V1066" t="str">
            <v>PCS</v>
          </cell>
          <cell r="W1066">
            <v>11</v>
          </cell>
          <cell r="X1066">
            <v>11</v>
          </cell>
          <cell r="BT1066">
            <v>5</v>
          </cell>
          <cell r="BW1066">
            <v>2</v>
          </cell>
          <cell r="BX1066">
            <v>4</v>
          </cell>
          <cell r="CL1066">
            <v>0</v>
          </cell>
        </row>
        <row r="1067">
          <cell r="D1067" t="str">
            <v>304N3H0-005-C10M</v>
          </cell>
          <cell r="E1067" t="str">
            <v>304N3H0</v>
          </cell>
          <cell r="F1067" t="str">
            <v>GASPARO SHORT</v>
          </cell>
          <cell r="G1067" t="str">
            <v>005</v>
          </cell>
          <cell r="H1067" t="str">
            <v>BLACK</v>
          </cell>
          <cell r="I1067">
            <v>7.2859999999999996</v>
          </cell>
          <cell r="J1067">
            <v>32</v>
          </cell>
          <cell r="K1067">
            <v>0</v>
          </cell>
          <cell r="L1067">
            <v>16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 t="str">
            <v>ETE 2019</v>
          </cell>
          <cell r="S1067" t="str">
            <v>APPAREL</v>
          </cell>
          <cell r="T1067" t="str">
            <v>MAN</v>
          </cell>
          <cell r="U1067" t="str">
            <v>2XL-1|L-3|M-3|S-1|XL-2</v>
          </cell>
          <cell r="V1067" t="str">
            <v>C10M</v>
          </cell>
          <cell r="W1067">
            <v>60</v>
          </cell>
          <cell r="X1067">
            <v>6</v>
          </cell>
          <cell r="CG1067">
            <v>6</v>
          </cell>
          <cell r="CL1067">
            <v>0</v>
          </cell>
        </row>
        <row r="1068">
          <cell r="D1068" t="str">
            <v>304N4I0-005-C10M</v>
          </cell>
          <cell r="E1068" t="str">
            <v>304N4I0</v>
          </cell>
          <cell r="F1068" t="str">
            <v>GRANTO PANTS</v>
          </cell>
          <cell r="G1068" t="str">
            <v>005</v>
          </cell>
          <cell r="H1068" t="str">
            <v>BLACK</v>
          </cell>
          <cell r="I1068">
            <v>5.6470000000000002</v>
          </cell>
          <cell r="J1068">
            <v>40</v>
          </cell>
          <cell r="K1068">
            <v>0</v>
          </cell>
          <cell r="L1068">
            <v>20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 t="str">
            <v>ETE 2019</v>
          </cell>
          <cell r="S1068" t="str">
            <v>APPAREL</v>
          </cell>
          <cell r="T1068" t="str">
            <v>MAN</v>
          </cell>
          <cell r="U1068" t="str">
            <v>2XL-1|L-3|M-3|S-1|XL-2</v>
          </cell>
          <cell r="V1068" t="str">
            <v>C10M</v>
          </cell>
          <cell r="W1068">
            <v>60</v>
          </cell>
          <cell r="X1068">
            <v>6</v>
          </cell>
          <cell r="CG1068">
            <v>6</v>
          </cell>
          <cell r="CL1068">
            <v>0</v>
          </cell>
        </row>
        <row r="1069">
          <cell r="D1069" t="str">
            <v>304N4I0-77M-PCS</v>
          </cell>
          <cell r="E1069" t="str">
            <v>304N4I0</v>
          </cell>
          <cell r="F1069" t="str">
            <v>GRANTO PANTS</v>
          </cell>
          <cell r="G1069" t="str">
            <v>77M</v>
          </cell>
          <cell r="H1069" t="str">
            <v>GREY MD MEL</v>
          </cell>
          <cell r="I1069">
            <v>5.6470000000000002</v>
          </cell>
          <cell r="J1069">
            <v>40</v>
          </cell>
          <cell r="K1069">
            <v>0</v>
          </cell>
          <cell r="L1069">
            <v>20</v>
          </cell>
          <cell r="M1069">
            <v>0</v>
          </cell>
          <cell r="N1069">
            <v>35</v>
          </cell>
          <cell r="O1069">
            <v>0</v>
          </cell>
          <cell r="P1069">
            <v>17.5</v>
          </cell>
          <cell r="Q1069">
            <v>0</v>
          </cell>
          <cell r="R1069" t="str">
            <v>ETE 2019</v>
          </cell>
          <cell r="S1069" t="str">
            <v>APPAREL</v>
          </cell>
          <cell r="T1069" t="str">
            <v>MAN</v>
          </cell>
          <cell r="U1069" t="str">
            <v>(vide)</v>
          </cell>
          <cell r="V1069" t="str">
            <v>PCS</v>
          </cell>
          <cell r="W1069">
            <v>2</v>
          </cell>
          <cell r="X1069">
            <v>2</v>
          </cell>
          <cell r="BW1069">
            <v>2</v>
          </cell>
          <cell r="CL1069">
            <v>0</v>
          </cell>
        </row>
        <row r="1070">
          <cell r="D1070" t="str">
            <v>304N4I0-77M-C10M</v>
          </cell>
          <cell r="E1070" t="str">
            <v>304N4I0</v>
          </cell>
          <cell r="F1070" t="str">
            <v>GRANTO PANTS</v>
          </cell>
          <cell r="G1070" t="str">
            <v>77M</v>
          </cell>
          <cell r="H1070" t="str">
            <v>GREY MD MEL</v>
          </cell>
          <cell r="I1070">
            <v>5.6470000000000002</v>
          </cell>
          <cell r="J1070">
            <v>40</v>
          </cell>
          <cell r="K1070">
            <v>0</v>
          </cell>
          <cell r="L1070">
            <v>20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 t="str">
            <v>ETE 2019</v>
          </cell>
          <cell r="S1070" t="str">
            <v>APPAREL</v>
          </cell>
          <cell r="T1070" t="str">
            <v>MAN</v>
          </cell>
          <cell r="U1070" t="str">
            <v>2XL-1|L-3|M-3|S-1|XL-2</v>
          </cell>
          <cell r="V1070" t="str">
            <v>C10M</v>
          </cell>
          <cell r="W1070">
            <v>20</v>
          </cell>
          <cell r="X1070">
            <v>2</v>
          </cell>
          <cell r="CG1070">
            <v>2</v>
          </cell>
          <cell r="CL1070">
            <v>0</v>
          </cell>
        </row>
        <row r="1071">
          <cell r="D1071" t="str">
            <v>304N4J0-001-PCS</v>
          </cell>
          <cell r="E1071" t="str">
            <v>304N4J0</v>
          </cell>
          <cell r="F1071" t="str">
            <v>GASTONEX 3/4 PANTS</v>
          </cell>
          <cell r="G1071" t="str">
            <v>001</v>
          </cell>
          <cell r="H1071" t="str">
            <v>WHITE</v>
          </cell>
          <cell r="I1071">
            <v>5.1509999999999998</v>
          </cell>
          <cell r="J1071">
            <v>35</v>
          </cell>
          <cell r="K1071">
            <v>0</v>
          </cell>
          <cell r="L1071">
            <v>17.5</v>
          </cell>
          <cell r="M1071">
            <v>0</v>
          </cell>
          <cell r="N1071">
            <v>32</v>
          </cell>
          <cell r="O1071">
            <v>0</v>
          </cell>
          <cell r="P1071">
            <v>16</v>
          </cell>
          <cell r="Q1071">
            <v>0</v>
          </cell>
          <cell r="R1071" t="str">
            <v>ETE 2019</v>
          </cell>
          <cell r="S1071" t="str">
            <v>APPAREL</v>
          </cell>
          <cell r="T1071" t="str">
            <v>MAN</v>
          </cell>
          <cell r="U1071" t="str">
            <v>(vide)</v>
          </cell>
          <cell r="V1071" t="str">
            <v>PCS</v>
          </cell>
          <cell r="W1071">
            <v>19</v>
          </cell>
          <cell r="X1071">
            <v>19</v>
          </cell>
          <cell r="BT1071">
            <v>4</v>
          </cell>
          <cell r="BU1071">
            <v>12</v>
          </cell>
          <cell r="BV1071">
            <v>3</v>
          </cell>
          <cell r="CL1071">
            <v>0</v>
          </cell>
        </row>
        <row r="1072">
          <cell r="D1072" t="str">
            <v>304N4J0-005-PCS</v>
          </cell>
          <cell r="E1072" t="str">
            <v>304N4J0</v>
          </cell>
          <cell r="F1072" t="str">
            <v>GASTONEX 3/4 PANTS</v>
          </cell>
          <cell r="G1072" t="str">
            <v>005</v>
          </cell>
          <cell r="H1072" t="str">
            <v>BLACK</v>
          </cell>
          <cell r="I1072">
            <v>5.1509999999999998</v>
          </cell>
          <cell r="J1072">
            <v>35</v>
          </cell>
          <cell r="K1072">
            <v>0</v>
          </cell>
          <cell r="L1072">
            <v>17.5</v>
          </cell>
          <cell r="M1072">
            <v>0</v>
          </cell>
          <cell r="N1072">
            <v>32</v>
          </cell>
          <cell r="O1072">
            <v>0</v>
          </cell>
          <cell r="P1072">
            <v>16</v>
          </cell>
          <cell r="Q1072">
            <v>0</v>
          </cell>
          <cell r="R1072" t="str">
            <v>ETE 2019</v>
          </cell>
          <cell r="S1072" t="str">
            <v>APPAREL</v>
          </cell>
          <cell r="T1072" t="str">
            <v>MAN</v>
          </cell>
          <cell r="U1072" t="str">
            <v>(vide)</v>
          </cell>
          <cell r="V1072" t="str">
            <v>PCS</v>
          </cell>
          <cell r="W1072">
            <v>13</v>
          </cell>
          <cell r="X1072">
            <v>13</v>
          </cell>
          <cell r="BT1072">
            <v>2</v>
          </cell>
          <cell r="BU1072">
            <v>5</v>
          </cell>
          <cell r="BV1072">
            <v>6</v>
          </cell>
          <cell r="CL1072">
            <v>0</v>
          </cell>
        </row>
        <row r="1073">
          <cell r="D1073" t="str">
            <v>304N4J0-005-C10M</v>
          </cell>
          <cell r="E1073" t="str">
            <v>304N4J0</v>
          </cell>
          <cell r="F1073" t="str">
            <v>GASTONEX 3/4 PANTS</v>
          </cell>
          <cell r="G1073" t="str">
            <v>005</v>
          </cell>
          <cell r="H1073" t="str">
            <v>BLACK</v>
          </cell>
          <cell r="I1073">
            <v>5.1509999999999998</v>
          </cell>
          <cell r="J1073">
            <v>35</v>
          </cell>
          <cell r="K1073">
            <v>0</v>
          </cell>
          <cell r="L1073">
            <v>17.5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 t="str">
            <v>ETE 2019</v>
          </cell>
          <cell r="S1073" t="str">
            <v>APPAREL</v>
          </cell>
          <cell r="T1073" t="str">
            <v>MAN</v>
          </cell>
          <cell r="U1073" t="str">
            <v>2XL-1|L-3|M-3|S-1|XL-2</v>
          </cell>
          <cell r="V1073" t="str">
            <v>C10M</v>
          </cell>
          <cell r="W1073">
            <v>120</v>
          </cell>
          <cell r="X1073">
            <v>12</v>
          </cell>
          <cell r="CG1073">
            <v>12</v>
          </cell>
          <cell r="CL1073">
            <v>0</v>
          </cell>
        </row>
        <row r="1074">
          <cell r="D1074" t="str">
            <v>304N4K0-005-PCS</v>
          </cell>
          <cell r="E1074" t="str">
            <v>304N4K0</v>
          </cell>
          <cell r="F1074" t="str">
            <v>GABOX SWIMMING SHORT</v>
          </cell>
          <cell r="G1074" t="str">
            <v>005</v>
          </cell>
          <cell r="H1074" t="str">
            <v>BLACK</v>
          </cell>
          <cell r="I1074">
            <v>4.6630000000000003</v>
          </cell>
          <cell r="J1074">
            <v>25</v>
          </cell>
          <cell r="K1074">
            <v>0</v>
          </cell>
          <cell r="L1074">
            <v>12.5</v>
          </cell>
          <cell r="M1074">
            <v>0</v>
          </cell>
          <cell r="N1074">
            <v>22</v>
          </cell>
          <cell r="O1074">
            <v>0</v>
          </cell>
          <cell r="P1074">
            <v>11</v>
          </cell>
          <cell r="Q1074">
            <v>0</v>
          </cell>
          <cell r="R1074" t="str">
            <v>ETE 2019</v>
          </cell>
          <cell r="S1074" t="str">
            <v>APPAREL</v>
          </cell>
          <cell r="T1074" t="str">
            <v>MAN</v>
          </cell>
          <cell r="U1074" t="str">
            <v>(vide)</v>
          </cell>
          <cell r="V1074" t="str">
            <v>PCS</v>
          </cell>
          <cell r="W1074">
            <v>19</v>
          </cell>
          <cell r="X1074">
            <v>19</v>
          </cell>
          <cell r="BT1074">
            <v>2</v>
          </cell>
          <cell r="BU1074">
            <v>8</v>
          </cell>
          <cell r="BV1074">
            <v>4</v>
          </cell>
          <cell r="BW1074">
            <v>2</v>
          </cell>
          <cell r="BX1074">
            <v>3</v>
          </cell>
          <cell r="CL1074">
            <v>0</v>
          </cell>
        </row>
        <row r="1075">
          <cell r="D1075" t="str">
            <v>304N4K0-016-PCS</v>
          </cell>
          <cell r="E1075" t="str">
            <v>304N4K0</v>
          </cell>
          <cell r="F1075" t="str">
            <v>GABOX SWIMMING SHORT</v>
          </cell>
          <cell r="G1075" t="str">
            <v>016</v>
          </cell>
          <cell r="H1075" t="str">
            <v>YELLOW</v>
          </cell>
          <cell r="I1075">
            <v>4.6630000000000003</v>
          </cell>
          <cell r="J1075">
            <v>25</v>
          </cell>
          <cell r="K1075">
            <v>0</v>
          </cell>
          <cell r="L1075">
            <v>12.5</v>
          </cell>
          <cell r="M1075">
            <v>0</v>
          </cell>
          <cell r="N1075">
            <v>22</v>
          </cell>
          <cell r="O1075">
            <v>0</v>
          </cell>
          <cell r="P1075">
            <v>11</v>
          </cell>
          <cell r="Q1075">
            <v>0</v>
          </cell>
          <cell r="R1075" t="str">
            <v>ETE 2019</v>
          </cell>
          <cell r="S1075" t="str">
            <v>APPAREL</v>
          </cell>
          <cell r="T1075" t="str">
            <v>MAN</v>
          </cell>
          <cell r="U1075" t="str">
            <v>(vide)</v>
          </cell>
          <cell r="V1075" t="str">
            <v>PCS</v>
          </cell>
          <cell r="W1075">
            <v>6</v>
          </cell>
          <cell r="X1075">
            <v>6</v>
          </cell>
          <cell r="BT1075">
            <v>1</v>
          </cell>
          <cell r="BU1075">
            <v>5</v>
          </cell>
          <cell r="CL1075">
            <v>0</v>
          </cell>
        </row>
        <row r="1076">
          <cell r="D1076" t="str">
            <v>304N7S0-927-PCS</v>
          </cell>
          <cell r="E1076" t="str">
            <v>304N7S0</v>
          </cell>
          <cell r="F1076" t="str">
            <v>LA BASALT AUTH JKT</v>
          </cell>
          <cell r="G1076" t="str">
            <v>927</v>
          </cell>
          <cell r="H1076" t="str">
            <v>WHITE/BLUE BLUE</v>
          </cell>
          <cell r="I1076">
            <v>14.765000000000001</v>
          </cell>
          <cell r="J1076">
            <v>120</v>
          </cell>
          <cell r="K1076">
            <v>0</v>
          </cell>
          <cell r="L1076">
            <v>48</v>
          </cell>
          <cell r="M1076">
            <v>0</v>
          </cell>
          <cell r="N1076">
            <v>105</v>
          </cell>
          <cell r="O1076">
            <v>0</v>
          </cell>
          <cell r="P1076">
            <v>52.5</v>
          </cell>
          <cell r="Q1076">
            <v>0</v>
          </cell>
          <cell r="R1076" t="str">
            <v>HIVER 2019</v>
          </cell>
          <cell r="S1076" t="str">
            <v>APPAREL</v>
          </cell>
          <cell r="T1076" t="str">
            <v>MAN</v>
          </cell>
          <cell r="U1076" t="str">
            <v>(vide)</v>
          </cell>
          <cell r="V1076" t="str">
            <v>PCS</v>
          </cell>
          <cell r="W1076">
            <v>73</v>
          </cell>
          <cell r="X1076">
            <v>73</v>
          </cell>
          <cell r="BS1076">
            <v>2</v>
          </cell>
          <cell r="BT1076">
            <v>11</v>
          </cell>
          <cell r="BU1076">
            <v>27</v>
          </cell>
          <cell r="BV1076">
            <v>23</v>
          </cell>
          <cell r="BW1076">
            <v>9</v>
          </cell>
          <cell r="BX1076">
            <v>1</v>
          </cell>
          <cell r="CL1076">
            <v>0</v>
          </cell>
        </row>
        <row r="1077">
          <cell r="D1077" t="str">
            <v>304N870-902-PCS</v>
          </cell>
          <cell r="E1077" t="str">
            <v>304N870</v>
          </cell>
          <cell r="F1077" t="str">
            <v>KAD TKS</v>
          </cell>
          <cell r="G1077" t="str">
            <v>902</v>
          </cell>
          <cell r="H1077" t="str">
            <v>GREY DK/BLACK</v>
          </cell>
          <cell r="I1077">
            <v>8.9529999999999994</v>
          </cell>
          <cell r="J1077">
            <v>0</v>
          </cell>
          <cell r="K1077">
            <v>55</v>
          </cell>
          <cell r="L1077">
            <v>0</v>
          </cell>
          <cell r="M1077">
            <v>27.5</v>
          </cell>
          <cell r="N1077">
            <v>0</v>
          </cell>
          <cell r="O1077">
            <v>50</v>
          </cell>
          <cell r="P1077">
            <v>0</v>
          </cell>
          <cell r="Q1077">
            <v>25</v>
          </cell>
          <cell r="R1077" t="str">
            <v>ETE 2019</v>
          </cell>
          <cell r="S1077" t="str">
            <v>APPAREL</v>
          </cell>
          <cell r="T1077" t="str">
            <v>KID</v>
          </cell>
          <cell r="U1077" t="str">
            <v>(vide)</v>
          </cell>
          <cell r="V1077" t="str">
            <v>PCS</v>
          </cell>
          <cell r="W1077">
            <v>6</v>
          </cell>
          <cell r="X1077">
            <v>6</v>
          </cell>
          <cell r="BI1077">
            <v>4</v>
          </cell>
          <cell r="BJ1077">
            <v>2</v>
          </cell>
          <cell r="CL1077">
            <v>0</v>
          </cell>
        </row>
        <row r="1078">
          <cell r="D1078" t="str">
            <v>304N870-904-PCS</v>
          </cell>
          <cell r="E1078" t="str">
            <v>304N870</v>
          </cell>
          <cell r="F1078" t="str">
            <v>KAD TKS</v>
          </cell>
          <cell r="G1078" t="str">
            <v>904</v>
          </cell>
          <cell r="H1078" t="str">
            <v>BLACK/GREY MD MEL</v>
          </cell>
          <cell r="I1078">
            <v>8.9529999999999994</v>
          </cell>
          <cell r="J1078">
            <v>0</v>
          </cell>
          <cell r="K1078">
            <v>55</v>
          </cell>
          <cell r="L1078">
            <v>0</v>
          </cell>
          <cell r="M1078">
            <v>27.5</v>
          </cell>
          <cell r="N1078">
            <v>0</v>
          </cell>
          <cell r="O1078">
            <v>50</v>
          </cell>
          <cell r="P1078">
            <v>0</v>
          </cell>
          <cell r="Q1078">
            <v>25</v>
          </cell>
          <cell r="R1078" t="str">
            <v>ETE 2019</v>
          </cell>
          <cell r="S1078" t="str">
            <v>APPAREL</v>
          </cell>
          <cell r="T1078" t="str">
            <v>KID</v>
          </cell>
          <cell r="U1078" t="str">
            <v>(vide)</v>
          </cell>
          <cell r="V1078" t="str">
            <v>PCS</v>
          </cell>
          <cell r="W1078">
            <v>23</v>
          </cell>
          <cell r="X1078">
            <v>23</v>
          </cell>
          <cell r="BG1078">
            <v>5</v>
          </cell>
          <cell r="BI1078">
            <v>7</v>
          </cell>
          <cell r="BJ1078">
            <v>7</v>
          </cell>
          <cell r="BL1078">
            <v>2</v>
          </cell>
          <cell r="BN1078">
            <v>2</v>
          </cell>
          <cell r="CL1078">
            <v>0</v>
          </cell>
        </row>
        <row r="1079">
          <cell r="D1079" t="str">
            <v>304N870-913-PCS</v>
          </cell>
          <cell r="E1079" t="str">
            <v>304N870</v>
          </cell>
          <cell r="F1079" t="str">
            <v>KAD TKS</v>
          </cell>
          <cell r="G1079" t="str">
            <v>913</v>
          </cell>
          <cell r="H1079" t="str">
            <v>GREY MD MEL/WHITE MEL</v>
          </cell>
          <cell r="I1079">
            <v>8.9529999999999994</v>
          </cell>
          <cell r="J1079">
            <v>0</v>
          </cell>
          <cell r="K1079">
            <v>55</v>
          </cell>
          <cell r="L1079">
            <v>0</v>
          </cell>
          <cell r="M1079">
            <v>27.5</v>
          </cell>
          <cell r="N1079">
            <v>0</v>
          </cell>
          <cell r="O1079">
            <v>50</v>
          </cell>
          <cell r="P1079">
            <v>0</v>
          </cell>
          <cell r="Q1079">
            <v>25</v>
          </cell>
          <cell r="R1079" t="str">
            <v>ETE 2019</v>
          </cell>
          <cell r="S1079" t="str">
            <v>APPAREL</v>
          </cell>
          <cell r="T1079" t="str">
            <v>KID</v>
          </cell>
          <cell r="U1079" t="str">
            <v>(vide)</v>
          </cell>
          <cell r="V1079" t="str">
            <v>PCS</v>
          </cell>
          <cell r="W1079">
            <v>20</v>
          </cell>
          <cell r="X1079">
            <v>20</v>
          </cell>
          <cell r="BG1079">
            <v>5</v>
          </cell>
          <cell r="BI1079">
            <v>4</v>
          </cell>
          <cell r="BJ1079">
            <v>3</v>
          </cell>
          <cell r="BL1079">
            <v>5</v>
          </cell>
          <cell r="BN1079">
            <v>3</v>
          </cell>
          <cell r="CL1079">
            <v>0</v>
          </cell>
        </row>
        <row r="1080">
          <cell r="D1080" t="str">
            <v>304N8B0-005-PCS</v>
          </cell>
          <cell r="E1080" t="str">
            <v>304N8B0</v>
          </cell>
          <cell r="F1080" t="str">
            <v>KLARENCE PANTS</v>
          </cell>
          <cell r="G1080" t="str">
            <v>005</v>
          </cell>
          <cell r="H1080" t="str">
            <v>BLACK</v>
          </cell>
          <cell r="I1080">
            <v>4.899</v>
          </cell>
          <cell r="J1080">
            <v>0</v>
          </cell>
          <cell r="K1080">
            <v>35</v>
          </cell>
          <cell r="L1080">
            <v>0</v>
          </cell>
          <cell r="M1080">
            <v>17.5</v>
          </cell>
          <cell r="N1080">
            <v>0</v>
          </cell>
          <cell r="O1080">
            <v>32</v>
          </cell>
          <cell r="P1080">
            <v>0</v>
          </cell>
          <cell r="Q1080">
            <v>16</v>
          </cell>
          <cell r="R1080" t="str">
            <v>ETE 2019</v>
          </cell>
          <cell r="S1080" t="str">
            <v>APPAREL</v>
          </cell>
          <cell r="T1080" t="str">
            <v>KID</v>
          </cell>
          <cell r="U1080" t="str">
            <v>(vide)</v>
          </cell>
          <cell r="V1080" t="str">
            <v>PCS</v>
          </cell>
          <cell r="W1080">
            <v>11</v>
          </cell>
          <cell r="X1080">
            <v>11</v>
          </cell>
          <cell r="BG1080">
            <v>9</v>
          </cell>
          <cell r="BI1080">
            <v>2</v>
          </cell>
          <cell r="CL1080">
            <v>0</v>
          </cell>
        </row>
        <row r="1081">
          <cell r="D1081" t="str">
            <v>304N8B0-77M-PCS</v>
          </cell>
          <cell r="E1081" t="str">
            <v>304N8B0</v>
          </cell>
          <cell r="F1081" t="str">
            <v>KLARENCE PANTS</v>
          </cell>
          <cell r="G1081" t="str">
            <v>77M</v>
          </cell>
          <cell r="H1081" t="str">
            <v>GREY MD MEL</v>
          </cell>
          <cell r="I1081">
            <v>4.899</v>
          </cell>
          <cell r="J1081">
            <v>0</v>
          </cell>
          <cell r="K1081">
            <v>35</v>
          </cell>
          <cell r="L1081">
            <v>0</v>
          </cell>
          <cell r="M1081">
            <v>17.5</v>
          </cell>
          <cell r="N1081">
            <v>0</v>
          </cell>
          <cell r="O1081">
            <v>32</v>
          </cell>
          <cell r="P1081">
            <v>0</v>
          </cell>
          <cell r="Q1081">
            <v>16</v>
          </cell>
          <cell r="R1081" t="str">
            <v>ETE 2019</v>
          </cell>
          <cell r="S1081" t="str">
            <v>APPAREL</v>
          </cell>
          <cell r="T1081" t="str">
            <v>KID</v>
          </cell>
          <cell r="U1081" t="str">
            <v>(vide)</v>
          </cell>
          <cell r="V1081" t="str">
            <v>PCS</v>
          </cell>
          <cell r="W1081">
            <v>36</v>
          </cell>
          <cell r="X1081">
            <v>36</v>
          </cell>
          <cell r="BG1081">
            <v>6</v>
          </cell>
          <cell r="BI1081">
            <v>7</v>
          </cell>
          <cell r="BJ1081">
            <v>12</v>
          </cell>
          <cell r="BL1081">
            <v>8</v>
          </cell>
          <cell r="BN1081">
            <v>3</v>
          </cell>
          <cell r="CL1081">
            <v>0</v>
          </cell>
        </row>
        <row r="1082">
          <cell r="D1082" t="str">
            <v>304N8B0-917-PCS</v>
          </cell>
          <cell r="E1082" t="str">
            <v>304N8B0</v>
          </cell>
          <cell r="F1082" t="str">
            <v>KLARENCE PANTS</v>
          </cell>
          <cell r="G1082" t="str">
            <v>917</v>
          </cell>
          <cell r="H1082" t="str">
            <v>GREY DK/FANCY</v>
          </cell>
          <cell r="I1082">
            <v>4.899</v>
          </cell>
          <cell r="J1082">
            <v>0</v>
          </cell>
          <cell r="K1082">
            <v>35</v>
          </cell>
          <cell r="L1082">
            <v>0</v>
          </cell>
          <cell r="M1082">
            <v>17.5</v>
          </cell>
          <cell r="N1082">
            <v>0</v>
          </cell>
          <cell r="O1082">
            <v>32</v>
          </cell>
          <cell r="P1082">
            <v>0</v>
          </cell>
          <cell r="Q1082">
            <v>16</v>
          </cell>
          <cell r="R1082" t="str">
            <v>ETE 2019</v>
          </cell>
          <cell r="S1082" t="str">
            <v>APPAREL</v>
          </cell>
          <cell r="T1082" t="str">
            <v>KID</v>
          </cell>
          <cell r="U1082" t="str">
            <v>(vide)</v>
          </cell>
          <cell r="V1082" t="str">
            <v>PCS</v>
          </cell>
          <cell r="W1082">
            <v>17</v>
          </cell>
          <cell r="X1082">
            <v>17</v>
          </cell>
          <cell r="BG1082">
            <v>15</v>
          </cell>
          <cell r="BI1082">
            <v>2</v>
          </cell>
          <cell r="CL1082">
            <v>0</v>
          </cell>
        </row>
        <row r="1083">
          <cell r="D1083" t="str">
            <v>304N920-910-PCS</v>
          </cell>
          <cell r="E1083" t="str">
            <v>304N920</v>
          </cell>
          <cell r="F1083" t="str">
            <v>KRILLS TEE</v>
          </cell>
          <cell r="G1083" t="str">
            <v>910</v>
          </cell>
          <cell r="H1083" t="str">
            <v>BLACK/GREY MD MEL/WHITE MEL</v>
          </cell>
          <cell r="I1083">
            <v>2.403</v>
          </cell>
          <cell r="J1083">
            <v>0</v>
          </cell>
          <cell r="K1083">
            <v>15</v>
          </cell>
          <cell r="L1083">
            <v>0</v>
          </cell>
          <cell r="M1083">
            <v>7.5</v>
          </cell>
          <cell r="N1083">
            <v>0</v>
          </cell>
          <cell r="O1083">
            <v>13</v>
          </cell>
          <cell r="P1083">
            <v>0</v>
          </cell>
          <cell r="Q1083">
            <v>6.5</v>
          </cell>
          <cell r="R1083" t="str">
            <v>ETE 2019</v>
          </cell>
          <cell r="S1083" t="str">
            <v>APPAREL</v>
          </cell>
          <cell r="T1083" t="str">
            <v>KID</v>
          </cell>
          <cell r="U1083" t="str">
            <v>(vide)</v>
          </cell>
          <cell r="V1083" t="str">
            <v>PCS</v>
          </cell>
          <cell r="W1083">
            <v>16</v>
          </cell>
          <cell r="X1083">
            <v>16</v>
          </cell>
          <cell r="BI1083">
            <v>1</v>
          </cell>
          <cell r="BJ1083">
            <v>15</v>
          </cell>
          <cell r="CL1083">
            <v>0</v>
          </cell>
        </row>
        <row r="1084">
          <cell r="D1084" t="str">
            <v>304N920-911-PCS</v>
          </cell>
          <cell r="E1084" t="str">
            <v>304N920</v>
          </cell>
          <cell r="F1084" t="str">
            <v>KRILLS TEE</v>
          </cell>
          <cell r="G1084" t="str">
            <v>911</v>
          </cell>
          <cell r="H1084" t="str">
            <v>GREY MD MEL/WHITE MEL/BLACK</v>
          </cell>
          <cell r="I1084">
            <v>2.403</v>
          </cell>
          <cell r="J1084">
            <v>0</v>
          </cell>
          <cell r="K1084">
            <v>15</v>
          </cell>
          <cell r="L1084">
            <v>0</v>
          </cell>
          <cell r="M1084">
            <v>7.5</v>
          </cell>
          <cell r="N1084">
            <v>0</v>
          </cell>
          <cell r="O1084">
            <v>13</v>
          </cell>
          <cell r="P1084">
            <v>0</v>
          </cell>
          <cell r="Q1084">
            <v>6.5</v>
          </cell>
          <cell r="R1084" t="str">
            <v>ETE 2019</v>
          </cell>
          <cell r="S1084" t="str">
            <v>APPAREL</v>
          </cell>
          <cell r="T1084" t="str">
            <v>KID</v>
          </cell>
          <cell r="U1084" t="str">
            <v>(vide)</v>
          </cell>
          <cell r="V1084" t="str">
            <v>PCS</v>
          </cell>
          <cell r="W1084">
            <v>16</v>
          </cell>
          <cell r="X1084">
            <v>16</v>
          </cell>
          <cell r="BG1084">
            <v>1</v>
          </cell>
          <cell r="BI1084">
            <v>1</v>
          </cell>
          <cell r="BJ1084">
            <v>5</v>
          </cell>
          <cell r="BL1084">
            <v>4</v>
          </cell>
          <cell r="BN1084">
            <v>5</v>
          </cell>
          <cell r="CL1084">
            <v>0</v>
          </cell>
        </row>
        <row r="1085">
          <cell r="D1085" t="str">
            <v>304N920-912-PCS</v>
          </cell>
          <cell r="E1085" t="str">
            <v>304N920</v>
          </cell>
          <cell r="F1085" t="str">
            <v>KRILLS TEE</v>
          </cell>
          <cell r="G1085" t="str">
            <v>912</v>
          </cell>
          <cell r="H1085" t="str">
            <v>WHITE MEL/RED/GREY MD MEL</v>
          </cell>
          <cell r="I1085">
            <v>2.403</v>
          </cell>
          <cell r="J1085">
            <v>0</v>
          </cell>
          <cell r="K1085">
            <v>15</v>
          </cell>
          <cell r="L1085">
            <v>0</v>
          </cell>
          <cell r="M1085">
            <v>7.5</v>
          </cell>
          <cell r="N1085">
            <v>0</v>
          </cell>
          <cell r="O1085">
            <v>13</v>
          </cell>
          <cell r="P1085">
            <v>0</v>
          </cell>
          <cell r="Q1085">
            <v>6.5</v>
          </cell>
          <cell r="R1085" t="str">
            <v>ETE 2019</v>
          </cell>
          <cell r="S1085" t="str">
            <v>APPAREL</v>
          </cell>
          <cell r="T1085" t="str">
            <v>KID</v>
          </cell>
          <cell r="U1085" t="str">
            <v>(vide)</v>
          </cell>
          <cell r="V1085" t="str">
            <v>PCS</v>
          </cell>
          <cell r="W1085">
            <v>14</v>
          </cell>
          <cell r="X1085">
            <v>14</v>
          </cell>
          <cell r="BG1085">
            <v>3</v>
          </cell>
          <cell r="BI1085">
            <v>7</v>
          </cell>
          <cell r="BJ1085">
            <v>4</v>
          </cell>
          <cell r="CL1085">
            <v>0</v>
          </cell>
        </row>
        <row r="1086">
          <cell r="D1086" t="str">
            <v>304N930-919-PCS</v>
          </cell>
          <cell r="E1086" t="str">
            <v>304N930</v>
          </cell>
          <cell r="F1086" t="str">
            <v>KOB TEE</v>
          </cell>
          <cell r="G1086" t="str">
            <v>919</v>
          </cell>
          <cell r="H1086" t="str">
            <v>WHITE MEL/FANCY</v>
          </cell>
          <cell r="I1086">
            <v>1.988</v>
          </cell>
          <cell r="J1086">
            <v>0</v>
          </cell>
          <cell r="K1086">
            <v>15</v>
          </cell>
          <cell r="L1086">
            <v>0</v>
          </cell>
          <cell r="M1086">
            <v>7.5</v>
          </cell>
          <cell r="N1086">
            <v>0</v>
          </cell>
          <cell r="O1086">
            <v>13</v>
          </cell>
          <cell r="P1086">
            <v>0</v>
          </cell>
          <cell r="Q1086">
            <v>6.5</v>
          </cell>
          <cell r="R1086" t="str">
            <v>ETE 2019</v>
          </cell>
          <cell r="S1086" t="str">
            <v>APPAREL</v>
          </cell>
          <cell r="T1086" t="str">
            <v>KID</v>
          </cell>
          <cell r="U1086" t="str">
            <v>(vide)</v>
          </cell>
          <cell r="V1086" t="str">
            <v>PCS</v>
          </cell>
          <cell r="W1086">
            <v>18</v>
          </cell>
          <cell r="X1086">
            <v>18</v>
          </cell>
          <cell r="BI1086">
            <v>1</v>
          </cell>
          <cell r="BJ1086">
            <v>5</v>
          </cell>
          <cell r="BL1086">
            <v>12</v>
          </cell>
          <cell r="CL1086">
            <v>0</v>
          </cell>
        </row>
        <row r="1087">
          <cell r="D1087" t="str">
            <v>304N930-920-PCS</v>
          </cell>
          <cell r="E1087" t="str">
            <v>304N930</v>
          </cell>
          <cell r="F1087" t="str">
            <v>KOB TEE</v>
          </cell>
          <cell r="G1087" t="str">
            <v>920</v>
          </cell>
          <cell r="H1087" t="str">
            <v>BLACK/FANCY</v>
          </cell>
          <cell r="I1087">
            <v>1.988</v>
          </cell>
          <cell r="J1087">
            <v>0</v>
          </cell>
          <cell r="K1087">
            <v>15</v>
          </cell>
          <cell r="L1087">
            <v>0</v>
          </cell>
          <cell r="M1087">
            <v>7.5</v>
          </cell>
          <cell r="N1087">
            <v>0</v>
          </cell>
          <cell r="O1087">
            <v>13</v>
          </cell>
          <cell r="P1087">
            <v>0</v>
          </cell>
          <cell r="Q1087">
            <v>6.5</v>
          </cell>
          <cell r="R1087" t="str">
            <v>ETE 2019</v>
          </cell>
          <cell r="S1087" t="str">
            <v>APPAREL</v>
          </cell>
          <cell r="T1087" t="str">
            <v>KID</v>
          </cell>
          <cell r="U1087" t="str">
            <v>(vide)</v>
          </cell>
          <cell r="V1087" t="str">
            <v>PCS</v>
          </cell>
          <cell r="W1087">
            <v>29</v>
          </cell>
          <cell r="X1087">
            <v>29</v>
          </cell>
          <cell r="BG1087">
            <v>10</v>
          </cell>
          <cell r="BI1087">
            <v>6</v>
          </cell>
          <cell r="BJ1087">
            <v>6</v>
          </cell>
          <cell r="BL1087">
            <v>7</v>
          </cell>
          <cell r="CL1087">
            <v>0</v>
          </cell>
        </row>
        <row r="1088">
          <cell r="D1088" t="str">
            <v>304N940-905-PCS</v>
          </cell>
          <cell r="E1088" t="str">
            <v>304N940</v>
          </cell>
          <cell r="F1088" t="str">
            <v>KEYS SWEAT</v>
          </cell>
          <cell r="G1088" t="str">
            <v>905</v>
          </cell>
          <cell r="H1088" t="str">
            <v>GREY MD MEL/BLACK/RED</v>
          </cell>
          <cell r="I1088">
            <v>5.5350000000000001</v>
          </cell>
          <cell r="J1088">
            <v>0</v>
          </cell>
          <cell r="K1088">
            <v>38</v>
          </cell>
          <cell r="L1088">
            <v>0</v>
          </cell>
          <cell r="M1088">
            <v>19</v>
          </cell>
          <cell r="N1088">
            <v>0</v>
          </cell>
          <cell r="O1088">
            <v>34</v>
          </cell>
          <cell r="P1088">
            <v>0</v>
          </cell>
          <cell r="Q1088">
            <v>17</v>
          </cell>
          <cell r="R1088" t="str">
            <v>ETE 2019</v>
          </cell>
          <cell r="S1088" t="str">
            <v>APPAREL</v>
          </cell>
          <cell r="T1088" t="str">
            <v>KID</v>
          </cell>
          <cell r="U1088" t="str">
            <v>(vide)</v>
          </cell>
          <cell r="V1088" t="str">
            <v>PCS</v>
          </cell>
          <cell r="W1088">
            <v>17</v>
          </cell>
          <cell r="X1088">
            <v>17</v>
          </cell>
          <cell r="BG1088">
            <v>5</v>
          </cell>
          <cell r="BI1088">
            <v>4</v>
          </cell>
          <cell r="BJ1088">
            <v>6</v>
          </cell>
          <cell r="BN1088">
            <v>2</v>
          </cell>
          <cell r="CL1088">
            <v>0</v>
          </cell>
        </row>
        <row r="1089">
          <cell r="D1089" t="str">
            <v>304N9S0-005-PCS</v>
          </cell>
          <cell r="E1089" t="str">
            <v>304N9S0</v>
          </cell>
          <cell r="F1089" t="str">
            <v>KILAN SWIMMING SHORT</v>
          </cell>
          <cell r="G1089" t="str">
            <v>005</v>
          </cell>
          <cell r="H1089" t="str">
            <v>BLACK</v>
          </cell>
          <cell r="I1089">
            <v>3.0289999999999999</v>
          </cell>
          <cell r="J1089">
            <v>0</v>
          </cell>
          <cell r="K1089">
            <v>16</v>
          </cell>
          <cell r="L1089">
            <v>0</v>
          </cell>
          <cell r="M1089">
            <v>8</v>
          </cell>
          <cell r="N1089">
            <v>0</v>
          </cell>
          <cell r="O1089">
            <v>15</v>
          </cell>
          <cell r="P1089">
            <v>0</v>
          </cell>
          <cell r="Q1089">
            <v>7.5</v>
          </cell>
          <cell r="R1089" t="str">
            <v>ETE 2019</v>
          </cell>
          <cell r="S1089" t="str">
            <v>APPAREL</v>
          </cell>
          <cell r="T1089" t="str">
            <v>KID</v>
          </cell>
          <cell r="U1089" t="str">
            <v>(vide)</v>
          </cell>
          <cell r="V1089" t="str">
            <v>PCS</v>
          </cell>
          <cell r="W1089">
            <v>14</v>
          </cell>
          <cell r="X1089">
            <v>14</v>
          </cell>
          <cell r="BG1089">
            <v>14</v>
          </cell>
          <cell r="CL1089">
            <v>0</v>
          </cell>
        </row>
        <row r="1090">
          <cell r="D1090" t="str">
            <v>304N9S0-Q03-PCS</v>
          </cell>
          <cell r="E1090" t="str">
            <v>304N9S0</v>
          </cell>
          <cell r="F1090" t="str">
            <v>KILAN SWIMMING SHORT</v>
          </cell>
          <cell r="G1090" t="str">
            <v>Q03</v>
          </cell>
          <cell r="H1090" t="str">
            <v>RED</v>
          </cell>
          <cell r="I1090">
            <v>3.0289999999999999</v>
          </cell>
          <cell r="J1090">
            <v>0</v>
          </cell>
          <cell r="K1090">
            <v>16</v>
          </cell>
          <cell r="L1090">
            <v>0</v>
          </cell>
          <cell r="M1090">
            <v>8</v>
          </cell>
          <cell r="N1090">
            <v>0</v>
          </cell>
          <cell r="O1090">
            <v>15</v>
          </cell>
          <cell r="P1090">
            <v>0</v>
          </cell>
          <cell r="Q1090">
            <v>7.5</v>
          </cell>
          <cell r="R1090" t="str">
            <v>ETE 2019</v>
          </cell>
          <cell r="S1090" t="str">
            <v>APPAREL</v>
          </cell>
          <cell r="T1090" t="str">
            <v>KID</v>
          </cell>
          <cell r="U1090" t="str">
            <v>(vide)</v>
          </cell>
          <cell r="V1090" t="str">
            <v>PCS</v>
          </cell>
          <cell r="W1090">
            <v>49</v>
          </cell>
          <cell r="X1090">
            <v>49</v>
          </cell>
          <cell r="BG1090">
            <v>38</v>
          </cell>
          <cell r="BI1090">
            <v>4</v>
          </cell>
          <cell r="BJ1090">
            <v>7</v>
          </cell>
          <cell r="CL1090">
            <v>0</v>
          </cell>
        </row>
        <row r="1091">
          <cell r="D1091" t="str">
            <v>304N9U0-900-PCS</v>
          </cell>
          <cell r="E1091" t="str">
            <v>304N9U0</v>
          </cell>
          <cell r="F1091" t="str">
            <v>KILLOU HOODIE</v>
          </cell>
          <cell r="G1091" t="str">
            <v>900</v>
          </cell>
          <cell r="H1091" t="str">
            <v>GREY MD MEL/BLACK</v>
          </cell>
          <cell r="I1091">
            <v>4.843</v>
          </cell>
          <cell r="J1091">
            <v>0</v>
          </cell>
          <cell r="K1091">
            <v>35</v>
          </cell>
          <cell r="L1091">
            <v>0</v>
          </cell>
          <cell r="M1091">
            <v>17.5</v>
          </cell>
          <cell r="N1091">
            <v>0</v>
          </cell>
          <cell r="O1091">
            <v>30</v>
          </cell>
          <cell r="P1091">
            <v>0</v>
          </cell>
          <cell r="Q1091">
            <v>15</v>
          </cell>
          <cell r="R1091" t="str">
            <v>ETE 2019</v>
          </cell>
          <cell r="S1091" t="str">
            <v>APPAREL</v>
          </cell>
          <cell r="T1091" t="str">
            <v>KID</v>
          </cell>
          <cell r="U1091" t="str">
            <v>(vide)</v>
          </cell>
          <cell r="V1091" t="str">
            <v>PCS</v>
          </cell>
          <cell r="W1091">
            <v>33</v>
          </cell>
          <cell r="X1091">
            <v>33</v>
          </cell>
          <cell r="BG1091">
            <v>5</v>
          </cell>
          <cell r="BI1091">
            <v>5</v>
          </cell>
          <cell r="BJ1091">
            <v>12</v>
          </cell>
          <cell r="BL1091">
            <v>11</v>
          </cell>
          <cell r="CL1091">
            <v>0</v>
          </cell>
        </row>
        <row r="1092">
          <cell r="D1092" t="str">
            <v>304N9U0-915-PCS</v>
          </cell>
          <cell r="E1092" t="str">
            <v>304N9U0</v>
          </cell>
          <cell r="F1092" t="str">
            <v>KILLOU HOODIE</v>
          </cell>
          <cell r="G1092" t="str">
            <v>915</v>
          </cell>
          <cell r="H1092" t="str">
            <v>BLACK/WHITE MEL</v>
          </cell>
          <cell r="I1092">
            <v>4.843</v>
          </cell>
          <cell r="J1092">
            <v>0</v>
          </cell>
          <cell r="K1092">
            <v>35</v>
          </cell>
          <cell r="L1092">
            <v>0</v>
          </cell>
          <cell r="M1092">
            <v>17.5</v>
          </cell>
          <cell r="N1092">
            <v>0</v>
          </cell>
          <cell r="O1092">
            <v>30</v>
          </cell>
          <cell r="P1092">
            <v>0</v>
          </cell>
          <cell r="Q1092">
            <v>15</v>
          </cell>
          <cell r="R1092" t="str">
            <v>ETE 2019</v>
          </cell>
          <cell r="S1092" t="str">
            <v>APPAREL</v>
          </cell>
          <cell r="T1092" t="str">
            <v>KID</v>
          </cell>
          <cell r="U1092" t="str">
            <v>(vide)</v>
          </cell>
          <cell r="V1092" t="str">
            <v>PCS</v>
          </cell>
          <cell r="W1092">
            <v>4</v>
          </cell>
          <cell r="X1092">
            <v>4</v>
          </cell>
          <cell r="BL1092">
            <v>4</v>
          </cell>
          <cell r="CL1092">
            <v>0</v>
          </cell>
        </row>
        <row r="1093">
          <cell r="D1093" t="str">
            <v>304NC40-906-C14M</v>
          </cell>
          <cell r="E1093" t="str">
            <v>304NC40</v>
          </cell>
          <cell r="F1093" t="str">
            <v>MATESE</v>
          </cell>
          <cell r="G1093" t="str">
            <v>906</v>
          </cell>
          <cell r="H1093" t="str">
            <v>GREEN AFRICA/BLACK</v>
          </cell>
          <cell r="I1093">
            <v>2.5059999999999998</v>
          </cell>
          <cell r="J1093">
            <v>20</v>
          </cell>
          <cell r="K1093">
            <v>0</v>
          </cell>
          <cell r="L1093">
            <v>10</v>
          </cell>
          <cell r="M1093">
            <v>0</v>
          </cell>
          <cell r="N1093">
            <v>18</v>
          </cell>
          <cell r="O1093">
            <v>0</v>
          </cell>
          <cell r="P1093">
            <v>9</v>
          </cell>
          <cell r="Q1093">
            <v>0</v>
          </cell>
          <cell r="R1093" t="str">
            <v>ETE 2020</v>
          </cell>
          <cell r="S1093" t="str">
            <v>SHOES</v>
          </cell>
          <cell r="T1093" t="str">
            <v>UNISEX</v>
          </cell>
          <cell r="U1093" t="str">
            <v>40-1|41-2|42-3|43-3|44-2|45-2|46-1</v>
          </cell>
          <cell r="V1093" t="str">
            <v>C14M</v>
          </cell>
          <cell r="W1093">
            <v>350</v>
          </cell>
          <cell r="X1093">
            <v>25</v>
          </cell>
          <cell r="CG1093">
            <v>25</v>
          </cell>
          <cell r="CL1093">
            <v>0</v>
          </cell>
        </row>
        <row r="1094">
          <cell r="D1094" t="str">
            <v>304NC40-906-PAI</v>
          </cell>
          <cell r="E1094" t="str">
            <v>304NC40</v>
          </cell>
          <cell r="F1094" t="str">
            <v>MATESE</v>
          </cell>
          <cell r="G1094" t="str">
            <v>906</v>
          </cell>
          <cell r="H1094" t="str">
            <v>GREEN AFRICA/BLACK</v>
          </cell>
          <cell r="I1094">
            <v>2.5059999999999998</v>
          </cell>
          <cell r="J1094">
            <v>20</v>
          </cell>
          <cell r="K1094">
            <v>0</v>
          </cell>
          <cell r="L1094">
            <v>10</v>
          </cell>
          <cell r="M1094">
            <v>0</v>
          </cell>
          <cell r="N1094">
            <v>18</v>
          </cell>
          <cell r="O1094">
            <v>0</v>
          </cell>
          <cell r="P1094">
            <v>9</v>
          </cell>
          <cell r="Q1094">
            <v>0</v>
          </cell>
          <cell r="R1094" t="str">
            <v>ETE 2020</v>
          </cell>
          <cell r="S1094" t="str">
            <v>SHOES</v>
          </cell>
          <cell r="T1094" t="str">
            <v>UNISEX</v>
          </cell>
          <cell r="U1094" t="str">
            <v>(vide)</v>
          </cell>
          <cell r="V1094" t="str">
            <v>PAI</v>
          </cell>
          <cell r="W1094">
            <v>13</v>
          </cell>
          <cell r="X1094">
            <v>13</v>
          </cell>
          <cell r="AQ1094">
            <v>1</v>
          </cell>
          <cell r="AR1094">
            <v>2</v>
          </cell>
          <cell r="AS1094">
            <v>3</v>
          </cell>
          <cell r="AT1094">
            <v>2</v>
          </cell>
          <cell r="AU1094">
            <v>2</v>
          </cell>
          <cell r="AV1094">
            <v>2</v>
          </cell>
          <cell r="AW1094">
            <v>1</v>
          </cell>
          <cell r="CL1094">
            <v>0</v>
          </cell>
        </row>
        <row r="1095">
          <cell r="D1095" t="str">
            <v>304NC40-907-C14M</v>
          </cell>
          <cell r="E1095" t="str">
            <v>304NC40</v>
          </cell>
          <cell r="F1095" t="str">
            <v>MATESE</v>
          </cell>
          <cell r="G1095" t="str">
            <v>907</v>
          </cell>
          <cell r="H1095" t="str">
            <v>RED DAHLIA/WHITE</v>
          </cell>
          <cell r="I1095">
            <v>2.5059999999999998</v>
          </cell>
          <cell r="J1095">
            <v>20</v>
          </cell>
          <cell r="K1095">
            <v>0</v>
          </cell>
          <cell r="L1095">
            <v>10</v>
          </cell>
          <cell r="M1095">
            <v>0</v>
          </cell>
          <cell r="N1095">
            <v>18</v>
          </cell>
          <cell r="O1095">
            <v>0</v>
          </cell>
          <cell r="P1095">
            <v>9</v>
          </cell>
          <cell r="Q1095">
            <v>0</v>
          </cell>
          <cell r="R1095" t="str">
            <v>ETE 2020</v>
          </cell>
          <cell r="S1095" t="str">
            <v>SHOES</v>
          </cell>
          <cell r="T1095" t="str">
            <v>UNISEX</v>
          </cell>
          <cell r="U1095" t="str">
            <v>40-1|41-2|42-3|43-3|44-2|45-2|46-1</v>
          </cell>
          <cell r="V1095" t="str">
            <v>C14M</v>
          </cell>
          <cell r="W1095">
            <v>154</v>
          </cell>
          <cell r="X1095">
            <v>11</v>
          </cell>
          <cell r="CG1095">
            <v>11</v>
          </cell>
          <cell r="CL1095">
            <v>0</v>
          </cell>
        </row>
        <row r="1096">
          <cell r="D1096" t="str">
            <v>304NC40-907-PAI</v>
          </cell>
          <cell r="E1096" t="str">
            <v>304NC40</v>
          </cell>
          <cell r="F1096" t="str">
            <v>MATESE</v>
          </cell>
          <cell r="G1096" t="str">
            <v>907</v>
          </cell>
          <cell r="H1096" t="str">
            <v>RED DAHLIA/WHITE</v>
          </cell>
          <cell r="I1096">
            <v>2.5059999999999998</v>
          </cell>
          <cell r="J1096">
            <v>20</v>
          </cell>
          <cell r="K1096">
            <v>0</v>
          </cell>
          <cell r="L1096">
            <v>10</v>
          </cell>
          <cell r="M1096">
            <v>0</v>
          </cell>
          <cell r="N1096">
            <v>18</v>
          </cell>
          <cell r="O1096">
            <v>0</v>
          </cell>
          <cell r="P1096">
            <v>9</v>
          </cell>
          <cell r="Q1096">
            <v>0</v>
          </cell>
          <cell r="R1096" t="str">
            <v>ETE 2020</v>
          </cell>
          <cell r="S1096" t="str">
            <v>SHOES</v>
          </cell>
          <cell r="T1096" t="str">
            <v>UNISEX</v>
          </cell>
          <cell r="U1096" t="str">
            <v>(vide)</v>
          </cell>
          <cell r="V1096" t="str">
            <v>PAI</v>
          </cell>
          <cell r="W1096">
            <v>1</v>
          </cell>
          <cell r="X1096">
            <v>1</v>
          </cell>
          <cell r="AR1096">
            <v>1</v>
          </cell>
          <cell r="CL1096">
            <v>0</v>
          </cell>
        </row>
        <row r="1097">
          <cell r="D1097" t="str">
            <v>304NC40-909-C14M</v>
          </cell>
          <cell r="E1097" t="str">
            <v>304NC40</v>
          </cell>
          <cell r="F1097" t="str">
            <v>MATESE</v>
          </cell>
          <cell r="G1097" t="str">
            <v>909</v>
          </cell>
          <cell r="H1097" t="str">
            <v>BLACK/GREEN AFRICA</v>
          </cell>
          <cell r="I1097">
            <v>2.5059999999999998</v>
          </cell>
          <cell r="J1097">
            <v>20</v>
          </cell>
          <cell r="K1097">
            <v>0</v>
          </cell>
          <cell r="L1097">
            <v>10</v>
          </cell>
          <cell r="M1097">
            <v>0</v>
          </cell>
          <cell r="N1097">
            <v>18</v>
          </cell>
          <cell r="O1097">
            <v>0</v>
          </cell>
          <cell r="P1097">
            <v>9</v>
          </cell>
          <cell r="Q1097">
            <v>0</v>
          </cell>
          <cell r="R1097" t="str">
            <v>ETE 2020</v>
          </cell>
          <cell r="S1097" t="str">
            <v>SHOES</v>
          </cell>
          <cell r="T1097" t="str">
            <v>UNISEX</v>
          </cell>
          <cell r="U1097" t="str">
            <v>40-1|41-2|42-3|43-3|44-2|45-2|46-1</v>
          </cell>
          <cell r="V1097" t="str">
            <v>C14M</v>
          </cell>
          <cell r="W1097">
            <v>630</v>
          </cell>
          <cell r="X1097">
            <v>45</v>
          </cell>
          <cell r="CG1097">
            <v>45</v>
          </cell>
          <cell r="CL1097">
            <v>0</v>
          </cell>
        </row>
        <row r="1098">
          <cell r="D1098" t="str">
            <v>304NC40-909-PAI</v>
          </cell>
          <cell r="E1098" t="str">
            <v>304NC40</v>
          </cell>
          <cell r="F1098" t="str">
            <v>MATESE</v>
          </cell>
          <cell r="G1098" t="str">
            <v>909</v>
          </cell>
          <cell r="H1098" t="str">
            <v>BLACK/GREEN AFRICA</v>
          </cell>
          <cell r="I1098">
            <v>2.5059999999999998</v>
          </cell>
          <cell r="J1098">
            <v>20</v>
          </cell>
          <cell r="K1098">
            <v>0</v>
          </cell>
          <cell r="L1098">
            <v>10</v>
          </cell>
          <cell r="M1098">
            <v>0</v>
          </cell>
          <cell r="N1098">
            <v>18</v>
          </cell>
          <cell r="O1098">
            <v>0</v>
          </cell>
          <cell r="P1098">
            <v>9</v>
          </cell>
          <cell r="Q1098">
            <v>0</v>
          </cell>
          <cell r="R1098" t="str">
            <v>ETE 2020</v>
          </cell>
          <cell r="S1098" t="str">
            <v>SHOES</v>
          </cell>
          <cell r="T1098" t="str">
            <v>UNISEX</v>
          </cell>
          <cell r="U1098" t="str">
            <v>(vide)</v>
          </cell>
          <cell r="V1098" t="str">
            <v>PAI</v>
          </cell>
          <cell r="W1098">
            <v>2</v>
          </cell>
          <cell r="X1098">
            <v>2</v>
          </cell>
          <cell r="AS1098">
            <v>1</v>
          </cell>
          <cell r="AV1098">
            <v>1</v>
          </cell>
          <cell r="CL1098">
            <v>0</v>
          </cell>
        </row>
        <row r="1099">
          <cell r="D1099" t="str">
            <v>304NC40-919-C12W</v>
          </cell>
          <cell r="E1099" t="str">
            <v>304NC40</v>
          </cell>
          <cell r="F1099" t="str">
            <v>MATESE</v>
          </cell>
          <cell r="G1099" t="str">
            <v>919</v>
          </cell>
          <cell r="H1099" t="str">
            <v>BLUE LT/WHITE</v>
          </cell>
          <cell r="I1099">
            <v>2.5059999999999998</v>
          </cell>
          <cell r="J1099">
            <v>20</v>
          </cell>
          <cell r="K1099">
            <v>0</v>
          </cell>
          <cell r="L1099">
            <v>10</v>
          </cell>
          <cell r="M1099">
            <v>0</v>
          </cell>
          <cell r="N1099">
            <v>18</v>
          </cell>
          <cell r="O1099">
            <v>0</v>
          </cell>
          <cell r="P1099">
            <v>9</v>
          </cell>
          <cell r="Q1099">
            <v>0</v>
          </cell>
          <cell r="R1099" t="str">
            <v>ETE 2020</v>
          </cell>
          <cell r="S1099" t="str">
            <v>SHOES</v>
          </cell>
          <cell r="T1099" t="str">
            <v>UNISEX</v>
          </cell>
          <cell r="U1099" t="str">
            <v>36-1|37-2|38-3|39-3|40-2|41-1</v>
          </cell>
          <cell r="V1099" t="str">
            <v>C12W</v>
          </cell>
          <cell r="W1099">
            <v>12</v>
          </cell>
          <cell r="X1099">
            <v>1</v>
          </cell>
          <cell r="CG1099">
            <v>1</v>
          </cell>
          <cell r="CL1099">
            <v>0</v>
          </cell>
        </row>
        <row r="1100">
          <cell r="D1100" t="str">
            <v>304NC40-919-PAI</v>
          </cell>
          <cell r="E1100" t="str">
            <v>304NC40</v>
          </cell>
          <cell r="F1100" t="str">
            <v>MATESE</v>
          </cell>
          <cell r="G1100" t="str">
            <v>919</v>
          </cell>
          <cell r="H1100" t="str">
            <v>BLUE LT/WHITE</v>
          </cell>
          <cell r="I1100">
            <v>2.5059999999999998</v>
          </cell>
          <cell r="J1100">
            <v>20</v>
          </cell>
          <cell r="K1100">
            <v>0</v>
          </cell>
          <cell r="L1100">
            <v>10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 t="str">
            <v>ETE 2020</v>
          </cell>
          <cell r="S1100" t="str">
            <v>SHOES</v>
          </cell>
          <cell r="T1100" t="str">
            <v>UNISEX</v>
          </cell>
          <cell r="U1100" t="str">
            <v>(vide)</v>
          </cell>
          <cell r="V1100" t="str">
            <v>PAI</v>
          </cell>
          <cell r="W1100">
            <v>8</v>
          </cell>
          <cell r="X1100">
            <v>8</v>
          </cell>
          <cell r="AM1100">
            <v>1</v>
          </cell>
          <cell r="AN1100">
            <v>2</v>
          </cell>
          <cell r="AO1100">
            <v>3</v>
          </cell>
          <cell r="AP1100">
            <v>2</v>
          </cell>
          <cell r="CL1100">
            <v>0</v>
          </cell>
        </row>
        <row r="1101">
          <cell r="D1101" t="str">
            <v>304NC40-921-PAI</v>
          </cell>
          <cell r="E1101" t="str">
            <v>304NC40</v>
          </cell>
          <cell r="F1101" t="str">
            <v>MATESE</v>
          </cell>
          <cell r="G1101" t="str">
            <v>921</v>
          </cell>
          <cell r="H1101" t="str">
            <v>PINK CANDY/VIOLET</v>
          </cell>
          <cell r="I1101">
            <v>2.5059999999999998</v>
          </cell>
          <cell r="J1101">
            <v>20</v>
          </cell>
          <cell r="K1101">
            <v>0</v>
          </cell>
          <cell r="L1101">
            <v>10</v>
          </cell>
          <cell r="M1101">
            <v>0</v>
          </cell>
          <cell r="N1101">
            <v>18</v>
          </cell>
          <cell r="O1101">
            <v>0</v>
          </cell>
          <cell r="P1101">
            <v>9</v>
          </cell>
          <cell r="Q1101">
            <v>0</v>
          </cell>
          <cell r="R1101" t="str">
            <v>ETE 2020</v>
          </cell>
          <cell r="S1101" t="str">
            <v>SHOES</v>
          </cell>
          <cell r="T1101" t="str">
            <v>UNISEX</v>
          </cell>
          <cell r="U1101" t="str">
            <v>(vide)</v>
          </cell>
          <cell r="V1101" t="str">
            <v>PAI</v>
          </cell>
          <cell r="W1101">
            <v>3</v>
          </cell>
          <cell r="X1101">
            <v>3</v>
          </cell>
          <cell r="AQ1101">
            <v>2</v>
          </cell>
          <cell r="AR1101">
            <v>1</v>
          </cell>
          <cell r="CL1101">
            <v>0</v>
          </cell>
        </row>
        <row r="1102">
          <cell r="D1102" t="str">
            <v>304NC40-921-PAI</v>
          </cell>
          <cell r="E1102" t="str">
            <v>304NC40</v>
          </cell>
          <cell r="F1102" t="str">
            <v>MATESE</v>
          </cell>
          <cell r="G1102" t="str">
            <v>921</v>
          </cell>
          <cell r="H1102" t="str">
            <v>PINK CANDY/VIOLET</v>
          </cell>
          <cell r="I1102">
            <v>2.5059999999999998</v>
          </cell>
          <cell r="J1102">
            <v>20</v>
          </cell>
          <cell r="K1102">
            <v>0</v>
          </cell>
          <cell r="L1102">
            <v>10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 t="str">
            <v>ETE 2020</v>
          </cell>
          <cell r="S1102" t="str">
            <v>SHOES</v>
          </cell>
          <cell r="T1102" t="str">
            <v>UNISEX</v>
          </cell>
          <cell r="U1102" t="str">
            <v>(vide)</v>
          </cell>
          <cell r="V1102" t="str">
            <v>PAI</v>
          </cell>
          <cell r="W1102">
            <v>8</v>
          </cell>
          <cell r="X1102">
            <v>8</v>
          </cell>
          <cell r="AN1102">
            <v>1</v>
          </cell>
          <cell r="AO1102">
            <v>2</v>
          </cell>
          <cell r="AP1102">
            <v>5</v>
          </cell>
          <cell r="CL1102">
            <v>0</v>
          </cell>
        </row>
        <row r="1103">
          <cell r="D1103" t="str">
            <v>304NC40-922-C12W</v>
          </cell>
          <cell r="E1103" t="str">
            <v>304NC40</v>
          </cell>
          <cell r="F1103" t="str">
            <v>MATESE</v>
          </cell>
          <cell r="G1103" t="str">
            <v>922</v>
          </cell>
          <cell r="H1103" t="str">
            <v>WHITE/BLUE LAKE</v>
          </cell>
          <cell r="I1103">
            <v>2.5059999999999998</v>
          </cell>
          <cell r="J1103">
            <v>20</v>
          </cell>
          <cell r="K1103">
            <v>0</v>
          </cell>
          <cell r="L1103">
            <v>10</v>
          </cell>
          <cell r="M1103">
            <v>0</v>
          </cell>
          <cell r="N1103">
            <v>18</v>
          </cell>
          <cell r="O1103">
            <v>0</v>
          </cell>
          <cell r="P1103">
            <v>9</v>
          </cell>
          <cell r="Q1103">
            <v>0</v>
          </cell>
          <cell r="R1103" t="str">
            <v>ETE 2020</v>
          </cell>
          <cell r="S1103" t="str">
            <v>SHOES</v>
          </cell>
          <cell r="T1103" t="str">
            <v>UNISEX</v>
          </cell>
          <cell r="U1103" t="str">
            <v>36-1|37-2|38-3|39-3|40-2|41-1</v>
          </cell>
          <cell r="V1103" t="str">
            <v>C12W</v>
          </cell>
          <cell r="W1103">
            <v>60</v>
          </cell>
          <cell r="X1103">
            <v>5</v>
          </cell>
          <cell r="CG1103">
            <v>5</v>
          </cell>
          <cell r="CL1103">
            <v>0</v>
          </cell>
        </row>
        <row r="1104">
          <cell r="D1104" t="str">
            <v>304NC40-922-PAI</v>
          </cell>
          <cell r="E1104" t="str">
            <v>304NC40</v>
          </cell>
          <cell r="F1104" t="str">
            <v>MATESE</v>
          </cell>
          <cell r="G1104" t="str">
            <v>922</v>
          </cell>
          <cell r="H1104" t="str">
            <v>WHITE/BLUE LAKE</v>
          </cell>
          <cell r="I1104">
            <v>2.5059999999999998</v>
          </cell>
          <cell r="J1104">
            <v>20</v>
          </cell>
          <cell r="K1104">
            <v>0</v>
          </cell>
          <cell r="L1104">
            <v>10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 t="str">
            <v>ETE 2020</v>
          </cell>
          <cell r="S1104" t="str">
            <v>SHOES</v>
          </cell>
          <cell r="T1104" t="str">
            <v>UNISEX</v>
          </cell>
          <cell r="U1104" t="str">
            <v>(vide)</v>
          </cell>
          <cell r="V1104" t="str">
            <v>PAI</v>
          </cell>
          <cell r="W1104">
            <v>7</v>
          </cell>
          <cell r="X1104">
            <v>7</v>
          </cell>
          <cell r="AM1104">
            <v>1</v>
          </cell>
          <cell r="AN1104">
            <v>1</v>
          </cell>
          <cell r="AO1104">
            <v>2</v>
          </cell>
          <cell r="AP1104">
            <v>3</v>
          </cell>
          <cell r="CL1104">
            <v>0</v>
          </cell>
        </row>
        <row r="1105">
          <cell r="D1105" t="str">
            <v>304NC40-927-C14M</v>
          </cell>
          <cell r="E1105" t="str">
            <v>304NC40</v>
          </cell>
          <cell r="F1105" t="str">
            <v>MATESE</v>
          </cell>
          <cell r="G1105" t="str">
            <v>927</v>
          </cell>
          <cell r="H1105" t="str">
            <v>WHITE/BLUE CLASSIC</v>
          </cell>
          <cell r="I1105">
            <v>2.5059999999999998</v>
          </cell>
          <cell r="J1105">
            <v>20</v>
          </cell>
          <cell r="K1105">
            <v>0</v>
          </cell>
          <cell r="L1105">
            <v>10</v>
          </cell>
          <cell r="M1105">
            <v>0</v>
          </cell>
          <cell r="N1105">
            <v>18</v>
          </cell>
          <cell r="O1105">
            <v>0</v>
          </cell>
          <cell r="P1105">
            <v>9</v>
          </cell>
          <cell r="Q1105">
            <v>0</v>
          </cell>
          <cell r="R1105" t="str">
            <v>ETE 2020</v>
          </cell>
          <cell r="S1105" t="str">
            <v>SHOES</v>
          </cell>
          <cell r="T1105" t="str">
            <v>UNISEX</v>
          </cell>
          <cell r="U1105" t="str">
            <v>40-1|41-2|42-3|43-3|44-2|45-2|46-1</v>
          </cell>
          <cell r="V1105" t="str">
            <v>C14M</v>
          </cell>
          <cell r="W1105">
            <v>70</v>
          </cell>
          <cell r="X1105">
            <v>5</v>
          </cell>
          <cell r="CG1105">
            <v>5</v>
          </cell>
          <cell r="CL1105">
            <v>0</v>
          </cell>
        </row>
        <row r="1106">
          <cell r="D1106" t="str">
            <v>304NC40-927-PAI</v>
          </cell>
          <cell r="E1106" t="str">
            <v>304NC40</v>
          </cell>
          <cell r="F1106" t="str">
            <v>MATESE</v>
          </cell>
          <cell r="G1106" t="str">
            <v>927</v>
          </cell>
          <cell r="H1106" t="str">
            <v>WHITE/BLUE CLASSIC</v>
          </cell>
          <cell r="I1106">
            <v>2.5059999999999998</v>
          </cell>
          <cell r="J1106">
            <v>20</v>
          </cell>
          <cell r="K1106">
            <v>0</v>
          </cell>
          <cell r="L1106">
            <v>10</v>
          </cell>
          <cell r="M1106">
            <v>0</v>
          </cell>
          <cell r="N1106">
            <v>18</v>
          </cell>
          <cell r="O1106">
            <v>0</v>
          </cell>
          <cell r="P1106">
            <v>9</v>
          </cell>
          <cell r="Q1106">
            <v>0</v>
          </cell>
          <cell r="R1106" t="str">
            <v>ETE 2020</v>
          </cell>
          <cell r="S1106" t="str">
            <v>SHOES</v>
          </cell>
          <cell r="T1106" t="str">
            <v>UNISEX</v>
          </cell>
          <cell r="U1106" t="str">
            <v>(vide)</v>
          </cell>
          <cell r="V1106" t="str">
            <v>PAI</v>
          </cell>
          <cell r="W1106">
            <v>5</v>
          </cell>
          <cell r="X1106">
            <v>5</v>
          </cell>
          <cell r="AR1106">
            <v>1</v>
          </cell>
          <cell r="AU1106">
            <v>2</v>
          </cell>
          <cell r="AV1106">
            <v>2</v>
          </cell>
          <cell r="CL1106">
            <v>0</v>
          </cell>
        </row>
        <row r="1107">
          <cell r="D1107" t="str">
            <v>304NC40-930-PAI</v>
          </cell>
          <cell r="E1107" t="str">
            <v>304NC40</v>
          </cell>
          <cell r="F1107" t="str">
            <v>MATESE</v>
          </cell>
          <cell r="G1107" t="str">
            <v>930</v>
          </cell>
          <cell r="H1107" t="str">
            <v>BLUE MARINE/RED</v>
          </cell>
          <cell r="I1107">
            <v>2.5059999999999998</v>
          </cell>
          <cell r="J1107">
            <v>20</v>
          </cell>
          <cell r="K1107">
            <v>0</v>
          </cell>
          <cell r="L1107">
            <v>10</v>
          </cell>
          <cell r="M1107">
            <v>0</v>
          </cell>
          <cell r="N1107">
            <v>18</v>
          </cell>
          <cell r="O1107">
            <v>0</v>
          </cell>
          <cell r="P1107">
            <v>9</v>
          </cell>
          <cell r="Q1107">
            <v>0</v>
          </cell>
          <cell r="R1107" t="str">
            <v>ETE 2020</v>
          </cell>
          <cell r="S1107" t="str">
            <v>SHOES</v>
          </cell>
          <cell r="T1107" t="str">
            <v>UNISEX</v>
          </cell>
          <cell r="U1107" t="str">
            <v>(vide)</v>
          </cell>
          <cell r="V1107" t="str">
            <v>PAI</v>
          </cell>
          <cell r="W1107">
            <v>1</v>
          </cell>
          <cell r="X1107">
            <v>1</v>
          </cell>
          <cell r="AQ1107">
            <v>1</v>
          </cell>
          <cell r="CL1107">
            <v>0</v>
          </cell>
        </row>
        <row r="1108">
          <cell r="D1108" t="str">
            <v>304NC40-945-C12W</v>
          </cell>
          <cell r="E1108" t="str">
            <v>304NC40</v>
          </cell>
          <cell r="F1108" t="str">
            <v>MATESE</v>
          </cell>
          <cell r="G1108" t="str">
            <v>945</v>
          </cell>
          <cell r="H1108" t="str">
            <v xml:space="preserve">FUSHIA WHITE </v>
          </cell>
          <cell r="I1108">
            <v>2.5059999999999998</v>
          </cell>
          <cell r="J1108">
            <v>20</v>
          </cell>
          <cell r="K1108">
            <v>0</v>
          </cell>
          <cell r="L1108">
            <v>10</v>
          </cell>
          <cell r="M1108">
            <v>0</v>
          </cell>
          <cell r="N1108">
            <v>18</v>
          </cell>
          <cell r="O1108">
            <v>0</v>
          </cell>
          <cell r="P1108">
            <v>9</v>
          </cell>
          <cell r="Q1108">
            <v>0</v>
          </cell>
          <cell r="R1108" t="str">
            <v>ETE 2020</v>
          </cell>
          <cell r="S1108" t="str">
            <v>SHOES</v>
          </cell>
          <cell r="T1108" t="str">
            <v>UNISEX</v>
          </cell>
          <cell r="U1108" t="str">
            <v>36-1|37-2|38-3|39-3|40-2|41-1</v>
          </cell>
          <cell r="V1108" t="str">
            <v>C12W</v>
          </cell>
          <cell r="W1108">
            <v>312</v>
          </cell>
          <cell r="X1108">
            <v>26</v>
          </cell>
          <cell r="CG1108">
            <v>26</v>
          </cell>
          <cell r="CL1108">
            <v>0</v>
          </cell>
        </row>
        <row r="1109">
          <cell r="D1109" t="str">
            <v>304NC40-945-PAI</v>
          </cell>
          <cell r="E1109" t="str">
            <v>304NC40</v>
          </cell>
          <cell r="F1109" t="str">
            <v>MATESE</v>
          </cell>
          <cell r="G1109" t="str">
            <v>945</v>
          </cell>
          <cell r="H1109" t="str">
            <v xml:space="preserve">FUSHIA WHITE </v>
          </cell>
          <cell r="I1109">
            <v>2.5059999999999998</v>
          </cell>
          <cell r="J1109">
            <v>20</v>
          </cell>
          <cell r="K1109">
            <v>0</v>
          </cell>
          <cell r="L1109">
            <v>10</v>
          </cell>
          <cell r="M1109">
            <v>0</v>
          </cell>
          <cell r="N1109">
            <v>18</v>
          </cell>
          <cell r="O1109">
            <v>0</v>
          </cell>
          <cell r="P1109">
            <v>9</v>
          </cell>
          <cell r="Q1109">
            <v>0</v>
          </cell>
          <cell r="R1109" t="str">
            <v>ETE 2020</v>
          </cell>
          <cell r="S1109" t="str">
            <v>SHOES</v>
          </cell>
          <cell r="T1109" t="str">
            <v>UNISEX</v>
          </cell>
          <cell r="U1109" t="str">
            <v>(vide)</v>
          </cell>
          <cell r="V1109" t="str">
            <v>PAI</v>
          </cell>
          <cell r="W1109">
            <v>9</v>
          </cell>
          <cell r="X1109">
            <v>9</v>
          </cell>
          <cell r="AQ1109">
            <v>6</v>
          </cell>
          <cell r="AR1109">
            <v>3</v>
          </cell>
          <cell r="CL1109">
            <v>0</v>
          </cell>
        </row>
        <row r="1110">
          <cell r="D1110" t="str">
            <v>304NC40-945-PAI</v>
          </cell>
          <cell r="E1110" t="str">
            <v>304NC40</v>
          </cell>
          <cell r="F1110" t="str">
            <v>MATESE</v>
          </cell>
          <cell r="G1110" t="str">
            <v>945</v>
          </cell>
          <cell r="H1110" t="str">
            <v xml:space="preserve">FUSHIA WHITE </v>
          </cell>
          <cell r="I1110">
            <v>2.5059999999999998</v>
          </cell>
          <cell r="J1110">
            <v>20</v>
          </cell>
          <cell r="K1110">
            <v>0</v>
          </cell>
          <cell r="L1110">
            <v>10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 t="str">
            <v>ETE 2020</v>
          </cell>
          <cell r="S1110" t="str">
            <v>SHOES</v>
          </cell>
          <cell r="T1110" t="str">
            <v>UNISEX</v>
          </cell>
          <cell r="U1110" t="str">
            <v>(vide)</v>
          </cell>
          <cell r="V1110" t="str">
            <v>PAI</v>
          </cell>
          <cell r="W1110">
            <v>26</v>
          </cell>
          <cell r="X1110">
            <v>26</v>
          </cell>
          <cell r="AM1110">
            <v>3</v>
          </cell>
          <cell r="AN1110">
            <v>6</v>
          </cell>
          <cell r="AO1110">
            <v>7</v>
          </cell>
          <cell r="AP1110">
            <v>10</v>
          </cell>
          <cell r="CL1110">
            <v>0</v>
          </cell>
        </row>
        <row r="1111">
          <cell r="D1111" t="str">
            <v>304NC40-946-C12W</v>
          </cell>
          <cell r="E1111" t="str">
            <v>304NC40</v>
          </cell>
          <cell r="F1111" t="str">
            <v>MATESE</v>
          </cell>
          <cell r="G1111" t="str">
            <v>946</v>
          </cell>
          <cell r="H1111" t="str">
            <v xml:space="preserve">WHITE BLACK </v>
          </cell>
          <cell r="I1111">
            <v>2.5059999999999998</v>
          </cell>
          <cell r="J1111">
            <v>20</v>
          </cell>
          <cell r="K1111">
            <v>0</v>
          </cell>
          <cell r="L1111">
            <v>10</v>
          </cell>
          <cell r="M1111">
            <v>0</v>
          </cell>
          <cell r="N1111">
            <v>18</v>
          </cell>
          <cell r="O1111">
            <v>0</v>
          </cell>
          <cell r="P1111">
            <v>9</v>
          </cell>
          <cell r="Q1111">
            <v>0</v>
          </cell>
          <cell r="R1111" t="str">
            <v>ETE 2020</v>
          </cell>
          <cell r="S1111" t="str">
            <v>SHOES</v>
          </cell>
          <cell r="T1111" t="str">
            <v>UNISEX</v>
          </cell>
          <cell r="U1111" t="str">
            <v>36-1|37-2|38-3|39-3|40-2|41-1</v>
          </cell>
          <cell r="V1111" t="str">
            <v>C12W</v>
          </cell>
          <cell r="W1111">
            <v>204</v>
          </cell>
          <cell r="X1111">
            <v>17</v>
          </cell>
          <cell r="CG1111">
            <v>17</v>
          </cell>
          <cell r="CL1111">
            <v>0</v>
          </cell>
        </row>
        <row r="1112">
          <cell r="D1112" t="str">
            <v>304NC40-946-C14M</v>
          </cell>
          <cell r="E1112" t="str">
            <v>304NC40</v>
          </cell>
          <cell r="F1112" t="str">
            <v>MATESE</v>
          </cell>
          <cell r="G1112" t="str">
            <v>946</v>
          </cell>
          <cell r="H1112" t="str">
            <v xml:space="preserve">WHITE BLACK </v>
          </cell>
          <cell r="I1112">
            <v>2.5059999999999998</v>
          </cell>
          <cell r="J1112">
            <v>20</v>
          </cell>
          <cell r="K1112">
            <v>0</v>
          </cell>
          <cell r="L1112">
            <v>10</v>
          </cell>
          <cell r="M1112">
            <v>0</v>
          </cell>
          <cell r="N1112">
            <v>18</v>
          </cell>
          <cell r="O1112">
            <v>0</v>
          </cell>
          <cell r="P1112">
            <v>9</v>
          </cell>
          <cell r="Q1112">
            <v>0</v>
          </cell>
          <cell r="R1112" t="str">
            <v>ETE 2020</v>
          </cell>
          <cell r="S1112" t="str">
            <v>SHOES</v>
          </cell>
          <cell r="T1112" t="str">
            <v>UNISEX</v>
          </cell>
          <cell r="U1112" t="str">
            <v>40-1|41-2|42-3|43-3|44-2|45-2|46-1</v>
          </cell>
          <cell r="V1112" t="str">
            <v>C14M</v>
          </cell>
          <cell r="W1112">
            <v>196</v>
          </cell>
          <cell r="X1112">
            <v>14</v>
          </cell>
          <cell r="CG1112">
            <v>14</v>
          </cell>
          <cell r="CL1112">
            <v>0</v>
          </cell>
        </row>
        <row r="1113">
          <cell r="D1113" t="str">
            <v>304NC40-946-PAI</v>
          </cell>
          <cell r="E1113" t="str">
            <v>304NC40</v>
          </cell>
          <cell r="F1113" t="str">
            <v>MATESE</v>
          </cell>
          <cell r="G1113" t="str">
            <v>946</v>
          </cell>
          <cell r="H1113" t="str">
            <v xml:space="preserve">WHITE BLACK </v>
          </cell>
          <cell r="I1113">
            <v>2.5059999999999998</v>
          </cell>
          <cell r="J1113">
            <v>20</v>
          </cell>
          <cell r="K1113">
            <v>0</v>
          </cell>
          <cell r="L1113">
            <v>10</v>
          </cell>
          <cell r="M1113">
            <v>0</v>
          </cell>
          <cell r="N1113">
            <v>18</v>
          </cell>
          <cell r="O1113">
            <v>0</v>
          </cell>
          <cell r="P1113">
            <v>9</v>
          </cell>
          <cell r="Q1113">
            <v>0</v>
          </cell>
          <cell r="R1113" t="str">
            <v>ETE 2020</v>
          </cell>
          <cell r="S1113" t="str">
            <v>SHOES</v>
          </cell>
          <cell r="T1113" t="str">
            <v>UNISEX</v>
          </cell>
          <cell r="U1113" t="str">
            <v>(vide)</v>
          </cell>
          <cell r="V1113" t="str">
            <v>PAI</v>
          </cell>
          <cell r="W1113">
            <v>8</v>
          </cell>
          <cell r="X1113">
            <v>8</v>
          </cell>
          <cell r="AQ1113">
            <v>6</v>
          </cell>
          <cell r="AR1113">
            <v>2</v>
          </cell>
          <cell r="CL1113">
            <v>0</v>
          </cell>
        </row>
        <row r="1114">
          <cell r="D1114" t="str">
            <v>304NC40-946-PAI</v>
          </cell>
          <cell r="E1114" t="str">
            <v>304NC40</v>
          </cell>
          <cell r="F1114" t="str">
            <v>MATESE</v>
          </cell>
          <cell r="G1114" t="str">
            <v>946</v>
          </cell>
          <cell r="H1114" t="str">
            <v xml:space="preserve">WHITE BLACK </v>
          </cell>
          <cell r="I1114">
            <v>2.5059999999999998</v>
          </cell>
          <cell r="J1114">
            <v>20</v>
          </cell>
          <cell r="K1114">
            <v>0</v>
          </cell>
          <cell r="L1114">
            <v>10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 t="str">
            <v>ETE 2020</v>
          </cell>
          <cell r="S1114" t="str">
            <v>SHOES</v>
          </cell>
          <cell r="T1114" t="str">
            <v>UNISEX</v>
          </cell>
          <cell r="U1114" t="str">
            <v>(vide)</v>
          </cell>
          <cell r="V1114" t="str">
            <v>PAI</v>
          </cell>
          <cell r="W1114">
            <v>27</v>
          </cell>
          <cell r="X1114">
            <v>27</v>
          </cell>
          <cell r="AM1114">
            <v>3</v>
          </cell>
          <cell r="AN1114">
            <v>6</v>
          </cell>
          <cell r="AO1114">
            <v>9</v>
          </cell>
          <cell r="AP1114">
            <v>9</v>
          </cell>
          <cell r="CL1114">
            <v>0</v>
          </cell>
        </row>
        <row r="1115">
          <cell r="D1115" t="str">
            <v>304NC40-947-C14M</v>
          </cell>
          <cell r="E1115" t="str">
            <v>304NC40</v>
          </cell>
          <cell r="F1115" t="str">
            <v>MATESE</v>
          </cell>
          <cell r="G1115" t="str">
            <v>947</v>
          </cell>
          <cell r="H1115" t="str">
            <v xml:space="preserve">RED WHITE </v>
          </cell>
          <cell r="I1115">
            <v>2.5059999999999998</v>
          </cell>
          <cell r="J1115">
            <v>20</v>
          </cell>
          <cell r="K1115">
            <v>0</v>
          </cell>
          <cell r="L1115">
            <v>10</v>
          </cell>
          <cell r="M1115">
            <v>0</v>
          </cell>
          <cell r="N1115">
            <v>18</v>
          </cell>
          <cell r="O1115">
            <v>0</v>
          </cell>
          <cell r="P1115">
            <v>9</v>
          </cell>
          <cell r="Q1115">
            <v>0</v>
          </cell>
          <cell r="R1115" t="str">
            <v>ETE 2020</v>
          </cell>
          <cell r="S1115" t="str">
            <v>SHOES</v>
          </cell>
          <cell r="T1115" t="str">
            <v>UNISEX</v>
          </cell>
          <cell r="U1115" t="str">
            <v>40-1|41-2|42-3|43-3|44-2|45-2|46-1</v>
          </cell>
          <cell r="V1115" t="str">
            <v>C14M</v>
          </cell>
          <cell r="W1115">
            <v>476</v>
          </cell>
          <cell r="X1115">
            <v>34</v>
          </cell>
          <cell r="CG1115">
            <v>34</v>
          </cell>
          <cell r="CL1115">
            <v>0</v>
          </cell>
        </row>
        <row r="1116">
          <cell r="D1116" t="str">
            <v>304NC40-947-PAI</v>
          </cell>
          <cell r="E1116" t="str">
            <v>304NC40</v>
          </cell>
          <cell r="F1116" t="str">
            <v>MATESE</v>
          </cell>
          <cell r="G1116" t="str">
            <v>947</v>
          </cell>
          <cell r="H1116" t="str">
            <v xml:space="preserve">RED WHITE </v>
          </cell>
          <cell r="I1116">
            <v>2.5059999999999998</v>
          </cell>
          <cell r="J1116">
            <v>20</v>
          </cell>
          <cell r="K1116">
            <v>0</v>
          </cell>
          <cell r="L1116">
            <v>10</v>
          </cell>
          <cell r="M1116">
            <v>0</v>
          </cell>
          <cell r="N1116">
            <v>18</v>
          </cell>
          <cell r="O1116">
            <v>0</v>
          </cell>
          <cell r="P1116">
            <v>9</v>
          </cell>
          <cell r="Q1116">
            <v>0</v>
          </cell>
          <cell r="R1116" t="str">
            <v>ETE 2020</v>
          </cell>
          <cell r="S1116" t="str">
            <v>SHOES</v>
          </cell>
          <cell r="T1116" t="str">
            <v>UNISEX</v>
          </cell>
          <cell r="U1116" t="str">
            <v>(vide)</v>
          </cell>
          <cell r="V1116" t="str">
            <v>PAI</v>
          </cell>
          <cell r="W1116">
            <v>38</v>
          </cell>
          <cell r="X1116">
            <v>38</v>
          </cell>
          <cell r="AQ1116">
            <v>3</v>
          </cell>
          <cell r="AR1116">
            <v>6</v>
          </cell>
          <cell r="AS1116">
            <v>8</v>
          </cell>
          <cell r="AT1116">
            <v>9</v>
          </cell>
          <cell r="AU1116">
            <v>6</v>
          </cell>
          <cell r="AV1116">
            <v>5</v>
          </cell>
          <cell r="AW1116">
            <v>1</v>
          </cell>
          <cell r="CL1116">
            <v>0</v>
          </cell>
        </row>
        <row r="1117">
          <cell r="D1117" t="str">
            <v>304NC40-948-C12W</v>
          </cell>
          <cell r="E1117" t="str">
            <v>304NC40</v>
          </cell>
          <cell r="F1117" t="str">
            <v>MATESE</v>
          </cell>
          <cell r="G1117" t="str">
            <v>948</v>
          </cell>
          <cell r="H1117" t="str">
            <v xml:space="preserve">BLUE WHITE </v>
          </cell>
          <cell r="I1117">
            <v>2.5059999999999998</v>
          </cell>
          <cell r="J1117">
            <v>20</v>
          </cell>
          <cell r="K1117">
            <v>0</v>
          </cell>
          <cell r="L1117">
            <v>10</v>
          </cell>
          <cell r="M1117">
            <v>0</v>
          </cell>
          <cell r="N1117">
            <v>18</v>
          </cell>
          <cell r="O1117">
            <v>0</v>
          </cell>
          <cell r="P1117">
            <v>9</v>
          </cell>
          <cell r="Q1117">
            <v>0</v>
          </cell>
          <cell r="R1117" t="str">
            <v>ETE 2020</v>
          </cell>
          <cell r="S1117" t="str">
            <v>SHOES</v>
          </cell>
          <cell r="T1117" t="str">
            <v>UNISEX</v>
          </cell>
          <cell r="U1117" t="str">
            <v>36-1|37-2|38-3|39-3|40-2|41-1</v>
          </cell>
          <cell r="V1117" t="str">
            <v>C12W</v>
          </cell>
          <cell r="W1117">
            <v>468</v>
          </cell>
          <cell r="X1117">
            <v>39</v>
          </cell>
          <cell r="CG1117">
            <v>39</v>
          </cell>
          <cell r="CL1117">
            <v>0</v>
          </cell>
        </row>
        <row r="1118">
          <cell r="D1118" t="str">
            <v>304NC40-948-PAI</v>
          </cell>
          <cell r="E1118" t="str">
            <v>304NC40</v>
          </cell>
          <cell r="F1118" t="str">
            <v>MATESE</v>
          </cell>
          <cell r="G1118" t="str">
            <v>948</v>
          </cell>
          <cell r="H1118" t="str">
            <v xml:space="preserve">BLUE WHITE </v>
          </cell>
          <cell r="I1118">
            <v>2.5059999999999998</v>
          </cell>
          <cell r="J1118">
            <v>20</v>
          </cell>
          <cell r="K1118">
            <v>0</v>
          </cell>
          <cell r="L1118">
            <v>10</v>
          </cell>
          <cell r="M1118">
            <v>0</v>
          </cell>
          <cell r="N1118">
            <v>18</v>
          </cell>
          <cell r="O1118">
            <v>0</v>
          </cell>
          <cell r="P1118">
            <v>9</v>
          </cell>
          <cell r="Q1118">
            <v>0</v>
          </cell>
          <cell r="R1118" t="str">
            <v>ETE 2020</v>
          </cell>
          <cell r="S1118" t="str">
            <v>SHOES</v>
          </cell>
          <cell r="T1118" t="str">
            <v>UNISEX</v>
          </cell>
          <cell r="U1118" t="str">
            <v>(vide)</v>
          </cell>
          <cell r="V1118" t="str">
            <v>PAI</v>
          </cell>
          <cell r="W1118">
            <v>8</v>
          </cell>
          <cell r="X1118">
            <v>8</v>
          </cell>
          <cell r="AQ1118">
            <v>6</v>
          </cell>
          <cell r="AR1118">
            <v>2</v>
          </cell>
          <cell r="CL1118">
            <v>0</v>
          </cell>
        </row>
        <row r="1119">
          <cell r="D1119" t="str">
            <v>304NC40-948-PAI</v>
          </cell>
          <cell r="E1119" t="str">
            <v>304NC40</v>
          </cell>
          <cell r="F1119" t="str">
            <v>MATESE</v>
          </cell>
          <cell r="G1119" t="str">
            <v>948</v>
          </cell>
          <cell r="H1119" t="str">
            <v xml:space="preserve">BLUE WHITE </v>
          </cell>
          <cell r="I1119">
            <v>2.5059999999999998</v>
          </cell>
          <cell r="J1119">
            <v>20</v>
          </cell>
          <cell r="K1119">
            <v>0</v>
          </cell>
          <cell r="L1119">
            <v>10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 t="str">
            <v>ETE 2020</v>
          </cell>
          <cell r="S1119" t="str">
            <v>SHOES</v>
          </cell>
          <cell r="T1119" t="str">
            <v>UNISEX</v>
          </cell>
          <cell r="U1119" t="str">
            <v>(vide)</v>
          </cell>
          <cell r="V1119" t="str">
            <v>PAI</v>
          </cell>
          <cell r="W1119">
            <v>27</v>
          </cell>
          <cell r="X1119">
            <v>27</v>
          </cell>
          <cell r="AM1119">
            <v>3</v>
          </cell>
          <cell r="AN1119">
            <v>6</v>
          </cell>
          <cell r="AO1119">
            <v>9</v>
          </cell>
          <cell r="AP1119">
            <v>9</v>
          </cell>
          <cell r="CL1119">
            <v>0</v>
          </cell>
        </row>
        <row r="1120">
          <cell r="D1120" t="str">
            <v>304NC40-949-C14M</v>
          </cell>
          <cell r="E1120" t="str">
            <v>304NC40</v>
          </cell>
          <cell r="F1120" t="str">
            <v>MATESE</v>
          </cell>
          <cell r="G1120" t="str">
            <v>949</v>
          </cell>
          <cell r="H1120" t="str">
            <v xml:space="preserve">BLACK WHITE </v>
          </cell>
          <cell r="I1120">
            <v>2.5059999999999998</v>
          </cell>
          <cell r="J1120">
            <v>20</v>
          </cell>
          <cell r="K1120">
            <v>0</v>
          </cell>
          <cell r="L1120">
            <v>10</v>
          </cell>
          <cell r="M1120">
            <v>0</v>
          </cell>
          <cell r="N1120">
            <v>18</v>
          </cell>
          <cell r="O1120">
            <v>0</v>
          </cell>
          <cell r="P1120">
            <v>9</v>
          </cell>
          <cell r="Q1120">
            <v>0</v>
          </cell>
          <cell r="R1120" t="str">
            <v>ETE 2020</v>
          </cell>
          <cell r="S1120" t="str">
            <v>SHOES</v>
          </cell>
          <cell r="T1120" t="str">
            <v>UNISEX</v>
          </cell>
          <cell r="U1120" t="str">
            <v>40-1|41-2|42-3|43-3|44-2|45-2|46-1</v>
          </cell>
          <cell r="V1120" t="str">
            <v>C14M</v>
          </cell>
          <cell r="W1120">
            <v>182</v>
          </cell>
          <cell r="X1120">
            <v>13</v>
          </cell>
          <cell r="CG1120">
            <v>13</v>
          </cell>
          <cell r="CL1120">
            <v>0</v>
          </cell>
        </row>
        <row r="1121">
          <cell r="D1121" t="str">
            <v>304NC40-A05-C12W</v>
          </cell>
          <cell r="E1121" t="str">
            <v>304NC40</v>
          </cell>
          <cell r="F1121" t="str">
            <v>MATESE</v>
          </cell>
          <cell r="G1121" t="str">
            <v>A05</v>
          </cell>
          <cell r="H1121" t="str">
            <v>INDIAN KHAHI/TUATARA/SPICY MIX</v>
          </cell>
          <cell r="I1121">
            <v>2.5059999999999998</v>
          </cell>
          <cell r="J1121">
            <v>20</v>
          </cell>
          <cell r="K1121">
            <v>0</v>
          </cell>
          <cell r="L1121">
            <v>10</v>
          </cell>
          <cell r="M1121">
            <v>0</v>
          </cell>
          <cell r="N1121">
            <v>18</v>
          </cell>
          <cell r="O1121">
            <v>0</v>
          </cell>
          <cell r="P1121">
            <v>9</v>
          </cell>
          <cell r="Q1121">
            <v>0</v>
          </cell>
          <cell r="R1121" t="str">
            <v>ETE 2020</v>
          </cell>
          <cell r="S1121" t="str">
            <v>SHOES</v>
          </cell>
          <cell r="T1121" t="str">
            <v>UNISEX</v>
          </cell>
          <cell r="U1121" t="str">
            <v>36-1|37-2|38-3|39-3|40-2|41-1</v>
          </cell>
          <cell r="V1121" t="str">
            <v>C12W</v>
          </cell>
          <cell r="W1121">
            <v>492</v>
          </cell>
          <cell r="X1121">
            <v>41</v>
          </cell>
          <cell r="CG1121">
            <v>41</v>
          </cell>
          <cell r="CL1121">
            <v>0</v>
          </cell>
        </row>
        <row r="1122">
          <cell r="D1122" t="str">
            <v>304NC40-A05-PAI</v>
          </cell>
          <cell r="E1122" t="str">
            <v>304NC40</v>
          </cell>
          <cell r="F1122" t="str">
            <v>MATESE</v>
          </cell>
          <cell r="G1122" t="str">
            <v>A05</v>
          </cell>
          <cell r="H1122" t="str">
            <v>INDIAN KHAHI/TUATARA/SPICY MIX</v>
          </cell>
          <cell r="I1122">
            <v>2.5059999999999998</v>
          </cell>
          <cell r="J1122">
            <v>20</v>
          </cell>
          <cell r="K1122">
            <v>0</v>
          </cell>
          <cell r="L1122">
            <v>10</v>
          </cell>
          <cell r="M1122">
            <v>0</v>
          </cell>
          <cell r="N1122">
            <v>18</v>
          </cell>
          <cell r="O1122">
            <v>0</v>
          </cell>
          <cell r="P1122">
            <v>9</v>
          </cell>
          <cell r="Q1122">
            <v>0</v>
          </cell>
          <cell r="R1122" t="str">
            <v>ETE 2020</v>
          </cell>
          <cell r="S1122" t="str">
            <v>SHOES</v>
          </cell>
          <cell r="T1122" t="str">
            <v>UNISEX</v>
          </cell>
          <cell r="U1122" t="str">
            <v>(vide)</v>
          </cell>
          <cell r="V1122" t="str">
            <v>PAI</v>
          </cell>
          <cell r="W1122">
            <v>9</v>
          </cell>
          <cell r="X1122">
            <v>9</v>
          </cell>
          <cell r="AQ1122">
            <v>6</v>
          </cell>
          <cell r="AR1122">
            <v>3</v>
          </cell>
          <cell r="CL1122">
            <v>0</v>
          </cell>
        </row>
        <row r="1123">
          <cell r="D1123" t="str">
            <v>304NC40-A05-PAI</v>
          </cell>
          <cell r="E1123" t="str">
            <v>304NC40</v>
          </cell>
          <cell r="F1123" t="str">
            <v>MATESE</v>
          </cell>
          <cell r="G1123" t="str">
            <v>A05</v>
          </cell>
          <cell r="H1123" t="str">
            <v>INDIAN KHAHI/TUATARA/SPICY MIX</v>
          </cell>
          <cell r="I1123">
            <v>2.5059999999999998</v>
          </cell>
          <cell r="J1123">
            <v>20</v>
          </cell>
          <cell r="K1123">
            <v>0</v>
          </cell>
          <cell r="L1123">
            <v>10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 t="str">
            <v>ETE 2020</v>
          </cell>
          <cell r="S1123" t="str">
            <v>SHOES</v>
          </cell>
          <cell r="T1123" t="str">
            <v>UNISEX</v>
          </cell>
          <cell r="U1123" t="str">
            <v>(vide)</v>
          </cell>
          <cell r="V1123" t="str">
            <v>PAI</v>
          </cell>
          <cell r="W1123">
            <v>24</v>
          </cell>
          <cell r="X1123">
            <v>24</v>
          </cell>
          <cell r="AM1123">
            <v>2</v>
          </cell>
          <cell r="AN1123">
            <v>5</v>
          </cell>
          <cell r="AO1123">
            <v>9</v>
          </cell>
          <cell r="AP1123">
            <v>8</v>
          </cell>
          <cell r="CL1123">
            <v>0</v>
          </cell>
        </row>
        <row r="1124">
          <cell r="D1124" t="str">
            <v>304NC40-A06-C12W</v>
          </cell>
          <cell r="E1124" t="str">
            <v>304NC40</v>
          </cell>
          <cell r="F1124" t="str">
            <v>MATESE</v>
          </cell>
          <cell r="G1124" t="str">
            <v>A06</v>
          </cell>
          <cell r="H1124" t="str">
            <v>BLUE MARINE/HALF BAKED/GREEN E</v>
          </cell>
          <cell r="I1124">
            <v>2.5059999999999998</v>
          </cell>
          <cell r="J1124">
            <v>20</v>
          </cell>
          <cell r="K1124">
            <v>0</v>
          </cell>
          <cell r="L1124">
            <v>10</v>
          </cell>
          <cell r="M1124">
            <v>0</v>
          </cell>
          <cell r="N1124">
            <v>18</v>
          </cell>
          <cell r="O1124">
            <v>0</v>
          </cell>
          <cell r="P1124">
            <v>9</v>
          </cell>
          <cell r="Q1124">
            <v>0</v>
          </cell>
          <cell r="R1124" t="str">
            <v>ETE 2020</v>
          </cell>
          <cell r="S1124" t="str">
            <v>SHOES</v>
          </cell>
          <cell r="T1124" t="str">
            <v>UNISEX</v>
          </cell>
          <cell r="U1124" t="str">
            <v>36-1|37-2|38-3|39-3|40-2|41-1</v>
          </cell>
          <cell r="V1124" t="str">
            <v>C12W</v>
          </cell>
          <cell r="W1124">
            <v>312</v>
          </cell>
          <cell r="X1124">
            <v>26</v>
          </cell>
          <cell r="CG1124">
            <v>26</v>
          </cell>
          <cell r="CL1124">
            <v>0</v>
          </cell>
        </row>
        <row r="1125">
          <cell r="D1125" t="str">
            <v>304NC40-A06-PAI</v>
          </cell>
          <cell r="E1125" t="str">
            <v>304NC40</v>
          </cell>
          <cell r="F1125" t="str">
            <v>MATESE</v>
          </cell>
          <cell r="G1125" t="str">
            <v>A06</v>
          </cell>
          <cell r="H1125" t="str">
            <v>BLUE MARINE/HALF BAKED/GREEN E</v>
          </cell>
          <cell r="I1125">
            <v>2.5059999999999998</v>
          </cell>
          <cell r="J1125">
            <v>20</v>
          </cell>
          <cell r="K1125">
            <v>0</v>
          </cell>
          <cell r="L1125">
            <v>10</v>
          </cell>
          <cell r="M1125">
            <v>0</v>
          </cell>
          <cell r="N1125">
            <v>18</v>
          </cell>
          <cell r="O1125">
            <v>0</v>
          </cell>
          <cell r="P1125">
            <v>9</v>
          </cell>
          <cell r="Q1125">
            <v>0</v>
          </cell>
          <cell r="R1125" t="str">
            <v>ETE 2020</v>
          </cell>
          <cell r="S1125" t="str">
            <v>SHOES</v>
          </cell>
          <cell r="T1125" t="str">
            <v>UNISEX</v>
          </cell>
          <cell r="U1125" t="str">
            <v>(vide)</v>
          </cell>
          <cell r="V1125" t="str">
            <v>PAI</v>
          </cell>
          <cell r="W1125">
            <v>9</v>
          </cell>
          <cell r="X1125">
            <v>9</v>
          </cell>
          <cell r="AQ1125">
            <v>6</v>
          </cell>
          <cell r="AR1125">
            <v>3</v>
          </cell>
          <cell r="CL1125">
            <v>0</v>
          </cell>
        </row>
        <row r="1126">
          <cell r="D1126" t="str">
            <v>304NC40-A06-PAI</v>
          </cell>
          <cell r="E1126" t="str">
            <v>304NC40</v>
          </cell>
          <cell r="F1126" t="str">
            <v>MATESE</v>
          </cell>
          <cell r="G1126" t="str">
            <v>A06</v>
          </cell>
          <cell r="H1126" t="str">
            <v>BLUE MARINE/HALF BAKED/GREEN E</v>
          </cell>
          <cell r="I1126">
            <v>2.5059999999999998</v>
          </cell>
          <cell r="J1126">
            <v>20</v>
          </cell>
          <cell r="K1126">
            <v>0</v>
          </cell>
          <cell r="L1126">
            <v>10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 t="str">
            <v>ETE 2020</v>
          </cell>
          <cell r="S1126" t="str">
            <v>SHOES</v>
          </cell>
          <cell r="T1126" t="str">
            <v>UNISEX</v>
          </cell>
          <cell r="U1126" t="str">
            <v>(vide)</v>
          </cell>
          <cell r="V1126" t="str">
            <v>PAI</v>
          </cell>
          <cell r="W1126">
            <v>19</v>
          </cell>
          <cell r="X1126">
            <v>19</v>
          </cell>
          <cell r="AM1126">
            <v>3</v>
          </cell>
          <cell r="AN1126">
            <v>3</v>
          </cell>
          <cell r="AO1126">
            <v>8</v>
          </cell>
          <cell r="AP1126">
            <v>5</v>
          </cell>
          <cell r="CL1126">
            <v>0</v>
          </cell>
        </row>
        <row r="1127">
          <cell r="D1127" t="str">
            <v>304NC50-932-C12W</v>
          </cell>
          <cell r="E1127" t="str">
            <v>304NC50</v>
          </cell>
          <cell r="F1127" t="str">
            <v>MOONY</v>
          </cell>
          <cell r="G1127" t="str">
            <v>932</v>
          </cell>
          <cell r="H1127" t="str">
            <v>BEIGE/BROWN BRONZE</v>
          </cell>
          <cell r="I1127">
            <v>2.3719999999999999</v>
          </cell>
          <cell r="J1127">
            <v>15</v>
          </cell>
          <cell r="K1127">
            <v>0</v>
          </cell>
          <cell r="L1127">
            <v>7.5</v>
          </cell>
          <cell r="M1127">
            <v>0</v>
          </cell>
          <cell r="N1127">
            <v>12</v>
          </cell>
          <cell r="O1127">
            <v>0</v>
          </cell>
          <cell r="P1127">
            <v>7.23</v>
          </cell>
          <cell r="Q1127">
            <v>0</v>
          </cell>
          <cell r="R1127" t="str">
            <v>ETE 2019</v>
          </cell>
          <cell r="S1127" t="str">
            <v>SHOES</v>
          </cell>
          <cell r="T1127" t="str">
            <v>WOMAN</v>
          </cell>
          <cell r="U1127" t="str">
            <v>36-1|37-2|38-3|39-3|40-2|41-1</v>
          </cell>
          <cell r="V1127" t="str">
            <v>C12W</v>
          </cell>
          <cell r="W1127">
            <v>24</v>
          </cell>
          <cell r="X1127">
            <v>2</v>
          </cell>
          <cell r="CG1127">
            <v>2</v>
          </cell>
          <cell r="CL1127">
            <v>0</v>
          </cell>
        </row>
        <row r="1128">
          <cell r="D1128" t="str">
            <v>304NC50-932-PAI</v>
          </cell>
          <cell r="E1128" t="str">
            <v>304NC50</v>
          </cell>
          <cell r="F1128" t="str">
            <v>MOONY</v>
          </cell>
          <cell r="G1128" t="str">
            <v>932</v>
          </cell>
          <cell r="H1128" t="str">
            <v>BEIGE/BROWN BRONZE</v>
          </cell>
          <cell r="I1128">
            <v>2.3719999999999999</v>
          </cell>
          <cell r="J1128">
            <v>15</v>
          </cell>
          <cell r="K1128">
            <v>0</v>
          </cell>
          <cell r="L1128">
            <v>7.5</v>
          </cell>
          <cell r="M1128">
            <v>0</v>
          </cell>
          <cell r="N1128">
            <v>12</v>
          </cell>
          <cell r="O1128">
            <v>0</v>
          </cell>
          <cell r="P1128">
            <v>7.23</v>
          </cell>
          <cell r="Q1128">
            <v>0</v>
          </cell>
          <cell r="R1128" t="str">
            <v>ETE 2019</v>
          </cell>
          <cell r="S1128" t="str">
            <v>SHOES</v>
          </cell>
          <cell r="T1128" t="str">
            <v>WOMAN</v>
          </cell>
          <cell r="U1128" t="str">
            <v>(vide)</v>
          </cell>
          <cell r="V1128" t="str">
            <v>PAI</v>
          </cell>
          <cell r="W1128">
            <v>12</v>
          </cell>
          <cell r="X1128">
            <v>12</v>
          </cell>
          <cell r="AM1128">
            <v>1</v>
          </cell>
          <cell r="AN1128">
            <v>2</v>
          </cell>
          <cell r="AO1128">
            <v>3</v>
          </cell>
          <cell r="AP1128">
            <v>3</v>
          </cell>
          <cell r="AQ1128">
            <v>2</v>
          </cell>
          <cell r="AR1128">
            <v>1</v>
          </cell>
          <cell r="CL1128">
            <v>0</v>
          </cell>
        </row>
        <row r="1129">
          <cell r="D1129" t="str">
            <v>304NC50-933-PAI</v>
          </cell>
          <cell r="E1129" t="str">
            <v>304NC50</v>
          </cell>
          <cell r="F1129" t="str">
            <v>MOONY</v>
          </cell>
          <cell r="G1129" t="str">
            <v>933</v>
          </cell>
          <cell r="H1129" t="str">
            <v>BEIGE/BROWN GOLD</v>
          </cell>
          <cell r="I1129">
            <v>2.3719999999999999</v>
          </cell>
          <cell r="J1129">
            <v>15</v>
          </cell>
          <cell r="K1129">
            <v>0</v>
          </cell>
          <cell r="L1129">
            <v>7.5</v>
          </cell>
          <cell r="M1129">
            <v>0</v>
          </cell>
          <cell r="N1129">
            <v>12</v>
          </cell>
          <cell r="O1129">
            <v>0</v>
          </cell>
          <cell r="P1129">
            <v>7.23</v>
          </cell>
          <cell r="Q1129">
            <v>0</v>
          </cell>
          <cell r="R1129" t="str">
            <v>ETE 2019</v>
          </cell>
          <cell r="S1129" t="str">
            <v>SHOES</v>
          </cell>
          <cell r="T1129" t="str">
            <v>WOMAN</v>
          </cell>
          <cell r="U1129" t="str">
            <v>(vide)</v>
          </cell>
          <cell r="V1129" t="str">
            <v>PAI</v>
          </cell>
          <cell r="W1129">
            <v>3</v>
          </cell>
          <cell r="X1129">
            <v>3</v>
          </cell>
          <cell r="AP1129">
            <v>2</v>
          </cell>
          <cell r="AQ1129">
            <v>1</v>
          </cell>
          <cell r="CL1129">
            <v>0</v>
          </cell>
        </row>
        <row r="1130">
          <cell r="D1130" t="str">
            <v>304NC50-936-C12W</v>
          </cell>
          <cell r="E1130" t="str">
            <v>304NC50</v>
          </cell>
          <cell r="F1130" t="str">
            <v>MOONY</v>
          </cell>
          <cell r="G1130" t="str">
            <v>936</v>
          </cell>
          <cell r="H1130" t="str">
            <v>BEIGE/FUSHSIA</v>
          </cell>
          <cell r="I1130">
            <v>2.3719999999999999</v>
          </cell>
          <cell r="J1130">
            <v>15</v>
          </cell>
          <cell r="K1130">
            <v>0</v>
          </cell>
          <cell r="L1130">
            <v>7.5</v>
          </cell>
          <cell r="M1130">
            <v>0</v>
          </cell>
          <cell r="N1130">
            <v>12</v>
          </cell>
          <cell r="O1130">
            <v>0</v>
          </cell>
          <cell r="P1130">
            <v>7.23</v>
          </cell>
          <cell r="Q1130">
            <v>0</v>
          </cell>
          <cell r="R1130" t="str">
            <v>ETE 2019</v>
          </cell>
          <cell r="S1130" t="str">
            <v>SHOES</v>
          </cell>
          <cell r="T1130" t="str">
            <v>WOMAN</v>
          </cell>
          <cell r="U1130" t="str">
            <v>36-1|37-2|38-3|39-3|40-2|41-1</v>
          </cell>
          <cell r="V1130" t="str">
            <v>C12W</v>
          </cell>
          <cell r="W1130">
            <v>204</v>
          </cell>
          <cell r="X1130">
            <v>17</v>
          </cell>
          <cell r="CG1130">
            <v>17</v>
          </cell>
          <cell r="CL1130">
            <v>0</v>
          </cell>
        </row>
        <row r="1131">
          <cell r="D1131" t="str">
            <v>304NC50-936-PAI</v>
          </cell>
          <cell r="E1131" t="str">
            <v>304NC50</v>
          </cell>
          <cell r="F1131" t="str">
            <v>MOONY</v>
          </cell>
          <cell r="G1131" t="str">
            <v>936</v>
          </cell>
          <cell r="H1131" t="str">
            <v>BEIGE/FUSHSIA</v>
          </cell>
          <cell r="I1131">
            <v>2.3719999999999999</v>
          </cell>
          <cell r="J1131">
            <v>15</v>
          </cell>
          <cell r="K1131">
            <v>0</v>
          </cell>
          <cell r="L1131">
            <v>7.5</v>
          </cell>
          <cell r="M1131">
            <v>0</v>
          </cell>
          <cell r="N1131">
            <v>12</v>
          </cell>
          <cell r="O1131">
            <v>0</v>
          </cell>
          <cell r="P1131">
            <v>7.23</v>
          </cell>
          <cell r="Q1131">
            <v>0</v>
          </cell>
          <cell r="R1131" t="str">
            <v>ETE 2019</v>
          </cell>
          <cell r="S1131" t="str">
            <v>SHOES</v>
          </cell>
          <cell r="T1131" t="str">
            <v>WOMAN</v>
          </cell>
          <cell r="U1131" t="str">
            <v>(vide)</v>
          </cell>
          <cell r="V1131" t="str">
            <v>PAI</v>
          </cell>
          <cell r="W1131">
            <v>6</v>
          </cell>
          <cell r="X1131">
            <v>6</v>
          </cell>
          <cell r="AM1131">
            <v>2</v>
          </cell>
          <cell r="AN1131">
            <v>2</v>
          </cell>
          <cell r="AO1131">
            <v>1</v>
          </cell>
          <cell r="AR1131">
            <v>1</v>
          </cell>
          <cell r="CL1131">
            <v>0</v>
          </cell>
        </row>
        <row r="1132">
          <cell r="D1132" t="str">
            <v>304NCZ0-903-PAI</v>
          </cell>
          <cell r="E1132" t="str">
            <v>304NCZ0</v>
          </cell>
          <cell r="F1132" t="str">
            <v>OSCARO</v>
          </cell>
          <cell r="G1132" t="str">
            <v>903</v>
          </cell>
          <cell r="H1132" t="str">
            <v>BLACK/RED DK</v>
          </cell>
          <cell r="I1132">
            <v>3.052</v>
          </cell>
          <cell r="J1132">
            <v>18</v>
          </cell>
          <cell r="K1132">
            <v>0</v>
          </cell>
          <cell r="L1132">
            <v>9</v>
          </cell>
          <cell r="M1132">
            <v>0</v>
          </cell>
          <cell r="N1132">
            <v>16</v>
          </cell>
          <cell r="O1132">
            <v>0</v>
          </cell>
          <cell r="P1132">
            <v>8</v>
          </cell>
          <cell r="Q1132">
            <v>0</v>
          </cell>
          <cell r="R1132" t="str">
            <v>ETE 2019</v>
          </cell>
          <cell r="S1132" t="str">
            <v>SHOES</v>
          </cell>
          <cell r="T1132" t="str">
            <v>MAN</v>
          </cell>
          <cell r="U1132" t="str">
            <v>(vide)</v>
          </cell>
          <cell r="V1132" t="str">
            <v>PAI</v>
          </cell>
          <cell r="W1132">
            <v>14</v>
          </cell>
          <cell r="X1132">
            <v>14</v>
          </cell>
          <cell r="AQ1132">
            <v>1</v>
          </cell>
          <cell r="AR1132">
            <v>2</v>
          </cell>
          <cell r="AS1132">
            <v>1</v>
          </cell>
          <cell r="AT1132">
            <v>3</v>
          </cell>
          <cell r="AU1132">
            <v>4</v>
          </cell>
          <cell r="AV1132">
            <v>2</v>
          </cell>
          <cell r="AW1132">
            <v>1</v>
          </cell>
          <cell r="CL1132">
            <v>0</v>
          </cell>
        </row>
        <row r="1133">
          <cell r="D1133" t="str">
            <v>304NCZ0-904-PAI</v>
          </cell>
          <cell r="E1133" t="str">
            <v>304NCZ0</v>
          </cell>
          <cell r="F1133" t="str">
            <v>OSCARO</v>
          </cell>
          <cell r="G1133" t="str">
            <v>904</v>
          </cell>
          <cell r="H1133" t="str">
            <v>BLACK/BLUE MARINE</v>
          </cell>
          <cell r="I1133">
            <v>3.052</v>
          </cell>
          <cell r="J1133">
            <v>18</v>
          </cell>
          <cell r="K1133">
            <v>0</v>
          </cell>
          <cell r="L1133">
            <v>9</v>
          </cell>
          <cell r="M1133">
            <v>0</v>
          </cell>
          <cell r="N1133">
            <v>16</v>
          </cell>
          <cell r="O1133">
            <v>0</v>
          </cell>
          <cell r="P1133">
            <v>8</v>
          </cell>
          <cell r="Q1133">
            <v>0</v>
          </cell>
          <cell r="R1133" t="str">
            <v>ETE 2019</v>
          </cell>
          <cell r="S1133" t="str">
            <v>SHOES</v>
          </cell>
          <cell r="T1133" t="str">
            <v>MAN</v>
          </cell>
          <cell r="U1133" t="str">
            <v>(vide)</v>
          </cell>
          <cell r="V1133" t="str">
            <v>PAI</v>
          </cell>
          <cell r="W1133">
            <v>13</v>
          </cell>
          <cell r="X1133">
            <v>13</v>
          </cell>
          <cell r="AQ1133">
            <v>1</v>
          </cell>
          <cell r="AR1133">
            <v>2</v>
          </cell>
          <cell r="AS1133">
            <v>3</v>
          </cell>
          <cell r="AT1133">
            <v>2</v>
          </cell>
          <cell r="AU1133">
            <v>2</v>
          </cell>
          <cell r="AV1133">
            <v>2</v>
          </cell>
          <cell r="AW1133">
            <v>1</v>
          </cell>
          <cell r="CL1133">
            <v>0</v>
          </cell>
        </row>
        <row r="1134">
          <cell r="D1134" t="str">
            <v>304NCZ0-905-C14M</v>
          </cell>
          <cell r="E1134" t="str">
            <v>304NCZ0</v>
          </cell>
          <cell r="F1134" t="str">
            <v>OSCARO</v>
          </cell>
          <cell r="G1134" t="str">
            <v>905</v>
          </cell>
          <cell r="H1134" t="str">
            <v>BLACK/GREY DK</v>
          </cell>
          <cell r="I1134">
            <v>3.052</v>
          </cell>
          <cell r="J1134">
            <v>18</v>
          </cell>
          <cell r="K1134">
            <v>0</v>
          </cell>
          <cell r="L1134">
            <v>9</v>
          </cell>
          <cell r="M1134">
            <v>0</v>
          </cell>
          <cell r="N1134">
            <v>16</v>
          </cell>
          <cell r="O1134">
            <v>0</v>
          </cell>
          <cell r="P1134">
            <v>8</v>
          </cell>
          <cell r="Q1134">
            <v>0</v>
          </cell>
          <cell r="R1134" t="str">
            <v>ETE 2019</v>
          </cell>
          <cell r="S1134" t="str">
            <v>SHOES</v>
          </cell>
          <cell r="T1134" t="str">
            <v>MAN</v>
          </cell>
          <cell r="U1134" t="str">
            <v>40-1|41-2|42-3|43-3|44-2|45-2|46-1</v>
          </cell>
          <cell r="V1134" t="str">
            <v>C14M</v>
          </cell>
          <cell r="W1134">
            <v>462</v>
          </cell>
          <cell r="X1134">
            <v>33</v>
          </cell>
          <cell r="CG1134">
            <v>33</v>
          </cell>
          <cell r="CL1134">
            <v>0</v>
          </cell>
        </row>
        <row r="1135">
          <cell r="D1135" t="str">
            <v>304NCZ0-905-PAI</v>
          </cell>
          <cell r="E1135" t="str">
            <v>304NCZ0</v>
          </cell>
          <cell r="F1135" t="str">
            <v>OSCARO</v>
          </cell>
          <cell r="G1135" t="str">
            <v>905</v>
          </cell>
          <cell r="H1135" t="str">
            <v>BLACK/GREY DK</v>
          </cell>
          <cell r="I1135">
            <v>3.052</v>
          </cell>
          <cell r="J1135">
            <v>18</v>
          </cell>
          <cell r="K1135">
            <v>0</v>
          </cell>
          <cell r="L1135">
            <v>9</v>
          </cell>
          <cell r="M1135">
            <v>0</v>
          </cell>
          <cell r="N1135">
            <v>16</v>
          </cell>
          <cell r="O1135">
            <v>0</v>
          </cell>
          <cell r="P1135">
            <v>8</v>
          </cell>
          <cell r="Q1135">
            <v>0</v>
          </cell>
          <cell r="R1135" t="str">
            <v>ETE 2019</v>
          </cell>
          <cell r="S1135" t="str">
            <v>SHOES</v>
          </cell>
          <cell r="T1135" t="str">
            <v>MAN</v>
          </cell>
          <cell r="U1135" t="str">
            <v>(vide)</v>
          </cell>
          <cell r="V1135" t="str">
            <v>PAI</v>
          </cell>
          <cell r="W1135">
            <v>14</v>
          </cell>
          <cell r="X1135">
            <v>14</v>
          </cell>
          <cell r="AQ1135">
            <v>1</v>
          </cell>
          <cell r="AR1135">
            <v>2</v>
          </cell>
          <cell r="AS1135">
            <v>3</v>
          </cell>
          <cell r="AT1135">
            <v>3</v>
          </cell>
          <cell r="AU1135">
            <v>2</v>
          </cell>
          <cell r="AV1135">
            <v>2</v>
          </cell>
          <cell r="AW1135">
            <v>1</v>
          </cell>
          <cell r="CL1135">
            <v>0</v>
          </cell>
        </row>
        <row r="1136">
          <cell r="D1136" t="str">
            <v>304NCZ0-926-C14M</v>
          </cell>
          <cell r="E1136" t="str">
            <v>304NCZ0</v>
          </cell>
          <cell r="F1136" t="str">
            <v>OSCARO</v>
          </cell>
          <cell r="G1136" t="str">
            <v>926</v>
          </cell>
          <cell r="H1136" t="str">
            <v>BROWN/BLUE MARINE</v>
          </cell>
          <cell r="I1136">
            <v>3.052</v>
          </cell>
          <cell r="J1136">
            <v>18</v>
          </cell>
          <cell r="K1136">
            <v>0</v>
          </cell>
          <cell r="L1136">
            <v>9</v>
          </cell>
          <cell r="M1136">
            <v>0</v>
          </cell>
          <cell r="N1136">
            <v>16</v>
          </cell>
          <cell r="O1136">
            <v>0</v>
          </cell>
          <cell r="P1136">
            <v>8</v>
          </cell>
          <cell r="Q1136">
            <v>0</v>
          </cell>
          <cell r="R1136" t="str">
            <v>ETE 2019</v>
          </cell>
          <cell r="S1136" t="str">
            <v>SHOES</v>
          </cell>
          <cell r="T1136" t="str">
            <v>MAN</v>
          </cell>
          <cell r="U1136" t="str">
            <v>40-1|41-2|42-3|43-3|44-2|45-2|46-1</v>
          </cell>
          <cell r="V1136" t="str">
            <v>C14M</v>
          </cell>
          <cell r="W1136">
            <v>350</v>
          </cell>
          <cell r="X1136">
            <v>25</v>
          </cell>
          <cell r="CG1136">
            <v>25</v>
          </cell>
          <cell r="CL1136">
            <v>0</v>
          </cell>
        </row>
        <row r="1137">
          <cell r="D1137" t="str">
            <v>304NCZ0-926-PAI</v>
          </cell>
          <cell r="E1137" t="str">
            <v>304NCZ0</v>
          </cell>
          <cell r="F1137" t="str">
            <v>OSCARO</v>
          </cell>
          <cell r="G1137" t="str">
            <v>926</v>
          </cell>
          <cell r="H1137" t="str">
            <v>BROWN/BLUE MARINE</v>
          </cell>
          <cell r="I1137">
            <v>3.052</v>
          </cell>
          <cell r="J1137">
            <v>18</v>
          </cell>
          <cell r="K1137">
            <v>0</v>
          </cell>
          <cell r="L1137">
            <v>9</v>
          </cell>
          <cell r="M1137">
            <v>0</v>
          </cell>
          <cell r="N1137">
            <v>16</v>
          </cell>
          <cell r="O1137">
            <v>0</v>
          </cell>
          <cell r="P1137">
            <v>8</v>
          </cell>
          <cell r="Q1137">
            <v>0</v>
          </cell>
          <cell r="R1137" t="str">
            <v>ETE 2019</v>
          </cell>
          <cell r="S1137" t="str">
            <v>SHOES</v>
          </cell>
          <cell r="T1137" t="str">
            <v>MAN</v>
          </cell>
          <cell r="U1137" t="str">
            <v>(vide)</v>
          </cell>
          <cell r="V1137" t="str">
            <v>PAI</v>
          </cell>
          <cell r="W1137">
            <v>14</v>
          </cell>
          <cell r="X1137">
            <v>14</v>
          </cell>
          <cell r="AQ1137">
            <v>1</v>
          </cell>
          <cell r="AR1137">
            <v>2</v>
          </cell>
          <cell r="AS1137">
            <v>3</v>
          </cell>
          <cell r="AT1137">
            <v>3</v>
          </cell>
          <cell r="AU1137">
            <v>2</v>
          </cell>
          <cell r="AV1137">
            <v>2</v>
          </cell>
          <cell r="AW1137">
            <v>1</v>
          </cell>
          <cell r="CL1137">
            <v>0</v>
          </cell>
        </row>
        <row r="1138">
          <cell r="D1138" t="str">
            <v>304ND40-911-PAI</v>
          </cell>
          <cell r="E1138" t="str">
            <v>304ND40</v>
          </cell>
          <cell r="F1138" t="str">
            <v>LISBOA PU</v>
          </cell>
          <cell r="G1138" t="str">
            <v>911</v>
          </cell>
          <cell r="H1138" t="str">
            <v xml:space="preserve">WHITE BLUE DK </v>
          </cell>
          <cell r="I1138">
            <v>9.7520000000000007</v>
          </cell>
          <cell r="J1138">
            <v>50</v>
          </cell>
          <cell r="K1138">
            <v>0</v>
          </cell>
          <cell r="L1138">
            <v>25</v>
          </cell>
          <cell r="M1138">
            <v>0</v>
          </cell>
          <cell r="N1138">
            <v>45</v>
          </cell>
          <cell r="O1138">
            <v>0</v>
          </cell>
          <cell r="P1138">
            <v>22.5</v>
          </cell>
          <cell r="Q1138">
            <v>0</v>
          </cell>
          <cell r="R1138" t="str">
            <v>ETE 2019</v>
          </cell>
          <cell r="S1138" t="str">
            <v>SHOES</v>
          </cell>
          <cell r="T1138" t="str">
            <v>MAN</v>
          </cell>
          <cell r="U1138" t="str">
            <v>(vide)</v>
          </cell>
          <cell r="V1138" t="str">
            <v>PAI</v>
          </cell>
          <cell r="W1138">
            <v>13</v>
          </cell>
          <cell r="X1138">
            <v>13</v>
          </cell>
          <cell r="AR1138">
            <v>3</v>
          </cell>
          <cell r="AW1138">
            <v>10</v>
          </cell>
          <cell r="CL1138">
            <v>0</v>
          </cell>
        </row>
        <row r="1139">
          <cell r="D1139" t="str">
            <v>304ND50-915-PAI</v>
          </cell>
          <cell r="E1139" t="str">
            <v>304ND50</v>
          </cell>
          <cell r="F1139" t="str">
            <v xml:space="preserve">BOKA </v>
          </cell>
          <cell r="G1139" t="str">
            <v>915</v>
          </cell>
          <cell r="H1139" t="str">
            <v xml:space="preserve">BLACK GREY DK </v>
          </cell>
          <cell r="I1139">
            <v>10.488</v>
          </cell>
          <cell r="J1139">
            <v>55</v>
          </cell>
          <cell r="K1139">
            <v>0</v>
          </cell>
          <cell r="L1139">
            <v>27.5</v>
          </cell>
          <cell r="M1139">
            <v>0</v>
          </cell>
          <cell r="N1139">
            <v>50</v>
          </cell>
          <cell r="O1139">
            <v>0</v>
          </cell>
          <cell r="P1139">
            <v>25</v>
          </cell>
          <cell r="Q1139">
            <v>0</v>
          </cell>
          <cell r="R1139" t="str">
            <v>ETE 2019</v>
          </cell>
          <cell r="S1139" t="str">
            <v>SHOES</v>
          </cell>
          <cell r="T1139" t="str">
            <v>MAN</v>
          </cell>
          <cell r="U1139" t="str">
            <v>(vide)</v>
          </cell>
          <cell r="V1139" t="str">
            <v>PAI</v>
          </cell>
          <cell r="W1139">
            <v>341</v>
          </cell>
          <cell r="X1139">
            <v>341</v>
          </cell>
          <cell r="AQ1139">
            <v>43</v>
          </cell>
          <cell r="AR1139">
            <v>72</v>
          </cell>
          <cell r="AS1139">
            <v>83</v>
          </cell>
          <cell r="AT1139">
            <v>70</v>
          </cell>
          <cell r="AU1139">
            <v>52</v>
          </cell>
          <cell r="AV1139">
            <v>21</v>
          </cell>
          <cell r="CL1139">
            <v>0</v>
          </cell>
        </row>
        <row r="1140">
          <cell r="D1140" t="str">
            <v>304ND50-915-C12M</v>
          </cell>
          <cell r="E1140" t="str">
            <v>304ND50</v>
          </cell>
          <cell r="F1140" t="str">
            <v xml:space="preserve">BOKA </v>
          </cell>
          <cell r="G1140" t="str">
            <v>915</v>
          </cell>
          <cell r="H1140" t="str">
            <v xml:space="preserve">BLACK GREY DK </v>
          </cell>
          <cell r="I1140">
            <v>10.488</v>
          </cell>
          <cell r="J1140">
            <v>55</v>
          </cell>
          <cell r="K1140">
            <v>0</v>
          </cell>
          <cell r="L1140">
            <v>27.5</v>
          </cell>
          <cell r="M1140">
            <v>0</v>
          </cell>
          <cell r="N1140">
            <v>50</v>
          </cell>
          <cell r="O1140">
            <v>0</v>
          </cell>
          <cell r="P1140">
            <v>25</v>
          </cell>
          <cell r="Q1140">
            <v>0</v>
          </cell>
          <cell r="R1140" t="str">
            <v>ETE 2019</v>
          </cell>
          <cell r="S1140" t="str">
            <v>SHOES</v>
          </cell>
          <cell r="T1140" t="str">
            <v>MAN</v>
          </cell>
          <cell r="U1140" t="str">
            <v>40-1|41-2|42-3|43-3|44-2|45-1</v>
          </cell>
          <cell r="V1140" t="str">
            <v>C12M</v>
          </cell>
          <cell r="W1140">
            <v>636</v>
          </cell>
          <cell r="X1140">
            <v>53</v>
          </cell>
          <cell r="CG1140">
            <v>53</v>
          </cell>
          <cell r="CL1140">
            <v>0</v>
          </cell>
        </row>
        <row r="1141">
          <cell r="D1141" t="str">
            <v>304ND60-900-PAI</v>
          </cell>
          <cell r="E1141" t="str">
            <v>304ND60</v>
          </cell>
          <cell r="F1141" t="str">
            <v>LISBOA PU</v>
          </cell>
          <cell r="G1141" t="str">
            <v>900</v>
          </cell>
          <cell r="H1141" t="str">
            <v xml:space="preserve">GREY TAUPE WHITE </v>
          </cell>
          <cell r="I1141">
            <v>10.260999999999999</v>
          </cell>
          <cell r="J1141">
            <v>50</v>
          </cell>
          <cell r="K1141">
            <v>0</v>
          </cell>
          <cell r="L1141">
            <v>25</v>
          </cell>
          <cell r="M1141">
            <v>0</v>
          </cell>
          <cell r="N1141">
            <v>45</v>
          </cell>
          <cell r="O1141">
            <v>0</v>
          </cell>
          <cell r="P1141">
            <v>22.5</v>
          </cell>
          <cell r="Q1141">
            <v>0</v>
          </cell>
          <cell r="R1141" t="str">
            <v>ETE 2019</v>
          </cell>
          <cell r="S1141" t="str">
            <v>SHOES</v>
          </cell>
          <cell r="T1141" t="str">
            <v>MAN</v>
          </cell>
          <cell r="U1141" t="str">
            <v>(vide)</v>
          </cell>
          <cell r="V1141" t="str">
            <v>PAI</v>
          </cell>
          <cell r="W1141">
            <v>9</v>
          </cell>
          <cell r="X1141">
            <v>9</v>
          </cell>
          <cell r="AR1141">
            <v>2</v>
          </cell>
          <cell r="AS1141">
            <v>2</v>
          </cell>
          <cell r="AT1141">
            <v>2</v>
          </cell>
          <cell r="AU1141">
            <v>2</v>
          </cell>
          <cell r="AW1141">
            <v>1</v>
          </cell>
          <cell r="CL1141">
            <v>0</v>
          </cell>
        </row>
        <row r="1142">
          <cell r="D1142" t="str">
            <v>304ND90-906-PAI</v>
          </cell>
          <cell r="E1142" t="str">
            <v>304ND90</v>
          </cell>
          <cell r="F1142" t="str">
            <v>TIXA</v>
          </cell>
          <cell r="G1142" t="str">
            <v>906</v>
          </cell>
          <cell r="H1142" t="str">
            <v>BLACK/GREY SILVER</v>
          </cell>
          <cell r="I1142">
            <v>9.7880000000000003</v>
          </cell>
          <cell r="J1142">
            <v>55</v>
          </cell>
          <cell r="K1142">
            <v>0</v>
          </cell>
          <cell r="L1142">
            <v>27.5</v>
          </cell>
          <cell r="M1142">
            <v>0</v>
          </cell>
          <cell r="N1142">
            <v>50</v>
          </cell>
          <cell r="O1142">
            <v>0</v>
          </cell>
          <cell r="P1142">
            <v>30.12</v>
          </cell>
          <cell r="Q1142">
            <v>0</v>
          </cell>
          <cell r="R1142" t="str">
            <v>HIVER 2019</v>
          </cell>
          <cell r="S1142" t="str">
            <v>SHOES</v>
          </cell>
          <cell r="T1142" t="str">
            <v>WOMAN</v>
          </cell>
          <cell r="U1142" t="str">
            <v>(vide)</v>
          </cell>
          <cell r="V1142" t="str">
            <v>PAI</v>
          </cell>
          <cell r="W1142">
            <v>7</v>
          </cell>
          <cell r="X1142">
            <v>7</v>
          </cell>
          <cell r="AM1142">
            <v>2</v>
          </cell>
          <cell r="AN1142">
            <v>3</v>
          </cell>
          <cell r="AO1142">
            <v>2</v>
          </cell>
          <cell r="CL1142">
            <v>0</v>
          </cell>
        </row>
        <row r="1143">
          <cell r="D1143" t="str">
            <v>304ND90-909-C12W</v>
          </cell>
          <cell r="E1143" t="str">
            <v>304ND90</v>
          </cell>
          <cell r="F1143" t="str">
            <v>TIXA</v>
          </cell>
          <cell r="G1143" t="str">
            <v>909</v>
          </cell>
          <cell r="H1143" t="str">
            <v xml:space="preserve">WHITE GREY SILVER </v>
          </cell>
          <cell r="I1143">
            <v>9.7880000000000003</v>
          </cell>
          <cell r="J1143">
            <v>55</v>
          </cell>
          <cell r="K1143">
            <v>0</v>
          </cell>
          <cell r="L1143">
            <v>27.5</v>
          </cell>
          <cell r="M1143">
            <v>0</v>
          </cell>
          <cell r="N1143">
            <v>50</v>
          </cell>
          <cell r="O1143">
            <v>0</v>
          </cell>
          <cell r="P1143">
            <v>30.12</v>
          </cell>
          <cell r="Q1143">
            <v>0</v>
          </cell>
          <cell r="R1143" t="str">
            <v>HIVER 2019</v>
          </cell>
          <cell r="S1143" t="str">
            <v>SHOES</v>
          </cell>
          <cell r="T1143" t="str">
            <v>WOMAN</v>
          </cell>
          <cell r="U1143" t="str">
            <v>36-1|37-2|38-3|39-3|40-2|41-1</v>
          </cell>
          <cell r="V1143" t="str">
            <v>C12W</v>
          </cell>
          <cell r="W1143">
            <v>1020</v>
          </cell>
          <cell r="X1143">
            <v>85</v>
          </cell>
          <cell r="CG1143">
            <v>85</v>
          </cell>
          <cell r="CL1143">
            <v>0</v>
          </cell>
        </row>
        <row r="1144">
          <cell r="D1144" t="str">
            <v>304ND90-909-PAI</v>
          </cell>
          <cell r="E1144" t="str">
            <v>304ND90</v>
          </cell>
          <cell r="F1144" t="str">
            <v>TIXA</v>
          </cell>
          <cell r="G1144" t="str">
            <v>909</v>
          </cell>
          <cell r="H1144" t="str">
            <v xml:space="preserve">WHITE GREY SILVER </v>
          </cell>
          <cell r="I1144">
            <v>9.7880000000000003</v>
          </cell>
          <cell r="J1144">
            <v>55</v>
          </cell>
          <cell r="K1144">
            <v>0</v>
          </cell>
          <cell r="L1144">
            <v>27.5</v>
          </cell>
          <cell r="M1144">
            <v>0</v>
          </cell>
          <cell r="N1144">
            <v>50</v>
          </cell>
          <cell r="O1144">
            <v>0</v>
          </cell>
          <cell r="P1144">
            <v>30.12</v>
          </cell>
          <cell r="Q1144">
            <v>0</v>
          </cell>
          <cell r="R1144" t="str">
            <v>HIVER 2019</v>
          </cell>
          <cell r="S1144" t="str">
            <v>SHOES</v>
          </cell>
          <cell r="T1144" t="str">
            <v>WOMAN</v>
          </cell>
          <cell r="U1144" t="str">
            <v>(vide)</v>
          </cell>
          <cell r="V1144" t="str">
            <v>PAI</v>
          </cell>
          <cell r="W1144">
            <v>30</v>
          </cell>
          <cell r="X1144">
            <v>30</v>
          </cell>
          <cell r="AM1144">
            <v>6</v>
          </cell>
          <cell r="AN1144">
            <v>6</v>
          </cell>
          <cell r="AO1144">
            <v>5</v>
          </cell>
          <cell r="AP1144">
            <v>8</v>
          </cell>
          <cell r="AQ1144">
            <v>2</v>
          </cell>
          <cell r="AR1144">
            <v>3</v>
          </cell>
          <cell r="CL1144">
            <v>0</v>
          </cell>
        </row>
        <row r="1145">
          <cell r="D1145" t="str">
            <v>304ND90-922-PAI</v>
          </cell>
          <cell r="E1145" t="str">
            <v>304ND90</v>
          </cell>
          <cell r="F1145" t="str">
            <v>TIXA</v>
          </cell>
          <cell r="G1145" t="str">
            <v>922</v>
          </cell>
          <cell r="H1145" t="str">
            <v>PINK SOFT</v>
          </cell>
          <cell r="I1145">
            <v>9.7880000000000003</v>
          </cell>
          <cell r="J1145">
            <v>55</v>
          </cell>
          <cell r="K1145">
            <v>0</v>
          </cell>
          <cell r="L1145">
            <v>27.5</v>
          </cell>
          <cell r="M1145">
            <v>0</v>
          </cell>
          <cell r="N1145">
            <v>50</v>
          </cell>
          <cell r="O1145">
            <v>0</v>
          </cell>
          <cell r="P1145">
            <v>30.12</v>
          </cell>
          <cell r="Q1145">
            <v>0</v>
          </cell>
          <cell r="R1145" t="str">
            <v>HIVER 2019</v>
          </cell>
          <cell r="S1145" t="str">
            <v>SHOES</v>
          </cell>
          <cell r="T1145" t="str">
            <v>WOMAN</v>
          </cell>
          <cell r="U1145" t="str">
            <v>(vide)</v>
          </cell>
          <cell r="V1145" t="str">
            <v>PAI</v>
          </cell>
          <cell r="W1145">
            <v>35</v>
          </cell>
          <cell r="X1145">
            <v>35</v>
          </cell>
          <cell r="AM1145">
            <v>3</v>
          </cell>
          <cell r="AN1145">
            <v>6</v>
          </cell>
          <cell r="AO1145">
            <v>13</v>
          </cell>
          <cell r="AP1145">
            <v>5</v>
          </cell>
          <cell r="AQ1145">
            <v>2</v>
          </cell>
          <cell r="AR1145">
            <v>6</v>
          </cell>
          <cell r="CL1145">
            <v>0</v>
          </cell>
        </row>
        <row r="1146">
          <cell r="D1146" t="str">
            <v>304ND90-924-C12W</v>
          </cell>
          <cell r="E1146" t="str">
            <v>304ND90</v>
          </cell>
          <cell r="F1146" t="str">
            <v>TIXA</v>
          </cell>
          <cell r="G1146" t="str">
            <v>924</v>
          </cell>
          <cell r="H1146" t="str">
            <v>GREY DK/GREY SILVER</v>
          </cell>
          <cell r="I1146">
            <v>9.7880000000000003</v>
          </cell>
          <cell r="J1146">
            <v>55</v>
          </cell>
          <cell r="K1146">
            <v>0</v>
          </cell>
          <cell r="L1146">
            <v>27.5</v>
          </cell>
          <cell r="M1146">
            <v>0</v>
          </cell>
          <cell r="N1146">
            <v>50</v>
          </cell>
          <cell r="O1146">
            <v>0</v>
          </cell>
          <cell r="P1146">
            <v>30.12</v>
          </cell>
          <cell r="Q1146">
            <v>0</v>
          </cell>
          <cell r="R1146" t="str">
            <v>HIVER 2019</v>
          </cell>
          <cell r="S1146" t="str">
            <v>SHOES</v>
          </cell>
          <cell r="T1146" t="str">
            <v>WOMAN</v>
          </cell>
          <cell r="U1146" t="str">
            <v>36-1|37-2|38-3|39-3|40-2|41-1</v>
          </cell>
          <cell r="V1146" t="str">
            <v>C12W</v>
          </cell>
          <cell r="W1146">
            <v>552</v>
          </cell>
          <cell r="X1146">
            <v>46</v>
          </cell>
          <cell r="CG1146">
            <v>46</v>
          </cell>
          <cell r="CL1146">
            <v>0</v>
          </cell>
        </row>
        <row r="1147">
          <cell r="D1147" t="str">
            <v>304ND90-924-PAI</v>
          </cell>
          <cell r="E1147" t="str">
            <v>304ND90</v>
          </cell>
          <cell r="F1147" t="str">
            <v>TIXA</v>
          </cell>
          <cell r="G1147" t="str">
            <v>924</v>
          </cell>
          <cell r="H1147" t="str">
            <v>GREY DK/GREY SILVER</v>
          </cell>
          <cell r="I1147">
            <v>9.7880000000000003</v>
          </cell>
          <cell r="J1147">
            <v>55</v>
          </cell>
          <cell r="K1147">
            <v>0</v>
          </cell>
          <cell r="L1147">
            <v>27.5</v>
          </cell>
          <cell r="M1147">
            <v>0</v>
          </cell>
          <cell r="N1147">
            <v>50</v>
          </cell>
          <cell r="O1147">
            <v>0</v>
          </cell>
          <cell r="P1147">
            <v>30.12</v>
          </cell>
          <cell r="Q1147">
            <v>0</v>
          </cell>
          <cell r="R1147" t="str">
            <v>HIVER 2019</v>
          </cell>
          <cell r="S1147" t="str">
            <v>SHOES</v>
          </cell>
          <cell r="T1147" t="str">
            <v>WOMAN</v>
          </cell>
          <cell r="U1147" t="str">
            <v>(vide)</v>
          </cell>
          <cell r="V1147" t="str">
            <v>PAI</v>
          </cell>
          <cell r="W1147">
            <v>1</v>
          </cell>
          <cell r="X1147">
            <v>1</v>
          </cell>
          <cell r="AM1147">
            <v>1</v>
          </cell>
          <cell r="CL1147">
            <v>0</v>
          </cell>
        </row>
        <row r="1148">
          <cell r="D1148" t="str">
            <v>304ND90-951-PAI</v>
          </cell>
          <cell r="E1148" t="str">
            <v>304ND90</v>
          </cell>
          <cell r="F1148" t="str">
            <v>TIXA</v>
          </cell>
          <cell r="G1148" t="str">
            <v>951</v>
          </cell>
          <cell r="H1148" t="str">
            <v>WHITE/GOLD</v>
          </cell>
          <cell r="I1148">
            <v>9.7880000000000003</v>
          </cell>
          <cell r="J1148">
            <v>55</v>
          </cell>
          <cell r="K1148">
            <v>0</v>
          </cell>
          <cell r="L1148">
            <v>27.5</v>
          </cell>
          <cell r="M1148">
            <v>0</v>
          </cell>
          <cell r="N1148">
            <v>50</v>
          </cell>
          <cell r="O1148">
            <v>0</v>
          </cell>
          <cell r="P1148">
            <v>30.12</v>
          </cell>
          <cell r="Q1148">
            <v>0</v>
          </cell>
          <cell r="R1148" t="str">
            <v>HIVER 2019</v>
          </cell>
          <cell r="S1148" t="str">
            <v>SHOES</v>
          </cell>
          <cell r="T1148" t="str">
            <v>WOMAN</v>
          </cell>
          <cell r="U1148" t="str">
            <v>(vide)</v>
          </cell>
          <cell r="V1148" t="str">
            <v>PAI</v>
          </cell>
          <cell r="W1148">
            <v>5</v>
          </cell>
          <cell r="X1148">
            <v>5</v>
          </cell>
          <cell r="AM1148">
            <v>4</v>
          </cell>
          <cell r="AN1148">
            <v>1</v>
          </cell>
          <cell r="CL1148">
            <v>0</v>
          </cell>
        </row>
        <row r="1149">
          <cell r="D1149" t="str">
            <v>304ND90-952-C12W</v>
          </cell>
          <cell r="E1149" t="str">
            <v>304ND90</v>
          </cell>
          <cell r="F1149" t="str">
            <v>TIXA</v>
          </cell>
          <cell r="G1149" t="str">
            <v>952</v>
          </cell>
          <cell r="H1149" t="str">
            <v>BLACK/GOLD</v>
          </cell>
          <cell r="I1149">
            <v>9.7880000000000003</v>
          </cell>
          <cell r="J1149">
            <v>55</v>
          </cell>
          <cell r="K1149">
            <v>0</v>
          </cell>
          <cell r="L1149">
            <v>27.5</v>
          </cell>
          <cell r="M1149">
            <v>0</v>
          </cell>
          <cell r="N1149">
            <v>50</v>
          </cell>
          <cell r="O1149">
            <v>0</v>
          </cell>
          <cell r="P1149">
            <v>30.12</v>
          </cell>
          <cell r="Q1149">
            <v>0</v>
          </cell>
          <cell r="R1149" t="str">
            <v>HIVER 2019</v>
          </cell>
          <cell r="S1149" t="str">
            <v>SHOES</v>
          </cell>
          <cell r="T1149" t="str">
            <v>WOMAN</v>
          </cell>
          <cell r="U1149" t="str">
            <v>36-1|37-2|38-3|39-3|40-2|41-1</v>
          </cell>
          <cell r="V1149" t="str">
            <v>C12W</v>
          </cell>
          <cell r="W1149">
            <v>720</v>
          </cell>
          <cell r="X1149">
            <v>60</v>
          </cell>
          <cell r="CG1149">
            <v>60</v>
          </cell>
          <cell r="CL1149">
            <v>0</v>
          </cell>
        </row>
        <row r="1150">
          <cell r="D1150" t="str">
            <v>304ND90-952-PAI</v>
          </cell>
          <cell r="E1150" t="str">
            <v>304ND90</v>
          </cell>
          <cell r="F1150" t="str">
            <v>TIXA</v>
          </cell>
          <cell r="G1150" t="str">
            <v>952</v>
          </cell>
          <cell r="H1150" t="str">
            <v>BLACK/GOLD</v>
          </cell>
          <cell r="I1150">
            <v>9.7880000000000003</v>
          </cell>
          <cell r="J1150">
            <v>55</v>
          </cell>
          <cell r="K1150">
            <v>0</v>
          </cell>
          <cell r="L1150">
            <v>27.5</v>
          </cell>
          <cell r="M1150">
            <v>0</v>
          </cell>
          <cell r="N1150">
            <v>50</v>
          </cell>
          <cell r="O1150">
            <v>0</v>
          </cell>
          <cell r="P1150">
            <v>30.12</v>
          </cell>
          <cell r="Q1150">
            <v>0</v>
          </cell>
          <cell r="R1150" t="str">
            <v>HIVER 2019</v>
          </cell>
          <cell r="S1150" t="str">
            <v>SHOES</v>
          </cell>
          <cell r="T1150" t="str">
            <v>WOMAN</v>
          </cell>
          <cell r="U1150" t="str">
            <v>(vide)</v>
          </cell>
          <cell r="V1150" t="str">
            <v>PAI</v>
          </cell>
          <cell r="W1150">
            <v>9</v>
          </cell>
          <cell r="X1150">
            <v>9</v>
          </cell>
          <cell r="AM1150">
            <v>2</v>
          </cell>
          <cell r="AN1150">
            <v>2</v>
          </cell>
          <cell r="AO1150">
            <v>1</v>
          </cell>
          <cell r="AP1150">
            <v>1</v>
          </cell>
          <cell r="AQ1150">
            <v>2</v>
          </cell>
          <cell r="AR1150">
            <v>1</v>
          </cell>
          <cell r="CL1150">
            <v>0</v>
          </cell>
        </row>
        <row r="1151">
          <cell r="D1151" t="str">
            <v>304ND90-953-C12W</v>
          </cell>
          <cell r="E1151" t="str">
            <v>304ND90</v>
          </cell>
          <cell r="F1151" t="str">
            <v>TIXA</v>
          </cell>
          <cell r="G1151" t="str">
            <v>953</v>
          </cell>
          <cell r="H1151" t="str">
            <v xml:space="preserve">WHITE BROWN LT </v>
          </cell>
          <cell r="I1151">
            <v>9.7880000000000003</v>
          </cell>
          <cell r="J1151">
            <v>55</v>
          </cell>
          <cell r="K1151">
            <v>0</v>
          </cell>
          <cell r="L1151">
            <v>27.5</v>
          </cell>
          <cell r="M1151">
            <v>0</v>
          </cell>
          <cell r="N1151">
            <v>50</v>
          </cell>
          <cell r="O1151">
            <v>0</v>
          </cell>
          <cell r="P1151">
            <v>30.12</v>
          </cell>
          <cell r="Q1151">
            <v>0</v>
          </cell>
          <cell r="R1151" t="str">
            <v>HIVER 2019</v>
          </cell>
          <cell r="S1151" t="str">
            <v>SHOES</v>
          </cell>
          <cell r="T1151" t="str">
            <v>WOMAN</v>
          </cell>
          <cell r="U1151" t="str">
            <v>36-1|37-2|38-3|39-3|40-2|41-1</v>
          </cell>
          <cell r="V1151" t="str">
            <v>C12W</v>
          </cell>
          <cell r="W1151">
            <v>948</v>
          </cell>
          <cell r="X1151">
            <v>79</v>
          </cell>
          <cell r="CG1151">
            <v>79</v>
          </cell>
          <cell r="CL1151">
            <v>0</v>
          </cell>
        </row>
        <row r="1152">
          <cell r="D1152" t="str">
            <v>304ND90-953-PAI</v>
          </cell>
          <cell r="E1152" t="str">
            <v>304ND90</v>
          </cell>
          <cell r="F1152" t="str">
            <v>TIXA</v>
          </cell>
          <cell r="G1152" t="str">
            <v>953</v>
          </cell>
          <cell r="H1152" t="str">
            <v xml:space="preserve">WHITE BROWN LT </v>
          </cell>
          <cell r="I1152">
            <v>9.7880000000000003</v>
          </cell>
          <cell r="J1152">
            <v>55</v>
          </cell>
          <cell r="K1152">
            <v>0</v>
          </cell>
          <cell r="L1152">
            <v>27.5</v>
          </cell>
          <cell r="M1152">
            <v>0</v>
          </cell>
          <cell r="N1152">
            <v>50</v>
          </cell>
          <cell r="O1152">
            <v>0</v>
          </cell>
          <cell r="P1152">
            <v>30.12</v>
          </cell>
          <cell r="Q1152">
            <v>0</v>
          </cell>
          <cell r="R1152" t="str">
            <v>HIVER 2019</v>
          </cell>
          <cell r="S1152" t="str">
            <v>SHOES</v>
          </cell>
          <cell r="T1152" t="str">
            <v>WOMAN</v>
          </cell>
          <cell r="U1152" t="str">
            <v>(vide)</v>
          </cell>
          <cell r="V1152" t="str">
            <v>PAI</v>
          </cell>
          <cell r="W1152">
            <v>20</v>
          </cell>
          <cell r="X1152">
            <v>20</v>
          </cell>
          <cell r="AM1152">
            <v>2</v>
          </cell>
          <cell r="AN1152">
            <v>4</v>
          </cell>
          <cell r="AO1152">
            <v>6</v>
          </cell>
          <cell r="AP1152">
            <v>4</v>
          </cell>
          <cell r="AQ1152">
            <v>3</v>
          </cell>
          <cell r="AR1152">
            <v>1</v>
          </cell>
          <cell r="CL1152">
            <v>0</v>
          </cell>
        </row>
        <row r="1153">
          <cell r="D1153" t="str">
            <v>304ND90-954-C12W</v>
          </cell>
          <cell r="E1153" t="str">
            <v>304ND90</v>
          </cell>
          <cell r="F1153" t="str">
            <v>TIXA</v>
          </cell>
          <cell r="G1153" t="str">
            <v>954</v>
          </cell>
          <cell r="H1153" t="str">
            <v xml:space="preserve">BLUE MARINE /BROWN </v>
          </cell>
          <cell r="I1153">
            <v>9.7880000000000003</v>
          </cell>
          <cell r="J1153">
            <v>55</v>
          </cell>
          <cell r="K1153">
            <v>0</v>
          </cell>
          <cell r="L1153">
            <v>27.5</v>
          </cell>
          <cell r="M1153">
            <v>0</v>
          </cell>
          <cell r="N1153">
            <v>50</v>
          </cell>
          <cell r="O1153">
            <v>0</v>
          </cell>
          <cell r="P1153">
            <v>30.12</v>
          </cell>
          <cell r="Q1153">
            <v>0</v>
          </cell>
          <cell r="R1153" t="str">
            <v>HIVER 2019</v>
          </cell>
          <cell r="S1153" t="str">
            <v>SHOES</v>
          </cell>
          <cell r="T1153" t="str">
            <v>WOMAN</v>
          </cell>
          <cell r="U1153" t="str">
            <v>36-1|37-2|38-3|39-3|40-2|41-1</v>
          </cell>
          <cell r="V1153" t="str">
            <v>C12W</v>
          </cell>
          <cell r="W1153">
            <v>240</v>
          </cell>
          <cell r="X1153">
            <v>20</v>
          </cell>
          <cell r="CG1153">
            <v>20</v>
          </cell>
          <cell r="CL1153">
            <v>0</v>
          </cell>
        </row>
        <row r="1154">
          <cell r="D1154" t="str">
            <v>304ND90-954-PAI</v>
          </cell>
          <cell r="E1154" t="str">
            <v>304ND90</v>
          </cell>
          <cell r="F1154" t="str">
            <v>TIXA</v>
          </cell>
          <cell r="G1154" t="str">
            <v>954</v>
          </cell>
          <cell r="H1154" t="str">
            <v xml:space="preserve">BLUE MARINE /BROWN </v>
          </cell>
          <cell r="I1154">
            <v>9.7880000000000003</v>
          </cell>
          <cell r="J1154">
            <v>55</v>
          </cell>
          <cell r="K1154">
            <v>0</v>
          </cell>
          <cell r="L1154">
            <v>27.5</v>
          </cell>
          <cell r="M1154">
            <v>0</v>
          </cell>
          <cell r="N1154">
            <v>50</v>
          </cell>
          <cell r="O1154">
            <v>0</v>
          </cell>
          <cell r="P1154">
            <v>30.12</v>
          </cell>
          <cell r="Q1154">
            <v>0</v>
          </cell>
          <cell r="R1154" t="str">
            <v>HIVER 2019</v>
          </cell>
          <cell r="S1154" t="str">
            <v>SHOES</v>
          </cell>
          <cell r="T1154" t="str">
            <v>WOMAN</v>
          </cell>
          <cell r="U1154" t="str">
            <v>(vide)</v>
          </cell>
          <cell r="V1154" t="str">
            <v>PAI</v>
          </cell>
          <cell r="W1154">
            <v>13</v>
          </cell>
          <cell r="X1154">
            <v>13</v>
          </cell>
          <cell r="AM1154">
            <v>2</v>
          </cell>
          <cell r="AN1154">
            <v>1</v>
          </cell>
          <cell r="AO1154">
            <v>5</v>
          </cell>
          <cell r="AP1154">
            <v>3</v>
          </cell>
          <cell r="AR1154">
            <v>2</v>
          </cell>
          <cell r="CL1154">
            <v>0</v>
          </cell>
        </row>
        <row r="1155">
          <cell r="D1155" t="str">
            <v>304ND90-955-C12W</v>
          </cell>
          <cell r="E1155" t="str">
            <v>304ND90</v>
          </cell>
          <cell r="F1155" t="str">
            <v>TIXA</v>
          </cell>
          <cell r="G1155" t="str">
            <v>955</v>
          </cell>
          <cell r="H1155" t="str">
            <v xml:space="preserve">BLACK YELLOW GOLD </v>
          </cell>
          <cell r="I1155">
            <v>9.7880000000000003</v>
          </cell>
          <cell r="J1155">
            <v>55</v>
          </cell>
          <cell r="K1155">
            <v>0</v>
          </cell>
          <cell r="L1155">
            <v>27.5</v>
          </cell>
          <cell r="M1155">
            <v>0</v>
          </cell>
          <cell r="N1155">
            <v>50</v>
          </cell>
          <cell r="O1155">
            <v>0</v>
          </cell>
          <cell r="P1155">
            <v>30.12</v>
          </cell>
          <cell r="Q1155">
            <v>0</v>
          </cell>
          <cell r="R1155" t="str">
            <v>HIVER 2019</v>
          </cell>
          <cell r="S1155" t="str">
            <v>SHOES</v>
          </cell>
          <cell r="T1155" t="str">
            <v>WOMAN</v>
          </cell>
          <cell r="U1155" t="str">
            <v>36-1|37-2|38-3|39-3|40-2|41-1</v>
          </cell>
          <cell r="V1155" t="str">
            <v>C12W</v>
          </cell>
          <cell r="W1155">
            <v>348</v>
          </cell>
          <cell r="X1155">
            <v>29</v>
          </cell>
          <cell r="CG1155">
            <v>29</v>
          </cell>
          <cell r="CL1155">
            <v>0</v>
          </cell>
        </row>
        <row r="1156">
          <cell r="D1156" t="str">
            <v>304ND90-955-PAI</v>
          </cell>
          <cell r="E1156" t="str">
            <v>304ND90</v>
          </cell>
          <cell r="F1156" t="str">
            <v>TIXA</v>
          </cell>
          <cell r="G1156" t="str">
            <v>955</v>
          </cell>
          <cell r="H1156" t="str">
            <v xml:space="preserve">BLACK YELLOW GOLD </v>
          </cell>
          <cell r="I1156">
            <v>9.7880000000000003</v>
          </cell>
          <cell r="J1156">
            <v>55</v>
          </cell>
          <cell r="K1156">
            <v>0</v>
          </cell>
          <cell r="L1156">
            <v>27.5</v>
          </cell>
          <cell r="M1156">
            <v>0</v>
          </cell>
          <cell r="N1156">
            <v>50</v>
          </cell>
          <cell r="O1156">
            <v>0</v>
          </cell>
          <cell r="P1156">
            <v>30.12</v>
          </cell>
          <cell r="Q1156">
            <v>0</v>
          </cell>
          <cell r="R1156" t="str">
            <v>HIVER 2019</v>
          </cell>
          <cell r="S1156" t="str">
            <v>SHOES</v>
          </cell>
          <cell r="T1156" t="str">
            <v>WOMAN</v>
          </cell>
          <cell r="U1156" t="str">
            <v>(vide)</v>
          </cell>
          <cell r="V1156" t="str">
            <v>PAI</v>
          </cell>
          <cell r="W1156">
            <v>14</v>
          </cell>
          <cell r="X1156">
            <v>14</v>
          </cell>
          <cell r="AM1156">
            <v>2</v>
          </cell>
          <cell r="AN1156">
            <v>2</v>
          </cell>
          <cell r="AO1156">
            <v>4</v>
          </cell>
          <cell r="AP1156">
            <v>3</v>
          </cell>
          <cell r="AQ1156">
            <v>2</v>
          </cell>
          <cell r="AR1156">
            <v>1</v>
          </cell>
          <cell r="CL1156">
            <v>0</v>
          </cell>
        </row>
        <row r="1157">
          <cell r="D1157" t="str">
            <v>304NDD0-909-PAI</v>
          </cell>
          <cell r="E1157" t="str">
            <v>304NDD0</v>
          </cell>
          <cell r="F1157" t="str">
            <v xml:space="preserve">PALAVELA </v>
          </cell>
          <cell r="G1157" t="str">
            <v>909</v>
          </cell>
          <cell r="H1157" t="str">
            <v xml:space="preserve">WHITE GREY SILVER </v>
          </cell>
          <cell r="I1157">
            <v>9.7929999999999993</v>
          </cell>
          <cell r="J1157">
            <v>50</v>
          </cell>
          <cell r="K1157">
            <v>0</v>
          </cell>
          <cell r="L1157">
            <v>25</v>
          </cell>
          <cell r="M1157">
            <v>0</v>
          </cell>
          <cell r="N1157">
            <v>40</v>
          </cell>
          <cell r="O1157">
            <v>0</v>
          </cell>
          <cell r="P1157">
            <v>24.1</v>
          </cell>
          <cell r="Q1157">
            <v>0</v>
          </cell>
          <cell r="R1157" t="str">
            <v>ETE 2019</v>
          </cell>
          <cell r="S1157" t="str">
            <v>SHOES</v>
          </cell>
          <cell r="T1157" t="str">
            <v>WOMAN</v>
          </cell>
          <cell r="U1157" t="str">
            <v>(vide)</v>
          </cell>
          <cell r="V1157" t="str">
            <v>PAI</v>
          </cell>
          <cell r="W1157">
            <v>1</v>
          </cell>
          <cell r="X1157">
            <v>1</v>
          </cell>
          <cell r="AO1157">
            <v>1</v>
          </cell>
          <cell r="CL1157">
            <v>0</v>
          </cell>
        </row>
        <row r="1158">
          <cell r="D1158" t="str">
            <v>304NE70-909-PAI</v>
          </cell>
          <cell r="E1158" t="str">
            <v>304NE70</v>
          </cell>
          <cell r="F1158" t="str">
            <v>SAN REMO</v>
          </cell>
          <cell r="G1158" t="str">
            <v>909</v>
          </cell>
          <cell r="H1158" t="str">
            <v xml:space="preserve">GREEN OLD GOLD </v>
          </cell>
          <cell r="I1158">
            <v>8.7149999999999999</v>
          </cell>
          <cell r="J1158">
            <v>55</v>
          </cell>
          <cell r="K1158">
            <v>0</v>
          </cell>
          <cell r="L1158">
            <v>27.5</v>
          </cell>
          <cell r="M1158">
            <v>0</v>
          </cell>
          <cell r="N1158">
            <v>50</v>
          </cell>
          <cell r="O1158">
            <v>0</v>
          </cell>
          <cell r="P1158">
            <v>30.12</v>
          </cell>
          <cell r="Q1158">
            <v>0</v>
          </cell>
          <cell r="R1158" t="str">
            <v>HIVER 2019</v>
          </cell>
          <cell r="S1158" t="str">
            <v>SHOES</v>
          </cell>
          <cell r="T1158" t="str">
            <v>WOMAN</v>
          </cell>
          <cell r="U1158" t="str">
            <v>(vide)</v>
          </cell>
          <cell r="V1158" t="str">
            <v>PAI</v>
          </cell>
          <cell r="W1158">
            <v>6</v>
          </cell>
          <cell r="X1158">
            <v>6</v>
          </cell>
          <cell r="AM1158">
            <v>2</v>
          </cell>
          <cell r="AN1158">
            <v>1</v>
          </cell>
          <cell r="AO1158">
            <v>1</v>
          </cell>
          <cell r="AQ1158">
            <v>2</v>
          </cell>
          <cell r="CL1158">
            <v>0</v>
          </cell>
        </row>
        <row r="1159">
          <cell r="D1159" t="str">
            <v>304NE70-910-PAI</v>
          </cell>
          <cell r="E1159" t="str">
            <v>304NE70</v>
          </cell>
          <cell r="F1159" t="str">
            <v>SAN REMO</v>
          </cell>
          <cell r="G1159" t="str">
            <v>910</v>
          </cell>
          <cell r="H1159" t="str">
            <v xml:space="preserve">BLUE MARINE SILVER </v>
          </cell>
          <cell r="I1159">
            <v>8.7149999999999999</v>
          </cell>
          <cell r="J1159">
            <v>55</v>
          </cell>
          <cell r="K1159">
            <v>0</v>
          </cell>
          <cell r="L1159">
            <v>27.5</v>
          </cell>
          <cell r="M1159">
            <v>0</v>
          </cell>
          <cell r="N1159">
            <v>50</v>
          </cell>
          <cell r="O1159">
            <v>0</v>
          </cell>
          <cell r="P1159">
            <v>30.12</v>
          </cell>
          <cell r="Q1159">
            <v>0</v>
          </cell>
          <cell r="R1159" t="str">
            <v>HIVER 2019</v>
          </cell>
          <cell r="S1159" t="str">
            <v>SHOES</v>
          </cell>
          <cell r="T1159" t="str">
            <v>WOMAN</v>
          </cell>
          <cell r="U1159" t="str">
            <v>(vide)</v>
          </cell>
          <cell r="V1159" t="str">
            <v>PAI</v>
          </cell>
          <cell r="W1159">
            <v>9</v>
          </cell>
          <cell r="X1159">
            <v>9</v>
          </cell>
          <cell r="AM1159">
            <v>1</v>
          </cell>
          <cell r="AN1159">
            <v>2</v>
          </cell>
          <cell r="AP1159">
            <v>3</v>
          </cell>
          <cell r="AQ1159">
            <v>2</v>
          </cell>
          <cell r="AR1159">
            <v>1</v>
          </cell>
          <cell r="CL1159">
            <v>0</v>
          </cell>
        </row>
        <row r="1160">
          <cell r="D1160" t="str">
            <v>304NE70-919-C12W</v>
          </cell>
          <cell r="E1160" t="str">
            <v>304NE70</v>
          </cell>
          <cell r="F1160" t="str">
            <v>SAN REMO</v>
          </cell>
          <cell r="G1160" t="str">
            <v>919</v>
          </cell>
          <cell r="H1160" t="str">
            <v>BROWN GREY WARM (917)</v>
          </cell>
          <cell r="I1160">
            <v>8.7149999999999999</v>
          </cell>
          <cell r="J1160">
            <v>55</v>
          </cell>
          <cell r="K1160">
            <v>0</v>
          </cell>
          <cell r="L1160">
            <v>27.5</v>
          </cell>
          <cell r="M1160">
            <v>0</v>
          </cell>
          <cell r="N1160">
            <v>50</v>
          </cell>
          <cell r="O1160">
            <v>0</v>
          </cell>
          <cell r="P1160">
            <v>30.12</v>
          </cell>
          <cell r="Q1160">
            <v>0</v>
          </cell>
          <cell r="R1160" t="str">
            <v>HIVER 2019</v>
          </cell>
          <cell r="S1160" t="str">
            <v>SHOES</v>
          </cell>
          <cell r="T1160" t="str">
            <v>WOMAN</v>
          </cell>
          <cell r="U1160" t="str">
            <v>36-1|37-2|38-3|39-3|40-2|41-1</v>
          </cell>
          <cell r="V1160" t="str">
            <v>C12W</v>
          </cell>
          <cell r="W1160">
            <v>660</v>
          </cell>
          <cell r="X1160">
            <v>55</v>
          </cell>
          <cell r="CG1160">
            <v>55</v>
          </cell>
          <cell r="CL1160">
            <v>0</v>
          </cell>
        </row>
        <row r="1161">
          <cell r="D1161" t="str">
            <v>304NE70-919-PAI</v>
          </cell>
          <cell r="E1161" t="str">
            <v>304NE70</v>
          </cell>
          <cell r="F1161" t="str">
            <v>SAN REMO</v>
          </cell>
          <cell r="G1161" t="str">
            <v>919</v>
          </cell>
          <cell r="H1161" t="str">
            <v>BROWN GREY WARM (917)</v>
          </cell>
          <cell r="I1161">
            <v>8.7149999999999999</v>
          </cell>
          <cell r="J1161">
            <v>55</v>
          </cell>
          <cell r="K1161">
            <v>0</v>
          </cell>
          <cell r="L1161">
            <v>27.5</v>
          </cell>
          <cell r="M1161">
            <v>0</v>
          </cell>
          <cell r="N1161">
            <v>50</v>
          </cell>
          <cell r="O1161">
            <v>0</v>
          </cell>
          <cell r="P1161">
            <v>30.12</v>
          </cell>
          <cell r="Q1161">
            <v>0</v>
          </cell>
          <cell r="R1161" t="str">
            <v>HIVER 2019</v>
          </cell>
          <cell r="S1161" t="str">
            <v>SHOES</v>
          </cell>
          <cell r="T1161" t="str">
            <v>WOMAN</v>
          </cell>
          <cell r="U1161" t="str">
            <v>(vide)</v>
          </cell>
          <cell r="V1161" t="str">
            <v>PAI</v>
          </cell>
          <cell r="W1161">
            <v>20</v>
          </cell>
          <cell r="X1161">
            <v>20</v>
          </cell>
          <cell r="AM1161">
            <v>2</v>
          </cell>
          <cell r="AN1161">
            <v>1</v>
          </cell>
          <cell r="AO1161">
            <v>5</v>
          </cell>
          <cell r="AP1161">
            <v>6</v>
          </cell>
          <cell r="AQ1161">
            <v>4</v>
          </cell>
          <cell r="AR1161">
            <v>2</v>
          </cell>
          <cell r="CL1161">
            <v>0</v>
          </cell>
        </row>
        <row r="1162">
          <cell r="D1162" t="str">
            <v>304NEK0-910-C12MN</v>
          </cell>
          <cell r="E1162" t="str">
            <v>304NEK0</v>
          </cell>
          <cell r="F1162" t="str">
            <v xml:space="preserve">PRIAM </v>
          </cell>
          <cell r="G1162" t="str">
            <v>910</v>
          </cell>
          <cell r="H1162" t="str">
            <v xml:space="preserve">BROWN BROWN LT </v>
          </cell>
          <cell r="I1162">
            <v>11.445</v>
          </cell>
          <cell r="J1162">
            <v>60</v>
          </cell>
          <cell r="K1162">
            <v>0</v>
          </cell>
          <cell r="L1162">
            <v>30</v>
          </cell>
          <cell r="M1162">
            <v>0</v>
          </cell>
          <cell r="N1162">
            <v>45</v>
          </cell>
          <cell r="O1162">
            <v>0</v>
          </cell>
          <cell r="P1162">
            <v>22.5</v>
          </cell>
          <cell r="Q1162">
            <v>0</v>
          </cell>
          <cell r="R1162" t="str">
            <v>HIVER 2019</v>
          </cell>
          <cell r="S1162" t="str">
            <v>SHOES</v>
          </cell>
          <cell r="T1162" t="str">
            <v>MAN</v>
          </cell>
          <cell r="U1162" t="str">
            <v>40-1|41-2|42-2|43-3|44-2|45-1|46-1</v>
          </cell>
          <cell r="V1162" t="str">
            <v>C12MN</v>
          </cell>
          <cell r="W1162">
            <v>24</v>
          </cell>
          <cell r="X1162">
            <v>2</v>
          </cell>
          <cell r="CG1162">
            <v>2</v>
          </cell>
          <cell r="CL1162">
            <v>0</v>
          </cell>
        </row>
        <row r="1163">
          <cell r="D1163" t="str">
            <v>304NEK0-910-C8M</v>
          </cell>
          <cell r="E1163" t="str">
            <v>304NEK0</v>
          </cell>
          <cell r="F1163" t="str">
            <v xml:space="preserve">PRIAM </v>
          </cell>
          <cell r="G1163" t="str">
            <v>910</v>
          </cell>
          <cell r="H1163" t="str">
            <v xml:space="preserve">BROWN BROWN LT </v>
          </cell>
          <cell r="I1163">
            <v>11.445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 t="str">
            <v>HIVER 2019</v>
          </cell>
          <cell r="S1163" t="str">
            <v>SHOES</v>
          </cell>
          <cell r="T1163" t="str">
            <v>MAN</v>
          </cell>
          <cell r="U1163" t="str">
            <v>41-1|42-2|43-2|44-2|45-1</v>
          </cell>
          <cell r="V1163" t="str">
            <v>C8M</v>
          </cell>
          <cell r="W1163">
            <v>96</v>
          </cell>
          <cell r="X1163">
            <v>12</v>
          </cell>
          <cell r="CG1163">
            <v>12</v>
          </cell>
          <cell r="CL1163">
            <v>0</v>
          </cell>
        </row>
        <row r="1164">
          <cell r="D1164" t="str">
            <v>304NEK0-911-PAI</v>
          </cell>
          <cell r="E1164" t="str">
            <v>304NEK0</v>
          </cell>
          <cell r="F1164" t="str">
            <v xml:space="preserve">PRIAM </v>
          </cell>
          <cell r="G1164" t="str">
            <v>911</v>
          </cell>
          <cell r="H1164" t="str">
            <v xml:space="preserve">BLUE MARINE GREY DK </v>
          </cell>
          <cell r="I1164">
            <v>11.445</v>
          </cell>
          <cell r="J1164">
            <v>60</v>
          </cell>
          <cell r="K1164">
            <v>0</v>
          </cell>
          <cell r="L1164">
            <v>30</v>
          </cell>
          <cell r="M1164">
            <v>0</v>
          </cell>
          <cell r="N1164">
            <v>45</v>
          </cell>
          <cell r="O1164">
            <v>0</v>
          </cell>
          <cell r="P1164">
            <v>22.5</v>
          </cell>
          <cell r="Q1164">
            <v>0</v>
          </cell>
          <cell r="R1164" t="str">
            <v>HIVER 2019</v>
          </cell>
          <cell r="S1164" t="str">
            <v>SHOES</v>
          </cell>
          <cell r="T1164" t="str">
            <v>MAN</v>
          </cell>
          <cell r="U1164" t="str">
            <v>(vide)</v>
          </cell>
          <cell r="V1164" t="str">
            <v>PAI</v>
          </cell>
          <cell r="W1164">
            <v>1</v>
          </cell>
          <cell r="X1164">
            <v>1</v>
          </cell>
          <cell r="AW1164">
            <v>1</v>
          </cell>
          <cell r="CL1164">
            <v>0</v>
          </cell>
        </row>
        <row r="1165">
          <cell r="D1165" t="str">
            <v>304NEK0-911-C8M</v>
          </cell>
          <cell r="E1165" t="str">
            <v>304NEK0</v>
          </cell>
          <cell r="F1165" t="str">
            <v xml:space="preserve">PRIAM </v>
          </cell>
          <cell r="G1165" t="str">
            <v>911</v>
          </cell>
          <cell r="H1165" t="str">
            <v xml:space="preserve">BLUE MARINE GREY DK </v>
          </cell>
          <cell r="I1165">
            <v>11.445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 t="str">
            <v>HIVER 2019</v>
          </cell>
          <cell r="S1165" t="str">
            <v>SHOES</v>
          </cell>
          <cell r="T1165" t="str">
            <v>MAN</v>
          </cell>
          <cell r="U1165" t="str">
            <v>41-1|42-2|43-2|44-2|45-1</v>
          </cell>
          <cell r="V1165" t="str">
            <v>C8M</v>
          </cell>
          <cell r="W1165">
            <v>32</v>
          </cell>
          <cell r="X1165">
            <v>4</v>
          </cell>
          <cell r="CG1165">
            <v>4</v>
          </cell>
          <cell r="CL1165">
            <v>0</v>
          </cell>
        </row>
        <row r="1166">
          <cell r="D1166" t="str">
            <v>304NEK0-913-PAI</v>
          </cell>
          <cell r="E1166" t="str">
            <v>304NEK0</v>
          </cell>
          <cell r="F1166" t="str">
            <v xml:space="preserve">PRIAM </v>
          </cell>
          <cell r="G1166" t="str">
            <v>913</v>
          </cell>
          <cell r="H1166" t="str">
            <v xml:space="preserve">BROWN BLUE MARINE </v>
          </cell>
          <cell r="I1166">
            <v>11.445</v>
          </cell>
          <cell r="J1166">
            <v>60</v>
          </cell>
          <cell r="K1166">
            <v>0</v>
          </cell>
          <cell r="L1166">
            <v>30</v>
          </cell>
          <cell r="M1166">
            <v>0</v>
          </cell>
          <cell r="N1166">
            <v>45</v>
          </cell>
          <cell r="O1166">
            <v>0</v>
          </cell>
          <cell r="P1166">
            <v>22.5</v>
          </cell>
          <cell r="Q1166">
            <v>0</v>
          </cell>
          <cell r="R1166" t="str">
            <v>HIVER 2019</v>
          </cell>
          <cell r="S1166" t="str">
            <v>SHOES</v>
          </cell>
          <cell r="T1166" t="str">
            <v>MAN</v>
          </cell>
          <cell r="U1166" t="str">
            <v>(vide)</v>
          </cell>
          <cell r="V1166" t="str">
            <v>PAI</v>
          </cell>
          <cell r="W1166">
            <v>9</v>
          </cell>
          <cell r="X1166">
            <v>9</v>
          </cell>
          <cell r="AR1166">
            <v>2</v>
          </cell>
          <cell r="AS1166">
            <v>2</v>
          </cell>
          <cell r="AT1166">
            <v>2</v>
          </cell>
          <cell r="AU1166">
            <v>1</v>
          </cell>
          <cell r="AV1166">
            <v>1</v>
          </cell>
          <cell r="AW1166">
            <v>1</v>
          </cell>
          <cell r="CL1166">
            <v>0</v>
          </cell>
        </row>
        <row r="1167">
          <cell r="D1167" t="str">
            <v>304NEK0-914-C12MN</v>
          </cell>
          <cell r="E1167" t="str">
            <v>304NEK0</v>
          </cell>
          <cell r="F1167" t="str">
            <v xml:space="preserve">PRIAM </v>
          </cell>
          <cell r="G1167" t="str">
            <v>914</v>
          </cell>
          <cell r="H1167" t="str">
            <v xml:space="preserve">BLACK BROWN LT </v>
          </cell>
          <cell r="I1167">
            <v>11.445</v>
          </cell>
          <cell r="J1167">
            <v>60</v>
          </cell>
          <cell r="K1167">
            <v>0</v>
          </cell>
          <cell r="L1167">
            <v>30</v>
          </cell>
          <cell r="M1167">
            <v>0</v>
          </cell>
          <cell r="N1167">
            <v>45</v>
          </cell>
          <cell r="O1167">
            <v>0</v>
          </cell>
          <cell r="P1167">
            <v>22.5</v>
          </cell>
          <cell r="Q1167">
            <v>0</v>
          </cell>
          <cell r="R1167" t="str">
            <v>HIVER 2019</v>
          </cell>
          <cell r="S1167" t="str">
            <v>SHOES</v>
          </cell>
          <cell r="T1167" t="str">
            <v>MAN</v>
          </cell>
          <cell r="U1167" t="str">
            <v>40-1|41-2|42-2|43-3|44-2|45-1|46-1</v>
          </cell>
          <cell r="V1167" t="str">
            <v>C12MN</v>
          </cell>
          <cell r="W1167">
            <v>120</v>
          </cell>
          <cell r="X1167">
            <v>10</v>
          </cell>
          <cell r="CG1167">
            <v>10</v>
          </cell>
          <cell r="CL1167">
            <v>0</v>
          </cell>
        </row>
        <row r="1168">
          <cell r="D1168" t="str">
            <v>304NEK0-914-PAI</v>
          </cell>
          <cell r="E1168" t="str">
            <v>304NEK0</v>
          </cell>
          <cell r="F1168" t="str">
            <v xml:space="preserve">PRIAM </v>
          </cell>
          <cell r="G1168" t="str">
            <v>914</v>
          </cell>
          <cell r="H1168" t="str">
            <v xml:space="preserve">BLACK BROWN LT </v>
          </cell>
          <cell r="I1168">
            <v>11.445</v>
          </cell>
          <cell r="J1168">
            <v>60</v>
          </cell>
          <cell r="K1168">
            <v>0</v>
          </cell>
          <cell r="L1168">
            <v>30</v>
          </cell>
          <cell r="M1168">
            <v>0</v>
          </cell>
          <cell r="N1168">
            <v>45</v>
          </cell>
          <cell r="O1168">
            <v>0</v>
          </cell>
          <cell r="P1168">
            <v>22.5</v>
          </cell>
          <cell r="Q1168">
            <v>0</v>
          </cell>
          <cell r="R1168" t="str">
            <v>HIVER 2019</v>
          </cell>
          <cell r="S1168" t="str">
            <v>SHOES</v>
          </cell>
          <cell r="T1168" t="str">
            <v>MAN</v>
          </cell>
          <cell r="U1168" t="str">
            <v>(vide)</v>
          </cell>
          <cell r="V1168" t="str">
            <v>PAI</v>
          </cell>
          <cell r="W1168">
            <v>6</v>
          </cell>
          <cell r="X1168">
            <v>6</v>
          </cell>
          <cell r="AQ1168">
            <v>1</v>
          </cell>
          <cell r="AR1168">
            <v>5</v>
          </cell>
          <cell r="CL1168">
            <v>0</v>
          </cell>
        </row>
        <row r="1169">
          <cell r="D1169" t="str">
            <v>304NEK0-960-C12MN</v>
          </cell>
          <cell r="E1169" t="str">
            <v>304NEK0</v>
          </cell>
          <cell r="F1169" t="str">
            <v xml:space="preserve">PRIAM </v>
          </cell>
          <cell r="G1169" t="str">
            <v>960</v>
          </cell>
          <cell r="H1169" t="str">
            <v>BLACK/BROWN MORO</v>
          </cell>
          <cell r="I1169">
            <v>11.445</v>
          </cell>
          <cell r="J1169">
            <v>60</v>
          </cell>
          <cell r="K1169">
            <v>0</v>
          </cell>
          <cell r="L1169">
            <v>30</v>
          </cell>
          <cell r="M1169">
            <v>0</v>
          </cell>
          <cell r="N1169">
            <v>45</v>
          </cell>
          <cell r="O1169">
            <v>0</v>
          </cell>
          <cell r="P1169">
            <v>22.5</v>
          </cell>
          <cell r="Q1169">
            <v>0</v>
          </cell>
          <cell r="R1169" t="str">
            <v>HIVER 2019</v>
          </cell>
          <cell r="S1169" t="str">
            <v>SHOES</v>
          </cell>
          <cell r="T1169" t="str">
            <v>MAN</v>
          </cell>
          <cell r="U1169" t="str">
            <v>40-1|41-2|42-2|43-3|44-2|45-1|46-1</v>
          </cell>
          <cell r="V1169" t="str">
            <v>C12MN</v>
          </cell>
          <cell r="W1169">
            <v>300</v>
          </cell>
          <cell r="X1169">
            <v>25</v>
          </cell>
          <cell r="CG1169">
            <v>25</v>
          </cell>
          <cell r="CL1169">
            <v>0</v>
          </cell>
        </row>
        <row r="1170">
          <cell r="D1170" t="str">
            <v>304NEK0-960-PAI</v>
          </cell>
          <cell r="E1170" t="str">
            <v>304NEK0</v>
          </cell>
          <cell r="F1170" t="str">
            <v xml:space="preserve">PRIAM </v>
          </cell>
          <cell r="G1170" t="str">
            <v>960</v>
          </cell>
          <cell r="H1170" t="str">
            <v>BLACK/BROWN MORO</v>
          </cell>
          <cell r="I1170">
            <v>11.445</v>
          </cell>
          <cell r="J1170">
            <v>60</v>
          </cell>
          <cell r="K1170">
            <v>0</v>
          </cell>
          <cell r="L1170">
            <v>30</v>
          </cell>
          <cell r="M1170">
            <v>0</v>
          </cell>
          <cell r="N1170">
            <v>45</v>
          </cell>
          <cell r="O1170">
            <v>0</v>
          </cell>
          <cell r="P1170">
            <v>22.5</v>
          </cell>
          <cell r="Q1170">
            <v>0</v>
          </cell>
          <cell r="R1170" t="str">
            <v>HIVER 2019</v>
          </cell>
          <cell r="S1170" t="str">
            <v>SHOES</v>
          </cell>
          <cell r="T1170" t="str">
            <v>MAN</v>
          </cell>
          <cell r="U1170" t="str">
            <v>(vide)</v>
          </cell>
          <cell r="V1170" t="str">
            <v>PAI</v>
          </cell>
          <cell r="W1170">
            <v>22</v>
          </cell>
          <cell r="X1170">
            <v>22</v>
          </cell>
          <cell r="AQ1170">
            <v>2</v>
          </cell>
          <cell r="AR1170">
            <v>4</v>
          </cell>
          <cell r="AS1170">
            <v>4</v>
          </cell>
          <cell r="AT1170">
            <v>6</v>
          </cell>
          <cell r="AU1170">
            <v>4</v>
          </cell>
          <cell r="AV1170">
            <v>1</v>
          </cell>
          <cell r="AW1170">
            <v>1</v>
          </cell>
          <cell r="CL1170">
            <v>0</v>
          </cell>
        </row>
        <row r="1171">
          <cell r="D1171" t="str">
            <v>304NEN0-908-PAI</v>
          </cell>
          <cell r="E1171" t="str">
            <v>304NEN0</v>
          </cell>
          <cell r="F1171" t="str">
            <v xml:space="preserve">SONATO </v>
          </cell>
          <cell r="G1171" t="str">
            <v>908</v>
          </cell>
          <cell r="H1171" t="str">
            <v xml:space="preserve">BROWN BLACK </v>
          </cell>
          <cell r="I1171">
            <v>9.532</v>
          </cell>
          <cell r="J1171">
            <v>50</v>
          </cell>
          <cell r="K1171">
            <v>0</v>
          </cell>
          <cell r="L1171">
            <v>25</v>
          </cell>
          <cell r="M1171">
            <v>0</v>
          </cell>
          <cell r="N1171">
            <v>45</v>
          </cell>
          <cell r="O1171">
            <v>0</v>
          </cell>
          <cell r="P1171">
            <v>22.5</v>
          </cell>
          <cell r="Q1171">
            <v>0</v>
          </cell>
          <cell r="R1171" t="str">
            <v>ETE 2019</v>
          </cell>
          <cell r="S1171" t="str">
            <v>SHOES</v>
          </cell>
          <cell r="T1171" t="str">
            <v>MAN</v>
          </cell>
          <cell r="U1171" t="str">
            <v>(vide)</v>
          </cell>
          <cell r="V1171" t="str">
            <v>PAI</v>
          </cell>
          <cell r="W1171">
            <v>5</v>
          </cell>
          <cell r="X1171">
            <v>5</v>
          </cell>
          <cell r="AQ1171">
            <v>1</v>
          </cell>
          <cell r="AR1171">
            <v>2</v>
          </cell>
          <cell r="AT1171">
            <v>1</v>
          </cell>
          <cell r="AW1171">
            <v>1</v>
          </cell>
          <cell r="CL1171">
            <v>0</v>
          </cell>
        </row>
        <row r="1172">
          <cell r="D1172" t="str">
            <v>304NEN0-924-PAI</v>
          </cell>
          <cell r="E1172" t="str">
            <v>304NEN0</v>
          </cell>
          <cell r="F1172" t="str">
            <v xml:space="preserve">SONATO </v>
          </cell>
          <cell r="G1172" t="str">
            <v>924</v>
          </cell>
          <cell r="H1172" t="str">
            <v xml:space="preserve">BLACK BROWN </v>
          </cell>
          <cell r="I1172">
            <v>9.532</v>
          </cell>
          <cell r="J1172">
            <v>50</v>
          </cell>
          <cell r="K1172">
            <v>0</v>
          </cell>
          <cell r="L1172">
            <v>25</v>
          </cell>
          <cell r="M1172">
            <v>0</v>
          </cell>
          <cell r="N1172">
            <v>45</v>
          </cell>
          <cell r="O1172">
            <v>0</v>
          </cell>
          <cell r="P1172">
            <v>22.5</v>
          </cell>
          <cell r="Q1172">
            <v>0</v>
          </cell>
          <cell r="R1172" t="str">
            <v>ETE 2019</v>
          </cell>
          <cell r="S1172" t="str">
            <v>SHOES</v>
          </cell>
          <cell r="T1172" t="str">
            <v>MAN</v>
          </cell>
          <cell r="U1172" t="str">
            <v>(vide)</v>
          </cell>
          <cell r="V1172" t="str">
            <v>PAI</v>
          </cell>
          <cell r="W1172">
            <v>3</v>
          </cell>
          <cell r="X1172">
            <v>3</v>
          </cell>
          <cell r="AQ1172">
            <v>1</v>
          </cell>
          <cell r="AR1172">
            <v>1</v>
          </cell>
          <cell r="AV1172">
            <v>1</v>
          </cell>
          <cell r="CL1172">
            <v>0</v>
          </cell>
        </row>
        <row r="1173">
          <cell r="D1173" t="str">
            <v>304NEV0-911-C12MN</v>
          </cell>
          <cell r="E1173" t="str">
            <v>304NEV0</v>
          </cell>
          <cell r="F1173" t="str">
            <v xml:space="preserve">WHOOLE </v>
          </cell>
          <cell r="G1173" t="str">
            <v>911</v>
          </cell>
          <cell r="H1173" t="str">
            <v xml:space="preserve">BLUE MARINE GREY DK </v>
          </cell>
          <cell r="I1173">
            <v>9.2970000000000006</v>
          </cell>
          <cell r="J1173">
            <v>55</v>
          </cell>
          <cell r="K1173">
            <v>0</v>
          </cell>
          <cell r="L1173">
            <v>27.5</v>
          </cell>
          <cell r="M1173">
            <v>0</v>
          </cell>
          <cell r="N1173">
            <v>50</v>
          </cell>
          <cell r="O1173">
            <v>0</v>
          </cell>
          <cell r="P1173">
            <v>25</v>
          </cell>
          <cell r="Q1173">
            <v>0</v>
          </cell>
          <cell r="R1173" t="str">
            <v>ETE 2019</v>
          </cell>
          <cell r="S1173" t="str">
            <v>SHOES</v>
          </cell>
          <cell r="T1173" t="str">
            <v>MAN</v>
          </cell>
          <cell r="U1173" t="str">
            <v>40-1|41-2|42-2|43-3|44-2|45-1|46-1</v>
          </cell>
          <cell r="V1173" t="str">
            <v>C12MN</v>
          </cell>
          <cell r="W1173">
            <v>12</v>
          </cell>
          <cell r="X1173">
            <v>1</v>
          </cell>
          <cell r="CG1173">
            <v>1</v>
          </cell>
          <cell r="CL1173">
            <v>0</v>
          </cell>
        </row>
        <row r="1174">
          <cell r="D1174" t="str">
            <v>304NEV0-911-PAI</v>
          </cell>
          <cell r="E1174" t="str">
            <v>304NEV0</v>
          </cell>
          <cell r="F1174" t="str">
            <v xml:space="preserve">WHOOLE </v>
          </cell>
          <cell r="G1174" t="str">
            <v>911</v>
          </cell>
          <cell r="H1174" t="str">
            <v xml:space="preserve">BLUE MARINE GREY DK </v>
          </cell>
          <cell r="I1174">
            <v>9.2970000000000006</v>
          </cell>
          <cell r="J1174">
            <v>55</v>
          </cell>
          <cell r="K1174">
            <v>0</v>
          </cell>
          <cell r="L1174">
            <v>27.5</v>
          </cell>
          <cell r="M1174">
            <v>0</v>
          </cell>
          <cell r="N1174">
            <v>50</v>
          </cell>
          <cell r="O1174">
            <v>0</v>
          </cell>
          <cell r="P1174">
            <v>25</v>
          </cell>
          <cell r="Q1174">
            <v>0</v>
          </cell>
          <cell r="R1174" t="str">
            <v>ETE 2019</v>
          </cell>
          <cell r="S1174" t="str">
            <v>SHOES</v>
          </cell>
          <cell r="T1174" t="str">
            <v>MAN</v>
          </cell>
          <cell r="U1174" t="str">
            <v>(vide)</v>
          </cell>
          <cell r="V1174" t="str">
            <v>PAI</v>
          </cell>
          <cell r="W1174">
            <v>5</v>
          </cell>
          <cell r="X1174">
            <v>5</v>
          </cell>
          <cell r="AR1174">
            <v>1</v>
          </cell>
          <cell r="AS1174">
            <v>1</v>
          </cell>
          <cell r="AT1174">
            <v>1</v>
          </cell>
          <cell r="AU1174">
            <v>1</v>
          </cell>
          <cell r="AV1174">
            <v>1</v>
          </cell>
          <cell r="CL1174">
            <v>0</v>
          </cell>
        </row>
        <row r="1175">
          <cell r="D1175" t="str">
            <v>304NEV0-921-PAI</v>
          </cell>
          <cell r="E1175" t="str">
            <v>304NEV0</v>
          </cell>
          <cell r="F1175" t="str">
            <v xml:space="preserve">WHOOLE </v>
          </cell>
          <cell r="G1175" t="str">
            <v>921</v>
          </cell>
          <cell r="H1175" t="str">
            <v xml:space="preserve">BLACK BROWN MORO </v>
          </cell>
          <cell r="I1175">
            <v>9.2970000000000006</v>
          </cell>
          <cell r="J1175">
            <v>55</v>
          </cell>
          <cell r="K1175">
            <v>0</v>
          </cell>
          <cell r="L1175">
            <v>27.5</v>
          </cell>
          <cell r="M1175">
            <v>0</v>
          </cell>
          <cell r="N1175">
            <v>50</v>
          </cell>
          <cell r="O1175">
            <v>0</v>
          </cell>
          <cell r="P1175">
            <v>25</v>
          </cell>
          <cell r="Q1175">
            <v>0</v>
          </cell>
          <cell r="R1175" t="str">
            <v>ETE 2019</v>
          </cell>
          <cell r="S1175" t="str">
            <v>SHOES</v>
          </cell>
          <cell r="T1175" t="str">
            <v>MAN</v>
          </cell>
          <cell r="U1175" t="str">
            <v>(vide)</v>
          </cell>
          <cell r="V1175" t="str">
            <v>PAI</v>
          </cell>
          <cell r="W1175">
            <v>2</v>
          </cell>
          <cell r="X1175">
            <v>2</v>
          </cell>
          <cell r="AS1175">
            <v>1</v>
          </cell>
          <cell r="AV1175">
            <v>1</v>
          </cell>
          <cell r="CL1175">
            <v>0</v>
          </cell>
        </row>
        <row r="1176">
          <cell r="D1176" t="str">
            <v>304NEV0-922-C12MN</v>
          </cell>
          <cell r="E1176" t="str">
            <v>304NEV0</v>
          </cell>
          <cell r="F1176" t="str">
            <v xml:space="preserve">WHOOLE </v>
          </cell>
          <cell r="G1176" t="str">
            <v>922</v>
          </cell>
          <cell r="H1176" t="str">
            <v xml:space="preserve">WHITE BLUE INDIGO </v>
          </cell>
          <cell r="I1176">
            <v>9.2970000000000006</v>
          </cell>
          <cell r="J1176">
            <v>55</v>
          </cell>
          <cell r="K1176">
            <v>0</v>
          </cell>
          <cell r="L1176">
            <v>27.5</v>
          </cell>
          <cell r="M1176">
            <v>0</v>
          </cell>
          <cell r="N1176">
            <v>50</v>
          </cell>
          <cell r="O1176">
            <v>0</v>
          </cell>
          <cell r="P1176">
            <v>25</v>
          </cell>
          <cell r="Q1176">
            <v>0</v>
          </cell>
          <cell r="R1176" t="str">
            <v>ETE 2019</v>
          </cell>
          <cell r="S1176" t="str">
            <v>SHOES</v>
          </cell>
          <cell r="T1176" t="str">
            <v>MAN</v>
          </cell>
          <cell r="U1176" t="str">
            <v>40-1|41-2|42-2|43-3|44-2|45-1|46-1</v>
          </cell>
          <cell r="V1176" t="str">
            <v>C12MN</v>
          </cell>
          <cell r="W1176">
            <v>384</v>
          </cell>
          <cell r="X1176">
            <v>32</v>
          </cell>
          <cell r="CG1176">
            <v>32</v>
          </cell>
          <cell r="CL1176">
            <v>0</v>
          </cell>
        </row>
        <row r="1177">
          <cell r="D1177" t="str">
            <v>304NEV0-922-PAI</v>
          </cell>
          <cell r="E1177" t="str">
            <v>304NEV0</v>
          </cell>
          <cell r="F1177" t="str">
            <v xml:space="preserve">WHOOLE </v>
          </cell>
          <cell r="G1177" t="str">
            <v>922</v>
          </cell>
          <cell r="H1177" t="str">
            <v xml:space="preserve">WHITE BLUE INDIGO </v>
          </cell>
          <cell r="I1177">
            <v>9.2970000000000006</v>
          </cell>
          <cell r="J1177">
            <v>55</v>
          </cell>
          <cell r="K1177">
            <v>0</v>
          </cell>
          <cell r="L1177">
            <v>27.5</v>
          </cell>
          <cell r="M1177">
            <v>0</v>
          </cell>
          <cell r="N1177">
            <v>50</v>
          </cell>
          <cell r="O1177">
            <v>0</v>
          </cell>
          <cell r="P1177">
            <v>25</v>
          </cell>
          <cell r="Q1177">
            <v>0</v>
          </cell>
          <cell r="R1177" t="str">
            <v>ETE 2019</v>
          </cell>
          <cell r="S1177" t="str">
            <v>SHOES</v>
          </cell>
          <cell r="T1177" t="str">
            <v>MAN</v>
          </cell>
          <cell r="U1177" t="str">
            <v>(vide)</v>
          </cell>
          <cell r="V1177" t="str">
            <v>PAI</v>
          </cell>
          <cell r="W1177">
            <v>3</v>
          </cell>
          <cell r="X1177">
            <v>3</v>
          </cell>
          <cell r="AT1177">
            <v>1</v>
          </cell>
          <cell r="AU1177">
            <v>1</v>
          </cell>
          <cell r="AV1177">
            <v>1</v>
          </cell>
          <cell r="CL1177">
            <v>0</v>
          </cell>
        </row>
        <row r="1178">
          <cell r="D1178" t="str">
            <v>304NEW0-928-PAI</v>
          </cell>
          <cell r="E1178" t="str">
            <v>304NEW0</v>
          </cell>
          <cell r="F1178" t="str">
            <v>SONATO 2</v>
          </cell>
          <cell r="G1178" t="str">
            <v>928</v>
          </cell>
          <cell r="H1178" t="str">
            <v xml:space="preserve">GREY SHADOW WHITE </v>
          </cell>
          <cell r="I1178">
            <v>9.4890000000000008</v>
          </cell>
          <cell r="J1178">
            <v>50</v>
          </cell>
          <cell r="K1178">
            <v>0</v>
          </cell>
          <cell r="L1178">
            <v>25</v>
          </cell>
          <cell r="M1178">
            <v>0</v>
          </cell>
          <cell r="N1178">
            <v>45</v>
          </cell>
          <cell r="O1178">
            <v>0</v>
          </cell>
          <cell r="P1178">
            <v>22.5</v>
          </cell>
          <cell r="Q1178">
            <v>0</v>
          </cell>
          <cell r="R1178" t="str">
            <v>ETE 2019</v>
          </cell>
          <cell r="S1178" t="str">
            <v>SHOES</v>
          </cell>
          <cell r="T1178" t="str">
            <v>MAN</v>
          </cell>
          <cell r="U1178" t="str">
            <v>(vide)</v>
          </cell>
          <cell r="V1178" t="str">
            <v>PAI</v>
          </cell>
          <cell r="W1178">
            <v>5</v>
          </cell>
          <cell r="X1178">
            <v>5</v>
          </cell>
          <cell r="AQ1178">
            <v>1</v>
          </cell>
          <cell r="AR1178">
            <v>2</v>
          </cell>
          <cell r="AS1178">
            <v>1</v>
          </cell>
          <cell r="AT1178">
            <v>1</v>
          </cell>
          <cell r="CL1178">
            <v>0</v>
          </cell>
        </row>
        <row r="1179">
          <cell r="D1179" t="str">
            <v>304NF00-900-PAI</v>
          </cell>
          <cell r="E1179" t="str">
            <v>304NF00</v>
          </cell>
          <cell r="F1179" t="str">
            <v>LOGO CALEXI 8</v>
          </cell>
          <cell r="G1179" t="str">
            <v>900</v>
          </cell>
          <cell r="H1179" t="str">
            <v>BLUE MARINE/GREY MD</v>
          </cell>
          <cell r="I1179">
            <v>6.4770000000000003</v>
          </cell>
          <cell r="J1179">
            <v>45</v>
          </cell>
          <cell r="K1179">
            <v>0</v>
          </cell>
          <cell r="L1179">
            <v>22.5</v>
          </cell>
          <cell r="M1179">
            <v>0</v>
          </cell>
          <cell r="N1179">
            <v>40</v>
          </cell>
          <cell r="O1179">
            <v>0</v>
          </cell>
          <cell r="P1179">
            <v>20</v>
          </cell>
          <cell r="Q1179">
            <v>0</v>
          </cell>
          <cell r="R1179" t="str">
            <v>ETE 2019</v>
          </cell>
          <cell r="S1179" t="str">
            <v>SHOES</v>
          </cell>
          <cell r="T1179" t="str">
            <v>MAN</v>
          </cell>
          <cell r="U1179" t="str">
            <v>(vide)</v>
          </cell>
          <cell r="V1179" t="str">
            <v>PAI</v>
          </cell>
          <cell r="W1179">
            <v>2</v>
          </cell>
          <cell r="X1179">
            <v>2</v>
          </cell>
          <cell r="AQ1179">
            <v>1</v>
          </cell>
          <cell r="AU1179">
            <v>1</v>
          </cell>
          <cell r="CL1179">
            <v>0</v>
          </cell>
        </row>
        <row r="1180">
          <cell r="D1180" t="str">
            <v>304NF00-903-C12MN</v>
          </cell>
          <cell r="E1180" t="str">
            <v>304NF00</v>
          </cell>
          <cell r="F1180" t="str">
            <v>LOGO CALEXI 8</v>
          </cell>
          <cell r="G1180" t="str">
            <v>903</v>
          </cell>
          <cell r="H1180" t="str">
            <v>BLACK/BROWN BRONZE</v>
          </cell>
          <cell r="I1180">
            <v>6.4770000000000003</v>
          </cell>
          <cell r="J1180">
            <v>45</v>
          </cell>
          <cell r="K1180">
            <v>0</v>
          </cell>
          <cell r="L1180">
            <v>22.5</v>
          </cell>
          <cell r="M1180">
            <v>0</v>
          </cell>
          <cell r="N1180">
            <v>40</v>
          </cell>
          <cell r="O1180">
            <v>0</v>
          </cell>
          <cell r="P1180">
            <v>20</v>
          </cell>
          <cell r="Q1180">
            <v>0</v>
          </cell>
          <cell r="R1180" t="str">
            <v>ETE 2019</v>
          </cell>
          <cell r="S1180" t="str">
            <v>SHOES</v>
          </cell>
          <cell r="T1180" t="str">
            <v>MAN</v>
          </cell>
          <cell r="U1180" t="str">
            <v>40-1|41-2|42-2|43-3|44-2|45-1|46-1</v>
          </cell>
          <cell r="V1180" t="str">
            <v>C12MN</v>
          </cell>
          <cell r="W1180">
            <v>144</v>
          </cell>
          <cell r="X1180">
            <v>12</v>
          </cell>
          <cell r="CG1180">
            <v>12</v>
          </cell>
          <cell r="CL1180">
            <v>0</v>
          </cell>
        </row>
        <row r="1181">
          <cell r="D1181" t="str">
            <v>304NF00-903-PAI</v>
          </cell>
          <cell r="E1181" t="str">
            <v>304NF00</v>
          </cell>
          <cell r="F1181" t="str">
            <v>LOGO CALEXI 8</v>
          </cell>
          <cell r="G1181" t="str">
            <v>903</v>
          </cell>
          <cell r="H1181" t="str">
            <v>BLACK/BROWN BRONZE</v>
          </cell>
          <cell r="I1181">
            <v>6.4770000000000003</v>
          </cell>
          <cell r="J1181">
            <v>45</v>
          </cell>
          <cell r="K1181">
            <v>0</v>
          </cell>
          <cell r="L1181">
            <v>22.5</v>
          </cell>
          <cell r="M1181">
            <v>0</v>
          </cell>
          <cell r="N1181">
            <v>40</v>
          </cell>
          <cell r="O1181">
            <v>0</v>
          </cell>
          <cell r="P1181">
            <v>20</v>
          </cell>
          <cell r="Q1181">
            <v>0</v>
          </cell>
          <cell r="R1181" t="str">
            <v>ETE 2019</v>
          </cell>
          <cell r="S1181" t="str">
            <v>SHOES</v>
          </cell>
          <cell r="T1181" t="str">
            <v>MAN</v>
          </cell>
          <cell r="U1181" t="str">
            <v>(vide)</v>
          </cell>
          <cell r="V1181" t="str">
            <v>PAI</v>
          </cell>
          <cell r="W1181">
            <v>2</v>
          </cell>
          <cell r="X1181">
            <v>2</v>
          </cell>
          <cell r="AR1181">
            <v>1</v>
          </cell>
          <cell r="AU1181">
            <v>1</v>
          </cell>
          <cell r="CL1181">
            <v>0</v>
          </cell>
        </row>
        <row r="1182">
          <cell r="D1182" t="str">
            <v>304NF10-914-C12MN</v>
          </cell>
          <cell r="E1182" t="str">
            <v>304NF10</v>
          </cell>
          <cell r="F1182" t="str">
            <v>CALEXI PU</v>
          </cell>
          <cell r="G1182" t="str">
            <v>914</v>
          </cell>
          <cell r="H1182" t="str">
            <v>GREY BISE/BROWN LT</v>
          </cell>
          <cell r="I1182">
            <v>6.7329999999999997</v>
          </cell>
          <cell r="J1182">
            <v>45</v>
          </cell>
          <cell r="K1182">
            <v>0</v>
          </cell>
          <cell r="L1182">
            <v>22.5</v>
          </cell>
          <cell r="M1182">
            <v>0</v>
          </cell>
          <cell r="N1182">
            <v>40</v>
          </cell>
          <cell r="O1182">
            <v>0</v>
          </cell>
          <cell r="P1182">
            <v>20</v>
          </cell>
          <cell r="Q1182">
            <v>0</v>
          </cell>
          <cell r="R1182" t="str">
            <v>HIVER 2019</v>
          </cell>
          <cell r="S1182" t="str">
            <v>SHOES</v>
          </cell>
          <cell r="T1182" t="str">
            <v>MAN</v>
          </cell>
          <cell r="U1182" t="str">
            <v>40-1|41-2|42-2|43-3|44-2|45-1|46-1</v>
          </cell>
          <cell r="V1182" t="str">
            <v>C12MN</v>
          </cell>
          <cell r="W1182">
            <v>492</v>
          </cell>
          <cell r="X1182">
            <v>41</v>
          </cell>
          <cell r="CG1182">
            <v>41</v>
          </cell>
          <cell r="CL1182">
            <v>0</v>
          </cell>
        </row>
        <row r="1183">
          <cell r="D1183" t="str">
            <v>304NF10-914-PAI</v>
          </cell>
          <cell r="E1183" t="str">
            <v>304NF10</v>
          </cell>
          <cell r="F1183" t="str">
            <v>CALEXI PU</v>
          </cell>
          <cell r="G1183" t="str">
            <v>914</v>
          </cell>
          <cell r="H1183" t="str">
            <v>GREY BISE/BROWN LT</v>
          </cell>
          <cell r="I1183">
            <v>6.7329999999999997</v>
          </cell>
          <cell r="J1183">
            <v>45</v>
          </cell>
          <cell r="K1183">
            <v>0</v>
          </cell>
          <cell r="L1183">
            <v>22.5</v>
          </cell>
          <cell r="M1183">
            <v>0</v>
          </cell>
          <cell r="N1183">
            <v>40</v>
          </cell>
          <cell r="O1183">
            <v>0</v>
          </cell>
          <cell r="P1183">
            <v>20</v>
          </cell>
          <cell r="Q1183">
            <v>0</v>
          </cell>
          <cell r="R1183" t="str">
            <v>HIVER 2019</v>
          </cell>
          <cell r="S1183" t="str">
            <v>SHOES</v>
          </cell>
          <cell r="T1183" t="str">
            <v>MAN</v>
          </cell>
          <cell r="U1183" t="str">
            <v>(vide)</v>
          </cell>
          <cell r="V1183" t="str">
            <v>PAI</v>
          </cell>
          <cell r="W1183">
            <v>20</v>
          </cell>
          <cell r="X1183">
            <v>20</v>
          </cell>
          <cell r="AQ1183">
            <v>2</v>
          </cell>
          <cell r="AR1183">
            <v>3</v>
          </cell>
          <cell r="AS1183">
            <v>3</v>
          </cell>
          <cell r="AT1183">
            <v>5</v>
          </cell>
          <cell r="AU1183">
            <v>4</v>
          </cell>
          <cell r="AV1183">
            <v>1</v>
          </cell>
          <cell r="AW1183">
            <v>2</v>
          </cell>
          <cell r="CL1183">
            <v>0</v>
          </cell>
        </row>
        <row r="1184">
          <cell r="D1184" t="str">
            <v>304NF10-914-C8MN</v>
          </cell>
          <cell r="E1184" t="str">
            <v>304NF10</v>
          </cell>
          <cell r="F1184" t="str">
            <v>CALEXI PU</v>
          </cell>
          <cell r="G1184" t="str">
            <v>914</v>
          </cell>
          <cell r="H1184" t="str">
            <v>GREY BISE/BROWN LT</v>
          </cell>
          <cell r="I1184">
            <v>6.7329999999999997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 t="str">
            <v>HIVER 2019</v>
          </cell>
          <cell r="S1184" t="str">
            <v>SHOES</v>
          </cell>
          <cell r="T1184" t="str">
            <v>MAN</v>
          </cell>
          <cell r="U1184" t="str">
            <v>40-1|41-1|42-2|43-2|44-1|45-1</v>
          </cell>
          <cell r="V1184" t="str">
            <v>C8MN</v>
          </cell>
          <cell r="W1184">
            <v>160</v>
          </cell>
          <cell r="X1184">
            <v>20</v>
          </cell>
          <cell r="CG1184">
            <v>20</v>
          </cell>
          <cell r="CL1184">
            <v>0</v>
          </cell>
        </row>
        <row r="1185">
          <cell r="D1185" t="str">
            <v>304NF20-900-PAI</v>
          </cell>
          <cell r="E1185" t="str">
            <v>304NF20</v>
          </cell>
          <cell r="F1185" t="str">
            <v>CALEXI 2 LACE</v>
          </cell>
          <cell r="G1185" t="str">
            <v>900</v>
          </cell>
          <cell r="H1185" t="str">
            <v>BLUE MARINE-GREY MD</v>
          </cell>
          <cell r="I1185">
            <v>6.2629999999999999</v>
          </cell>
          <cell r="J1185">
            <v>38</v>
          </cell>
          <cell r="K1185">
            <v>0</v>
          </cell>
          <cell r="L1185">
            <v>19</v>
          </cell>
          <cell r="M1185">
            <v>0</v>
          </cell>
          <cell r="N1185">
            <v>35</v>
          </cell>
          <cell r="O1185">
            <v>0</v>
          </cell>
          <cell r="P1185">
            <v>17.5</v>
          </cell>
          <cell r="Q1185">
            <v>0</v>
          </cell>
          <cell r="R1185" t="str">
            <v>ETE 2019</v>
          </cell>
          <cell r="S1185" t="str">
            <v>SHOES</v>
          </cell>
          <cell r="T1185" t="str">
            <v>KID</v>
          </cell>
          <cell r="U1185" t="str">
            <v>(vide)</v>
          </cell>
          <cell r="V1185" t="str">
            <v>PAI</v>
          </cell>
          <cell r="W1185">
            <v>11</v>
          </cell>
          <cell r="X1185">
            <v>11</v>
          </cell>
          <cell r="AL1185">
            <v>5</v>
          </cell>
          <cell r="AM1185">
            <v>3</v>
          </cell>
          <cell r="AN1185">
            <v>2</v>
          </cell>
          <cell r="AP1185">
            <v>1</v>
          </cell>
          <cell r="CL1185">
            <v>0</v>
          </cell>
        </row>
        <row r="1186">
          <cell r="D1186" t="str">
            <v>304NF30-900-PAI</v>
          </cell>
          <cell r="E1186" t="str">
            <v>304NF30</v>
          </cell>
          <cell r="F1186" t="str">
            <v>CALEXI 2 VELCRO</v>
          </cell>
          <cell r="G1186" t="str">
            <v>900</v>
          </cell>
          <cell r="H1186" t="str">
            <v>BLUE MARINE/GREY MD</v>
          </cell>
          <cell r="I1186">
            <v>6.3170000000000002</v>
          </cell>
          <cell r="J1186">
            <v>35</v>
          </cell>
          <cell r="K1186">
            <v>0</v>
          </cell>
          <cell r="L1186">
            <v>17.5</v>
          </cell>
          <cell r="M1186">
            <v>0</v>
          </cell>
          <cell r="N1186">
            <v>30</v>
          </cell>
          <cell r="O1186">
            <v>0</v>
          </cell>
          <cell r="P1186">
            <v>15</v>
          </cell>
          <cell r="Q1186">
            <v>0</v>
          </cell>
          <cell r="R1186" t="str">
            <v>ETE 2019</v>
          </cell>
          <cell r="S1186" t="str">
            <v>SHOES</v>
          </cell>
          <cell r="T1186" t="str">
            <v>KID</v>
          </cell>
          <cell r="U1186" t="str">
            <v>(vide)</v>
          </cell>
          <cell r="V1186" t="str">
            <v>PAI</v>
          </cell>
          <cell r="W1186">
            <v>14</v>
          </cell>
          <cell r="X1186">
            <v>14</v>
          </cell>
          <cell r="AE1186">
            <v>2</v>
          </cell>
          <cell r="AF1186">
            <v>2</v>
          </cell>
          <cell r="AG1186">
            <v>2</v>
          </cell>
          <cell r="AH1186">
            <v>2</v>
          </cell>
          <cell r="AI1186">
            <v>2</v>
          </cell>
          <cell r="AJ1186">
            <v>2</v>
          </cell>
          <cell r="AK1186">
            <v>2</v>
          </cell>
          <cell r="CL1186">
            <v>0</v>
          </cell>
        </row>
        <row r="1187">
          <cell r="D1187" t="str">
            <v>304NFD0-937-C12J</v>
          </cell>
          <cell r="E1187" t="str">
            <v>304NFD0</v>
          </cell>
          <cell r="F1187" t="str">
            <v>TCHOURI LACE</v>
          </cell>
          <cell r="G1187" t="str">
            <v>937</v>
          </cell>
          <cell r="H1187" t="str">
            <v>GREEN/BEIGE</v>
          </cell>
          <cell r="I1187">
            <v>6.2629999999999999</v>
          </cell>
          <cell r="J1187">
            <v>35</v>
          </cell>
          <cell r="K1187">
            <v>0</v>
          </cell>
          <cell r="L1187">
            <v>17.5</v>
          </cell>
          <cell r="M1187">
            <v>0</v>
          </cell>
          <cell r="N1187">
            <v>30</v>
          </cell>
          <cell r="O1187">
            <v>0</v>
          </cell>
          <cell r="P1187">
            <v>15</v>
          </cell>
          <cell r="Q1187">
            <v>0</v>
          </cell>
          <cell r="R1187" t="str">
            <v>HIVER 2020</v>
          </cell>
          <cell r="S1187" t="str">
            <v>SHOES</v>
          </cell>
          <cell r="T1187" t="str">
            <v>KID</v>
          </cell>
          <cell r="U1187" t="str">
            <v>35-3|36-3|37-3|38-2|39-1</v>
          </cell>
          <cell r="V1187" t="str">
            <v>C12J</v>
          </cell>
          <cell r="W1187">
            <v>180</v>
          </cell>
          <cell r="X1187">
            <v>15</v>
          </cell>
          <cell r="CG1187">
            <v>15</v>
          </cell>
          <cell r="CL1187">
            <v>0</v>
          </cell>
        </row>
        <row r="1188">
          <cell r="D1188" t="str">
            <v>304NFD0-937-PAI</v>
          </cell>
          <cell r="E1188" t="str">
            <v>304NFD0</v>
          </cell>
          <cell r="F1188" t="str">
            <v>TCHOURI LACE</v>
          </cell>
          <cell r="G1188" t="str">
            <v>937</v>
          </cell>
          <cell r="H1188" t="str">
            <v>GREEN/BEIGE</v>
          </cell>
          <cell r="I1188">
            <v>6.2629999999999999</v>
          </cell>
          <cell r="J1188">
            <v>35</v>
          </cell>
          <cell r="K1188">
            <v>0</v>
          </cell>
          <cell r="L1188">
            <v>17.5</v>
          </cell>
          <cell r="M1188">
            <v>0</v>
          </cell>
          <cell r="N1188">
            <v>32</v>
          </cell>
          <cell r="O1188">
            <v>0</v>
          </cell>
          <cell r="P1188">
            <v>12.8</v>
          </cell>
          <cell r="Q1188">
            <v>0</v>
          </cell>
          <cell r="R1188" t="str">
            <v>HIVER 2020</v>
          </cell>
          <cell r="S1188" t="str">
            <v>SHOES</v>
          </cell>
          <cell r="T1188" t="str">
            <v>KID</v>
          </cell>
          <cell r="U1188" t="str">
            <v>(vide)</v>
          </cell>
          <cell r="V1188" t="str">
            <v>PAI</v>
          </cell>
          <cell r="W1188">
            <v>9</v>
          </cell>
          <cell r="X1188">
            <v>9</v>
          </cell>
          <cell r="AL1188">
            <v>4</v>
          </cell>
          <cell r="AM1188">
            <v>3</v>
          </cell>
          <cell r="AN1188">
            <v>1</v>
          </cell>
          <cell r="AP1188">
            <v>1</v>
          </cell>
          <cell r="CL1188">
            <v>0</v>
          </cell>
        </row>
        <row r="1189">
          <cell r="D1189" t="str">
            <v>304NFD0-938-C12J</v>
          </cell>
          <cell r="E1189" t="str">
            <v>304NFD0</v>
          </cell>
          <cell r="F1189" t="str">
            <v>TCHOURI LACE</v>
          </cell>
          <cell r="G1189" t="str">
            <v>938</v>
          </cell>
          <cell r="H1189" t="str">
            <v>WHITE/GREEN</v>
          </cell>
          <cell r="I1189">
            <v>6.2629999999999999</v>
          </cell>
          <cell r="J1189">
            <v>35</v>
          </cell>
          <cell r="K1189">
            <v>0</v>
          </cell>
          <cell r="L1189">
            <v>17.5</v>
          </cell>
          <cell r="M1189">
            <v>0</v>
          </cell>
          <cell r="N1189">
            <v>30</v>
          </cell>
          <cell r="O1189">
            <v>0</v>
          </cell>
          <cell r="P1189">
            <v>15</v>
          </cell>
          <cell r="Q1189">
            <v>0</v>
          </cell>
          <cell r="R1189" t="str">
            <v>HIVER 2020</v>
          </cell>
          <cell r="S1189" t="str">
            <v>SHOES</v>
          </cell>
          <cell r="T1189" t="str">
            <v>KID</v>
          </cell>
          <cell r="U1189" t="str">
            <v>35-3|36-3|37-3|38-2|39-1</v>
          </cell>
          <cell r="V1189" t="str">
            <v>C12J</v>
          </cell>
          <cell r="W1189">
            <v>804</v>
          </cell>
          <cell r="X1189">
            <v>67</v>
          </cell>
          <cell r="CG1189">
            <v>67</v>
          </cell>
          <cell r="CL1189">
            <v>0</v>
          </cell>
        </row>
        <row r="1190">
          <cell r="D1190" t="str">
            <v>304NFD0-938-PAI</v>
          </cell>
          <cell r="E1190" t="str">
            <v>304NFD0</v>
          </cell>
          <cell r="F1190" t="str">
            <v>TCHOURI LACE</v>
          </cell>
          <cell r="G1190" t="str">
            <v>938</v>
          </cell>
          <cell r="H1190" t="str">
            <v>WHITE/GREEN</v>
          </cell>
          <cell r="I1190">
            <v>6.2629999999999999</v>
          </cell>
          <cell r="J1190">
            <v>35</v>
          </cell>
          <cell r="K1190">
            <v>0</v>
          </cell>
          <cell r="L1190">
            <v>17.5</v>
          </cell>
          <cell r="M1190">
            <v>0</v>
          </cell>
          <cell r="N1190">
            <v>32</v>
          </cell>
          <cell r="O1190">
            <v>0</v>
          </cell>
          <cell r="P1190">
            <v>12.8</v>
          </cell>
          <cell r="Q1190">
            <v>0</v>
          </cell>
          <cell r="R1190" t="str">
            <v>HIVER 2020</v>
          </cell>
          <cell r="S1190" t="str">
            <v>SHOES</v>
          </cell>
          <cell r="T1190" t="str">
            <v>KID</v>
          </cell>
          <cell r="U1190" t="str">
            <v>(vide)</v>
          </cell>
          <cell r="V1190" t="str">
            <v>PAI</v>
          </cell>
          <cell r="W1190">
            <v>13</v>
          </cell>
          <cell r="X1190">
            <v>13</v>
          </cell>
          <cell r="AL1190">
            <v>3</v>
          </cell>
          <cell r="AM1190">
            <v>4</v>
          </cell>
          <cell r="AN1190">
            <v>3</v>
          </cell>
          <cell r="AO1190">
            <v>2</v>
          </cell>
          <cell r="AP1190">
            <v>1</v>
          </cell>
          <cell r="CL1190">
            <v>0</v>
          </cell>
        </row>
        <row r="1191">
          <cell r="D1191" t="str">
            <v>304NFD0-939-PAI</v>
          </cell>
          <cell r="E1191" t="str">
            <v>304NFD0</v>
          </cell>
          <cell r="F1191" t="str">
            <v>TCHOURI LACE</v>
          </cell>
          <cell r="G1191" t="str">
            <v>939</v>
          </cell>
          <cell r="H1191" t="str">
            <v>WHITE/GREY SILVER</v>
          </cell>
          <cell r="I1191">
            <v>6.2629999999999999</v>
          </cell>
          <cell r="J1191">
            <v>35</v>
          </cell>
          <cell r="K1191">
            <v>0</v>
          </cell>
          <cell r="L1191">
            <v>17.5</v>
          </cell>
          <cell r="M1191">
            <v>0</v>
          </cell>
          <cell r="N1191">
            <v>32</v>
          </cell>
          <cell r="O1191">
            <v>0</v>
          </cell>
          <cell r="P1191">
            <v>12.8</v>
          </cell>
          <cell r="Q1191">
            <v>0</v>
          </cell>
          <cell r="R1191" t="str">
            <v>HIVER 2020</v>
          </cell>
          <cell r="S1191" t="str">
            <v>SHOES</v>
          </cell>
          <cell r="T1191" t="str">
            <v>KID</v>
          </cell>
          <cell r="U1191" t="str">
            <v>(vide)</v>
          </cell>
          <cell r="V1191" t="str">
            <v>PAI</v>
          </cell>
          <cell r="W1191">
            <v>9</v>
          </cell>
          <cell r="X1191">
            <v>9</v>
          </cell>
          <cell r="AL1191">
            <v>1</v>
          </cell>
          <cell r="AM1191">
            <v>3</v>
          </cell>
          <cell r="AN1191">
            <v>3</v>
          </cell>
          <cell r="AO1191">
            <v>2</v>
          </cell>
          <cell r="CL1191">
            <v>0</v>
          </cell>
        </row>
        <row r="1192">
          <cell r="D1192" t="str">
            <v>304NFD0-940-C12J</v>
          </cell>
          <cell r="E1192" t="str">
            <v>304NFD0</v>
          </cell>
          <cell r="F1192" t="str">
            <v>TCHOURI LACE</v>
          </cell>
          <cell r="G1192" t="str">
            <v>940</v>
          </cell>
          <cell r="H1192" t="str">
            <v>PINK/WHITE</v>
          </cell>
          <cell r="I1192">
            <v>6.2629999999999999</v>
          </cell>
          <cell r="J1192">
            <v>35</v>
          </cell>
          <cell r="K1192">
            <v>0</v>
          </cell>
          <cell r="L1192">
            <v>17.5</v>
          </cell>
          <cell r="M1192">
            <v>0</v>
          </cell>
          <cell r="N1192">
            <v>30</v>
          </cell>
          <cell r="O1192">
            <v>0</v>
          </cell>
          <cell r="P1192">
            <v>15</v>
          </cell>
          <cell r="Q1192">
            <v>0</v>
          </cell>
          <cell r="R1192" t="str">
            <v>HIVER 2020</v>
          </cell>
          <cell r="S1192" t="str">
            <v>SHOES</v>
          </cell>
          <cell r="T1192" t="str">
            <v>KID</v>
          </cell>
          <cell r="U1192" t="str">
            <v>35-3|36-3|37-3|38-2|39-1</v>
          </cell>
          <cell r="V1192" t="str">
            <v>C12J</v>
          </cell>
          <cell r="W1192">
            <v>276</v>
          </cell>
          <cell r="X1192">
            <v>23</v>
          </cell>
          <cell r="CG1192">
            <v>23</v>
          </cell>
          <cell r="CL1192">
            <v>0</v>
          </cell>
        </row>
        <row r="1193">
          <cell r="D1193" t="str">
            <v>304NFD0-940-PAI</v>
          </cell>
          <cell r="E1193" t="str">
            <v>304NFD0</v>
          </cell>
          <cell r="F1193" t="str">
            <v>TCHOURI LACE</v>
          </cell>
          <cell r="G1193" t="str">
            <v>940</v>
          </cell>
          <cell r="H1193" t="str">
            <v>PINK/WHITE</v>
          </cell>
          <cell r="I1193">
            <v>6.2629999999999999</v>
          </cell>
          <cell r="J1193">
            <v>35</v>
          </cell>
          <cell r="K1193">
            <v>0</v>
          </cell>
          <cell r="L1193">
            <v>17.5</v>
          </cell>
          <cell r="M1193">
            <v>0</v>
          </cell>
          <cell r="N1193">
            <v>32</v>
          </cell>
          <cell r="O1193">
            <v>0</v>
          </cell>
          <cell r="P1193">
            <v>12.8</v>
          </cell>
          <cell r="Q1193">
            <v>0</v>
          </cell>
          <cell r="R1193" t="str">
            <v>HIVER 2020</v>
          </cell>
          <cell r="S1193" t="str">
            <v>SHOES</v>
          </cell>
          <cell r="T1193" t="str">
            <v>KID</v>
          </cell>
          <cell r="U1193" t="str">
            <v>(vide)</v>
          </cell>
          <cell r="V1193" t="str">
            <v>PAI</v>
          </cell>
          <cell r="W1193">
            <v>11</v>
          </cell>
          <cell r="X1193">
            <v>11</v>
          </cell>
          <cell r="AL1193">
            <v>3</v>
          </cell>
          <cell r="AM1193">
            <v>3</v>
          </cell>
          <cell r="AN1193">
            <v>3</v>
          </cell>
          <cell r="AO1193">
            <v>2</v>
          </cell>
          <cell r="CL1193">
            <v>0</v>
          </cell>
        </row>
        <row r="1194">
          <cell r="D1194" t="str">
            <v>304NFD0-945-C12J</v>
          </cell>
          <cell r="E1194" t="str">
            <v>304NFD0</v>
          </cell>
          <cell r="F1194" t="str">
            <v>TCHOURI LACE</v>
          </cell>
          <cell r="G1194" t="str">
            <v>945</v>
          </cell>
          <cell r="H1194" t="str">
            <v>BLACK/GREEN/RED</v>
          </cell>
          <cell r="I1194">
            <v>6.2629999999999999</v>
          </cell>
          <cell r="J1194">
            <v>35</v>
          </cell>
          <cell r="K1194">
            <v>0</v>
          </cell>
          <cell r="L1194">
            <v>17.5</v>
          </cell>
          <cell r="M1194">
            <v>0</v>
          </cell>
          <cell r="N1194">
            <v>30</v>
          </cell>
          <cell r="O1194">
            <v>0</v>
          </cell>
          <cell r="P1194">
            <v>15</v>
          </cell>
          <cell r="Q1194">
            <v>0</v>
          </cell>
          <cell r="R1194" t="str">
            <v>HIVER 2020</v>
          </cell>
          <cell r="S1194" t="str">
            <v>SHOES</v>
          </cell>
          <cell r="T1194" t="str">
            <v>KID</v>
          </cell>
          <cell r="U1194" t="str">
            <v>35-3|36-3|37-3|38-2|39-1</v>
          </cell>
          <cell r="V1194" t="str">
            <v>C12J</v>
          </cell>
          <cell r="W1194">
            <v>900</v>
          </cell>
          <cell r="X1194">
            <v>75</v>
          </cell>
          <cell r="CG1194">
            <v>75</v>
          </cell>
          <cell r="CL1194">
            <v>0</v>
          </cell>
        </row>
        <row r="1195">
          <cell r="D1195" t="str">
            <v>304NFD0-945-PAI</v>
          </cell>
          <cell r="E1195" t="str">
            <v>304NFD0</v>
          </cell>
          <cell r="F1195" t="str">
            <v>TCHOURI LACE</v>
          </cell>
          <cell r="G1195" t="str">
            <v>945</v>
          </cell>
          <cell r="H1195" t="str">
            <v>BLACK/GREEN/RED</v>
          </cell>
          <cell r="I1195">
            <v>6.2629999999999999</v>
          </cell>
          <cell r="J1195">
            <v>35</v>
          </cell>
          <cell r="K1195">
            <v>0</v>
          </cell>
          <cell r="L1195">
            <v>17.5</v>
          </cell>
          <cell r="M1195">
            <v>0</v>
          </cell>
          <cell r="N1195">
            <v>32</v>
          </cell>
          <cell r="O1195">
            <v>0</v>
          </cell>
          <cell r="P1195">
            <v>12.8</v>
          </cell>
          <cell r="Q1195">
            <v>0</v>
          </cell>
          <cell r="R1195" t="str">
            <v>HIVER 2020</v>
          </cell>
          <cell r="S1195" t="str">
            <v>SHOES</v>
          </cell>
          <cell r="T1195" t="str">
            <v>KID</v>
          </cell>
          <cell r="U1195" t="str">
            <v>(vide)</v>
          </cell>
          <cell r="V1195" t="str">
            <v>PAI</v>
          </cell>
          <cell r="W1195">
            <v>21</v>
          </cell>
          <cell r="X1195">
            <v>21</v>
          </cell>
          <cell r="AL1195">
            <v>5</v>
          </cell>
          <cell r="AM1195">
            <v>6</v>
          </cell>
          <cell r="AN1195">
            <v>5</v>
          </cell>
          <cell r="AO1195">
            <v>3</v>
          </cell>
          <cell r="AP1195">
            <v>2</v>
          </cell>
          <cell r="CL1195">
            <v>0</v>
          </cell>
        </row>
        <row r="1196">
          <cell r="D1196" t="str">
            <v>304NFD0-965-C12JR</v>
          </cell>
          <cell r="E1196" t="str">
            <v>304NFD0</v>
          </cell>
          <cell r="F1196" t="str">
            <v>TCHOURI LACE</v>
          </cell>
          <cell r="G1196" t="str">
            <v>965</v>
          </cell>
          <cell r="H1196" t="str">
            <v xml:space="preserve">BEIGE/BROWN MORO-ok </v>
          </cell>
          <cell r="I1196">
            <v>6.2629999999999999</v>
          </cell>
          <cell r="J1196">
            <v>35</v>
          </cell>
          <cell r="K1196">
            <v>0</v>
          </cell>
          <cell r="L1196">
            <v>17.5</v>
          </cell>
          <cell r="M1196">
            <v>0</v>
          </cell>
          <cell r="N1196">
            <v>32</v>
          </cell>
          <cell r="O1196">
            <v>0</v>
          </cell>
          <cell r="P1196">
            <v>12.8</v>
          </cell>
          <cell r="Q1196">
            <v>0</v>
          </cell>
          <cell r="R1196" t="str">
            <v>HIVER 2020</v>
          </cell>
          <cell r="S1196" t="str">
            <v>SHOES</v>
          </cell>
          <cell r="T1196" t="str">
            <v>KID</v>
          </cell>
          <cell r="U1196" t="str">
            <v>35-2|36-3|37-3|38-2|39-2</v>
          </cell>
          <cell r="V1196" t="str">
            <v>C12JR</v>
          </cell>
          <cell r="W1196">
            <v>24</v>
          </cell>
          <cell r="X1196">
            <v>2</v>
          </cell>
          <cell r="CG1196">
            <v>2</v>
          </cell>
          <cell r="CL1196">
            <v>0</v>
          </cell>
        </row>
        <row r="1197">
          <cell r="D1197" t="str">
            <v>304NFD0-965-PAI</v>
          </cell>
          <cell r="E1197" t="str">
            <v>304NFD0</v>
          </cell>
          <cell r="F1197" t="str">
            <v>TCHOURI LACE</v>
          </cell>
          <cell r="G1197" t="str">
            <v>965</v>
          </cell>
          <cell r="H1197" t="str">
            <v xml:space="preserve">BEIGE/BROWN MORO-ok </v>
          </cell>
          <cell r="I1197">
            <v>6.2629999999999999</v>
          </cell>
          <cell r="J1197">
            <v>35</v>
          </cell>
          <cell r="K1197">
            <v>0</v>
          </cell>
          <cell r="L1197">
            <v>17.5</v>
          </cell>
          <cell r="M1197">
            <v>0</v>
          </cell>
          <cell r="N1197">
            <v>32</v>
          </cell>
          <cell r="O1197">
            <v>0</v>
          </cell>
          <cell r="P1197">
            <v>12.8</v>
          </cell>
          <cell r="Q1197">
            <v>0</v>
          </cell>
          <cell r="R1197" t="str">
            <v>HIVER 2020</v>
          </cell>
          <cell r="S1197" t="str">
            <v>SHOES</v>
          </cell>
          <cell r="T1197" t="str">
            <v>KID</v>
          </cell>
          <cell r="U1197" t="str">
            <v>(vide)</v>
          </cell>
          <cell r="V1197" t="str">
            <v>PAI</v>
          </cell>
          <cell r="W1197">
            <v>22</v>
          </cell>
          <cell r="X1197">
            <v>22</v>
          </cell>
          <cell r="AL1197">
            <v>4</v>
          </cell>
          <cell r="AM1197">
            <v>7</v>
          </cell>
          <cell r="AN1197">
            <v>6</v>
          </cell>
          <cell r="AO1197">
            <v>3</v>
          </cell>
          <cell r="AP1197">
            <v>2</v>
          </cell>
          <cell r="CL1197">
            <v>0</v>
          </cell>
        </row>
        <row r="1198">
          <cell r="D1198" t="str">
            <v>304NFD0-965-C8J</v>
          </cell>
          <cell r="E1198" t="str">
            <v>304NFD0</v>
          </cell>
          <cell r="F1198" t="str">
            <v>TCHOURI LACE</v>
          </cell>
          <cell r="G1198" t="str">
            <v>965</v>
          </cell>
          <cell r="H1198" t="str">
            <v xml:space="preserve">BEIGE/BROWN MORO-ok </v>
          </cell>
          <cell r="I1198">
            <v>6.2629999999999999</v>
          </cell>
          <cell r="J1198">
            <v>35</v>
          </cell>
          <cell r="K1198">
            <v>0</v>
          </cell>
          <cell r="L1198">
            <v>17.5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 t="str">
            <v>HIVER 2020</v>
          </cell>
          <cell r="S1198" t="str">
            <v>SHOES</v>
          </cell>
          <cell r="T1198" t="str">
            <v>KID</v>
          </cell>
          <cell r="U1198" t="str">
            <v>35-2|36-2|37-2|38-1|39-1</v>
          </cell>
          <cell r="V1198" t="str">
            <v>C8J</v>
          </cell>
          <cell r="W1198">
            <v>8</v>
          </cell>
          <cell r="X1198">
            <v>1</v>
          </cell>
          <cell r="CG1198">
            <v>1</v>
          </cell>
          <cell r="CL1198">
            <v>0</v>
          </cell>
        </row>
        <row r="1199">
          <cell r="D1199" t="str">
            <v>304NFD0-967-C12JR</v>
          </cell>
          <cell r="E1199" t="str">
            <v>304NFD0</v>
          </cell>
          <cell r="F1199" t="str">
            <v>TCHOURI LACE</v>
          </cell>
          <cell r="G1199" t="str">
            <v>967</v>
          </cell>
          <cell r="H1199" t="str">
            <v xml:space="preserve">BLACK/GREY SILVER-ok </v>
          </cell>
          <cell r="I1199">
            <v>6.2629999999999999</v>
          </cell>
          <cell r="J1199">
            <v>35</v>
          </cell>
          <cell r="K1199">
            <v>0</v>
          </cell>
          <cell r="L1199">
            <v>17.5</v>
          </cell>
          <cell r="M1199">
            <v>0</v>
          </cell>
          <cell r="N1199">
            <v>32</v>
          </cell>
          <cell r="O1199">
            <v>0</v>
          </cell>
          <cell r="P1199">
            <v>12.8</v>
          </cell>
          <cell r="Q1199">
            <v>0</v>
          </cell>
          <cell r="R1199" t="str">
            <v>HIVER 2020</v>
          </cell>
          <cell r="S1199" t="str">
            <v>SHOES</v>
          </cell>
          <cell r="T1199" t="str">
            <v>KID</v>
          </cell>
          <cell r="U1199" t="str">
            <v>35-2|36-3|37-3|38-2|39-2</v>
          </cell>
          <cell r="V1199" t="str">
            <v>C12JR</v>
          </cell>
          <cell r="W1199">
            <v>204</v>
          </cell>
          <cell r="X1199">
            <v>17</v>
          </cell>
          <cell r="CG1199">
            <v>17</v>
          </cell>
          <cell r="CL1199">
            <v>0</v>
          </cell>
        </row>
        <row r="1200">
          <cell r="D1200" t="str">
            <v>304NFD0-967-PAI</v>
          </cell>
          <cell r="E1200" t="str">
            <v>304NFD0</v>
          </cell>
          <cell r="F1200" t="str">
            <v>TCHOURI LACE</v>
          </cell>
          <cell r="G1200" t="str">
            <v>967</v>
          </cell>
          <cell r="H1200" t="str">
            <v xml:space="preserve">BLACK/GREY SILVER-ok </v>
          </cell>
          <cell r="I1200">
            <v>6.2629999999999999</v>
          </cell>
          <cell r="J1200">
            <v>35</v>
          </cell>
          <cell r="K1200">
            <v>0</v>
          </cell>
          <cell r="L1200">
            <v>17.5</v>
          </cell>
          <cell r="M1200">
            <v>0</v>
          </cell>
          <cell r="N1200">
            <v>32</v>
          </cell>
          <cell r="O1200">
            <v>0</v>
          </cell>
          <cell r="P1200">
            <v>12.8</v>
          </cell>
          <cell r="Q1200">
            <v>0</v>
          </cell>
          <cell r="R1200" t="str">
            <v>HIVER 2020</v>
          </cell>
          <cell r="S1200" t="str">
            <v>SHOES</v>
          </cell>
          <cell r="T1200" t="str">
            <v>KID</v>
          </cell>
          <cell r="U1200" t="str">
            <v>(vide)</v>
          </cell>
          <cell r="V1200" t="str">
            <v>PAI</v>
          </cell>
          <cell r="W1200">
            <v>24</v>
          </cell>
          <cell r="X1200">
            <v>24</v>
          </cell>
          <cell r="AL1200">
            <v>4</v>
          </cell>
          <cell r="AM1200">
            <v>6</v>
          </cell>
          <cell r="AN1200">
            <v>6</v>
          </cell>
          <cell r="AO1200">
            <v>4</v>
          </cell>
          <cell r="AP1200">
            <v>4</v>
          </cell>
          <cell r="CL1200">
            <v>0</v>
          </cell>
        </row>
        <row r="1201">
          <cell r="D1201" t="str">
            <v>304NFD0-973-C12JR</v>
          </cell>
          <cell r="E1201" t="str">
            <v>304NFD0</v>
          </cell>
          <cell r="F1201" t="str">
            <v>TCHOURI LACE</v>
          </cell>
          <cell r="G1201" t="str">
            <v>973</v>
          </cell>
          <cell r="H1201" t="str">
            <v>PINK SMOKE/WHITE-ok</v>
          </cell>
          <cell r="I1201">
            <v>6.2629999999999999</v>
          </cell>
          <cell r="J1201">
            <v>35</v>
          </cell>
          <cell r="K1201">
            <v>0</v>
          </cell>
          <cell r="L1201">
            <v>17.5</v>
          </cell>
          <cell r="M1201">
            <v>0</v>
          </cell>
          <cell r="N1201">
            <v>32</v>
          </cell>
          <cell r="O1201">
            <v>0</v>
          </cell>
          <cell r="P1201">
            <v>12.8</v>
          </cell>
          <cell r="Q1201">
            <v>0</v>
          </cell>
          <cell r="R1201" t="str">
            <v>HIVER 2020</v>
          </cell>
          <cell r="S1201" t="str">
            <v>SHOES</v>
          </cell>
          <cell r="T1201" t="str">
            <v>KID</v>
          </cell>
          <cell r="U1201" t="str">
            <v>35-2|36-3|37-3|38-2|39-2</v>
          </cell>
          <cell r="V1201" t="str">
            <v>C12JR</v>
          </cell>
          <cell r="W1201">
            <v>300</v>
          </cell>
          <cell r="X1201">
            <v>25</v>
          </cell>
          <cell r="CG1201">
            <v>25</v>
          </cell>
          <cell r="CL1201">
            <v>0</v>
          </cell>
        </row>
        <row r="1202">
          <cell r="D1202" t="str">
            <v>304NFD0-973-PAI</v>
          </cell>
          <cell r="E1202" t="str">
            <v>304NFD0</v>
          </cell>
          <cell r="F1202" t="str">
            <v>TCHOURI LACE</v>
          </cell>
          <cell r="G1202" t="str">
            <v>973</v>
          </cell>
          <cell r="H1202" t="str">
            <v>PINK SMOKE/WHITE-ok</v>
          </cell>
          <cell r="I1202">
            <v>6.2629999999999999</v>
          </cell>
          <cell r="J1202">
            <v>35</v>
          </cell>
          <cell r="K1202">
            <v>0</v>
          </cell>
          <cell r="L1202">
            <v>17.5</v>
          </cell>
          <cell r="M1202">
            <v>0</v>
          </cell>
          <cell r="N1202">
            <v>32</v>
          </cell>
          <cell r="O1202">
            <v>0</v>
          </cell>
          <cell r="P1202">
            <v>12.8</v>
          </cell>
          <cell r="Q1202">
            <v>0</v>
          </cell>
          <cell r="R1202" t="str">
            <v>HIVER 2020</v>
          </cell>
          <cell r="S1202" t="str">
            <v>SHOES</v>
          </cell>
          <cell r="T1202" t="str">
            <v>KID</v>
          </cell>
          <cell r="U1202" t="str">
            <v>(vide)</v>
          </cell>
          <cell r="V1202" t="str">
            <v>PAI</v>
          </cell>
          <cell r="W1202">
            <v>24</v>
          </cell>
          <cell r="X1202">
            <v>24</v>
          </cell>
          <cell r="AL1202">
            <v>4</v>
          </cell>
          <cell r="AM1202">
            <v>6</v>
          </cell>
          <cell r="AN1202">
            <v>6</v>
          </cell>
          <cell r="AO1202">
            <v>4</v>
          </cell>
          <cell r="AP1202">
            <v>4</v>
          </cell>
          <cell r="CL1202">
            <v>0</v>
          </cell>
        </row>
        <row r="1203">
          <cell r="D1203" t="str">
            <v>304NFD0-974-C12JR</v>
          </cell>
          <cell r="E1203" t="str">
            <v>304NFD0</v>
          </cell>
          <cell r="F1203" t="str">
            <v>TCHOURI LACE</v>
          </cell>
          <cell r="G1203" t="str">
            <v>974</v>
          </cell>
          <cell r="H1203" t="str">
            <v xml:space="preserve">WHITE BROWN BOWN ok </v>
          </cell>
          <cell r="I1203">
            <v>6.2629999999999999</v>
          </cell>
          <cell r="J1203">
            <v>35</v>
          </cell>
          <cell r="K1203">
            <v>0</v>
          </cell>
          <cell r="L1203">
            <v>17.5</v>
          </cell>
          <cell r="M1203">
            <v>0</v>
          </cell>
          <cell r="N1203">
            <v>32</v>
          </cell>
          <cell r="O1203">
            <v>0</v>
          </cell>
          <cell r="P1203">
            <v>12.8</v>
          </cell>
          <cell r="Q1203">
            <v>0</v>
          </cell>
          <cell r="R1203" t="str">
            <v>HIVER 2020</v>
          </cell>
          <cell r="S1203" t="str">
            <v>SHOES</v>
          </cell>
          <cell r="T1203" t="str">
            <v>KID</v>
          </cell>
          <cell r="U1203" t="str">
            <v>35-2|36-3|37-3|38-2|39-2</v>
          </cell>
          <cell r="V1203" t="str">
            <v>C12JR</v>
          </cell>
          <cell r="W1203">
            <v>48</v>
          </cell>
          <cell r="X1203">
            <v>4</v>
          </cell>
          <cell r="CG1203">
            <v>4</v>
          </cell>
          <cell r="CL1203">
            <v>0</v>
          </cell>
        </row>
        <row r="1204">
          <cell r="D1204" t="str">
            <v>304NFD0-974-PAI</v>
          </cell>
          <cell r="E1204" t="str">
            <v>304NFD0</v>
          </cell>
          <cell r="F1204" t="str">
            <v>TCHOURI LACE</v>
          </cell>
          <cell r="G1204" t="str">
            <v>974</v>
          </cell>
          <cell r="H1204" t="str">
            <v xml:space="preserve">WHITE BROWN BOWN ok </v>
          </cell>
          <cell r="I1204">
            <v>6.2629999999999999</v>
          </cell>
          <cell r="J1204">
            <v>35</v>
          </cell>
          <cell r="K1204">
            <v>0</v>
          </cell>
          <cell r="L1204">
            <v>17.5</v>
          </cell>
          <cell r="M1204">
            <v>0</v>
          </cell>
          <cell r="N1204">
            <v>32</v>
          </cell>
          <cell r="O1204">
            <v>0</v>
          </cell>
          <cell r="P1204">
            <v>12.8</v>
          </cell>
          <cell r="Q1204">
            <v>0</v>
          </cell>
          <cell r="R1204" t="str">
            <v>HIVER 2020</v>
          </cell>
          <cell r="S1204" t="str">
            <v>SHOES</v>
          </cell>
          <cell r="T1204" t="str">
            <v>KID</v>
          </cell>
          <cell r="U1204" t="str">
            <v>(vide)</v>
          </cell>
          <cell r="V1204" t="str">
            <v>PAI</v>
          </cell>
          <cell r="W1204">
            <v>24</v>
          </cell>
          <cell r="X1204">
            <v>24</v>
          </cell>
          <cell r="AL1204">
            <v>4</v>
          </cell>
          <cell r="AM1204">
            <v>6</v>
          </cell>
          <cell r="AN1204">
            <v>6</v>
          </cell>
          <cell r="AO1204">
            <v>4</v>
          </cell>
          <cell r="AP1204">
            <v>4</v>
          </cell>
          <cell r="CL1204">
            <v>0</v>
          </cell>
        </row>
        <row r="1205">
          <cell r="D1205" t="str">
            <v>304NFD0-974-C8J</v>
          </cell>
          <cell r="E1205" t="str">
            <v>304NFD0</v>
          </cell>
          <cell r="F1205" t="str">
            <v>TCHOURI LACE</v>
          </cell>
          <cell r="G1205" t="str">
            <v>974</v>
          </cell>
          <cell r="H1205" t="str">
            <v xml:space="preserve">WHITE BROWN BOWN ok </v>
          </cell>
          <cell r="I1205">
            <v>6.2629999999999999</v>
          </cell>
          <cell r="J1205">
            <v>35</v>
          </cell>
          <cell r="K1205">
            <v>0</v>
          </cell>
          <cell r="L1205">
            <v>17.5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 t="str">
            <v>HIVER 2020</v>
          </cell>
          <cell r="S1205" t="str">
            <v>SHOES</v>
          </cell>
          <cell r="T1205" t="str">
            <v>KID</v>
          </cell>
          <cell r="U1205" t="str">
            <v>35-2|36-2|37-2|38-1|39-1</v>
          </cell>
          <cell r="V1205" t="str">
            <v>C8J</v>
          </cell>
          <cell r="W1205">
            <v>208</v>
          </cell>
          <cell r="X1205">
            <v>26</v>
          </cell>
          <cell r="CG1205">
            <v>26</v>
          </cell>
          <cell r="CL1205">
            <v>0</v>
          </cell>
        </row>
        <row r="1206">
          <cell r="D1206" t="str">
            <v>304NFD0-A09-C12JR</v>
          </cell>
          <cell r="E1206" t="str">
            <v>304NFD0</v>
          </cell>
          <cell r="F1206" t="str">
            <v>TCHOURI LACE</v>
          </cell>
          <cell r="G1206" t="str">
            <v>A09</v>
          </cell>
          <cell r="H1206" t="str">
            <v>WHITE/SANTA FE</v>
          </cell>
          <cell r="I1206">
            <v>6.2629999999999999</v>
          </cell>
          <cell r="J1206">
            <v>35</v>
          </cell>
          <cell r="K1206">
            <v>0</v>
          </cell>
          <cell r="L1206">
            <v>17.5</v>
          </cell>
          <cell r="M1206">
            <v>0</v>
          </cell>
          <cell r="N1206">
            <v>32</v>
          </cell>
          <cell r="O1206">
            <v>0</v>
          </cell>
          <cell r="P1206">
            <v>12.8</v>
          </cell>
          <cell r="Q1206">
            <v>0</v>
          </cell>
          <cell r="R1206" t="str">
            <v>HIVER 2020</v>
          </cell>
          <cell r="S1206" t="str">
            <v>SHOES</v>
          </cell>
          <cell r="T1206" t="str">
            <v>KID</v>
          </cell>
          <cell r="U1206" t="str">
            <v>35-2|36-3|37-3|38-2|39-2</v>
          </cell>
          <cell r="V1206" t="str">
            <v>C12JR</v>
          </cell>
          <cell r="W1206">
            <v>192</v>
          </cell>
          <cell r="X1206">
            <v>16</v>
          </cell>
          <cell r="CG1206">
            <v>16</v>
          </cell>
          <cell r="CL1206">
            <v>0</v>
          </cell>
        </row>
        <row r="1207">
          <cell r="D1207" t="str">
            <v>304NFD0-A09-PAI</v>
          </cell>
          <cell r="E1207" t="str">
            <v>304NFD0</v>
          </cell>
          <cell r="F1207" t="str">
            <v>TCHOURI LACE</v>
          </cell>
          <cell r="G1207" t="str">
            <v>A09</v>
          </cell>
          <cell r="H1207" t="str">
            <v>WHITE/SANTA FE</v>
          </cell>
          <cell r="I1207">
            <v>6.2629999999999999</v>
          </cell>
          <cell r="J1207">
            <v>35</v>
          </cell>
          <cell r="K1207">
            <v>0</v>
          </cell>
          <cell r="L1207">
            <v>17.5</v>
          </cell>
          <cell r="M1207">
            <v>0</v>
          </cell>
          <cell r="N1207">
            <v>32</v>
          </cell>
          <cell r="O1207">
            <v>0</v>
          </cell>
          <cell r="P1207">
            <v>12.8</v>
          </cell>
          <cell r="Q1207">
            <v>0</v>
          </cell>
          <cell r="R1207" t="str">
            <v>HIVER 2020</v>
          </cell>
          <cell r="S1207" t="str">
            <v>SHOES</v>
          </cell>
          <cell r="T1207" t="str">
            <v>KID</v>
          </cell>
          <cell r="U1207" t="str">
            <v>(vide)</v>
          </cell>
          <cell r="V1207" t="str">
            <v>PAI</v>
          </cell>
          <cell r="W1207">
            <v>35</v>
          </cell>
          <cell r="X1207">
            <v>35</v>
          </cell>
          <cell r="AL1207">
            <v>6</v>
          </cell>
          <cell r="AM1207">
            <v>9</v>
          </cell>
          <cell r="AN1207">
            <v>9</v>
          </cell>
          <cell r="AO1207">
            <v>7</v>
          </cell>
          <cell r="AP1207">
            <v>4</v>
          </cell>
          <cell r="CL1207">
            <v>0</v>
          </cell>
        </row>
        <row r="1208">
          <cell r="D1208" t="str">
            <v>304NFD0-A09-C8J</v>
          </cell>
          <cell r="E1208" t="str">
            <v>304NFD0</v>
          </cell>
          <cell r="F1208" t="str">
            <v>TCHOURI LACE</v>
          </cell>
          <cell r="G1208" t="str">
            <v>A09</v>
          </cell>
          <cell r="H1208" t="str">
            <v>WHITE/SANTA FE</v>
          </cell>
          <cell r="I1208">
            <v>6.2629999999999999</v>
          </cell>
          <cell r="J1208">
            <v>35</v>
          </cell>
          <cell r="K1208">
            <v>0</v>
          </cell>
          <cell r="L1208">
            <v>17.5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 t="str">
            <v>HIVER 2020</v>
          </cell>
          <cell r="S1208" t="str">
            <v>SHOES</v>
          </cell>
          <cell r="T1208" t="str">
            <v>KID</v>
          </cell>
          <cell r="U1208" t="str">
            <v>35-2|36-2|37-2|38-1|39-1</v>
          </cell>
          <cell r="V1208" t="str">
            <v>C8J</v>
          </cell>
          <cell r="W1208">
            <v>72</v>
          </cell>
          <cell r="X1208">
            <v>9</v>
          </cell>
          <cell r="CG1208">
            <v>9</v>
          </cell>
          <cell r="CL1208">
            <v>0</v>
          </cell>
        </row>
        <row r="1209">
          <cell r="D1209" t="str">
            <v>304NFD0-A11-PAI</v>
          </cell>
          <cell r="E1209" t="str">
            <v>304NFD0</v>
          </cell>
          <cell r="F1209" t="str">
            <v>TCHOURI LACE</v>
          </cell>
          <cell r="G1209" t="str">
            <v>A11</v>
          </cell>
          <cell r="H1209" t="str">
            <v>WHITE/GREEN AFRICA/BROWN CAMEL</v>
          </cell>
          <cell r="I1209">
            <v>6.2629999999999999</v>
          </cell>
          <cell r="J1209">
            <v>35</v>
          </cell>
          <cell r="K1209">
            <v>0</v>
          </cell>
          <cell r="L1209">
            <v>17.5</v>
          </cell>
          <cell r="M1209">
            <v>0</v>
          </cell>
          <cell r="N1209">
            <v>32</v>
          </cell>
          <cell r="O1209">
            <v>0</v>
          </cell>
          <cell r="P1209">
            <v>12.8</v>
          </cell>
          <cell r="Q1209">
            <v>0</v>
          </cell>
          <cell r="R1209" t="str">
            <v>HIVER 2020</v>
          </cell>
          <cell r="S1209" t="str">
            <v>SHOES</v>
          </cell>
          <cell r="T1209" t="str">
            <v>KID</v>
          </cell>
          <cell r="U1209" t="str">
            <v>(vide)</v>
          </cell>
          <cell r="V1209" t="str">
            <v>PAI</v>
          </cell>
          <cell r="W1209">
            <v>24</v>
          </cell>
          <cell r="X1209">
            <v>24</v>
          </cell>
          <cell r="AL1209">
            <v>2</v>
          </cell>
          <cell r="AM1209">
            <v>7</v>
          </cell>
          <cell r="AN1209">
            <v>7</v>
          </cell>
          <cell r="AO1209">
            <v>4</v>
          </cell>
          <cell r="AP1209">
            <v>4</v>
          </cell>
          <cell r="CL1209">
            <v>0</v>
          </cell>
        </row>
        <row r="1210">
          <cell r="D1210" t="str">
            <v>304NFD0-A11-C8J</v>
          </cell>
          <cell r="E1210" t="str">
            <v>304NFD0</v>
          </cell>
          <cell r="F1210" t="str">
            <v>TCHOURI LACE</v>
          </cell>
          <cell r="G1210" t="str">
            <v>A11</v>
          </cell>
          <cell r="H1210" t="str">
            <v>WHITE/GREEN AFRICA/BROWN CAMEL</v>
          </cell>
          <cell r="I1210">
            <v>6.2629999999999999</v>
          </cell>
          <cell r="J1210">
            <v>35</v>
          </cell>
          <cell r="K1210">
            <v>0</v>
          </cell>
          <cell r="L1210">
            <v>17.5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 t="str">
            <v>HIVER 2020</v>
          </cell>
          <cell r="S1210" t="str">
            <v>SHOES</v>
          </cell>
          <cell r="T1210" t="str">
            <v>KID</v>
          </cell>
          <cell r="U1210" t="str">
            <v>35-2|36-2|37-2|38-1|39-1</v>
          </cell>
          <cell r="V1210" t="str">
            <v>C8J</v>
          </cell>
          <cell r="W1210">
            <v>104</v>
          </cell>
          <cell r="X1210">
            <v>13</v>
          </cell>
          <cell r="CG1210">
            <v>13</v>
          </cell>
          <cell r="CL1210">
            <v>0</v>
          </cell>
        </row>
        <row r="1211">
          <cell r="D1211" t="str">
            <v>304NFD0-A13-C12JR</v>
          </cell>
          <cell r="E1211" t="str">
            <v>304NFD0</v>
          </cell>
          <cell r="F1211" t="str">
            <v>TCHOURI LACE</v>
          </cell>
          <cell r="G1211" t="str">
            <v>A13</v>
          </cell>
          <cell r="H1211" t="str">
            <v xml:space="preserve">BLUE MARINE WHITE BROWN CAMEL </v>
          </cell>
          <cell r="I1211">
            <v>6.2629999999999999</v>
          </cell>
          <cell r="J1211">
            <v>35</v>
          </cell>
          <cell r="K1211">
            <v>0</v>
          </cell>
          <cell r="L1211">
            <v>17.5</v>
          </cell>
          <cell r="M1211">
            <v>0</v>
          </cell>
          <cell r="N1211">
            <v>32</v>
          </cell>
          <cell r="O1211">
            <v>0</v>
          </cell>
          <cell r="P1211">
            <v>12.8</v>
          </cell>
          <cell r="Q1211">
            <v>0</v>
          </cell>
          <cell r="R1211" t="str">
            <v>HIVER 2020</v>
          </cell>
          <cell r="S1211" t="str">
            <v>SHOES</v>
          </cell>
          <cell r="T1211" t="str">
            <v>KID</v>
          </cell>
          <cell r="U1211" t="str">
            <v>35-2|36-3|37-3|38-2|39-2</v>
          </cell>
          <cell r="V1211" t="str">
            <v>C12JR</v>
          </cell>
          <cell r="W1211">
            <v>12</v>
          </cell>
          <cell r="X1211">
            <v>1</v>
          </cell>
          <cell r="CG1211">
            <v>1</v>
          </cell>
          <cell r="CL1211">
            <v>0</v>
          </cell>
        </row>
        <row r="1212">
          <cell r="D1212" t="str">
            <v>304NFD0-A13-PAI</v>
          </cell>
          <cell r="E1212" t="str">
            <v>304NFD0</v>
          </cell>
          <cell r="F1212" t="str">
            <v>TCHOURI LACE</v>
          </cell>
          <cell r="G1212" t="str">
            <v>A13</v>
          </cell>
          <cell r="H1212" t="str">
            <v xml:space="preserve">BLUE MARINE WHITE BROWN CAMEL </v>
          </cell>
          <cell r="I1212">
            <v>6.2629999999999999</v>
          </cell>
          <cell r="J1212">
            <v>35</v>
          </cell>
          <cell r="K1212">
            <v>0</v>
          </cell>
          <cell r="L1212">
            <v>17.5</v>
          </cell>
          <cell r="M1212">
            <v>0</v>
          </cell>
          <cell r="N1212">
            <v>32</v>
          </cell>
          <cell r="O1212">
            <v>0</v>
          </cell>
          <cell r="P1212">
            <v>12.8</v>
          </cell>
          <cell r="Q1212">
            <v>0</v>
          </cell>
          <cell r="R1212" t="str">
            <v>HIVER 2020</v>
          </cell>
          <cell r="S1212" t="str">
            <v>SHOES</v>
          </cell>
          <cell r="T1212" t="str">
            <v>KID</v>
          </cell>
          <cell r="U1212" t="str">
            <v>(vide)</v>
          </cell>
          <cell r="V1212" t="str">
            <v>PAI</v>
          </cell>
          <cell r="W1212">
            <v>36</v>
          </cell>
          <cell r="X1212">
            <v>36</v>
          </cell>
          <cell r="AL1212">
            <v>6</v>
          </cell>
          <cell r="AM1212">
            <v>9</v>
          </cell>
          <cell r="AN1212">
            <v>9</v>
          </cell>
          <cell r="AO1212">
            <v>6</v>
          </cell>
          <cell r="AP1212">
            <v>6</v>
          </cell>
          <cell r="CL1212">
            <v>0</v>
          </cell>
        </row>
        <row r="1213">
          <cell r="D1213" t="str">
            <v>304NFD0-A14-PAI</v>
          </cell>
          <cell r="E1213" t="str">
            <v>304NFD0</v>
          </cell>
          <cell r="F1213" t="str">
            <v>TCHOURI LACE</v>
          </cell>
          <cell r="G1213" t="str">
            <v>A14</v>
          </cell>
          <cell r="H1213" t="str">
            <v xml:space="preserve">PINK SANTA FE WHITE </v>
          </cell>
          <cell r="I1213">
            <v>6.2629999999999999</v>
          </cell>
          <cell r="J1213">
            <v>35</v>
          </cell>
          <cell r="K1213">
            <v>0</v>
          </cell>
          <cell r="L1213">
            <v>17.5</v>
          </cell>
          <cell r="M1213">
            <v>0</v>
          </cell>
          <cell r="N1213">
            <v>32</v>
          </cell>
          <cell r="O1213">
            <v>0</v>
          </cell>
          <cell r="P1213">
            <v>12.8</v>
          </cell>
          <cell r="Q1213">
            <v>0</v>
          </cell>
          <cell r="R1213" t="str">
            <v>HIVER 2020</v>
          </cell>
          <cell r="S1213" t="str">
            <v>SHOES</v>
          </cell>
          <cell r="T1213" t="str">
            <v>KID</v>
          </cell>
          <cell r="U1213" t="str">
            <v>(vide)</v>
          </cell>
          <cell r="V1213" t="str">
            <v>PAI</v>
          </cell>
          <cell r="W1213">
            <v>34</v>
          </cell>
          <cell r="X1213">
            <v>34</v>
          </cell>
          <cell r="AL1213">
            <v>5</v>
          </cell>
          <cell r="AM1213">
            <v>9</v>
          </cell>
          <cell r="AN1213">
            <v>8</v>
          </cell>
          <cell r="AO1213">
            <v>6</v>
          </cell>
          <cell r="AP1213">
            <v>6</v>
          </cell>
          <cell r="CL1213">
            <v>0</v>
          </cell>
        </row>
        <row r="1214">
          <cell r="D1214" t="str">
            <v>304NFF0-924-PAI</v>
          </cell>
          <cell r="E1214" t="str">
            <v>304NFF0</v>
          </cell>
          <cell r="F1214" t="str">
            <v>TCHOURI VELCRO</v>
          </cell>
          <cell r="G1214" t="str">
            <v>924</v>
          </cell>
          <cell r="H1214" t="str">
            <v>BLACK/BROWN</v>
          </cell>
          <cell r="I1214">
            <v>5.923</v>
          </cell>
          <cell r="J1214">
            <v>32</v>
          </cell>
          <cell r="K1214">
            <v>0</v>
          </cell>
          <cell r="L1214">
            <v>16</v>
          </cell>
          <cell r="M1214">
            <v>0</v>
          </cell>
          <cell r="N1214">
            <v>30</v>
          </cell>
          <cell r="O1214">
            <v>0</v>
          </cell>
          <cell r="P1214">
            <v>12</v>
          </cell>
          <cell r="Q1214">
            <v>0</v>
          </cell>
          <cell r="R1214" t="str">
            <v>HIVER 2020</v>
          </cell>
          <cell r="S1214" t="str">
            <v>SHOES</v>
          </cell>
          <cell r="T1214" t="str">
            <v>KID</v>
          </cell>
          <cell r="U1214" t="str">
            <v>(vide)</v>
          </cell>
          <cell r="V1214" t="str">
            <v>PAI</v>
          </cell>
          <cell r="W1214">
            <v>26</v>
          </cell>
          <cell r="X1214">
            <v>26</v>
          </cell>
          <cell r="AE1214">
            <v>1</v>
          </cell>
          <cell r="AF1214">
            <v>2</v>
          </cell>
          <cell r="AG1214">
            <v>3</v>
          </cell>
          <cell r="AH1214">
            <v>4</v>
          </cell>
          <cell r="AI1214">
            <v>6</v>
          </cell>
          <cell r="AJ1214">
            <v>6</v>
          </cell>
          <cell r="AK1214">
            <v>4</v>
          </cell>
          <cell r="CL1214">
            <v>0</v>
          </cell>
        </row>
        <row r="1215">
          <cell r="D1215" t="str">
            <v>304NFF0-924-C14KD</v>
          </cell>
          <cell r="E1215" t="str">
            <v>304NFF0</v>
          </cell>
          <cell r="F1215" t="str">
            <v>TCHOURI VELCRO</v>
          </cell>
          <cell r="G1215" t="str">
            <v>924</v>
          </cell>
          <cell r="H1215" t="str">
            <v>BLACK/BROWN</v>
          </cell>
          <cell r="I1215">
            <v>5.923</v>
          </cell>
          <cell r="J1215">
            <v>32</v>
          </cell>
          <cell r="K1215">
            <v>0</v>
          </cell>
          <cell r="L1215">
            <v>16</v>
          </cell>
          <cell r="M1215">
            <v>0</v>
          </cell>
          <cell r="N1215">
            <v>30</v>
          </cell>
          <cell r="O1215">
            <v>0</v>
          </cell>
          <cell r="P1215">
            <v>12</v>
          </cell>
          <cell r="Q1215">
            <v>0</v>
          </cell>
          <cell r="R1215" t="str">
            <v>HIVER 2020</v>
          </cell>
          <cell r="S1215" t="str">
            <v>SHOES</v>
          </cell>
          <cell r="T1215" t="str">
            <v>KID</v>
          </cell>
          <cell r="U1215" t="str">
            <v>28-1|29-1|30-2|31-2|32-3|33-3|34-2</v>
          </cell>
          <cell r="V1215" t="str">
            <v>C14KD</v>
          </cell>
          <cell r="W1215">
            <v>238</v>
          </cell>
          <cell r="X1215">
            <v>17</v>
          </cell>
          <cell r="CG1215">
            <v>17</v>
          </cell>
          <cell r="CL1215">
            <v>0</v>
          </cell>
        </row>
        <row r="1216">
          <cell r="D1216" t="str">
            <v>304NFF0-935-PAI</v>
          </cell>
          <cell r="E1216" t="str">
            <v>304NFF0</v>
          </cell>
          <cell r="F1216" t="str">
            <v>TCHOURI VELCRO</v>
          </cell>
          <cell r="G1216" t="str">
            <v>935</v>
          </cell>
          <cell r="H1216" t="str">
            <v>BLACK/GREEN</v>
          </cell>
          <cell r="I1216">
            <v>5.923</v>
          </cell>
          <cell r="J1216">
            <v>32</v>
          </cell>
          <cell r="K1216">
            <v>0</v>
          </cell>
          <cell r="L1216">
            <v>16</v>
          </cell>
          <cell r="M1216">
            <v>0</v>
          </cell>
          <cell r="N1216">
            <v>30</v>
          </cell>
          <cell r="O1216">
            <v>0</v>
          </cell>
          <cell r="P1216">
            <v>12</v>
          </cell>
          <cell r="Q1216">
            <v>0</v>
          </cell>
          <cell r="R1216" t="str">
            <v>HIVER 2020</v>
          </cell>
          <cell r="S1216" t="str">
            <v>SHOES</v>
          </cell>
          <cell r="T1216" t="str">
            <v>KID</v>
          </cell>
          <cell r="U1216" t="str">
            <v>(vide)</v>
          </cell>
          <cell r="V1216" t="str">
            <v>PAI</v>
          </cell>
          <cell r="W1216">
            <v>12</v>
          </cell>
          <cell r="X1216">
            <v>12</v>
          </cell>
          <cell r="AE1216">
            <v>3</v>
          </cell>
          <cell r="AF1216">
            <v>1</v>
          </cell>
          <cell r="AG1216">
            <v>2</v>
          </cell>
          <cell r="AH1216">
            <v>2</v>
          </cell>
          <cell r="AI1216">
            <v>2</v>
          </cell>
          <cell r="AJ1216">
            <v>1</v>
          </cell>
          <cell r="AK1216">
            <v>1</v>
          </cell>
          <cell r="CL1216">
            <v>0</v>
          </cell>
        </row>
        <row r="1217">
          <cell r="D1217" t="str">
            <v>304NFF0-937-PAI</v>
          </cell>
          <cell r="E1217" t="str">
            <v>304NFF0</v>
          </cell>
          <cell r="F1217" t="str">
            <v>TCHOURI VELCRO</v>
          </cell>
          <cell r="G1217" t="str">
            <v>937</v>
          </cell>
          <cell r="H1217" t="str">
            <v>GREEN/BEIGE</v>
          </cell>
          <cell r="I1217">
            <v>5.923</v>
          </cell>
          <cell r="J1217">
            <v>32</v>
          </cell>
          <cell r="K1217">
            <v>0</v>
          </cell>
          <cell r="L1217">
            <v>16</v>
          </cell>
          <cell r="M1217">
            <v>0</v>
          </cell>
          <cell r="N1217">
            <v>30</v>
          </cell>
          <cell r="O1217">
            <v>0</v>
          </cell>
          <cell r="P1217">
            <v>12</v>
          </cell>
          <cell r="Q1217">
            <v>0</v>
          </cell>
          <cell r="R1217" t="str">
            <v>HIVER 2020</v>
          </cell>
          <cell r="S1217" t="str">
            <v>SHOES</v>
          </cell>
          <cell r="T1217" t="str">
            <v>KID</v>
          </cell>
          <cell r="U1217" t="str">
            <v>(vide)</v>
          </cell>
          <cell r="V1217" t="str">
            <v>PAI</v>
          </cell>
          <cell r="W1217">
            <v>12</v>
          </cell>
          <cell r="X1217">
            <v>12</v>
          </cell>
          <cell r="AE1217">
            <v>1</v>
          </cell>
          <cell r="AF1217">
            <v>2</v>
          </cell>
          <cell r="AG1217">
            <v>2</v>
          </cell>
          <cell r="AH1217">
            <v>2</v>
          </cell>
          <cell r="AI1217">
            <v>2</v>
          </cell>
          <cell r="AJ1217">
            <v>1</v>
          </cell>
          <cell r="AK1217">
            <v>2</v>
          </cell>
          <cell r="CL1217">
            <v>0</v>
          </cell>
        </row>
        <row r="1218">
          <cell r="D1218" t="str">
            <v>304NFF0-938-C14K</v>
          </cell>
          <cell r="E1218" t="str">
            <v>304NFF0</v>
          </cell>
          <cell r="F1218" t="str">
            <v>TCHOURI VELCRO</v>
          </cell>
          <cell r="G1218" t="str">
            <v>938</v>
          </cell>
          <cell r="H1218" t="str">
            <v>WHITE/GREEN</v>
          </cell>
          <cell r="I1218">
            <v>5.923</v>
          </cell>
          <cell r="J1218">
            <v>32</v>
          </cell>
          <cell r="K1218">
            <v>0</v>
          </cell>
          <cell r="L1218">
            <v>16</v>
          </cell>
          <cell r="M1218">
            <v>0</v>
          </cell>
          <cell r="N1218">
            <v>28</v>
          </cell>
          <cell r="O1218">
            <v>0</v>
          </cell>
          <cell r="P1218">
            <v>14</v>
          </cell>
          <cell r="Q1218">
            <v>0</v>
          </cell>
          <cell r="R1218" t="str">
            <v>HIVER 2020</v>
          </cell>
          <cell r="S1218" t="str">
            <v>SHOES</v>
          </cell>
          <cell r="T1218" t="str">
            <v>KID</v>
          </cell>
          <cell r="U1218" t="str">
            <v>28-2|29-2|30-2|31-2|32-2|33-2|34-2</v>
          </cell>
          <cell r="V1218" t="str">
            <v>C14K</v>
          </cell>
          <cell r="W1218">
            <v>378</v>
          </cell>
          <cell r="X1218">
            <v>27</v>
          </cell>
          <cell r="CG1218">
            <v>27</v>
          </cell>
          <cell r="CL1218">
            <v>0</v>
          </cell>
        </row>
        <row r="1219">
          <cell r="D1219" t="str">
            <v>304NFF0-938-PAI</v>
          </cell>
          <cell r="E1219" t="str">
            <v>304NFF0</v>
          </cell>
          <cell r="F1219" t="str">
            <v>TCHOURI VELCRO</v>
          </cell>
          <cell r="G1219" t="str">
            <v>938</v>
          </cell>
          <cell r="H1219" t="str">
            <v>WHITE/GREEN</v>
          </cell>
          <cell r="I1219">
            <v>5.923</v>
          </cell>
          <cell r="J1219">
            <v>32</v>
          </cell>
          <cell r="K1219">
            <v>0</v>
          </cell>
          <cell r="L1219">
            <v>16</v>
          </cell>
          <cell r="M1219">
            <v>0</v>
          </cell>
          <cell r="N1219">
            <v>30</v>
          </cell>
          <cell r="O1219">
            <v>0</v>
          </cell>
          <cell r="P1219">
            <v>12</v>
          </cell>
          <cell r="Q1219">
            <v>0</v>
          </cell>
          <cell r="R1219" t="str">
            <v>HIVER 2020</v>
          </cell>
          <cell r="S1219" t="str">
            <v>SHOES</v>
          </cell>
          <cell r="T1219" t="str">
            <v>KID</v>
          </cell>
          <cell r="U1219" t="str">
            <v>(vide)</v>
          </cell>
          <cell r="V1219" t="str">
            <v>PAI</v>
          </cell>
          <cell r="W1219">
            <v>13</v>
          </cell>
          <cell r="X1219">
            <v>13</v>
          </cell>
          <cell r="AE1219">
            <v>2</v>
          </cell>
          <cell r="AF1219">
            <v>2</v>
          </cell>
          <cell r="AG1219">
            <v>2</v>
          </cell>
          <cell r="AH1219">
            <v>2</v>
          </cell>
          <cell r="AI1219">
            <v>1</v>
          </cell>
          <cell r="AJ1219">
            <v>2</v>
          </cell>
          <cell r="AK1219">
            <v>2</v>
          </cell>
          <cell r="CL1219">
            <v>0</v>
          </cell>
        </row>
        <row r="1220">
          <cell r="D1220" t="str">
            <v>304NFF0-939-C14K</v>
          </cell>
          <cell r="E1220" t="str">
            <v>304NFF0</v>
          </cell>
          <cell r="F1220" t="str">
            <v>TCHOURI VELCRO</v>
          </cell>
          <cell r="G1220" t="str">
            <v>939</v>
          </cell>
          <cell r="H1220" t="str">
            <v>WHITE/GREY SILVER</v>
          </cell>
          <cell r="I1220">
            <v>5.923</v>
          </cell>
          <cell r="J1220">
            <v>32</v>
          </cell>
          <cell r="K1220">
            <v>0</v>
          </cell>
          <cell r="L1220">
            <v>16</v>
          </cell>
          <cell r="M1220">
            <v>0</v>
          </cell>
          <cell r="N1220">
            <v>28</v>
          </cell>
          <cell r="O1220">
            <v>0</v>
          </cell>
          <cell r="P1220">
            <v>14</v>
          </cell>
          <cell r="Q1220">
            <v>0</v>
          </cell>
          <cell r="R1220" t="str">
            <v>HIVER 2020</v>
          </cell>
          <cell r="S1220" t="str">
            <v>SHOES</v>
          </cell>
          <cell r="T1220" t="str">
            <v>KID</v>
          </cell>
          <cell r="U1220" t="str">
            <v>28-2|29-2|30-2|31-2|32-2|33-2|34-2</v>
          </cell>
          <cell r="V1220" t="str">
            <v>C14K</v>
          </cell>
          <cell r="W1220">
            <v>378</v>
          </cell>
          <cell r="X1220">
            <v>27</v>
          </cell>
          <cell r="CG1220">
            <v>27</v>
          </cell>
          <cell r="CL1220">
            <v>0</v>
          </cell>
        </row>
        <row r="1221">
          <cell r="D1221" t="str">
            <v>304NFF0-939-PAI</v>
          </cell>
          <cell r="E1221" t="str">
            <v>304NFF0</v>
          </cell>
          <cell r="F1221" t="str">
            <v>TCHOURI VELCRO</v>
          </cell>
          <cell r="G1221" t="str">
            <v>939</v>
          </cell>
          <cell r="H1221" t="str">
            <v>WHITE/GREY SILVER</v>
          </cell>
          <cell r="I1221">
            <v>5.923</v>
          </cell>
          <cell r="J1221">
            <v>32</v>
          </cell>
          <cell r="K1221">
            <v>0</v>
          </cell>
          <cell r="L1221">
            <v>16</v>
          </cell>
          <cell r="M1221">
            <v>0</v>
          </cell>
          <cell r="N1221">
            <v>30</v>
          </cell>
          <cell r="O1221">
            <v>0</v>
          </cell>
          <cell r="P1221">
            <v>12</v>
          </cell>
          <cell r="Q1221">
            <v>0</v>
          </cell>
          <cell r="R1221" t="str">
            <v>HIVER 2020</v>
          </cell>
          <cell r="S1221" t="str">
            <v>SHOES</v>
          </cell>
          <cell r="T1221" t="str">
            <v>KID</v>
          </cell>
          <cell r="U1221" t="str">
            <v>(vide)</v>
          </cell>
          <cell r="V1221" t="str">
            <v>PAI</v>
          </cell>
          <cell r="W1221">
            <v>9</v>
          </cell>
          <cell r="X1221">
            <v>9</v>
          </cell>
          <cell r="AE1221">
            <v>2</v>
          </cell>
          <cell r="AG1221">
            <v>1</v>
          </cell>
          <cell r="AH1221">
            <v>1</v>
          </cell>
          <cell r="AI1221">
            <v>2</v>
          </cell>
          <cell r="AJ1221">
            <v>2</v>
          </cell>
          <cell r="AK1221">
            <v>1</v>
          </cell>
          <cell r="CL1221">
            <v>0</v>
          </cell>
        </row>
        <row r="1222">
          <cell r="D1222" t="str">
            <v>304NFF0-940-C14K</v>
          </cell>
          <cell r="E1222" t="str">
            <v>304NFF0</v>
          </cell>
          <cell r="F1222" t="str">
            <v>TCHOURI VELCRO</v>
          </cell>
          <cell r="G1222" t="str">
            <v>940</v>
          </cell>
          <cell r="H1222" t="str">
            <v>PINK/WHITE</v>
          </cell>
          <cell r="I1222">
            <v>5.923</v>
          </cell>
          <cell r="J1222">
            <v>32</v>
          </cell>
          <cell r="K1222">
            <v>0</v>
          </cell>
          <cell r="L1222">
            <v>16</v>
          </cell>
          <cell r="M1222">
            <v>0</v>
          </cell>
          <cell r="N1222">
            <v>28</v>
          </cell>
          <cell r="O1222">
            <v>0</v>
          </cell>
          <cell r="P1222">
            <v>14</v>
          </cell>
          <cell r="Q1222">
            <v>0</v>
          </cell>
          <cell r="R1222" t="str">
            <v>HIVER 2020</v>
          </cell>
          <cell r="S1222" t="str">
            <v>SHOES</v>
          </cell>
          <cell r="T1222" t="str">
            <v>KID</v>
          </cell>
          <cell r="U1222" t="str">
            <v>28-2|29-2|30-2|31-2|32-2|33-2|34-2</v>
          </cell>
          <cell r="V1222" t="str">
            <v>C14K</v>
          </cell>
          <cell r="W1222">
            <v>210</v>
          </cell>
          <cell r="X1222">
            <v>15</v>
          </cell>
          <cell r="CG1222">
            <v>15</v>
          </cell>
          <cell r="CL1222">
            <v>0</v>
          </cell>
        </row>
        <row r="1223">
          <cell r="D1223" t="str">
            <v>304NFF0-940-PAI</v>
          </cell>
          <cell r="E1223" t="str">
            <v>304NFF0</v>
          </cell>
          <cell r="F1223" t="str">
            <v>TCHOURI VELCRO</v>
          </cell>
          <cell r="G1223" t="str">
            <v>940</v>
          </cell>
          <cell r="H1223" t="str">
            <v>PINK/WHITE</v>
          </cell>
          <cell r="I1223">
            <v>5.923</v>
          </cell>
          <cell r="J1223">
            <v>32</v>
          </cell>
          <cell r="K1223">
            <v>0</v>
          </cell>
          <cell r="L1223">
            <v>16</v>
          </cell>
          <cell r="M1223">
            <v>0</v>
          </cell>
          <cell r="N1223">
            <v>30</v>
          </cell>
          <cell r="O1223">
            <v>0</v>
          </cell>
          <cell r="P1223">
            <v>12</v>
          </cell>
          <cell r="Q1223">
            <v>0</v>
          </cell>
          <cell r="R1223" t="str">
            <v>HIVER 2020</v>
          </cell>
          <cell r="S1223" t="str">
            <v>SHOES</v>
          </cell>
          <cell r="T1223" t="str">
            <v>KID</v>
          </cell>
          <cell r="U1223" t="str">
            <v>(vide)</v>
          </cell>
          <cell r="V1223" t="str">
            <v>PAI</v>
          </cell>
          <cell r="W1223">
            <v>10</v>
          </cell>
          <cell r="X1223">
            <v>10</v>
          </cell>
          <cell r="AE1223">
            <v>2</v>
          </cell>
          <cell r="AF1223">
            <v>2</v>
          </cell>
          <cell r="AH1223">
            <v>1</v>
          </cell>
          <cell r="AI1223">
            <v>2</v>
          </cell>
          <cell r="AJ1223">
            <v>2</v>
          </cell>
          <cell r="AK1223">
            <v>1</v>
          </cell>
          <cell r="CL1223">
            <v>0</v>
          </cell>
        </row>
        <row r="1224">
          <cell r="D1224" t="str">
            <v>304NFF0-965-PAI</v>
          </cell>
          <cell r="E1224" t="str">
            <v>304NFF0</v>
          </cell>
          <cell r="F1224" t="str">
            <v>TCHOURI VELCRO</v>
          </cell>
          <cell r="G1224" t="str">
            <v>965</v>
          </cell>
          <cell r="H1224" t="str">
            <v>BEIGE/BROWN MORO</v>
          </cell>
          <cell r="I1224">
            <v>5.923</v>
          </cell>
          <cell r="J1224">
            <v>32</v>
          </cell>
          <cell r="K1224">
            <v>0</v>
          </cell>
          <cell r="L1224">
            <v>16</v>
          </cell>
          <cell r="M1224">
            <v>0</v>
          </cell>
          <cell r="N1224">
            <v>30</v>
          </cell>
          <cell r="O1224">
            <v>0</v>
          </cell>
          <cell r="P1224">
            <v>12</v>
          </cell>
          <cell r="Q1224">
            <v>0</v>
          </cell>
          <cell r="R1224" t="str">
            <v>HIVER 2020</v>
          </cell>
          <cell r="S1224" t="str">
            <v>SHOES</v>
          </cell>
          <cell r="T1224" t="str">
            <v>KID</v>
          </cell>
          <cell r="U1224" t="str">
            <v>(vide)</v>
          </cell>
          <cell r="V1224" t="str">
            <v>PAI</v>
          </cell>
          <cell r="W1224">
            <v>24</v>
          </cell>
          <cell r="X1224">
            <v>24</v>
          </cell>
          <cell r="AF1224">
            <v>1</v>
          </cell>
          <cell r="AG1224">
            <v>4</v>
          </cell>
          <cell r="AH1224">
            <v>4</v>
          </cell>
          <cell r="AI1224">
            <v>6</v>
          </cell>
          <cell r="AJ1224">
            <v>6</v>
          </cell>
          <cell r="AK1224">
            <v>3</v>
          </cell>
          <cell r="CL1224">
            <v>0</v>
          </cell>
        </row>
        <row r="1225">
          <cell r="D1225" t="str">
            <v>304NFF0-967-PAI</v>
          </cell>
          <cell r="E1225" t="str">
            <v>304NFF0</v>
          </cell>
          <cell r="F1225" t="str">
            <v>TCHOURI VELCRO</v>
          </cell>
          <cell r="G1225" t="str">
            <v>967</v>
          </cell>
          <cell r="H1225" t="str">
            <v>BLACK PINK SMOKE</v>
          </cell>
          <cell r="I1225">
            <v>5.923</v>
          </cell>
          <cell r="J1225">
            <v>32</v>
          </cell>
          <cell r="K1225">
            <v>0</v>
          </cell>
          <cell r="L1225">
            <v>16</v>
          </cell>
          <cell r="M1225">
            <v>0</v>
          </cell>
          <cell r="N1225">
            <v>30</v>
          </cell>
          <cell r="O1225">
            <v>0</v>
          </cell>
          <cell r="P1225">
            <v>12</v>
          </cell>
          <cell r="Q1225">
            <v>0</v>
          </cell>
          <cell r="R1225" t="str">
            <v>HIVER 2020</v>
          </cell>
          <cell r="S1225" t="str">
            <v>SHOES</v>
          </cell>
          <cell r="T1225" t="str">
            <v>KID</v>
          </cell>
          <cell r="U1225" t="str">
            <v>(vide)</v>
          </cell>
          <cell r="V1225" t="str">
            <v>PAI</v>
          </cell>
          <cell r="W1225">
            <v>27</v>
          </cell>
          <cell r="X1225">
            <v>27</v>
          </cell>
          <cell r="AE1225">
            <v>1</v>
          </cell>
          <cell r="AF1225">
            <v>2</v>
          </cell>
          <cell r="AG1225">
            <v>4</v>
          </cell>
          <cell r="AH1225">
            <v>4</v>
          </cell>
          <cell r="AI1225">
            <v>6</v>
          </cell>
          <cell r="AJ1225">
            <v>6</v>
          </cell>
          <cell r="AK1225">
            <v>4</v>
          </cell>
          <cell r="CL1225">
            <v>0</v>
          </cell>
        </row>
        <row r="1226">
          <cell r="D1226" t="str">
            <v>304NFF0-967-C14KD</v>
          </cell>
          <cell r="E1226" t="str">
            <v>304NFF0</v>
          </cell>
          <cell r="F1226" t="str">
            <v>TCHOURI VELCRO</v>
          </cell>
          <cell r="G1226" t="str">
            <v>967</v>
          </cell>
          <cell r="H1226" t="str">
            <v>BLACK PINK SMOKE</v>
          </cell>
          <cell r="I1226">
            <v>5.923</v>
          </cell>
          <cell r="J1226">
            <v>32</v>
          </cell>
          <cell r="K1226">
            <v>0</v>
          </cell>
          <cell r="L1226">
            <v>16</v>
          </cell>
          <cell r="M1226">
            <v>0</v>
          </cell>
          <cell r="N1226">
            <v>30</v>
          </cell>
          <cell r="O1226">
            <v>0</v>
          </cell>
          <cell r="P1226">
            <v>12</v>
          </cell>
          <cell r="Q1226">
            <v>0</v>
          </cell>
          <cell r="R1226" t="str">
            <v>HIVER 2020</v>
          </cell>
          <cell r="S1226" t="str">
            <v>SHOES</v>
          </cell>
          <cell r="T1226" t="str">
            <v>KID</v>
          </cell>
          <cell r="U1226" t="str">
            <v>28-1|29-1|30-2|31-2|32-3|33-3|34-2</v>
          </cell>
          <cell r="V1226" t="str">
            <v>C14KD</v>
          </cell>
          <cell r="W1226">
            <v>980</v>
          </cell>
          <cell r="X1226">
            <v>70</v>
          </cell>
          <cell r="CG1226">
            <v>70</v>
          </cell>
          <cell r="CL1226">
            <v>0</v>
          </cell>
        </row>
        <row r="1227">
          <cell r="D1227" t="str">
            <v>304NFF0-973-PAI</v>
          </cell>
          <cell r="E1227" t="str">
            <v>304NFF0</v>
          </cell>
          <cell r="F1227" t="str">
            <v>TCHOURI VELCRO</v>
          </cell>
          <cell r="G1227" t="str">
            <v>973</v>
          </cell>
          <cell r="H1227" t="str">
            <v>PINK SMOKE/WHITE</v>
          </cell>
          <cell r="I1227">
            <v>5.923</v>
          </cell>
          <cell r="J1227">
            <v>32</v>
          </cell>
          <cell r="K1227">
            <v>0</v>
          </cell>
          <cell r="L1227">
            <v>16</v>
          </cell>
          <cell r="M1227">
            <v>0</v>
          </cell>
          <cell r="N1227">
            <v>30</v>
          </cell>
          <cell r="O1227">
            <v>0</v>
          </cell>
          <cell r="P1227">
            <v>12</v>
          </cell>
          <cell r="Q1227">
            <v>0</v>
          </cell>
          <cell r="R1227" t="str">
            <v>HIVER 2020</v>
          </cell>
          <cell r="S1227" t="str">
            <v>SHOES</v>
          </cell>
          <cell r="T1227" t="str">
            <v>KID</v>
          </cell>
          <cell r="U1227" t="str">
            <v>(vide)</v>
          </cell>
          <cell r="V1227" t="str">
            <v>PAI</v>
          </cell>
          <cell r="W1227">
            <v>26</v>
          </cell>
          <cell r="X1227">
            <v>26</v>
          </cell>
          <cell r="AE1227">
            <v>1</v>
          </cell>
          <cell r="AF1227">
            <v>1</v>
          </cell>
          <cell r="AG1227">
            <v>4</v>
          </cell>
          <cell r="AH1227">
            <v>4</v>
          </cell>
          <cell r="AI1227">
            <v>6</v>
          </cell>
          <cell r="AJ1227">
            <v>6</v>
          </cell>
          <cell r="AK1227">
            <v>4</v>
          </cell>
          <cell r="CL1227">
            <v>0</v>
          </cell>
        </row>
        <row r="1228">
          <cell r="D1228" t="str">
            <v>304NFF0-973-C14KD</v>
          </cell>
          <cell r="E1228" t="str">
            <v>304NFF0</v>
          </cell>
          <cell r="F1228" t="str">
            <v>TCHOURI VELCRO</v>
          </cell>
          <cell r="G1228" t="str">
            <v>973</v>
          </cell>
          <cell r="H1228" t="str">
            <v>PINK SMOKE/WHITE</v>
          </cell>
          <cell r="I1228">
            <v>5.923</v>
          </cell>
          <cell r="J1228">
            <v>32</v>
          </cell>
          <cell r="K1228">
            <v>0</v>
          </cell>
          <cell r="L1228">
            <v>16</v>
          </cell>
          <cell r="M1228">
            <v>0</v>
          </cell>
          <cell r="N1228">
            <v>30</v>
          </cell>
          <cell r="O1228">
            <v>0</v>
          </cell>
          <cell r="P1228">
            <v>12</v>
          </cell>
          <cell r="Q1228">
            <v>0</v>
          </cell>
          <cell r="R1228" t="str">
            <v>HIVER 2020</v>
          </cell>
          <cell r="S1228" t="str">
            <v>SHOES</v>
          </cell>
          <cell r="T1228" t="str">
            <v>KID</v>
          </cell>
          <cell r="U1228" t="str">
            <v>28-1|29-1|30-2|31-2|32-3|33-3|34-2</v>
          </cell>
          <cell r="V1228" t="str">
            <v>C14KD</v>
          </cell>
          <cell r="W1228">
            <v>140</v>
          </cell>
          <cell r="X1228">
            <v>10</v>
          </cell>
          <cell r="CG1228">
            <v>10</v>
          </cell>
          <cell r="CL1228">
            <v>0</v>
          </cell>
        </row>
        <row r="1229">
          <cell r="D1229" t="str">
            <v>304NFF0-974-PAI</v>
          </cell>
          <cell r="E1229" t="str">
            <v>304NFF0</v>
          </cell>
          <cell r="F1229" t="str">
            <v>TCHOURI VELCRO</v>
          </cell>
          <cell r="G1229" t="str">
            <v>974</v>
          </cell>
          <cell r="H1229" t="str">
            <v xml:space="preserve">WHITE BROWN BROWN </v>
          </cell>
          <cell r="I1229">
            <v>5.923</v>
          </cell>
          <cell r="J1229">
            <v>32</v>
          </cell>
          <cell r="K1229">
            <v>0</v>
          </cell>
          <cell r="L1229">
            <v>16</v>
          </cell>
          <cell r="M1229">
            <v>0</v>
          </cell>
          <cell r="N1229">
            <v>30</v>
          </cell>
          <cell r="O1229">
            <v>0</v>
          </cell>
          <cell r="P1229">
            <v>12</v>
          </cell>
          <cell r="Q1229">
            <v>0</v>
          </cell>
          <cell r="R1229" t="str">
            <v>HIVER 2020</v>
          </cell>
          <cell r="S1229" t="str">
            <v>SHOES</v>
          </cell>
          <cell r="T1229" t="str">
            <v>KID</v>
          </cell>
          <cell r="U1229" t="str">
            <v>(vide)</v>
          </cell>
          <cell r="V1229" t="str">
            <v>PAI</v>
          </cell>
          <cell r="W1229">
            <v>26</v>
          </cell>
          <cell r="X1229">
            <v>26</v>
          </cell>
          <cell r="AE1229">
            <v>1</v>
          </cell>
          <cell r="AF1229">
            <v>1</v>
          </cell>
          <cell r="AG1229">
            <v>4</v>
          </cell>
          <cell r="AH1229">
            <v>4</v>
          </cell>
          <cell r="AI1229">
            <v>6</v>
          </cell>
          <cell r="AJ1229">
            <v>6</v>
          </cell>
          <cell r="AK1229">
            <v>4</v>
          </cell>
          <cell r="CL1229">
            <v>0</v>
          </cell>
        </row>
        <row r="1230">
          <cell r="D1230" t="str">
            <v>304NFF0-974-C14KD</v>
          </cell>
          <cell r="E1230" t="str">
            <v>304NFF0</v>
          </cell>
          <cell r="F1230" t="str">
            <v>TCHOURI VELCRO</v>
          </cell>
          <cell r="G1230" t="str">
            <v>974</v>
          </cell>
          <cell r="H1230" t="str">
            <v xml:space="preserve">WHITE BROWN BROWN </v>
          </cell>
          <cell r="I1230">
            <v>5.923</v>
          </cell>
          <cell r="J1230">
            <v>32</v>
          </cell>
          <cell r="K1230">
            <v>0</v>
          </cell>
          <cell r="L1230">
            <v>16</v>
          </cell>
          <cell r="M1230">
            <v>0</v>
          </cell>
          <cell r="N1230">
            <v>30</v>
          </cell>
          <cell r="O1230">
            <v>0</v>
          </cell>
          <cell r="P1230">
            <v>12</v>
          </cell>
          <cell r="Q1230">
            <v>0</v>
          </cell>
          <cell r="R1230" t="str">
            <v>HIVER 2020</v>
          </cell>
          <cell r="S1230" t="str">
            <v>SHOES</v>
          </cell>
          <cell r="T1230" t="str">
            <v>KID</v>
          </cell>
          <cell r="U1230" t="str">
            <v>28-1|29-1|30-2|31-2|32-3|33-3|34-2</v>
          </cell>
          <cell r="V1230" t="str">
            <v>C14KD</v>
          </cell>
          <cell r="W1230">
            <v>126</v>
          </cell>
          <cell r="X1230">
            <v>9</v>
          </cell>
          <cell r="CG1230">
            <v>9</v>
          </cell>
          <cell r="CL1230">
            <v>0</v>
          </cell>
        </row>
        <row r="1231">
          <cell r="D1231" t="str">
            <v>304NFF0-974-C8K</v>
          </cell>
          <cell r="E1231" t="str">
            <v>304NFF0</v>
          </cell>
          <cell r="F1231" t="str">
            <v>TCHOURI VELCRO</v>
          </cell>
          <cell r="G1231" t="str">
            <v>974</v>
          </cell>
          <cell r="H1231" t="str">
            <v xml:space="preserve">WHITE BROWN BROWN </v>
          </cell>
          <cell r="I1231">
            <v>5.923</v>
          </cell>
          <cell r="J1231">
            <v>32</v>
          </cell>
          <cell r="K1231">
            <v>0</v>
          </cell>
          <cell r="L1231">
            <v>16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 t="str">
            <v>HIVER 2020</v>
          </cell>
          <cell r="S1231" t="str">
            <v>SHOES</v>
          </cell>
          <cell r="T1231" t="str">
            <v>KID</v>
          </cell>
          <cell r="U1231" t="str">
            <v>28-1|29-1|30-1|31-1|32-1|33-1|34-2</v>
          </cell>
          <cell r="V1231" t="str">
            <v>C8K</v>
          </cell>
          <cell r="W1231">
            <v>320</v>
          </cell>
          <cell r="X1231">
            <v>40</v>
          </cell>
          <cell r="CG1231">
            <v>40</v>
          </cell>
          <cell r="CL1231">
            <v>0</v>
          </cell>
        </row>
        <row r="1232">
          <cell r="D1232" t="str">
            <v>304NFF0-A09-PAI</v>
          </cell>
          <cell r="E1232" t="str">
            <v>304NFF0</v>
          </cell>
          <cell r="F1232" t="str">
            <v>TCHOURI VELCRO</v>
          </cell>
          <cell r="G1232" t="str">
            <v>A09</v>
          </cell>
          <cell r="H1232" t="str">
            <v>WHITE/SANTA FE</v>
          </cell>
          <cell r="I1232">
            <v>5.923</v>
          </cell>
          <cell r="J1232">
            <v>32</v>
          </cell>
          <cell r="K1232">
            <v>0</v>
          </cell>
          <cell r="L1232">
            <v>16</v>
          </cell>
          <cell r="M1232">
            <v>0</v>
          </cell>
          <cell r="N1232">
            <v>30</v>
          </cell>
          <cell r="O1232">
            <v>0</v>
          </cell>
          <cell r="P1232">
            <v>12</v>
          </cell>
          <cell r="Q1232">
            <v>0</v>
          </cell>
          <cell r="R1232" t="str">
            <v>HIVER 2020</v>
          </cell>
          <cell r="S1232" t="str">
            <v>SHOES</v>
          </cell>
          <cell r="T1232" t="str">
            <v>KID</v>
          </cell>
          <cell r="U1232" t="str">
            <v>(vide)</v>
          </cell>
          <cell r="V1232" t="str">
            <v>PAI</v>
          </cell>
          <cell r="W1232">
            <v>17</v>
          </cell>
          <cell r="X1232">
            <v>17</v>
          </cell>
          <cell r="AE1232">
            <v>2</v>
          </cell>
          <cell r="AF1232">
            <v>2</v>
          </cell>
          <cell r="AG1232">
            <v>3</v>
          </cell>
          <cell r="AH1232">
            <v>2</v>
          </cell>
          <cell r="AI1232">
            <v>2</v>
          </cell>
          <cell r="AJ1232">
            <v>2</v>
          </cell>
          <cell r="AK1232">
            <v>4</v>
          </cell>
          <cell r="CL1232">
            <v>0</v>
          </cell>
        </row>
        <row r="1233">
          <cell r="D1233" t="str">
            <v>304NFF0-A09-C14KD</v>
          </cell>
          <cell r="E1233" t="str">
            <v>304NFF0</v>
          </cell>
          <cell r="F1233" t="str">
            <v>TCHOURI VELCRO</v>
          </cell>
          <cell r="G1233" t="str">
            <v>A09</v>
          </cell>
          <cell r="H1233" t="str">
            <v>WHITE/SANTA FE</v>
          </cell>
          <cell r="I1233">
            <v>5.923</v>
          </cell>
          <cell r="J1233">
            <v>32</v>
          </cell>
          <cell r="K1233">
            <v>0</v>
          </cell>
          <cell r="L1233">
            <v>16</v>
          </cell>
          <cell r="M1233">
            <v>0</v>
          </cell>
          <cell r="N1233">
            <v>30</v>
          </cell>
          <cell r="O1233">
            <v>0</v>
          </cell>
          <cell r="P1233">
            <v>12</v>
          </cell>
          <cell r="Q1233">
            <v>0</v>
          </cell>
          <cell r="R1233" t="str">
            <v>HIVER 2020</v>
          </cell>
          <cell r="S1233" t="str">
            <v>SHOES</v>
          </cell>
          <cell r="T1233" t="str">
            <v>KID</v>
          </cell>
          <cell r="U1233" t="str">
            <v>28-1|29-1|30-2|31-2|32-3|33-3|34-2</v>
          </cell>
          <cell r="V1233" t="str">
            <v>C14KD</v>
          </cell>
          <cell r="W1233">
            <v>28</v>
          </cell>
          <cell r="X1233">
            <v>2</v>
          </cell>
          <cell r="CG1233">
            <v>2</v>
          </cell>
          <cell r="CL1233">
            <v>0</v>
          </cell>
        </row>
        <row r="1234">
          <cell r="D1234" t="str">
            <v>304NFF0-A09-C8K</v>
          </cell>
          <cell r="E1234" t="str">
            <v>304NFF0</v>
          </cell>
          <cell r="F1234" t="str">
            <v>TCHOURI VELCRO</v>
          </cell>
          <cell r="G1234" t="str">
            <v>A09</v>
          </cell>
          <cell r="H1234" t="str">
            <v>WHITE/SANTA FE</v>
          </cell>
          <cell r="I1234">
            <v>5.923</v>
          </cell>
          <cell r="J1234">
            <v>32</v>
          </cell>
          <cell r="K1234">
            <v>0</v>
          </cell>
          <cell r="L1234">
            <v>16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 t="str">
            <v>HIVER 2020</v>
          </cell>
          <cell r="S1234" t="str">
            <v>SHOES</v>
          </cell>
          <cell r="T1234" t="str">
            <v>KID</v>
          </cell>
          <cell r="U1234" t="str">
            <v>28-1|29-1|30-1|31-1|32-1|33-1|34-2</v>
          </cell>
          <cell r="V1234" t="str">
            <v>C8K</v>
          </cell>
          <cell r="W1234">
            <v>72</v>
          </cell>
          <cell r="X1234">
            <v>9</v>
          </cell>
          <cell r="CG1234">
            <v>9</v>
          </cell>
          <cell r="CL1234">
            <v>0</v>
          </cell>
        </row>
        <row r="1235">
          <cell r="D1235" t="str">
            <v>304NFF0-A11-PAI</v>
          </cell>
          <cell r="E1235" t="str">
            <v>304NFF0</v>
          </cell>
          <cell r="F1235" t="str">
            <v>TCHOURI VELCRO</v>
          </cell>
          <cell r="G1235" t="str">
            <v>A11</v>
          </cell>
          <cell r="H1235" t="str">
            <v>WHITE/GREEN AFRICA/BROWN CAMEL</v>
          </cell>
          <cell r="I1235">
            <v>5.923</v>
          </cell>
          <cell r="J1235">
            <v>32</v>
          </cell>
          <cell r="K1235">
            <v>0</v>
          </cell>
          <cell r="L1235">
            <v>16</v>
          </cell>
          <cell r="M1235">
            <v>0</v>
          </cell>
          <cell r="N1235">
            <v>30</v>
          </cell>
          <cell r="O1235">
            <v>0</v>
          </cell>
          <cell r="P1235">
            <v>12</v>
          </cell>
          <cell r="Q1235">
            <v>0</v>
          </cell>
          <cell r="R1235" t="str">
            <v>HIVER 2020</v>
          </cell>
          <cell r="S1235" t="str">
            <v>SHOES</v>
          </cell>
          <cell r="T1235" t="str">
            <v>KID</v>
          </cell>
          <cell r="U1235" t="str">
            <v>(vide)</v>
          </cell>
          <cell r="V1235" t="str">
            <v>PAI</v>
          </cell>
          <cell r="W1235">
            <v>14</v>
          </cell>
          <cell r="X1235">
            <v>14</v>
          </cell>
          <cell r="AE1235">
            <v>2</v>
          </cell>
          <cell r="AF1235">
            <v>2</v>
          </cell>
          <cell r="AG1235">
            <v>1</v>
          </cell>
          <cell r="AH1235">
            <v>2</v>
          </cell>
          <cell r="AI1235">
            <v>1</v>
          </cell>
          <cell r="AJ1235">
            <v>2</v>
          </cell>
          <cell r="AK1235">
            <v>4</v>
          </cell>
          <cell r="CL1235">
            <v>0</v>
          </cell>
        </row>
        <row r="1236">
          <cell r="D1236" t="str">
            <v>304NFF0-A11-C14KD</v>
          </cell>
          <cell r="E1236" t="str">
            <v>304NFF0</v>
          </cell>
          <cell r="F1236" t="str">
            <v>TCHOURI VELCRO</v>
          </cell>
          <cell r="G1236" t="str">
            <v>A11</v>
          </cell>
          <cell r="H1236" t="str">
            <v>WHITE/GREEN AFRICA/BROWN CAMEL</v>
          </cell>
          <cell r="I1236">
            <v>5.923</v>
          </cell>
          <cell r="J1236">
            <v>32</v>
          </cell>
          <cell r="K1236">
            <v>0</v>
          </cell>
          <cell r="L1236">
            <v>16</v>
          </cell>
          <cell r="M1236">
            <v>0</v>
          </cell>
          <cell r="N1236">
            <v>30</v>
          </cell>
          <cell r="O1236">
            <v>0</v>
          </cell>
          <cell r="P1236">
            <v>12</v>
          </cell>
          <cell r="Q1236">
            <v>0</v>
          </cell>
          <cell r="R1236" t="str">
            <v>HIVER 2020</v>
          </cell>
          <cell r="S1236" t="str">
            <v>SHOES</v>
          </cell>
          <cell r="T1236" t="str">
            <v>KID</v>
          </cell>
          <cell r="U1236" t="str">
            <v>28-1|29-1|30-2|31-2|32-3|33-3|34-2</v>
          </cell>
          <cell r="V1236" t="str">
            <v>C14KD</v>
          </cell>
          <cell r="W1236">
            <v>14</v>
          </cell>
          <cell r="X1236">
            <v>1</v>
          </cell>
          <cell r="CG1236">
            <v>1</v>
          </cell>
          <cell r="CL1236">
            <v>0</v>
          </cell>
        </row>
        <row r="1237">
          <cell r="D1237" t="str">
            <v>304NFF0-A11-C8K</v>
          </cell>
          <cell r="E1237" t="str">
            <v>304NFF0</v>
          </cell>
          <cell r="F1237" t="str">
            <v>TCHOURI VELCRO</v>
          </cell>
          <cell r="G1237" t="str">
            <v>A11</v>
          </cell>
          <cell r="H1237" t="str">
            <v>WHITE/GREEN AFRICA/BROWN CAMEL</v>
          </cell>
          <cell r="I1237">
            <v>5.923</v>
          </cell>
          <cell r="J1237">
            <v>32</v>
          </cell>
          <cell r="K1237">
            <v>0</v>
          </cell>
          <cell r="L1237">
            <v>16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 t="str">
            <v>HIVER 2020</v>
          </cell>
          <cell r="S1237" t="str">
            <v>SHOES</v>
          </cell>
          <cell r="T1237" t="str">
            <v>KID</v>
          </cell>
          <cell r="U1237" t="str">
            <v>28-1|29-1|30-1|31-1|32-1|33-1|34-2</v>
          </cell>
          <cell r="V1237" t="str">
            <v>C8K</v>
          </cell>
          <cell r="W1237">
            <v>144</v>
          </cell>
          <cell r="X1237">
            <v>18</v>
          </cell>
          <cell r="CG1237">
            <v>18</v>
          </cell>
          <cell r="CL1237">
            <v>0</v>
          </cell>
        </row>
        <row r="1238">
          <cell r="D1238" t="str">
            <v>304NFF0-A13-PAI</v>
          </cell>
          <cell r="E1238" t="str">
            <v>304NFF0</v>
          </cell>
          <cell r="F1238" t="str">
            <v>TCHOURI VELCRO</v>
          </cell>
          <cell r="G1238" t="str">
            <v>A13</v>
          </cell>
          <cell r="H1238" t="str">
            <v>BLUE MARINE WHITE BROWN CAMEL</v>
          </cell>
          <cell r="I1238">
            <v>5.923</v>
          </cell>
          <cell r="J1238">
            <v>32</v>
          </cell>
          <cell r="K1238">
            <v>0</v>
          </cell>
          <cell r="L1238">
            <v>16</v>
          </cell>
          <cell r="M1238">
            <v>0</v>
          </cell>
          <cell r="N1238">
            <v>30</v>
          </cell>
          <cell r="O1238">
            <v>0</v>
          </cell>
          <cell r="P1238">
            <v>12</v>
          </cell>
          <cell r="Q1238">
            <v>0</v>
          </cell>
          <cell r="R1238" t="str">
            <v>HIVER 2020</v>
          </cell>
          <cell r="S1238" t="str">
            <v>SHOES</v>
          </cell>
          <cell r="T1238" t="str">
            <v>KID</v>
          </cell>
          <cell r="U1238" t="str">
            <v>(vide)</v>
          </cell>
          <cell r="V1238" t="str">
            <v>PAI</v>
          </cell>
          <cell r="W1238">
            <v>27</v>
          </cell>
          <cell r="X1238">
            <v>27</v>
          </cell>
          <cell r="AE1238">
            <v>2</v>
          </cell>
          <cell r="AF1238">
            <v>2</v>
          </cell>
          <cell r="AG1238">
            <v>3</v>
          </cell>
          <cell r="AH1238">
            <v>4</v>
          </cell>
          <cell r="AI1238">
            <v>6</v>
          </cell>
          <cell r="AJ1238">
            <v>6</v>
          </cell>
          <cell r="AK1238">
            <v>4</v>
          </cell>
          <cell r="CL1238">
            <v>0</v>
          </cell>
        </row>
        <row r="1239">
          <cell r="D1239" t="str">
            <v>304NFF0-A14-PAI</v>
          </cell>
          <cell r="E1239" t="str">
            <v>304NFF0</v>
          </cell>
          <cell r="F1239" t="str">
            <v>TCHOURI VELCRO</v>
          </cell>
          <cell r="G1239" t="str">
            <v>A14</v>
          </cell>
          <cell r="H1239" t="str">
            <v>PINK SANTA FE WHITE</v>
          </cell>
          <cell r="I1239">
            <v>5.923</v>
          </cell>
          <cell r="J1239">
            <v>32</v>
          </cell>
          <cell r="K1239">
            <v>0</v>
          </cell>
          <cell r="L1239">
            <v>16</v>
          </cell>
          <cell r="M1239">
            <v>0</v>
          </cell>
          <cell r="N1239">
            <v>30</v>
          </cell>
          <cell r="O1239">
            <v>0</v>
          </cell>
          <cell r="P1239">
            <v>12</v>
          </cell>
          <cell r="Q1239">
            <v>0</v>
          </cell>
          <cell r="R1239" t="str">
            <v>HIVER 2020</v>
          </cell>
          <cell r="S1239" t="str">
            <v>SHOES</v>
          </cell>
          <cell r="T1239" t="str">
            <v>KID</v>
          </cell>
          <cell r="U1239" t="str">
            <v>(vide)</v>
          </cell>
          <cell r="V1239" t="str">
            <v>PAI</v>
          </cell>
          <cell r="W1239">
            <v>27</v>
          </cell>
          <cell r="X1239">
            <v>27</v>
          </cell>
          <cell r="AE1239">
            <v>2</v>
          </cell>
          <cell r="AF1239">
            <v>1</v>
          </cell>
          <cell r="AG1239">
            <v>4</v>
          </cell>
          <cell r="AH1239">
            <v>4</v>
          </cell>
          <cell r="AI1239">
            <v>6</v>
          </cell>
          <cell r="AJ1239">
            <v>6</v>
          </cell>
          <cell r="AK1239">
            <v>4</v>
          </cell>
          <cell r="CL1239">
            <v>0</v>
          </cell>
        </row>
        <row r="1240">
          <cell r="D1240" t="str">
            <v>304NFG0-918-PAI</v>
          </cell>
          <cell r="E1240" t="str">
            <v>304NFG0</v>
          </cell>
          <cell r="F1240" t="str">
            <v xml:space="preserve">VIRANO </v>
          </cell>
          <cell r="G1240" t="str">
            <v>918</v>
          </cell>
          <cell r="H1240" t="str">
            <v xml:space="preserve">BLACK GREY DK </v>
          </cell>
          <cell r="I1240">
            <v>7.7370000000000001</v>
          </cell>
          <cell r="J1240">
            <v>50</v>
          </cell>
          <cell r="K1240">
            <v>0</v>
          </cell>
          <cell r="L1240">
            <v>25</v>
          </cell>
          <cell r="M1240">
            <v>0</v>
          </cell>
          <cell r="N1240">
            <v>45</v>
          </cell>
          <cell r="O1240">
            <v>0</v>
          </cell>
          <cell r="P1240">
            <v>22.5</v>
          </cell>
          <cell r="Q1240">
            <v>0</v>
          </cell>
          <cell r="R1240" t="str">
            <v>ETE 2019</v>
          </cell>
          <cell r="S1240" t="str">
            <v>SHOES</v>
          </cell>
          <cell r="T1240" t="str">
            <v>MAN</v>
          </cell>
          <cell r="U1240" t="str">
            <v>(vide)</v>
          </cell>
          <cell r="V1240" t="str">
            <v>PAI</v>
          </cell>
          <cell r="W1240">
            <v>1</v>
          </cell>
          <cell r="X1240">
            <v>1</v>
          </cell>
          <cell r="AR1240">
            <v>1</v>
          </cell>
          <cell r="CL1240">
            <v>0</v>
          </cell>
        </row>
        <row r="1241">
          <cell r="D1241" t="str">
            <v>304NFG0-919-C12M</v>
          </cell>
          <cell r="E1241" t="str">
            <v>304NFG0</v>
          </cell>
          <cell r="F1241" t="str">
            <v xml:space="preserve">VIRANO </v>
          </cell>
          <cell r="G1241" t="str">
            <v>919</v>
          </cell>
          <cell r="H1241" t="str">
            <v>BROWN YELLOW GOLD</v>
          </cell>
          <cell r="I1241">
            <v>7.7370000000000001</v>
          </cell>
          <cell r="J1241">
            <v>50</v>
          </cell>
          <cell r="K1241">
            <v>0</v>
          </cell>
          <cell r="L1241">
            <v>25</v>
          </cell>
          <cell r="M1241">
            <v>0</v>
          </cell>
          <cell r="N1241">
            <v>45</v>
          </cell>
          <cell r="O1241">
            <v>0</v>
          </cell>
          <cell r="P1241">
            <v>22.5</v>
          </cell>
          <cell r="Q1241">
            <v>0</v>
          </cell>
          <cell r="R1241" t="str">
            <v>ETE 2019</v>
          </cell>
          <cell r="S1241" t="str">
            <v>SHOES</v>
          </cell>
          <cell r="T1241" t="str">
            <v>MAN</v>
          </cell>
          <cell r="U1241" t="str">
            <v>40-1|41-2|42-3|43-3|44-2|45-1</v>
          </cell>
          <cell r="V1241" t="str">
            <v>C12M</v>
          </cell>
          <cell r="W1241">
            <v>372</v>
          </cell>
          <cell r="X1241">
            <v>31</v>
          </cell>
          <cell r="CG1241">
            <v>31</v>
          </cell>
          <cell r="CL1241">
            <v>0</v>
          </cell>
        </row>
        <row r="1242">
          <cell r="D1242" t="str">
            <v>304NFH0-934-C12W</v>
          </cell>
          <cell r="E1242" t="str">
            <v>304NFH0</v>
          </cell>
          <cell r="F1242" t="str">
            <v>KEYSY</v>
          </cell>
          <cell r="G1242" t="str">
            <v>934</v>
          </cell>
          <cell r="H1242" t="str">
            <v>GREEN PARSLEY</v>
          </cell>
          <cell r="I1242">
            <v>6.1360000000000001</v>
          </cell>
          <cell r="J1242">
            <v>30</v>
          </cell>
          <cell r="K1242">
            <v>0</v>
          </cell>
          <cell r="L1242">
            <v>15</v>
          </cell>
          <cell r="M1242">
            <v>0</v>
          </cell>
          <cell r="N1242">
            <v>28</v>
          </cell>
          <cell r="O1242">
            <v>0</v>
          </cell>
          <cell r="P1242">
            <v>16.87</v>
          </cell>
          <cell r="Q1242">
            <v>0</v>
          </cell>
          <cell r="R1242" t="str">
            <v>ETE 2019</v>
          </cell>
          <cell r="S1242" t="str">
            <v>SHOES</v>
          </cell>
          <cell r="T1242" t="str">
            <v>WOMAN</v>
          </cell>
          <cell r="U1242" t="str">
            <v>36-1|37-2|38-3|39-3|40-2|41-1</v>
          </cell>
          <cell r="V1242" t="str">
            <v>C12W</v>
          </cell>
          <cell r="W1242">
            <v>528</v>
          </cell>
          <cell r="X1242">
            <v>44</v>
          </cell>
          <cell r="CG1242">
            <v>44</v>
          </cell>
          <cell r="CL1242">
            <v>0</v>
          </cell>
        </row>
        <row r="1243">
          <cell r="D1243" t="str">
            <v>304NFH0-934-PAI</v>
          </cell>
          <cell r="E1243" t="str">
            <v>304NFH0</v>
          </cell>
          <cell r="F1243" t="str">
            <v>KEYSY</v>
          </cell>
          <cell r="G1243" t="str">
            <v>934</v>
          </cell>
          <cell r="H1243" t="str">
            <v>GREEN PARSLEY</v>
          </cell>
          <cell r="I1243">
            <v>6.1360000000000001</v>
          </cell>
          <cell r="J1243">
            <v>30</v>
          </cell>
          <cell r="K1243">
            <v>0</v>
          </cell>
          <cell r="L1243">
            <v>15</v>
          </cell>
          <cell r="M1243">
            <v>0</v>
          </cell>
          <cell r="N1243">
            <v>28</v>
          </cell>
          <cell r="O1243">
            <v>0</v>
          </cell>
          <cell r="P1243">
            <v>16.87</v>
          </cell>
          <cell r="Q1243">
            <v>0</v>
          </cell>
          <cell r="R1243" t="str">
            <v>ETE 2019</v>
          </cell>
          <cell r="S1243" t="str">
            <v>SHOES</v>
          </cell>
          <cell r="T1243" t="str">
            <v>WOMAN</v>
          </cell>
          <cell r="U1243" t="str">
            <v>(vide)</v>
          </cell>
          <cell r="V1243" t="str">
            <v>PAI</v>
          </cell>
          <cell r="W1243">
            <v>7</v>
          </cell>
          <cell r="X1243">
            <v>7</v>
          </cell>
          <cell r="AN1243">
            <v>1</v>
          </cell>
          <cell r="AO1243">
            <v>3</v>
          </cell>
          <cell r="AP1243">
            <v>1</v>
          </cell>
          <cell r="AQ1243">
            <v>2</v>
          </cell>
          <cell r="CL1243">
            <v>0</v>
          </cell>
        </row>
        <row r="1244">
          <cell r="D1244" t="str">
            <v>304NFH0-936-C12W</v>
          </cell>
          <cell r="E1244" t="str">
            <v>304NFH0</v>
          </cell>
          <cell r="F1244" t="str">
            <v>KEYSY</v>
          </cell>
          <cell r="G1244" t="str">
            <v>936</v>
          </cell>
          <cell r="H1244" t="str">
            <v>GREY GUNMETAL</v>
          </cell>
          <cell r="I1244">
            <v>6.1360000000000001</v>
          </cell>
          <cell r="J1244">
            <v>30</v>
          </cell>
          <cell r="K1244">
            <v>0</v>
          </cell>
          <cell r="L1244">
            <v>15</v>
          </cell>
          <cell r="M1244">
            <v>0</v>
          </cell>
          <cell r="N1244">
            <v>28</v>
          </cell>
          <cell r="O1244">
            <v>0</v>
          </cell>
          <cell r="P1244">
            <v>16.87</v>
          </cell>
          <cell r="Q1244">
            <v>0</v>
          </cell>
          <cell r="R1244" t="str">
            <v>ETE 2019</v>
          </cell>
          <cell r="S1244" t="str">
            <v>SHOES</v>
          </cell>
          <cell r="T1244" t="str">
            <v>WOMAN</v>
          </cell>
          <cell r="U1244" t="str">
            <v>36-1|37-2|38-3|39-3|40-2|41-1</v>
          </cell>
          <cell r="V1244" t="str">
            <v>C12W</v>
          </cell>
          <cell r="W1244">
            <v>660</v>
          </cell>
          <cell r="X1244">
            <v>55</v>
          </cell>
          <cell r="CG1244">
            <v>55</v>
          </cell>
          <cell r="CL1244">
            <v>0</v>
          </cell>
        </row>
        <row r="1245">
          <cell r="D1245" t="str">
            <v>304NFH0-936-PAI</v>
          </cell>
          <cell r="E1245" t="str">
            <v>304NFH0</v>
          </cell>
          <cell r="F1245" t="str">
            <v>KEYSY</v>
          </cell>
          <cell r="G1245" t="str">
            <v>936</v>
          </cell>
          <cell r="H1245" t="str">
            <v>GREY GUNMETAL</v>
          </cell>
          <cell r="I1245">
            <v>6.1360000000000001</v>
          </cell>
          <cell r="J1245">
            <v>30</v>
          </cell>
          <cell r="K1245">
            <v>0</v>
          </cell>
          <cell r="L1245">
            <v>15</v>
          </cell>
          <cell r="M1245">
            <v>0</v>
          </cell>
          <cell r="N1245">
            <v>28</v>
          </cell>
          <cell r="O1245">
            <v>0</v>
          </cell>
          <cell r="P1245">
            <v>16.87</v>
          </cell>
          <cell r="Q1245">
            <v>0</v>
          </cell>
          <cell r="R1245" t="str">
            <v>ETE 2019</v>
          </cell>
          <cell r="S1245" t="str">
            <v>SHOES</v>
          </cell>
          <cell r="T1245" t="str">
            <v>WOMAN</v>
          </cell>
          <cell r="U1245" t="str">
            <v>(vide)</v>
          </cell>
          <cell r="V1245" t="str">
            <v>PAI</v>
          </cell>
          <cell r="W1245">
            <v>4</v>
          </cell>
          <cell r="X1245">
            <v>4</v>
          </cell>
          <cell r="AM1245">
            <v>1</v>
          </cell>
          <cell r="AO1245">
            <v>1</v>
          </cell>
          <cell r="AP1245">
            <v>1</v>
          </cell>
          <cell r="AR1245">
            <v>1</v>
          </cell>
          <cell r="CL1245">
            <v>0</v>
          </cell>
        </row>
        <row r="1246">
          <cell r="D1246" t="str">
            <v>304NFH0-944-PAI</v>
          </cell>
          <cell r="E1246" t="str">
            <v>304NFH0</v>
          </cell>
          <cell r="F1246" t="str">
            <v>KEYSY</v>
          </cell>
          <cell r="G1246" t="str">
            <v>944</v>
          </cell>
          <cell r="H1246" t="str">
            <v>GREY BISE</v>
          </cell>
          <cell r="I1246">
            <v>6.1360000000000001</v>
          </cell>
          <cell r="J1246">
            <v>30</v>
          </cell>
          <cell r="K1246">
            <v>0</v>
          </cell>
          <cell r="L1246">
            <v>15</v>
          </cell>
          <cell r="M1246">
            <v>0</v>
          </cell>
          <cell r="N1246">
            <v>28</v>
          </cell>
          <cell r="O1246">
            <v>0</v>
          </cell>
          <cell r="P1246">
            <v>16.87</v>
          </cell>
          <cell r="Q1246">
            <v>0</v>
          </cell>
          <cell r="R1246" t="str">
            <v>ETE 2019</v>
          </cell>
          <cell r="S1246" t="str">
            <v>SHOES</v>
          </cell>
          <cell r="T1246" t="str">
            <v>WOMAN</v>
          </cell>
          <cell r="U1246" t="str">
            <v>(vide)</v>
          </cell>
          <cell r="V1246" t="str">
            <v>PAI</v>
          </cell>
          <cell r="W1246">
            <v>7</v>
          </cell>
          <cell r="X1246">
            <v>7</v>
          </cell>
          <cell r="AM1246">
            <v>1</v>
          </cell>
          <cell r="AP1246">
            <v>3</v>
          </cell>
          <cell r="AQ1246">
            <v>2</v>
          </cell>
          <cell r="AR1246">
            <v>1</v>
          </cell>
          <cell r="CL1246">
            <v>0</v>
          </cell>
        </row>
        <row r="1247">
          <cell r="D1247" t="str">
            <v>304NFH0-944-C12WO</v>
          </cell>
          <cell r="E1247" t="str">
            <v>304NFH0</v>
          </cell>
          <cell r="F1247" t="str">
            <v>KEYSY</v>
          </cell>
          <cell r="G1247" t="str">
            <v>944</v>
          </cell>
          <cell r="H1247" t="str">
            <v>GREY BISE</v>
          </cell>
          <cell r="I1247">
            <v>6.1360000000000001</v>
          </cell>
          <cell r="J1247">
            <v>32</v>
          </cell>
          <cell r="K1247">
            <v>0</v>
          </cell>
          <cell r="L1247">
            <v>16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 t="str">
            <v>ETE 2019</v>
          </cell>
          <cell r="S1247" t="str">
            <v>SHOES</v>
          </cell>
          <cell r="T1247" t="str">
            <v>WOMAN</v>
          </cell>
          <cell r="U1247" t="str">
            <v>36-1|37-2|38-3|39-3|40-2|41-1</v>
          </cell>
          <cell r="V1247" t="str">
            <v>C12WO</v>
          </cell>
          <cell r="W1247">
            <v>84</v>
          </cell>
          <cell r="X1247">
            <v>7</v>
          </cell>
          <cell r="CG1247">
            <v>7</v>
          </cell>
          <cell r="CL1247">
            <v>0</v>
          </cell>
        </row>
        <row r="1248">
          <cell r="D1248" t="str">
            <v>304NFH0-948-C12WO</v>
          </cell>
          <cell r="E1248" t="str">
            <v>304NFH0</v>
          </cell>
          <cell r="F1248" t="str">
            <v>KEYSY</v>
          </cell>
          <cell r="G1248" t="str">
            <v>948</v>
          </cell>
          <cell r="H1248" t="str">
            <v>BLUE INTENSE</v>
          </cell>
          <cell r="I1248">
            <v>6.1360000000000001</v>
          </cell>
          <cell r="J1248">
            <v>32</v>
          </cell>
          <cell r="K1248">
            <v>0</v>
          </cell>
          <cell r="L1248">
            <v>16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 t="str">
            <v>ETE 2019</v>
          </cell>
          <cell r="S1248" t="str">
            <v>SHOES</v>
          </cell>
          <cell r="T1248" t="str">
            <v>WOMAN</v>
          </cell>
          <cell r="U1248" t="str">
            <v>36-1|37-2|38-3|39-3|40-2|41-1</v>
          </cell>
          <cell r="V1248" t="str">
            <v>C12WO</v>
          </cell>
          <cell r="W1248">
            <v>288</v>
          </cell>
          <cell r="X1248">
            <v>24</v>
          </cell>
          <cell r="CG1248">
            <v>24</v>
          </cell>
          <cell r="CL1248">
            <v>0</v>
          </cell>
        </row>
        <row r="1249">
          <cell r="D1249" t="str">
            <v>304NFH0-949-C12WO</v>
          </cell>
          <cell r="E1249" t="str">
            <v>304NFH0</v>
          </cell>
          <cell r="F1249" t="str">
            <v>KEYSY</v>
          </cell>
          <cell r="G1249" t="str">
            <v>949</v>
          </cell>
          <cell r="H1249" t="str">
            <v>BLUE INTENSE FLOWERS</v>
          </cell>
          <cell r="I1249">
            <v>6.1360000000000001</v>
          </cell>
          <cell r="J1249">
            <v>32</v>
          </cell>
          <cell r="K1249">
            <v>0</v>
          </cell>
          <cell r="L1249">
            <v>16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 t="str">
            <v>ETE 2019</v>
          </cell>
          <cell r="S1249" t="str">
            <v>SHOES</v>
          </cell>
          <cell r="T1249" t="str">
            <v>WOMAN</v>
          </cell>
          <cell r="U1249" t="str">
            <v>36-1|37-2|38-3|39-3|40-2|41-1</v>
          </cell>
          <cell r="V1249" t="str">
            <v>C12WO</v>
          </cell>
          <cell r="W1249">
            <v>216</v>
          </cell>
          <cell r="X1249">
            <v>18</v>
          </cell>
          <cell r="CG1249">
            <v>18</v>
          </cell>
          <cell r="CL1249">
            <v>0</v>
          </cell>
        </row>
        <row r="1250">
          <cell r="D1250" t="str">
            <v>304NGD0-901-C12J</v>
          </cell>
          <cell r="E1250" t="str">
            <v>304NGD0</v>
          </cell>
          <cell r="F1250" t="str">
            <v>AMORY KID</v>
          </cell>
          <cell r="G1250" t="str">
            <v>901</v>
          </cell>
          <cell r="H1250" t="str">
            <v xml:space="preserve">black green acid </v>
          </cell>
          <cell r="I1250">
            <v>1.089</v>
          </cell>
          <cell r="J1250">
            <v>10</v>
          </cell>
          <cell r="K1250">
            <v>0</v>
          </cell>
          <cell r="L1250">
            <v>5</v>
          </cell>
          <cell r="M1250">
            <v>0</v>
          </cell>
          <cell r="N1250">
            <v>10</v>
          </cell>
          <cell r="O1250">
            <v>0</v>
          </cell>
          <cell r="P1250">
            <v>6.02</v>
          </cell>
          <cell r="Q1250">
            <v>0</v>
          </cell>
          <cell r="R1250" t="str">
            <v>ETE 2019</v>
          </cell>
          <cell r="S1250" t="str">
            <v>SHOES</v>
          </cell>
          <cell r="T1250" t="str">
            <v>KID</v>
          </cell>
          <cell r="U1250" t="str">
            <v>35-3|36-3|37-3|38-2|39-1</v>
          </cell>
          <cell r="V1250" t="str">
            <v>C12J</v>
          </cell>
          <cell r="W1250">
            <v>360</v>
          </cell>
          <cell r="X1250">
            <v>30</v>
          </cell>
          <cell r="CG1250">
            <v>30</v>
          </cell>
          <cell r="CL1250">
            <v>0</v>
          </cell>
        </row>
        <row r="1251">
          <cell r="D1251" t="str">
            <v>304NGD0-901-PAI</v>
          </cell>
          <cell r="E1251" t="str">
            <v>304NGD0</v>
          </cell>
          <cell r="F1251" t="str">
            <v>AMORY KID</v>
          </cell>
          <cell r="G1251" t="str">
            <v>901</v>
          </cell>
          <cell r="H1251" t="str">
            <v xml:space="preserve">black green acid </v>
          </cell>
          <cell r="I1251">
            <v>1.089</v>
          </cell>
          <cell r="J1251">
            <v>10</v>
          </cell>
          <cell r="K1251">
            <v>0</v>
          </cell>
          <cell r="L1251">
            <v>5</v>
          </cell>
          <cell r="M1251">
            <v>0</v>
          </cell>
          <cell r="N1251">
            <v>10</v>
          </cell>
          <cell r="O1251">
            <v>0</v>
          </cell>
          <cell r="P1251">
            <v>6.02</v>
          </cell>
          <cell r="Q1251">
            <v>0</v>
          </cell>
          <cell r="R1251" t="str">
            <v>ETE 2019</v>
          </cell>
          <cell r="S1251" t="str">
            <v>SHOES</v>
          </cell>
          <cell r="T1251" t="str">
            <v>KID</v>
          </cell>
          <cell r="U1251" t="str">
            <v>(vide)</v>
          </cell>
          <cell r="V1251" t="str">
            <v>PAI</v>
          </cell>
          <cell r="W1251">
            <v>14</v>
          </cell>
          <cell r="X1251">
            <v>14</v>
          </cell>
          <cell r="AE1251">
            <v>2</v>
          </cell>
          <cell r="AF1251">
            <v>2</v>
          </cell>
          <cell r="AG1251">
            <v>2</v>
          </cell>
          <cell r="AH1251">
            <v>2</v>
          </cell>
          <cell r="AI1251">
            <v>2</v>
          </cell>
          <cell r="AJ1251">
            <v>2</v>
          </cell>
          <cell r="AK1251">
            <v>2</v>
          </cell>
          <cell r="CL1251">
            <v>0</v>
          </cell>
        </row>
        <row r="1252">
          <cell r="D1252" t="str">
            <v>304NGD0-902-C12J</v>
          </cell>
          <cell r="E1252" t="str">
            <v>304NGD0</v>
          </cell>
          <cell r="F1252" t="str">
            <v>AMORY KID</v>
          </cell>
          <cell r="G1252" t="str">
            <v>902</v>
          </cell>
          <cell r="H1252" t="str">
            <v>BLACK/GREY BISE</v>
          </cell>
          <cell r="I1252">
            <v>1.089</v>
          </cell>
          <cell r="J1252">
            <v>10</v>
          </cell>
          <cell r="K1252">
            <v>0</v>
          </cell>
          <cell r="L1252">
            <v>5</v>
          </cell>
          <cell r="M1252">
            <v>0</v>
          </cell>
          <cell r="N1252">
            <v>10</v>
          </cell>
          <cell r="O1252">
            <v>0</v>
          </cell>
          <cell r="P1252">
            <v>6.02</v>
          </cell>
          <cell r="Q1252">
            <v>0</v>
          </cell>
          <cell r="R1252" t="str">
            <v>ETE 2019</v>
          </cell>
          <cell r="S1252" t="str">
            <v>SHOES</v>
          </cell>
          <cell r="T1252" t="str">
            <v>KID</v>
          </cell>
          <cell r="U1252" t="str">
            <v>35-3|36-3|37-3|38-2|39-1</v>
          </cell>
          <cell r="V1252" t="str">
            <v>C12J</v>
          </cell>
          <cell r="W1252">
            <v>180</v>
          </cell>
          <cell r="X1252">
            <v>15</v>
          </cell>
          <cell r="CG1252">
            <v>15</v>
          </cell>
          <cell r="CL1252">
            <v>0</v>
          </cell>
        </row>
        <row r="1253">
          <cell r="D1253" t="str">
            <v>304NGD0-902-PAI</v>
          </cell>
          <cell r="E1253" t="str">
            <v>304NGD0</v>
          </cell>
          <cell r="F1253" t="str">
            <v>AMORY KID</v>
          </cell>
          <cell r="G1253" t="str">
            <v>902</v>
          </cell>
          <cell r="H1253" t="str">
            <v>BLACK/GREY BISE</v>
          </cell>
          <cell r="I1253">
            <v>1.089</v>
          </cell>
          <cell r="J1253">
            <v>10</v>
          </cell>
          <cell r="K1253">
            <v>0</v>
          </cell>
          <cell r="L1253">
            <v>5</v>
          </cell>
          <cell r="M1253">
            <v>0</v>
          </cell>
          <cell r="N1253">
            <v>10</v>
          </cell>
          <cell r="O1253">
            <v>0</v>
          </cell>
          <cell r="P1253">
            <v>6.02</v>
          </cell>
          <cell r="Q1253">
            <v>0</v>
          </cell>
          <cell r="R1253" t="str">
            <v>ETE 2019</v>
          </cell>
          <cell r="S1253" t="str">
            <v>SHOES</v>
          </cell>
          <cell r="T1253" t="str">
            <v>KID</v>
          </cell>
          <cell r="U1253" t="str">
            <v>(vide)</v>
          </cell>
          <cell r="V1253" t="str">
            <v>PAI</v>
          </cell>
          <cell r="W1253">
            <v>13</v>
          </cell>
          <cell r="X1253">
            <v>13</v>
          </cell>
          <cell r="AE1253">
            <v>1</v>
          </cell>
          <cell r="AF1253">
            <v>3</v>
          </cell>
          <cell r="AG1253">
            <v>1</v>
          </cell>
          <cell r="AH1253">
            <v>2</v>
          </cell>
          <cell r="AI1253">
            <v>2</v>
          </cell>
          <cell r="AJ1253">
            <v>2</v>
          </cell>
          <cell r="AK1253">
            <v>2</v>
          </cell>
          <cell r="CL1253">
            <v>0</v>
          </cell>
        </row>
        <row r="1254">
          <cell r="D1254" t="str">
            <v>304NGD0-902-C14K</v>
          </cell>
          <cell r="E1254" t="str">
            <v>304NGD0</v>
          </cell>
          <cell r="F1254" t="str">
            <v>AMORY KID</v>
          </cell>
          <cell r="G1254" t="str">
            <v>902</v>
          </cell>
          <cell r="H1254" t="str">
            <v>BLACK/GREY BISE</v>
          </cell>
          <cell r="I1254">
            <v>1.089</v>
          </cell>
          <cell r="J1254">
            <v>10</v>
          </cell>
          <cell r="K1254">
            <v>0</v>
          </cell>
          <cell r="L1254">
            <v>5</v>
          </cell>
          <cell r="M1254">
            <v>0</v>
          </cell>
          <cell r="N1254">
            <v>10</v>
          </cell>
          <cell r="O1254">
            <v>0</v>
          </cell>
          <cell r="P1254">
            <v>6.02</v>
          </cell>
          <cell r="Q1254">
            <v>0</v>
          </cell>
          <cell r="R1254" t="str">
            <v>ETE 2019</v>
          </cell>
          <cell r="S1254" t="str">
            <v>SHOES</v>
          </cell>
          <cell r="T1254" t="str">
            <v>KID</v>
          </cell>
          <cell r="U1254" t="str">
            <v>28-2|29-2|30-2|31-2|32-2|33-2|34-2</v>
          </cell>
          <cell r="V1254" t="str">
            <v>C14K</v>
          </cell>
          <cell r="W1254">
            <v>42</v>
          </cell>
          <cell r="X1254">
            <v>3</v>
          </cell>
          <cell r="CG1254">
            <v>3</v>
          </cell>
          <cell r="CL1254">
            <v>0</v>
          </cell>
        </row>
        <row r="1255">
          <cell r="D1255" t="str">
            <v>304NGE0-932-PAI</v>
          </cell>
          <cell r="E1255" t="str">
            <v>304NGE0</v>
          </cell>
          <cell r="F1255" t="str">
            <v>MOONY KID</v>
          </cell>
          <cell r="G1255" t="str">
            <v>932</v>
          </cell>
          <cell r="H1255" t="str">
            <v>BEIGE/BROWN BRONZE</v>
          </cell>
          <cell r="I1255">
            <v>2.133</v>
          </cell>
          <cell r="J1255">
            <v>12</v>
          </cell>
          <cell r="K1255">
            <v>0</v>
          </cell>
          <cell r="L1255">
            <v>6</v>
          </cell>
          <cell r="M1255">
            <v>0</v>
          </cell>
          <cell r="N1255">
            <v>10</v>
          </cell>
          <cell r="O1255">
            <v>0</v>
          </cell>
          <cell r="P1255">
            <v>6.02</v>
          </cell>
          <cell r="Q1255">
            <v>0</v>
          </cell>
          <cell r="R1255" t="str">
            <v>ETE 2019</v>
          </cell>
          <cell r="S1255" t="str">
            <v>SHOES</v>
          </cell>
          <cell r="T1255" t="str">
            <v>KID</v>
          </cell>
          <cell r="U1255" t="str">
            <v>(vide)</v>
          </cell>
          <cell r="V1255" t="str">
            <v>PAI</v>
          </cell>
          <cell r="W1255">
            <v>16</v>
          </cell>
          <cell r="X1255">
            <v>16</v>
          </cell>
          <cell r="AE1255">
            <v>2</v>
          </cell>
          <cell r="AF1255">
            <v>2</v>
          </cell>
          <cell r="AG1255">
            <v>2</v>
          </cell>
          <cell r="AH1255">
            <v>2</v>
          </cell>
          <cell r="AI1255">
            <v>2</v>
          </cell>
          <cell r="AJ1255">
            <v>2</v>
          </cell>
          <cell r="AK1255">
            <v>2</v>
          </cell>
          <cell r="AL1255">
            <v>2</v>
          </cell>
          <cell r="CL1255">
            <v>0</v>
          </cell>
        </row>
        <row r="1256">
          <cell r="D1256" t="str">
            <v>304NGE0-932-C16KD</v>
          </cell>
          <cell r="E1256" t="str">
            <v>304NGE0</v>
          </cell>
          <cell r="F1256" t="str">
            <v>MOONY KID</v>
          </cell>
          <cell r="G1256" t="str">
            <v>932</v>
          </cell>
          <cell r="H1256" t="str">
            <v>BEIGE/BROWN BRONZE</v>
          </cell>
          <cell r="I1256">
            <v>2.133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 t="str">
            <v>ETE 2019</v>
          </cell>
          <cell r="S1256" t="str">
            <v>SHOES</v>
          </cell>
          <cell r="T1256" t="str">
            <v>KID</v>
          </cell>
          <cell r="U1256" t="str">
            <v>28-2|29-2|30-2|31-2|32-2|33-2|34-2|35-2</v>
          </cell>
          <cell r="V1256" t="str">
            <v>C16KD</v>
          </cell>
          <cell r="W1256">
            <v>288</v>
          </cell>
          <cell r="X1256">
            <v>18</v>
          </cell>
          <cell r="CG1256">
            <v>18</v>
          </cell>
          <cell r="CL1256">
            <v>0</v>
          </cell>
        </row>
        <row r="1257">
          <cell r="D1257" t="str">
            <v>304NGE0-933-PAI</v>
          </cell>
          <cell r="E1257" t="str">
            <v>304NGE0</v>
          </cell>
          <cell r="F1257" t="str">
            <v>MOONY KID</v>
          </cell>
          <cell r="G1257" t="str">
            <v>933</v>
          </cell>
          <cell r="H1257" t="str">
            <v>BEIGE/BROWN GOLD</v>
          </cell>
          <cell r="I1257">
            <v>2.133</v>
          </cell>
          <cell r="J1257">
            <v>12</v>
          </cell>
          <cell r="K1257">
            <v>0</v>
          </cell>
          <cell r="L1257">
            <v>6</v>
          </cell>
          <cell r="M1257">
            <v>0</v>
          </cell>
          <cell r="N1257">
            <v>10</v>
          </cell>
          <cell r="O1257">
            <v>0</v>
          </cell>
          <cell r="P1257">
            <v>6.02</v>
          </cell>
          <cell r="Q1257">
            <v>0</v>
          </cell>
          <cell r="R1257" t="str">
            <v>ETE 2019</v>
          </cell>
          <cell r="S1257" t="str">
            <v>SHOES</v>
          </cell>
          <cell r="T1257" t="str">
            <v>KID</v>
          </cell>
          <cell r="U1257" t="str">
            <v>(vide)</v>
          </cell>
          <cell r="V1257" t="str">
            <v>PAI</v>
          </cell>
          <cell r="W1257">
            <v>16</v>
          </cell>
          <cell r="X1257">
            <v>16</v>
          </cell>
          <cell r="AE1257">
            <v>2</v>
          </cell>
          <cell r="AF1257">
            <v>2</v>
          </cell>
          <cell r="AG1257">
            <v>2</v>
          </cell>
          <cell r="AH1257">
            <v>2</v>
          </cell>
          <cell r="AI1257">
            <v>2</v>
          </cell>
          <cell r="AJ1257">
            <v>2</v>
          </cell>
          <cell r="AK1257">
            <v>2</v>
          </cell>
          <cell r="AL1257">
            <v>2</v>
          </cell>
          <cell r="CL1257">
            <v>0</v>
          </cell>
        </row>
        <row r="1258">
          <cell r="D1258" t="str">
            <v>304NGE0-933-C16KD</v>
          </cell>
          <cell r="E1258" t="str">
            <v>304NGE0</v>
          </cell>
          <cell r="F1258" t="str">
            <v>MOONY KID</v>
          </cell>
          <cell r="G1258" t="str">
            <v>933</v>
          </cell>
          <cell r="H1258" t="str">
            <v>BEIGE/BROWN GOLD</v>
          </cell>
          <cell r="I1258">
            <v>2.133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 t="str">
            <v>ETE 2019</v>
          </cell>
          <cell r="S1258" t="str">
            <v>SHOES</v>
          </cell>
          <cell r="T1258" t="str">
            <v>KID</v>
          </cell>
          <cell r="U1258" t="str">
            <v>28-2|29-2|30-2|31-2|32-2|33-2|34-2|35-2</v>
          </cell>
          <cell r="V1258" t="str">
            <v>C16KD</v>
          </cell>
          <cell r="W1258">
            <v>448</v>
          </cell>
          <cell r="X1258">
            <v>28</v>
          </cell>
          <cell r="CG1258">
            <v>28</v>
          </cell>
          <cell r="CL1258">
            <v>0</v>
          </cell>
        </row>
        <row r="1259">
          <cell r="D1259" t="str">
            <v>304NGE0-936-PAI</v>
          </cell>
          <cell r="E1259" t="str">
            <v>304NGE0</v>
          </cell>
          <cell r="F1259" t="str">
            <v>MOONY KID</v>
          </cell>
          <cell r="G1259" t="str">
            <v>936</v>
          </cell>
          <cell r="H1259" t="str">
            <v>BEIGE/FUCHSIA</v>
          </cell>
          <cell r="I1259">
            <v>2.133</v>
          </cell>
          <cell r="J1259">
            <v>12</v>
          </cell>
          <cell r="K1259">
            <v>0</v>
          </cell>
          <cell r="L1259">
            <v>6</v>
          </cell>
          <cell r="M1259">
            <v>0</v>
          </cell>
          <cell r="N1259">
            <v>10</v>
          </cell>
          <cell r="O1259">
            <v>0</v>
          </cell>
          <cell r="P1259">
            <v>6.02</v>
          </cell>
          <cell r="Q1259">
            <v>0</v>
          </cell>
          <cell r="R1259" t="str">
            <v>ETE 2019</v>
          </cell>
          <cell r="S1259" t="str">
            <v>SHOES</v>
          </cell>
          <cell r="T1259" t="str">
            <v>KID</v>
          </cell>
          <cell r="U1259" t="str">
            <v>(vide)</v>
          </cell>
          <cell r="V1259" t="str">
            <v>PAI</v>
          </cell>
          <cell r="W1259">
            <v>14</v>
          </cell>
          <cell r="X1259">
            <v>14</v>
          </cell>
          <cell r="AE1259">
            <v>2</v>
          </cell>
          <cell r="AF1259">
            <v>1</v>
          </cell>
          <cell r="AG1259">
            <v>2</v>
          </cell>
          <cell r="AH1259">
            <v>1</v>
          </cell>
          <cell r="AI1259">
            <v>2</v>
          </cell>
          <cell r="AJ1259">
            <v>2</v>
          </cell>
          <cell r="AK1259">
            <v>2</v>
          </cell>
          <cell r="AL1259">
            <v>2</v>
          </cell>
          <cell r="CL1259">
            <v>0</v>
          </cell>
        </row>
        <row r="1260">
          <cell r="D1260" t="str">
            <v>304NGE0-936-C16KD</v>
          </cell>
          <cell r="E1260" t="str">
            <v>304NGE0</v>
          </cell>
          <cell r="F1260" t="str">
            <v>MOONY KID</v>
          </cell>
          <cell r="G1260" t="str">
            <v>936</v>
          </cell>
          <cell r="H1260" t="str">
            <v>BEIGE/FUCHSIA</v>
          </cell>
          <cell r="I1260">
            <v>2.133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 t="str">
            <v>ETE 2019</v>
          </cell>
          <cell r="S1260" t="str">
            <v>SHOES</v>
          </cell>
          <cell r="T1260" t="str">
            <v>KID</v>
          </cell>
          <cell r="U1260" t="str">
            <v>28-2|29-2|30-2|31-2|32-2|33-2|34-2|35-2</v>
          </cell>
          <cell r="V1260" t="str">
            <v>C16KD</v>
          </cell>
          <cell r="W1260">
            <v>352</v>
          </cell>
          <cell r="X1260">
            <v>22</v>
          </cell>
          <cell r="CG1260">
            <v>22</v>
          </cell>
          <cell r="CL1260">
            <v>0</v>
          </cell>
        </row>
        <row r="1261">
          <cell r="D1261" t="str">
            <v>304NGJ0-938-PAI</v>
          </cell>
          <cell r="E1261" t="str">
            <v>304NGJ0</v>
          </cell>
          <cell r="F1261" t="str">
            <v xml:space="preserve">TCHOURI VELCRO INF </v>
          </cell>
          <cell r="G1261" t="str">
            <v>938</v>
          </cell>
          <cell r="H1261" t="str">
            <v>WHITE/GREEN</v>
          </cell>
          <cell r="I1261">
            <v>5.7290000000000001</v>
          </cell>
          <cell r="J1261">
            <v>30</v>
          </cell>
          <cell r="K1261">
            <v>0</v>
          </cell>
          <cell r="L1261">
            <v>15</v>
          </cell>
          <cell r="M1261">
            <v>0</v>
          </cell>
          <cell r="N1261">
            <v>28</v>
          </cell>
          <cell r="O1261">
            <v>0</v>
          </cell>
          <cell r="P1261">
            <v>11.2</v>
          </cell>
          <cell r="Q1261">
            <v>0</v>
          </cell>
          <cell r="R1261" t="str">
            <v>HIVER 2020</v>
          </cell>
          <cell r="S1261" t="str">
            <v>SHOES</v>
          </cell>
          <cell r="T1261" t="str">
            <v>BABY</v>
          </cell>
          <cell r="U1261" t="str">
            <v>(vide)</v>
          </cell>
          <cell r="V1261" t="str">
            <v>PAI</v>
          </cell>
          <cell r="W1261">
            <v>121</v>
          </cell>
          <cell r="X1261">
            <v>121</v>
          </cell>
          <cell r="Y1261">
            <v>28</v>
          </cell>
          <cell r="Z1261">
            <v>21</v>
          </cell>
          <cell r="AA1261">
            <v>18</v>
          </cell>
          <cell r="AB1261">
            <v>9</v>
          </cell>
          <cell r="AC1261">
            <v>26</v>
          </cell>
          <cell r="AD1261">
            <v>19</v>
          </cell>
          <cell r="CL1261">
            <v>0</v>
          </cell>
        </row>
        <row r="1262">
          <cell r="D1262" t="str">
            <v>304NGJ0-939-C14BB</v>
          </cell>
          <cell r="E1262" t="str">
            <v>304NGJ0</v>
          </cell>
          <cell r="F1262" t="str">
            <v xml:space="preserve">TCHOURI VELCRO INF </v>
          </cell>
          <cell r="G1262" t="str">
            <v>939</v>
          </cell>
          <cell r="H1262" t="str">
            <v>WHITE/GREY SILVER</v>
          </cell>
          <cell r="I1262">
            <v>5.7290000000000001</v>
          </cell>
          <cell r="J1262">
            <v>30</v>
          </cell>
          <cell r="K1262">
            <v>0</v>
          </cell>
          <cell r="L1262">
            <v>15</v>
          </cell>
          <cell r="M1262">
            <v>0</v>
          </cell>
          <cell r="N1262">
            <v>28</v>
          </cell>
          <cell r="O1262">
            <v>0</v>
          </cell>
          <cell r="P1262">
            <v>11.2</v>
          </cell>
          <cell r="Q1262">
            <v>0</v>
          </cell>
          <cell r="R1262" t="str">
            <v>HIVER 2020</v>
          </cell>
          <cell r="S1262" t="str">
            <v>SHOES</v>
          </cell>
          <cell r="T1262" t="str">
            <v>BABY</v>
          </cell>
          <cell r="U1262" t="str">
            <v>22-2|23-2|24-2|25-2|26-3|27-3</v>
          </cell>
          <cell r="V1262" t="str">
            <v>C14BB</v>
          </cell>
          <cell r="W1262">
            <v>308</v>
          </cell>
          <cell r="X1262">
            <v>22</v>
          </cell>
          <cell r="CG1262">
            <v>22</v>
          </cell>
          <cell r="CL1262">
            <v>0</v>
          </cell>
        </row>
        <row r="1263">
          <cell r="D1263" t="str">
            <v>304NGJ0-939-PAI</v>
          </cell>
          <cell r="E1263" t="str">
            <v>304NGJ0</v>
          </cell>
          <cell r="F1263" t="str">
            <v xml:space="preserve">TCHOURI VELCRO INF </v>
          </cell>
          <cell r="G1263" t="str">
            <v>939</v>
          </cell>
          <cell r="H1263" t="str">
            <v>WHITE/GREY SILVER</v>
          </cell>
          <cell r="I1263">
            <v>5.7290000000000001</v>
          </cell>
          <cell r="J1263">
            <v>30</v>
          </cell>
          <cell r="K1263">
            <v>0</v>
          </cell>
          <cell r="L1263">
            <v>15</v>
          </cell>
          <cell r="M1263">
            <v>0</v>
          </cell>
          <cell r="N1263">
            <v>28</v>
          </cell>
          <cell r="O1263">
            <v>0</v>
          </cell>
          <cell r="P1263">
            <v>11.2</v>
          </cell>
          <cell r="Q1263">
            <v>0</v>
          </cell>
          <cell r="R1263" t="str">
            <v>HIVER 2020</v>
          </cell>
          <cell r="S1263" t="str">
            <v>SHOES</v>
          </cell>
          <cell r="T1263" t="str">
            <v>BABY</v>
          </cell>
          <cell r="U1263" t="str">
            <v>(vide)</v>
          </cell>
          <cell r="V1263" t="str">
            <v>PAI</v>
          </cell>
          <cell r="W1263">
            <v>234</v>
          </cell>
          <cell r="X1263">
            <v>234</v>
          </cell>
          <cell r="Y1263">
            <v>36</v>
          </cell>
          <cell r="Z1263">
            <v>34</v>
          </cell>
          <cell r="AA1263">
            <v>36</v>
          </cell>
          <cell r="AB1263">
            <v>30</v>
          </cell>
          <cell r="AC1263">
            <v>53</v>
          </cell>
          <cell r="AD1263">
            <v>45</v>
          </cell>
          <cell r="CL1263">
            <v>0</v>
          </cell>
        </row>
        <row r="1264">
          <cell r="D1264" t="str">
            <v>304NGJ0-943-PAI</v>
          </cell>
          <cell r="E1264" t="str">
            <v>304NGJ0</v>
          </cell>
          <cell r="F1264" t="str">
            <v xml:space="preserve">TCHOURI VELCRO INF </v>
          </cell>
          <cell r="G1264" t="str">
            <v>943</v>
          </cell>
          <cell r="H1264" t="str">
            <v>GREEN/GREY/ORANGE</v>
          </cell>
          <cell r="I1264">
            <v>5.7290000000000001</v>
          </cell>
          <cell r="J1264">
            <v>30</v>
          </cell>
          <cell r="K1264">
            <v>0</v>
          </cell>
          <cell r="L1264">
            <v>15</v>
          </cell>
          <cell r="M1264">
            <v>0</v>
          </cell>
          <cell r="N1264">
            <v>28</v>
          </cell>
          <cell r="O1264">
            <v>0</v>
          </cell>
          <cell r="P1264">
            <v>11.2</v>
          </cell>
          <cell r="Q1264">
            <v>0</v>
          </cell>
          <cell r="R1264" t="str">
            <v>HIVER 2020</v>
          </cell>
          <cell r="S1264" t="str">
            <v>SHOES</v>
          </cell>
          <cell r="T1264" t="str">
            <v>BABY</v>
          </cell>
          <cell r="U1264" t="str">
            <v>(vide)</v>
          </cell>
          <cell r="V1264" t="str">
            <v>PAI</v>
          </cell>
          <cell r="W1264">
            <v>4</v>
          </cell>
          <cell r="X1264">
            <v>4</v>
          </cell>
          <cell r="Y1264">
            <v>1</v>
          </cell>
          <cell r="AB1264">
            <v>1</v>
          </cell>
          <cell r="AC1264">
            <v>1</v>
          </cell>
          <cell r="AD1264">
            <v>1</v>
          </cell>
          <cell r="CL1264">
            <v>0</v>
          </cell>
        </row>
        <row r="1265">
          <cell r="D1265" t="str">
            <v>304NGJ0-965-C14BB</v>
          </cell>
          <cell r="E1265" t="str">
            <v>304NGJ0</v>
          </cell>
          <cell r="F1265" t="str">
            <v xml:space="preserve">TCHOURI VELCRO INF </v>
          </cell>
          <cell r="G1265" t="str">
            <v>965</v>
          </cell>
          <cell r="H1265" t="str">
            <v>BEIGE/BROWN MORO</v>
          </cell>
          <cell r="I1265">
            <v>5.7290000000000001</v>
          </cell>
          <cell r="J1265">
            <v>30</v>
          </cell>
          <cell r="K1265">
            <v>0</v>
          </cell>
          <cell r="L1265">
            <v>15</v>
          </cell>
          <cell r="M1265">
            <v>0</v>
          </cell>
          <cell r="N1265">
            <v>28</v>
          </cell>
          <cell r="O1265">
            <v>0</v>
          </cell>
          <cell r="P1265">
            <v>11.2</v>
          </cell>
          <cell r="Q1265">
            <v>0</v>
          </cell>
          <cell r="R1265" t="str">
            <v>HIVER 2020</v>
          </cell>
          <cell r="S1265" t="str">
            <v>SHOES</v>
          </cell>
          <cell r="T1265" t="str">
            <v>BABY</v>
          </cell>
          <cell r="U1265" t="str">
            <v>22-2|23-2|24-2|25-2|26-3|27-3</v>
          </cell>
          <cell r="V1265" t="str">
            <v>C14BB</v>
          </cell>
          <cell r="W1265">
            <v>112</v>
          </cell>
          <cell r="X1265">
            <v>8</v>
          </cell>
          <cell r="CG1265">
            <v>8</v>
          </cell>
          <cell r="CL1265">
            <v>0</v>
          </cell>
        </row>
        <row r="1266">
          <cell r="D1266" t="str">
            <v>304NGJ0-965-PAI</v>
          </cell>
          <cell r="E1266" t="str">
            <v>304NGJ0</v>
          </cell>
          <cell r="F1266" t="str">
            <v xml:space="preserve">TCHOURI VELCRO INF </v>
          </cell>
          <cell r="G1266" t="str">
            <v>965</v>
          </cell>
          <cell r="H1266" t="str">
            <v>BEIGE/BROWN MORO</v>
          </cell>
          <cell r="I1266">
            <v>5.7290000000000001</v>
          </cell>
          <cell r="J1266">
            <v>30</v>
          </cell>
          <cell r="K1266">
            <v>0</v>
          </cell>
          <cell r="L1266">
            <v>15</v>
          </cell>
          <cell r="M1266">
            <v>0</v>
          </cell>
          <cell r="N1266">
            <v>28</v>
          </cell>
          <cell r="O1266">
            <v>0</v>
          </cell>
          <cell r="P1266">
            <v>11.2</v>
          </cell>
          <cell r="Q1266">
            <v>0</v>
          </cell>
          <cell r="R1266" t="str">
            <v>HIVER 2020</v>
          </cell>
          <cell r="S1266" t="str">
            <v>SHOES</v>
          </cell>
          <cell r="T1266" t="str">
            <v>BABY</v>
          </cell>
          <cell r="U1266" t="str">
            <v>(vide)</v>
          </cell>
          <cell r="V1266" t="str">
            <v>PAI</v>
          </cell>
          <cell r="W1266">
            <v>27</v>
          </cell>
          <cell r="X1266">
            <v>27</v>
          </cell>
          <cell r="Y1266">
            <v>3</v>
          </cell>
          <cell r="Z1266">
            <v>4</v>
          </cell>
          <cell r="AA1266">
            <v>4</v>
          </cell>
          <cell r="AB1266">
            <v>4</v>
          </cell>
          <cell r="AC1266">
            <v>6</v>
          </cell>
          <cell r="AD1266">
            <v>6</v>
          </cell>
          <cell r="CL1266">
            <v>0</v>
          </cell>
        </row>
        <row r="1267">
          <cell r="D1267" t="str">
            <v>304NGJ0-973-C14BB</v>
          </cell>
          <cell r="E1267" t="str">
            <v>304NGJ0</v>
          </cell>
          <cell r="F1267" t="str">
            <v xml:space="preserve">TCHOURI VELCRO INF </v>
          </cell>
          <cell r="G1267" t="str">
            <v>973</v>
          </cell>
          <cell r="H1267" t="str">
            <v>PINK SMOKE/WHITE</v>
          </cell>
          <cell r="I1267">
            <v>5.7290000000000001</v>
          </cell>
          <cell r="J1267">
            <v>30</v>
          </cell>
          <cell r="K1267">
            <v>0</v>
          </cell>
          <cell r="L1267">
            <v>15</v>
          </cell>
          <cell r="M1267">
            <v>0</v>
          </cell>
          <cell r="N1267">
            <v>28</v>
          </cell>
          <cell r="O1267">
            <v>0</v>
          </cell>
          <cell r="P1267">
            <v>11.2</v>
          </cell>
          <cell r="Q1267">
            <v>0</v>
          </cell>
          <cell r="R1267" t="str">
            <v>HIVER 2020</v>
          </cell>
          <cell r="S1267" t="str">
            <v>SHOES</v>
          </cell>
          <cell r="T1267" t="str">
            <v>BABY</v>
          </cell>
          <cell r="U1267" t="str">
            <v>22-2|23-2|24-2|25-2|26-3|27-3</v>
          </cell>
          <cell r="V1267" t="str">
            <v>C14BB</v>
          </cell>
          <cell r="W1267">
            <v>266</v>
          </cell>
          <cell r="X1267">
            <v>19</v>
          </cell>
          <cell r="CG1267">
            <v>19</v>
          </cell>
          <cell r="CL1267">
            <v>0</v>
          </cell>
        </row>
        <row r="1268">
          <cell r="D1268" t="str">
            <v>304NGJ0-973-PAI</v>
          </cell>
          <cell r="E1268" t="str">
            <v>304NGJ0</v>
          </cell>
          <cell r="F1268" t="str">
            <v xml:space="preserve">TCHOURI VELCRO INF </v>
          </cell>
          <cell r="G1268" t="str">
            <v>973</v>
          </cell>
          <cell r="H1268" t="str">
            <v>PINK SMOKE/WHITE</v>
          </cell>
          <cell r="I1268">
            <v>5.7290000000000001</v>
          </cell>
          <cell r="J1268">
            <v>30</v>
          </cell>
          <cell r="K1268">
            <v>0</v>
          </cell>
          <cell r="L1268">
            <v>15</v>
          </cell>
          <cell r="M1268">
            <v>0</v>
          </cell>
          <cell r="N1268">
            <v>28</v>
          </cell>
          <cell r="O1268">
            <v>0</v>
          </cell>
          <cell r="P1268">
            <v>11.2</v>
          </cell>
          <cell r="Q1268">
            <v>0</v>
          </cell>
          <cell r="R1268" t="str">
            <v>HIVER 2020</v>
          </cell>
          <cell r="S1268" t="str">
            <v>SHOES</v>
          </cell>
          <cell r="T1268" t="str">
            <v>BABY</v>
          </cell>
          <cell r="U1268" t="str">
            <v>(vide)</v>
          </cell>
          <cell r="V1268" t="str">
            <v>PAI</v>
          </cell>
          <cell r="W1268">
            <v>9</v>
          </cell>
          <cell r="X1268">
            <v>9</v>
          </cell>
          <cell r="Y1268">
            <v>1</v>
          </cell>
          <cell r="Z1268">
            <v>2</v>
          </cell>
          <cell r="AA1268">
            <v>2</v>
          </cell>
          <cell r="AB1268">
            <v>2</v>
          </cell>
          <cell r="AC1268">
            <v>1</v>
          </cell>
          <cell r="AD1268">
            <v>1</v>
          </cell>
          <cell r="CL1268">
            <v>0</v>
          </cell>
        </row>
        <row r="1269">
          <cell r="D1269" t="str">
            <v>304NGJ0-A14-PAI</v>
          </cell>
          <cell r="E1269" t="str">
            <v>304NGJ0</v>
          </cell>
          <cell r="F1269" t="str">
            <v xml:space="preserve">TCHOURI VELCRO INF </v>
          </cell>
          <cell r="G1269" t="str">
            <v>A14</v>
          </cell>
          <cell r="H1269" t="str">
            <v>PINK SANTA FE WHITE</v>
          </cell>
          <cell r="I1269">
            <v>5.7290000000000001</v>
          </cell>
          <cell r="J1269">
            <v>30</v>
          </cell>
          <cell r="K1269">
            <v>0</v>
          </cell>
          <cell r="L1269">
            <v>15</v>
          </cell>
          <cell r="M1269">
            <v>0</v>
          </cell>
          <cell r="N1269">
            <v>28</v>
          </cell>
          <cell r="O1269">
            <v>0</v>
          </cell>
          <cell r="P1269">
            <v>11.2</v>
          </cell>
          <cell r="Q1269">
            <v>0</v>
          </cell>
          <cell r="R1269" t="str">
            <v>HIVER 2020</v>
          </cell>
          <cell r="S1269" t="str">
            <v>SHOES</v>
          </cell>
          <cell r="T1269" t="str">
            <v>BABY</v>
          </cell>
          <cell r="U1269" t="str">
            <v>(vide)</v>
          </cell>
          <cell r="V1269" t="str">
            <v>PAI</v>
          </cell>
          <cell r="W1269">
            <v>27</v>
          </cell>
          <cell r="X1269">
            <v>27</v>
          </cell>
          <cell r="Y1269">
            <v>4</v>
          </cell>
          <cell r="Z1269">
            <v>4</v>
          </cell>
          <cell r="AA1269">
            <v>3</v>
          </cell>
          <cell r="AB1269">
            <v>4</v>
          </cell>
          <cell r="AC1269">
            <v>6</v>
          </cell>
          <cell r="AD1269">
            <v>6</v>
          </cell>
          <cell r="CL1269">
            <v>0</v>
          </cell>
        </row>
        <row r="1270">
          <cell r="D1270" t="str">
            <v>304NGJ0-970-C14BB</v>
          </cell>
          <cell r="E1270" t="str">
            <v>304NGJ0</v>
          </cell>
          <cell r="F1270" t="str">
            <v xml:space="preserve">TCHOURI VELCRO INF </v>
          </cell>
          <cell r="G1270" t="str">
            <v>970</v>
          </cell>
          <cell r="H1270" t="str">
            <v>WHITE/YELLOW GOLD</v>
          </cell>
          <cell r="I1270">
            <v>5.7290000000000001</v>
          </cell>
          <cell r="J1270">
            <v>30</v>
          </cell>
          <cell r="K1270">
            <v>0</v>
          </cell>
          <cell r="L1270">
            <v>15</v>
          </cell>
          <cell r="M1270">
            <v>0</v>
          </cell>
          <cell r="N1270">
            <v>28</v>
          </cell>
          <cell r="O1270">
            <v>0</v>
          </cell>
          <cell r="P1270">
            <v>11.2</v>
          </cell>
          <cell r="Q1270">
            <v>0</v>
          </cell>
          <cell r="R1270" t="str">
            <v>HIVER 2020</v>
          </cell>
          <cell r="S1270" t="str">
            <v>SHOES</v>
          </cell>
          <cell r="T1270" t="str">
            <v>BABY</v>
          </cell>
          <cell r="U1270" t="str">
            <v>22-2|23-2|24-2|25-2|26-3|27-3</v>
          </cell>
          <cell r="V1270" t="str">
            <v>C14BB</v>
          </cell>
          <cell r="W1270">
            <v>70</v>
          </cell>
          <cell r="X1270">
            <v>5</v>
          </cell>
          <cell r="CG1270">
            <v>5</v>
          </cell>
          <cell r="CL1270">
            <v>0</v>
          </cell>
        </row>
        <row r="1271">
          <cell r="D1271" t="str">
            <v>304NHE0-900-PCS</v>
          </cell>
          <cell r="E1271" t="str">
            <v>304NHE0</v>
          </cell>
          <cell r="F1271" t="str">
            <v>ICILIO AUTH WINDBREAKER</v>
          </cell>
          <cell r="G1271" t="str">
            <v>900</v>
          </cell>
          <cell r="H1271" t="str">
            <v>BEIGE/RED/BLUE NAVY</v>
          </cell>
          <cell r="I1271">
            <v>15.138</v>
          </cell>
          <cell r="J1271">
            <v>80</v>
          </cell>
          <cell r="K1271">
            <v>0</v>
          </cell>
          <cell r="L1271">
            <v>40</v>
          </cell>
          <cell r="M1271">
            <v>0</v>
          </cell>
          <cell r="N1271">
            <v>70</v>
          </cell>
          <cell r="O1271">
            <v>0</v>
          </cell>
          <cell r="P1271">
            <v>35</v>
          </cell>
          <cell r="Q1271">
            <v>0</v>
          </cell>
          <cell r="R1271" t="str">
            <v>ETE 2020</v>
          </cell>
          <cell r="S1271" t="str">
            <v>APPAREL</v>
          </cell>
          <cell r="T1271" t="str">
            <v>MAN</v>
          </cell>
          <cell r="U1271" t="str">
            <v>(vide)</v>
          </cell>
          <cell r="V1271" t="str">
            <v>PCS</v>
          </cell>
          <cell r="W1271">
            <v>121</v>
          </cell>
          <cell r="X1271">
            <v>121</v>
          </cell>
          <cell r="BT1271">
            <v>27</v>
          </cell>
          <cell r="BU1271">
            <v>43</v>
          </cell>
          <cell r="BV1271">
            <v>14</v>
          </cell>
          <cell r="BW1271">
            <v>25</v>
          </cell>
          <cell r="BX1271">
            <v>12</v>
          </cell>
          <cell r="CL1271">
            <v>0</v>
          </cell>
        </row>
        <row r="1272">
          <cell r="D1272" t="str">
            <v>304NHE0-953-PCS</v>
          </cell>
          <cell r="E1272" t="str">
            <v>304NHE0</v>
          </cell>
          <cell r="F1272" t="str">
            <v>ICILIO AUTH WINDBREAKER</v>
          </cell>
          <cell r="G1272" t="str">
            <v>953</v>
          </cell>
          <cell r="H1272" t="str">
            <v>BLACK/GREY WARM/RED</v>
          </cell>
          <cell r="I1272">
            <v>15.138</v>
          </cell>
          <cell r="J1272">
            <v>80</v>
          </cell>
          <cell r="K1272">
            <v>0</v>
          </cell>
          <cell r="L1272">
            <v>40</v>
          </cell>
          <cell r="M1272">
            <v>0</v>
          </cell>
          <cell r="N1272">
            <v>70</v>
          </cell>
          <cell r="O1272">
            <v>0</v>
          </cell>
          <cell r="P1272">
            <v>35</v>
          </cell>
          <cell r="Q1272">
            <v>0</v>
          </cell>
          <cell r="R1272" t="str">
            <v>ETE 2020</v>
          </cell>
          <cell r="S1272" t="str">
            <v>APPAREL</v>
          </cell>
          <cell r="T1272" t="str">
            <v>MAN</v>
          </cell>
          <cell r="U1272" t="str">
            <v>(vide)</v>
          </cell>
          <cell r="V1272" t="str">
            <v>PCS</v>
          </cell>
          <cell r="W1272">
            <v>390</v>
          </cell>
          <cell r="X1272">
            <v>390</v>
          </cell>
          <cell r="BT1272">
            <v>20</v>
          </cell>
          <cell r="BU1272">
            <v>69</v>
          </cell>
          <cell r="BV1272">
            <v>130</v>
          </cell>
          <cell r="BW1272">
            <v>115</v>
          </cell>
          <cell r="BX1272">
            <v>56</v>
          </cell>
          <cell r="CL1272">
            <v>0</v>
          </cell>
        </row>
        <row r="1273">
          <cell r="D1273" t="str">
            <v>304NHE0-954-PCS</v>
          </cell>
          <cell r="E1273" t="str">
            <v>304NHE0</v>
          </cell>
          <cell r="F1273" t="str">
            <v>ICILIO AUTH WINDBREAKER</v>
          </cell>
          <cell r="G1273" t="str">
            <v>954</v>
          </cell>
          <cell r="H1273" t="str">
            <v>BLACK/RED/WHITE</v>
          </cell>
          <cell r="I1273">
            <v>15.138</v>
          </cell>
          <cell r="J1273">
            <v>0</v>
          </cell>
          <cell r="K1273">
            <v>70</v>
          </cell>
          <cell r="L1273">
            <v>0</v>
          </cell>
          <cell r="M1273">
            <v>35</v>
          </cell>
          <cell r="N1273">
            <v>0</v>
          </cell>
          <cell r="O1273">
            <v>65</v>
          </cell>
          <cell r="P1273">
            <v>0</v>
          </cell>
          <cell r="Q1273">
            <v>32.5</v>
          </cell>
          <cell r="R1273" t="str">
            <v>ETE 2020</v>
          </cell>
          <cell r="S1273" t="str">
            <v>APPAREL</v>
          </cell>
          <cell r="T1273" t="str">
            <v>MAN</v>
          </cell>
          <cell r="U1273" t="str">
            <v>(vide)</v>
          </cell>
          <cell r="V1273" t="str">
            <v>PCS</v>
          </cell>
          <cell r="W1273">
            <v>362</v>
          </cell>
          <cell r="X1273">
            <v>362</v>
          </cell>
          <cell r="BJ1273">
            <v>40</v>
          </cell>
          <cell r="BL1273">
            <v>93</v>
          </cell>
          <cell r="BN1273">
            <v>127</v>
          </cell>
          <cell r="BP1273">
            <v>102</v>
          </cell>
          <cell r="CL1273">
            <v>0</v>
          </cell>
        </row>
        <row r="1274">
          <cell r="D1274" t="str">
            <v>304NHE0-A01-C8M</v>
          </cell>
          <cell r="E1274" t="str">
            <v>304NHE0</v>
          </cell>
          <cell r="F1274" t="str">
            <v>ICILIO AUTH WINDBREAKER</v>
          </cell>
          <cell r="G1274" t="str">
            <v>A01</v>
          </cell>
          <cell r="H1274" t="str">
            <v>BLUE NAVY/WHITE/GREEN</v>
          </cell>
          <cell r="I1274">
            <v>15.138</v>
          </cell>
          <cell r="J1274">
            <v>80</v>
          </cell>
          <cell r="K1274">
            <v>0</v>
          </cell>
          <cell r="L1274">
            <v>40</v>
          </cell>
          <cell r="M1274">
            <v>0</v>
          </cell>
          <cell r="N1274">
            <v>70</v>
          </cell>
          <cell r="O1274">
            <v>0</v>
          </cell>
          <cell r="P1274">
            <v>35</v>
          </cell>
          <cell r="Q1274">
            <v>0</v>
          </cell>
          <cell r="R1274" t="str">
            <v>ETE 2020</v>
          </cell>
          <cell r="S1274" t="str">
            <v>APPAREL</v>
          </cell>
          <cell r="T1274" t="str">
            <v>MAN</v>
          </cell>
          <cell r="U1274" t="str">
            <v>S-2/M-3/L-2/XL-1/</v>
          </cell>
          <cell r="V1274" t="str">
            <v>C8M</v>
          </cell>
          <cell r="W1274">
            <v>680</v>
          </cell>
          <cell r="X1274">
            <v>85</v>
          </cell>
          <cell r="CG1274">
            <v>85</v>
          </cell>
          <cell r="CL1274">
            <v>0</v>
          </cell>
        </row>
        <row r="1275">
          <cell r="D1275" t="str">
            <v>304NHE0-A01-PCS</v>
          </cell>
          <cell r="E1275" t="str">
            <v>304NHE0</v>
          </cell>
          <cell r="F1275" t="str">
            <v>ICILIO AUTH WINDBREAKER</v>
          </cell>
          <cell r="G1275" t="str">
            <v>A01</v>
          </cell>
          <cell r="H1275" t="str">
            <v>BLUE NAVY/WHITE/GREEN</v>
          </cell>
          <cell r="I1275">
            <v>15.138</v>
          </cell>
          <cell r="J1275">
            <v>80</v>
          </cell>
          <cell r="K1275">
            <v>0</v>
          </cell>
          <cell r="L1275">
            <v>40</v>
          </cell>
          <cell r="M1275">
            <v>0</v>
          </cell>
          <cell r="N1275">
            <v>70</v>
          </cell>
          <cell r="O1275">
            <v>0</v>
          </cell>
          <cell r="P1275">
            <v>35</v>
          </cell>
          <cell r="Q1275">
            <v>0</v>
          </cell>
          <cell r="R1275" t="str">
            <v>ETE 2020</v>
          </cell>
          <cell r="S1275" t="str">
            <v>APPAREL</v>
          </cell>
          <cell r="T1275" t="str">
            <v>MAN</v>
          </cell>
          <cell r="U1275" t="str">
            <v>(vide)</v>
          </cell>
          <cell r="V1275" t="str">
            <v>PCS</v>
          </cell>
          <cell r="W1275">
            <v>424</v>
          </cell>
          <cell r="X1275">
            <v>424</v>
          </cell>
          <cell r="BT1275">
            <v>79</v>
          </cell>
          <cell r="BU1275">
            <v>127</v>
          </cell>
          <cell r="BV1275">
            <v>114</v>
          </cell>
          <cell r="BW1275">
            <v>72</v>
          </cell>
          <cell r="BX1275">
            <v>32</v>
          </cell>
          <cell r="CL1275">
            <v>0</v>
          </cell>
        </row>
        <row r="1276">
          <cell r="D1276" t="str">
            <v>304NHJ0-916-C14BB</v>
          </cell>
          <cell r="E1276" t="str">
            <v>304NHJ0</v>
          </cell>
          <cell r="F1276" t="str">
            <v>NYVA BB</v>
          </cell>
          <cell r="G1276" t="str">
            <v>916</v>
          </cell>
          <cell r="H1276" t="str">
            <v>BLUE LT/BROWN GOLD</v>
          </cell>
          <cell r="I1276">
            <v>1.123</v>
          </cell>
          <cell r="J1276">
            <v>10</v>
          </cell>
          <cell r="K1276">
            <v>0</v>
          </cell>
          <cell r="L1276">
            <v>5</v>
          </cell>
          <cell r="M1276">
            <v>0</v>
          </cell>
          <cell r="N1276">
            <v>10</v>
          </cell>
          <cell r="O1276">
            <v>0</v>
          </cell>
          <cell r="P1276">
            <v>6.02</v>
          </cell>
          <cell r="Q1276">
            <v>0</v>
          </cell>
          <cell r="R1276" t="str">
            <v>ETE 2019</v>
          </cell>
          <cell r="S1276" t="str">
            <v>SHOES</v>
          </cell>
          <cell r="T1276" t="str">
            <v>BABY</v>
          </cell>
          <cell r="U1276" t="str">
            <v>22-2|23-2|24-2|25-2|26-3|27-3</v>
          </cell>
          <cell r="V1276" t="str">
            <v>C14BB</v>
          </cell>
          <cell r="W1276">
            <v>238</v>
          </cell>
          <cell r="X1276">
            <v>17</v>
          </cell>
          <cell r="CG1276">
            <v>17</v>
          </cell>
          <cell r="CL1276">
            <v>0</v>
          </cell>
        </row>
        <row r="1277">
          <cell r="D1277" t="str">
            <v>304NHJ0-916-PAI</v>
          </cell>
          <cell r="E1277" t="str">
            <v>304NHJ0</v>
          </cell>
          <cell r="F1277" t="str">
            <v>NYVA BB</v>
          </cell>
          <cell r="G1277" t="str">
            <v>916</v>
          </cell>
          <cell r="H1277" t="str">
            <v>BLUE LT/BROWN GOLD</v>
          </cell>
          <cell r="I1277">
            <v>1.123</v>
          </cell>
          <cell r="J1277">
            <v>10</v>
          </cell>
          <cell r="K1277">
            <v>0</v>
          </cell>
          <cell r="L1277">
            <v>5</v>
          </cell>
          <cell r="M1277">
            <v>0</v>
          </cell>
          <cell r="N1277">
            <v>10</v>
          </cell>
          <cell r="O1277">
            <v>0</v>
          </cell>
          <cell r="P1277">
            <v>6.02</v>
          </cell>
          <cell r="Q1277">
            <v>0</v>
          </cell>
          <cell r="R1277" t="str">
            <v>ETE 2019</v>
          </cell>
          <cell r="S1277" t="str">
            <v>SHOES</v>
          </cell>
          <cell r="T1277" t="str">
            <v>BABY</v>
          </cell>
          <cell r="U1277" t="str">
            <v>(vide)</v>
          </cell>
          <cell r="V1277" t="str">
            <v>PAI</v>
          </cell>
          <cell r="W1277">
            <v>12</v>
          </cell>
          <cell r="X1277">
            <v>12</v>
          </cell>
          <cell r="Y1277">
            <v>2</v>
          </cell>
          <cell r="Z1277">
            <v>1</v>
          </cell>
          <cell r="AA1277">
            <v>2</v>
          </cell>
          <cell r="AB1277">
            <v>2</v>
          </cell>
          <cell r="AC1277">
            <v>3</v>
          </cell>
          <cell r="AD1277">
            <v>2</v>
          </cell>
          <cell r="CL1277">
            <v>0</v>
          </cell>
        </row>
        <row r="1278">
          <cell r="D1278" t="str">
            <v>304NHJ0-937-C14BB</v>
          </cell>
          <cell r="E1278" t="str">
            <v>304NHJ0</v>
          </cell>
          <cell r="F1278" t="str">
            <v>NYVA BB</v>
          </cell>
          <cell r="G1278" t="str">
            <v>937</v>
          </cell>
          <cell r="H1278" t="str">
            <v>VIOLET LT/BROWN GOLD</v>
          </cell>
          <cell r="I1278">
            <v>1.123</v>
          </cell>
          <cell r="J1278">
            <v>10</v>
          </cell>
          <cell r="K1278">
            <v>0</v>
          </cell>
          <cell r="L1278">
            <v>5</v>
          </cell>
          <cell r="M1278">
            <v>0</v>
          </cell>
          <cell r="N1278">
            <v>10</v>
          </cell>
          <cell r="O1278">
            <v>0</v>
          </cell>
          <cell r="P1278">
            <v>6.02</v>
          </cell>
          <cell r="Q1278">
            <v>0</v>
          </cell>
          <cell r="R1278" t="str">
            <v>ETE 2019</v>
          </cell>
          <cell r="S1278" t="str">
            <v>SHOES</v>
          </cell>
          <cell r="T1278" t="str">
            <v>BABY</v>
          </cell>
          <cell r="U1278" t="str">
            <v>22-2|23-2|24-2|25-2|26-3|27-3</v>
          </cell>
          <cell r="V1278" t="str">
            <v>C14BB</v>
          </cell>
          <cell r="W1278">
            <v>140</v>
          </cell>
          <cell r="X1278">
            <v>10</v>
          </cell>
          <cell r="CG1278">
            <v>10</v>
          </cell>
          <cell r="CL1278">
            <v>0</v>
          </cell>
        </row>
        <row r="1279">
          <cell r="D1279" t="str">
            <v>304NHJ0-937-PAI</v>
          </cell>
          <cell r="E1279" t="str">
            <v>304NHJ0</v>
          </cell>
          <cell r="F1279" t="str">
            <v>NYVA BB</v>
          </cell>
          <cell r="G1279" t="str">
            <v>937</v>
          </cell>
          <cell r="H1279" t="str">
            <v>VIOLET LT/BROWN GOLD</v>
          </cell>
          <cell r="I1279">
            <v>1.123</v>
          </cell>
          <cell r="J1279">
            <v>10</v>
          </cell>
          <cell r="K1279">
            <v>0</v>
          </cell>
          <cell r="L1279">
            <v>5</v>
          </cell>
          <cell r="M1279">
            <v>0</v>
          </cell>
          <cell r="N1279">
            <v>10</v>
          </cell>
          <cell r="O1279">
            <v>0</v>
          </cell>
          <cell r="P1279">
            <v>6.02</v>
          </cell>
          <cell r="Q1279">
            <v>0</v>
          </cell>
          <cell r="R1279" t="str">
            <v>ETE 2019</v>
          </cell>
          <cell r="S1279" t="str">
            <v>SHOES</v>
          </cell>
          <cell r="T1279" t="str">
            <v>BABY</v>
          </cell>
          <cell r="U1279" t="str">
            <v>(vide)</v>
          </cell>
          <cell r="V1279" t="str">
            <v>PAI</v>
          </cell>
          <cell r="W1279">
            <v>9</v>
          </cell>
          <cell r="X1279">
            <v>9</v>
          </cell>
          <cell r="Y1279">
            <v>2</v>
          </cell>
          <cell r="Z1279">
            <v>2</v>
          </cell>
          <cell r="AA1279">
            <v>2</v>
          </cell>
          <cell r="AC1279">
            <v>1</v>
          </cell>
          <cell r="AD1279">
            <v>2</v>
          </cell>
          <cell r="CL1279">
            <v>0</v>
          </cell>
        </row>
        <row r="1280">
          <cell r="D1280" t="str">
            <v>304NHK0-902-C14BB</v>
          </cell>
          <cell r="E1280" t="str">
            <v>304NHK0</v>
          </cell>
          <cell r="F1280" t="str">
            <v>AMORY BB</v>
          </cell>
          <cell r="G1280" t="str">
            <v>902</v>
          </cell>
          <cell r="H1280" t="str">
            <v>BLACK/GREY BISE</v>
          </cell>
          <cell r="I1280">
            <v>1.123</v>
          </cell>
          <cell r="J1280">
            <v>10</v>
          </cell>
          <cell r="K1280">
            <v>0</v>
          </cell>
          <cell r="L1280">
            <v>5</v>
          </cell>
          <cell r="M1280">
            <v>0</v>
          </cell>
          <cell r="N1280">
            <v>10</v>
          </cell>
          <cell r="O1280">
            <v>0</v>
          </cell>
          <cell r="P1280">
            <v>6.02</v>
          </cell>
          <cell r="Q1280">
            <v>0</v>
          </cell>
          <cell r="R1280" t="str">
            <v>ETE 2019</v>
          </cell>
          <cell r="S1280" t="str">
            <v>SHOES</v>
          </cell>
          <cell r="T1280" t="str">
            <v>BABY</v>
          </cell>
          <cell r="U1280" t="str">
            <v>22-2|23-2|24-2|25-2|26-3|27-3</v>
          </cell>
          <cell r="V1280" t="str">
            <v>C14BB</v>
          </cell>
          <cell r="W1280">
            <v>392</v>
          </cell>
          <cell r="X1280">
            <v>28</v>
          </cell>
          <cell r="CG1280">
            <v>28</v>
          </cell>
          <cell r="CL1280">
            <v>0</v>
          </cell>
        </row>
        <row r="1281">
          <cell r="D1281" t="str">
            <v>304NHK0-902-PAI</v>
          </cell>
          <cell r="E1281" t="str">
            <v>304NHK0</v>
          </cell>
          <cell r="F1281" t="str">
            <v>AMORY BB</v>
          </cell>
          <cell r="G1281" t="str">
            <v>902</v>
          </cell>
          <cell r="H1281" t="str">
            <v>BLACK/GREY BISE</v>
          </cell>
          <cell r="I1281">
            <v>1.123</v>
          </cell>
          <cell r="J1281">
            <v>10</v>
          </cell>
          <cell r="K1281">
            <v>0</v>
          </cell>
          <cell r="L1281">
            <v>5</v>
          </cell>
          <cell r="M1281">
            <v>0</v>
          </cell>
          <cell r="N1281">
            <v>10</v>
          </cell>
          <cell r="O1281">
            <v>0</v>
          </cell>
          <cell r="P1281">
            <v>6.02</v>
          </cell>
          <cell r="Q1281">
            <v>0</v>
          </cell>
          <cell r="R1281" t="str">
            <v>ETE 2019</v>
          </cell>
          <cell r="S1281" t="str">
            <v>SHOES</v>
          </cell>
          <cell r="T1281" t="str">
            <v>BABY</v>
          </cell>
          <cell r="U1281" t="str">
            <v>(vide)</v>
          </cell>
          <cell r="V1281" t="str">
            <v>PAI</v>
          </cell>
          <cell r="W1281">
            <v>14</v>
          </cell>
          <cell r="X1281">
            <v>14</v>
          </cell>
          <cell r="Y1281">
            <v>2</v>
          </cell>
          <cell r="Z1281">
            <v>2</v>
          </cell>
          <cell r="AA1281">
            <v>2</v>
          </cell>
          <cell r="AB1281">
            <v>2</v>
          </cell>
          <cell r="AC1281">
            <v>3</v>
          </cell>
          <cell r="AD1281">
            <v>3</v>
          </cell>
          <cell r="CL1281">
            <v>0</v>
          </cell>
        </row>
        <row r="1282">
          <cell r="D1282" t="str">
            <v>304NHK0-929-C14BB</v>
          </cell>
          <cell r="E1282" t="str">
            <v>304NHK0</v>
          </cell>
          <cell r="F1282" t="str">
            <v>AMORY BB</v>
          </cell>
          <cell r="G1282" t="str">
            <v>929</v>
          </cell>
          <cell r="H1282" t="str">
            <v>BLUE NAVY/WHITE</v>
          </cell>
          <cell r="I1282">
            <v>1.123</v>
          </cell>
          <cell r="J1282">
            <v>10</v>
          </cell>
          <cell r="K1282">
            <v>0</v>
          </cell>
          <cell r="L1282">
            <v>5</v>
          </cell>
          <cell r="M1282">
            <v>0</v>
          </cell>
          <cell r="N1282">
            <v>10</v>
          </cell>
          <cell r="O1282">
            <v>0</v>
          </cell>
          <cell r="P1282">
            <v>6.02</v>
          </cell>
          <cell r="Q1282">
            <v>0</v>
          </cell>
          <cell r="R1282" t="str">
            <v>ETE 2019</v>
          </cell>
          <cell r="S1282" t="str">
            <v>SHOES</v>
          </cell>
          <cell r="T1282" t="str">
            <v>BABY</v>
          </cell>
          <cell r="U1282" t="str">
            <v>22-2|23-2|24-2|25-2|26-3|27-3</v>
          </cell>
          <cell r="V1282" t="str">
            <v>C14BB</v>
          </cell>
          <cell r="W1282">
            <v>84</v>
          </cell>
          <cell r="X1282">
            <v>6</v>
          </cell>
          <cell r="CG1282">
            <v>6</v>
          </cell>
          <cell r="CL1282">
            <v>0</v>
          </cell>
        </row>
        <row r="1283">
          <cell r="D1283" t="str">
            <v>304NHK0-929-PAI</v>
          </cell>
          <cell r="E1283" t="str">
            <v>304NHK0</v>
          </cell>
          <cell r="F1283" t="str">
            <v>AMORY BB</v>
          </cell>
          <cell r="G1283" t="str">
            <v>929</v>
          </cell>
          <cell r="H1283" t="str">
            <v>BLUE NAVY/WHITE</v>
          </cell>
          <cell r="I1283">
            <v>1.123</v>
          </cell>
          <cell r="J1283">
            <v>10</v>
          </cell>
          <cell r="K1283">
            <v>0</v>
          </cell>
          <cell r="L1283">
            <v>5</v>
          </cell>
          <cell r="M1283">
            <v>0</v>
          </cell>
          <cell r="N1283">
            <v>10</v>
          </cell>
          <cell r="O1283">
            <v>0</v>
          </cell>
          <cell r="P1283">
            <v>6.02</v>
          </cell>
          <cell r="Q1283">
            <v>0</v>
          </cell>
          <cell r="R1283" t="str">
            <v>ETE 2019</v>
          </cell>
          <cell r="S1283" t="str">
            <v>SHOES</v>
          </cell>
          <cell r="T1283" t="str">
            <v>BABY</v>
          </cell>
          <cell r="U1283" t="str">
            <v>(vide)</v>
          </cell>
          <cell r="V1283" t="str">
            <v>PAI</v>
          </cell>
          <cell r="W1283">
            <v>13</v>
          </cell>
          <cell r="X1283">
            <v>13</v>
          </cell>
          <cell r="Y1283">
            <v>2</v>
          </cell>
          <cell r="Z1283">
            <v>2</v>
          </cell>
          <cell r="AA1283">
            <v>2</v>
          </cell>
          <cell r="AB1283">
            <v>2</v>
          </cell>
          <cell r="AC1283">
            <v>2</v>
          </cell>
          <cell r="AD1283">
            <v>3</v>
          </cell>
          <cell r="CL1283">
            <v>0</v>
          </cell>
        </row>
        <row r="1284">
          <cell r="D1284" t="str">
            <v>304NHS0-901-PCS</v>
          </cell>
          <cell r="E1284" t="str">
            <v>304NHS0</v>
          </cell>
          <cell r="F1284" t="str">
            <v>JPN BARAV AUTH PANTS</v>
          </cell>
          <cell r="G1284" t="str">
            <v>901</v>
          </cell>
          <cell r="H1284" t="str">
            <v>BLACK/WHITE</v>
          </cell>
          <cell r="I1284">
            <v>13.205</v>
          </cell>
          <cell r="J1284">
            <v>75</v>
          </cell>
          <cell r="K1284">
            <v>0</v>
          </cell>
          <cell r="L1284">
            <v>30</v>
          </cell>
          <cell r="M1284">
            <v>0</v>
          </cell>
          <cell r="N1284">
            <v>70</v>
          </cell>
          <cell r="O1284">
            <v>0</v>
          </cell>
          <cell r="P1284">
            <v>28</v>
          </cell>
          <cell r="Q1284">
            <v>0</v>
          </cell>
          <cell r="R1284" t="str">
            <v>HIVER 2019</v>
          </cell>
          <cell r="S1284" t="str">
            <v>APPAREL</v>
          </cell>
          <cell r="T1284" t="str">
            <v>WOMAN</v>
          </cell>
          <cell r="U1284" t="str">
            <v>(vide)</v>
          </cell>
          <cell r="V1284" t="str">
            <v>PCS</v>
          </cell>
          <cell r="W1284">
            <v>29</v>
          </cell>
          <cell r="X1284">
            <v>29</v>
          </cell>
          <cell r="BS1284">
            <v>8</v>
          </cell>
          <cell r="BT1284">
            <v>15</v>
          </cell>
          <cell r="BU1284">
            <v>4</v>
          </cell>
          <cell r="BV1284">
            <v>2</v>
          </cell>
          <cell r="CL1284">
            <v>0</v>
          </cell>
        </row>
        <row r="1285">
          <cell r="D1285" t="str">
            <v>304NKI0-902-PAI</v>
          </cell>
          <cell r="E1285" t="str">
            <v>304NKI0</v>
          </cell>
          <cell r="F1285" t="str">
            <v>MUSORIN</v>
          </cell>
          <cell r="G1285" t="str">
            <v>902</v>
          </cell>
          <cell r="H1285" t="str">
            <v xml:space="preserve">BLACK GOLD </v>
          </cell>
          <cell r="I1285">
            <v>11.661</v>
          </cell>
          <cell r="J1285">
            <v>60</v>
          </cell>
          <cell r="K1285">
            <v>0</v>
          </cell>
          <cell r="L1285">
            <v>30</v>
          </cell>
          <cell r="M1285">
            <v>0</v>
          </cell>
          <cell r="N1285">
            <v>55</v>
          </cell>
          <cell r="O1285">
            <v>0</v>
          </cell>
          <cell r="P1285">
            <v>27.5</v>
          </cell>
          <cell r="Q1285">
            <v>0</v>
          </cell>
          <cell r="R1285" t="str">
            <v>HIVER 2019</v>
          </cell>
          <cell r="S1285" t="str">
            <v>SHOES</v>
          </cell>
          <cell r="T1285" t="str">
            <v>MAN</v>
          </cell>
          <cell r="U1285" t="str">
            <v>(vide)</v>
          </cell>
          <cell r="V1285" t="str">
            <v>PAI</v>
          </cell>
          <cell r="W1285">
            <v>1</v>
          </cell>
          <cell r="X1285">
            <v>1</v>
          </cell>
          <cell r="AR1285">
            <v>1</v>
          </cell>
          <cell r="CL1285">
            <v>0</v>
          </cell>
        </row>
        <row r="1286">
          <cell r="D1286" t="str">
            <v>304NKI0-908-PAI</v>
          </cell>
          <cell r="E1286" t="str">
            <v>304NKI0</v>
          </cell>
          <cell r="F1286" t="str">
            <v>MUSORIN</v>
          </cell>
          <cell r="G1286" t="str">
            <v>908</v>
          </cell>
          <cell r="H1286" t="str">
            <v>WHITE/BLUE NAVY/RED</v>
          </cell>
          <cell r="I1286">
            <v>11.661</v>
          </cell>
          <cell r="J1286">
            <v>60</v>
          </cell>
          <cell r="K1286">
            <v>0</v>
          </cell>
          <cell r="L1286">
            <v>30</v>
          </cell>
          <cell r="M1286">
            <v>0</v>
          </cell>
          <cell r="N1286">
            <v>55</v>
          </cell>
          <cell r="O1286">
            <v>0</v>
          </cell>
          <cell r="P1286">
            <v>27.5</v>
          </cell>
          <cell r="Q1286">
            <v>0</v>
          </cell>
          <cell r="R1286" t="str">
            <v>HIVER 2019</v>
          </cell>
          <cell r="S1286" t="str">
            <v>SHOES</v>
          </cell>
          <cell r="T1286" t="str">
            <v>MAN</v>
          </cell>
          <cell r="U1286" t="str">
            <v>(vide)</v>
          </cell>
          <cell r="V1286" t="str">
            <v>PAI</v>
          </cell>
          <cell r="W1286">
            <v>31</v>
          </cell>
          <cell r="X1286">
            <v>31</v>
          </cell>
          <cell r="AQ1286">
            <v>4</v>
          </cell>
          <cell r="AR1286">
            <v>5</v>
          </cell>
          <cell r="AS1286">
            <v>11</v>
          </cell>
          <cell r="AT1286">
            <v>7</v>
          </cell>
          <cell r="AU1286">
            <v>3</v>
          </cell>
          <cell r="AV1286">
            <v>1</v>
          </cell>
          <cell r="CL1286">
            <v>0</v>
          </cell>
        </row>
        <row r="1287">
          <cell r="D1287" t="str">
            <v>304NKI0-908-C12M</v>
          </cell>
          <cell r="E1287" t="str">
            <v>304NKI0</v>
          </cell>
          <cell r="F1287" t="str">
            <v>MUSORIN</v>
          </cell>
          <cell r="G1287" t="str">
            <v>908</v>
          </cell>
          <cell r="H1287" t="str">
            <v>WHITE/BLUE NAVY/RED</v>
          </cell>
          <cell r="I1287">
            <v>11.661</v>
          </cell>
          <cell r="J1287">
            <v>60</v>
          </cell>
          <cell r="K1287">
            <v>0</v>
          </cell>
          <cell r="L1287">
            <v>30</v>
          </cell>
          <cell r="M1287">
            <v>0</v>
          </cell>
          <cell r="N1287">
            <v>55</v>
          </cell>
          <cell r="O1287">
            <v>0</v>
          </cell>
          <cell r="P1287">
            <v>27.5</v>
          </cell>
          <cell r="Q1287">
            <v>0</v>
          </cell>
          <cell r="R1287" t="str">
            <v>HIVER 2019</v>
          </cell>
          <cell r="S1287" t="str">
            <v>SHOES</v>
          </cell>
          <cell r="T1287" t="str">
            <v>MAN</v>
          </cell>
          <cell r="U1287" t="str">
            <v>40-1|41-2|42-3|43-3|44-2|45-1</v>
          </cell>
          <cell r="V1287" t="str">
            <v>C12M</v>
          </cell>
          <cell r="W1287">
            <v>264</v>
          </cell>
          <cell r="X1287">
            <v>22</v>
          </cell>
          <cell r="CG1287">
            <v>22</v>
          </cell>
          <cell r="CL1287">
            <v>0</v>
          </cell>
        </row>
        <row r="1288">
          <cell r="D1288" t="str">
            <v>304NKL0-928-PCS</v>
          </cell>
          <cell r="E1288" t="str">
            <v>304NKL0</v>
          </cell>
          <cell r="F1288" t="str">
            <v>90 BORMIO AUTH TEE</v>
          </cell>
          <cell r="G1288" t="str">
            <v>928</v>
          </cell>
          <cell r="H1288" t="str">
            <v>BLUE PETROL/PINK</v>
          </cell>
          <cell r="I1288">
            <v>8.4350000000000005</v>
          </cell>
          <cell r="J1288">
            <v>50</v>
          </cell>
          <cell r="K1288">
            <v>0</v>
          </cell>
          <cell r="L1288">
            <v>20</v>
          </cell>
          <cell r="M1288">
            <v>0</v>
          </cell>
          <cell r="N1288">
            <v>45</v>
          </cell>
          <cell r="O1288">
            <v>0</v>
          </cell>
          <cell r="P1288">
            <v>18</v>
          </cell>
          <cell r="Q1288">
            <v>0</v>
          </cell>
          <cell r="R1288" t="str">
            <v>HIVER 2019</v>
          </cell>
          <cell r="S1288" t="str">
            <v>APPAREL</v>
          </cell>
          <cell r="T1288" t="str">
            <v>MAN</v>
          </cell>
          <cell r="U1288" t="str">
            <v>(vide)</v>
          </cell>
          <cell r="V1288" t="str">
            <v>PCS</v>
          </cell>
          <cell r="W1288">
            <v>4</v>
          </cell>
          <cell r="X1288">
            <v>4</v>
          </cell>
          <cell r="BU1288">
            <v>2</v>
          </cell>
          <cell r="BV1288">
            <v>1</v>
          </cell>
          <cell r="BW1288">
            <v>1</v>
          </cell>
          <cell r="CL1288">
            <v>0</v>
          </cell>
        </row>
        <row r="1289">
          <cell r="D1289" t="str">
            <v>304NKL0-941-PCS</v>
          </cell>
          <cell r="E1289" t="str">
            <v>304NKL0</v>
          </cell>
          <cell r="F1289" t="str">
            <v>90 BORMIO AUTH TEE</v>
          </cell>
          <cell r="G1289" t="str">
            <v>941</v>
          </cell>
          <cell r="H1289" t="str">
            <v>GREEN LT/WHITE</v>
          </cell>
          <cell r="I1289">
            <v>8.4350000000000005</v>
          </cell>
          <cell r="J1289">
            <v>50</v>
          </cell>
          <cell r="K1289">
            <v>0</v>
          </cell>
          <cell r="L1289">
            <v>20</v>
          </cell>
          <cell r="M1289">
            <v>0</v>
          </cell>
          <cell r="N1289">
            <v>45</v>
          </cell>
          <cell r="O1289">
            <v>0</v>
          </cell>
          <cell r="P1289">
            <v>18</v>
          </cell>
          <cell r="Q1289">
            <v>0</v>
          </cell>
          <cell r="R1289" t="str">
            <v>HIVER 2019</v>
          </cell>
          <cell r="S1289" t="str">
            <v>APPAREL</v>
          </cell>
          <cell r="T1289" t="str">
            <v>MAN</v>
          </cell>
          <cell r="U1289" t="str">
            <v>(vide)</v>
          </cell>
          <cell r="V1289" t="str">
            <v>PCS</v>
          </cell>
          <cell r="W1289">
            <v>9</v>
          </cell>
          <cell r="X1289">
            <v>9</v>
          </cell>
          <cell r="BT1289">
            <v>2</v>
          </cell>
          <cell r="BU1289">
            <v>1</v>
          </cell>
          <cell r="BV1289">
            <v>4</v>
          </cell>
          <cell r="BW1289">
            <v>2</v>
          </cell>
          <cell r="CL1289">
            <v>0</v>
          </cell>
        </row>
        <row r="1290">
          <cell r="D1290" t="str">
            <v>304NMX0-908-PCS</v>
          </cell>
          <cell r="E1290" t="str">
            <v>304NMX0</v>
          </cell>
          <cell r="F1290" t="str">
            <v>LA BARWA AUTH TEE</v>
          </cell>
          <cell r="G1290" t="str">
            <v>908</v>
          </cell>
          <cell r="H1290" t="str">
            <v>WHITE/BLUE</v>
          </cell>
          <cell r="I1290">
            <v>8.3659999999999997</v>
          </cell>
          <cell r="J1290">
            <v>55</v>
          </cell>
          <cell r="K1290">
            <v>0</v>
          </cell>
          <cell r="L1290">
            <v>22</v>
          </cell>
          <cell r="M1290">
            <v>0</v>
          </cell>
          <cell r="N1290">
            <v>50</v>
          </cell>
          <cell r="O1290">
            <v>0</v>
          </cell>
          <cell r="P1290">
            <v>25</v>
          </cell>
          <cell r="Q1290">
            <v>0</v>
          </cell>
          <cell r="R1290" t="str">
            <v>HIVER 2019</v>
          </cell>
          <cell r="S1290" t="str">
            <v>APPAREL</v>
          </cell>
          <cell r="T1290" t="str">
            <v>MAN</v>
          </cell>
          <cell r="U1290" t="str">
            <v>(vide)</v>
          </cell>
          <cell r="V1290" t="str">
            <v>PCS</v>
          </cell>
          <cell r="W1290">
            <v>12</v>
          </cell>
          <cell r="X1290">
            <v>12</v>
          </cell>
          <cell r="BS1290">
            <v>1</v>
          </cell>
          <cell r="BT1290">
            <v>4</v>
          </cell>
          <cell r="BU1290">
            <v>2</v>
          </cell>
          <cell r="BV1290">
            <v>2</v>
          </cell>
          <cell r="BW1290">
            <v>3</v>
          </cell>
          <cell r="CL1290">
            <v>0</v>
          </cell>
        </row>
        <row r="1291">
          <cell r="D1291" t="str">
            <v>304NN70-902-PAI</v>
          </cell>
          <cell r="E1291" t="str">
            <v>304NN70</v>
          </cell>
          <cell r="F1291" t="str">
            <v>KARTER MID EV</v>
          </cell>
          <cell r="G1291" t="str">
            <v>902</v>
          </cell>
          <cell r="H1291" t="str">
            <v>BLACK/RED</v>
          </cell>
          <cell r="I1291">
            <v>7.2069999999999999</v>
          </cell>
          <cell r="J1291">
            <v>35</v>
          </cell>
          <cell r="K1291">
            <v>0</v>
          </cell>
          <cell r="L1291">
            <v>17.5</v>
          </cell>
          <cell r="M1291">
            <v>0</v>
          </cell>
          <cell r="N1291">
            <v>30</v>
          </cell>
          <cell r="O1291">
            <v>0</v>
          </cell>
          <cell r="P1291">
            <v>14</v>
          </cell>
          <cell r="Q1291">
            <v>0</v>
          </cell>
          <cell r="R1291" t="str">
            <v>HIVER 2019</v>
          </cell>
          <cell r="S1291" t="str">
            <v>SHOES</v>
          </cell>
          <cell r="T1291" t="str">
            <v>KID</v>
          </cell>
          <cell r="U1291" t="str">
            <v>(vide)</v>
          </cell>
          <cell r="V1291" t="str">
            <v>PAI</v>
          </cell>
          <cell r="W1291">
            <v>8</v>
          </cell>
          <cell r="X1291">
            <v>8</v>
          </cell>
          <cell r="AE1291">
            <v>1</v>
          </cell>
          <cell r="AF1291">
            <v>1</v>
          </cell>
          <cell r="AG1291">
            <v>3</v>
          </cell>
          <cell r="AH1291">
            <v>1</v>
          </cell>
          <cell r="AJ1291">
            <v>1</v>
          </cell>
          <cell r="AM1291">
            <v>1</v>
          </cell>
          <cell r="CL1291">
            <v>0</v>
          </cell>
        </row>
        <row r="1292">
          <cell r="D1292" t="str">
            <v>304NN70-902-C16KD</v>
          </cell>
          <cell r="E1292" t="str">
            <v>304NN70</v>
          </cell>
          <cell r="F1292" t="str">
            <v>KARTER MID EV</v>
          </cell>
          <cell r="G1292" t="str">
            <v>902</v>
          </cell>
          <cell r="H1292" t="str">
            <v>BLACK/RED</v>
          </cell>
          <cell r="I1292">
            <v>7.2069999999999999</v>
          </cell>
          <cell r="J1292">
            <v>35</v>
          </cell>
          <cell r="K1292">
            <v>0</v>
          </cell>
          <cell r="L1292">
            <v>17.5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 t="str">
            <v>HIVER 2019</v>
          </cell>
          <cell r="S1292" t="str">
            <v>SHOES</v>
          </cell>
          <cell r="T1292" t="str">
            <v>KID</v>
          </cell>
          <cell r="U1292" t="str">
            <v>28-1|29-1|30-2|31-2|32-3|33-3|34-2|35-1|36-1</v>
          </cell>
          <cell r="V1292" t="str">
            <v>C16KD</v>
          </cell>
          <cell r="W1292">
            <v>16</v>
          </cell>
          <cell r="X1292">
            <v>1</v>
          </cell>
          <cell r="CG1292">
            <v>1</v>
          </cell>
          <cell r="CL1292">
            <v>0</v>
          </cell>
        </row>
        <row r="1293">
          <cell r="D1293" t="str">
            <v>304NN70-903-PAI</v>
          </cell>
          <cell r="E1293" t="str">
            <v>304NN70</v>
          </cell>
          <cell r="F1293" t="str">
            <v>KARTER MID EV</v>
          </cell>
          <cell r="G1293" t="str">
            <v>903</v>
          </cell>
          <cell r="H1293" t="str">
            <v>BLUE MARINE/GREY Dk</v>
          </cell>
          <cell r="I1293">
            <v>7.2069999999999999</v>
          </cell>
          <cell r="J1293">
            <v>35</v>
          </cell>
          <cell r="K1293">
            <v>0</v>
          </cell>
          <cell r="L1293">
            <v>17.5</v>
          </cell>
          <cell r="M1293">
            <v>0</v>
          </cell>
          <cell r="N1293">
            <v>30</v>
          </cell>
          <cell r="O1293">
            <v>0</v>
          </cell>
          <cell r="P1293">
            <v>14</v>
          </cell>
          <cell r="Q1293">
            <v>0</v>
          </cell>
          <cell r="R1293" t="str">
            <v>HIVER 2019</v>
          </cell>
          <cell r="S1293" t="str">
            <v>SHOES</v>
          </cell>
          <cell r="T1293" t="str">
            <v>KID</v>
          </cell>
          <cell r="U1293" t="str">
            <v>(vide)</v>
          </cell>
          <cell r="V1293" t="str">
            <v>PAI</v>
          </cell>
          <cell r="W1293">
            <v>30</v>
          </cell>
          <cell r="X1293">
            <v>30</v>
          </cell>
          <cell r="AE1293">
            <v>1</v>
          </cell>
          <cell r="AF1293">
            <v>2</v>
          </cell>
          <cell r="AG1293">
            <v>4</v>
          </cell>
          <cell r="AH1293">
            <v>4</v>
          </cell>
          <cell r="AI1293">
            <v>6</v>
          </cell>
          <cell r="AJ1293">
            <v>6</v>
          </cell>
          <cell r="AK1293">
            <v>4</v>
          </cell>
          <cell r="AL1293">
            <v>1</v>
          </cell>
          <cell r="AM1293">
            <v>2</v>
          </cell>
          <cell r="CL1293">
            <v>0</v>
          </cell>
        </row>
        <row r="1294">
          <cell r="D1294" t="str">
            <v>304NN80-902-PAI</v>
          </cell>
          <cell r="E1294" t="str">
            <v>304NN80</v>
          </cell>
          <cell r="F1294" t="str">
            <v>KARTER  EV</v>
          </cell>
          <cell r="G1294" t="str">
            <v>902</v>
          </cell>
          <cell r="H1294" t="str">
            <v>BLACK/RED</v>
          </cell>
          <cell r="I1294">
            <v>6.61</v>
          </cell>
          <cell r="J1294">
            <v>32</v>
          </cell>
          <cell r="K1294">
            <v>0</v>
          </cell>
          <cell r="L1294">
            <v>16</v>
          </cell>
          <cell r="M1294">
            <v>0</v>
          </cell>
          <cell r="N1294">
            <v>28</v>
          </cell>
          <cell r="O1294">
            <v>0</v>
          </cell>
          <cell r="P1294">
            <v>14</v>
          </cell>
          <cell r="Q1294">
            <v>0</v>
          </cell>
          <cell r="R1294" t="str">
            <v>HIVER 2019</v>
          </cell>
          <cell r="S1294" t="str">
            <v>SHOES</v>
          </cell>
          <cell r="T1294" t="str">
            <v>KID</v>
          </cell>
          <cell r="U1294" t="str">
            <v>(vide)</v>
          </cell>
          <cell r="V1294" t="str">
            <v>PAI</v>
          </cell>
          <cell r="W1294">
            <v>34</v>
          </cell>
          <cell r="X1294">
            <v>34</v>
          </cell>
          <cell r="AE1294">
            <v>5</v>
          </cell>
          <cell r="AF1294">
            <v>3</v>
          </cell>
          <cell r="AG1294">
            <v>6</v>
          </cell>
          <cell r="AH1294">
            <v>4</v>
          </cell>
          <cell r="AI1294">
            <v>5</v>
          </cell>
          <cell r="AJ1294">
            <v>5</v>
          </cell>
          <cell r="AK1294">
            <v>5</v>
          </cell>
          <cell r="AL1294">
            <v>1</v>
          </cell>
          <cell r="CL1294">
            <v>0</v>
          </cell>
        </row>
        <row r="1295">
          <cell r="D1295" t="str">
            <v>304NPE0-910-PCS</v>
          </cell>
          <cell r="E1295" t="str">
            <v>304NPE0</v>
          </cell>
          <cell r="F1295" t="str">
            <v>LA BASMA AUTH TEE</v>
          </cell>
          <cell r="G1295" t="str">
            <v>910</v>
          </cell>
          <cell r="H1295" t="str">
            <v>RED/BLUE</v>
          </cell>
          <cell r="I1295">
            <v>8.9749999999999996</v>
          </cell>
          <cell r="J1295">
            <v>55</v>
          </cell>
          <cell r="K1295">
            <v>0</v>
          </cell>
          <cell r="L1295">
            <v>22</v>
          </cell>
          <cell r="M1295">
            <v>0</v>
          </cell>
          <cell r="N1295">
            <v>50</v>
          </cell>
          <cell r="O1295">
            <v>0</v>
          </cell>
          <cell r="P1295">
            <v>25</v>
          </cell>
          <cell r="Q1295">
            <v>0</v>
          </cell>
          <cell r="R1295" t="str">
            <v>HIVER 2019</v>
          </cell>
          <cell r="S1295" t="str">
            <v>APPAREL</v>
          </cell>
          <cell r="T1295" t="str">
            <v>WOMAN</v>
          </cell>
          <cell r="U1295" t="str">
            <v>(vide)</v>
          </cell>
          <cell r="V1295" t="str">
            <v>PCS</v>
          </cell>
          <cell r="W1295">
            <v>11</v>
          </cell>
          <cell r="X1295">
            <v>11</v>
          </cell>
          <cell r="BS1295">
            <v>3</v>
          </cell>
          <cell r="BT1295">
            <v>4</v>
          </cell>
          <cell r="BU1295">
            <v>3</v>
          </cell>
          <cell r="BV1295">
            <v>1</v>
          </cell>
          <cell r="CL1295">
            <v>0</v>
          </cell>
        </row>
        <row r="1296">
          <cell r="D1296" t="str">
            <v>304NPE0-911-PCS</v>
          </cell>
          <cell r="E1296" t="str">
            <v>304NPE0</v>
          </cell>
          <cell r="F1296" t="str">
            <v>LA BASMA AUTH TEE</v>
          </cell>
          <cell r="G1296" t="str">
            <v>911</v>
          </cell>
          <cell r="H1296" t="str">
            <v>GREY MD MEL/BLUE</v>
          </cell>
          <cell r="I1296">
            <v>8.9749999999999996</v>
          </cell>
          <cell r="J1296">
            <v>55</v>
          </cell>
          <cell r="K1296">
            <v>0</v>
          </cell>
          <cell r="L1296">
            <v>22</v>
          </cell>
          <cell r="M1296">
            <v>0</v>
          </cell>
          <cell r="N1296">
            <v>50</v>
          </cell>
          <cell r="O1296">
            <v>0</v>
          </cell>
          <cell r="P1296">
            <v>25</v>
          </cell>
          <cell r="Q1296">
            <v>0</v>
          </cell>
          <cell r="R1296" t="str">
            <v>HIVER 2019</v>
          </cell>
          <cell r="S1296" t="str">
            <v>APPAREL</v>
          </cell>
          <cell r="T1296" t="str">
            <v>WOMAN</v>
          </cell>
          <cell r="U1296" t="str">
            <v>(vide)</v>
          </cell>
          <cell r="V1296" t="str">
            <v>PCS</v>
          </cell>
          <cell r="W1296">
            <v>22</v>
          </cell>
          <cell r="X1296">
            <v>22</v>
          </cell>
          <cell r="BS1296">
            <v>6</v>
          </cell>
          <cell r="BT1296">
            <v>7</v>
          </cell>
          <cell r="BU1296">
            <v>7</v>
          </cell>
          <cell r="BV1296">
            <v>2</v>
          </cell>
          <cell r="CL1296">
            <v>0</v>
          </cell>
        </row>
        <row r="1297">
          <cell r="D1297" t="str">
            <v>304NQ00-901-PCS</v>
          </cell>
          <cell r="E1297" t="str">
            <v>304NQ00</v>
          </cell>
          <cell r="F1297" t="str">
            <v>BALIMA 222 BANDA TEE</v>
          </cell>
          <cell r="G1297" t="str">
            <v>901</v>
          </cell>
          <cell r="H1297" t="str">
            <v xml:space="preserve">VIOLET WHITE </v>
          </cell>
          <cell r="I1297">
            <v>4.6079999999999997</v>
          </cell>
          <cell r="J1297">
            <v>39</v>
          </cell>
          <cell r="K1297">
            <v>0</v>
          </cell>
          <cell r="L1297">
            <v>15.6</v>
          </cell>
          <cell r="M1297">
            <v>0</v>
          </cell>
          <cell r="N1297">
            <v>35</v>
          </cell>
          <cell r="O1297">
            <v>0</v>
          </cell>
          <cell r="P1297">
            <v>14</v>
          </cell>
          <cell r="Q1297">
            <v>0</v>
          </cell>
          <cell r="R1297" t="str">
            <v>ETE 2020</v>
          </cell>
          <cell r="S1297" t="str">
            <v>APPAREL</v>
          </cell>
          <cell r="T1297" t="str">
            <v>MAN</v>
          </cell>
          <cell r="U1297" t="str">
            <v>(vide)</v>
          </cell>
          <cell r="V1297" t="str">
            <v>PCS</v>
          </cell>
          <cell r="W1297">
            <v>71</v>
          </cell>
          <cell r="X1297">
            <v>71</v>
          </cell>
          <cell r="BS1297">
            <v>5</v>
          </cell>
          <cell r="BT1297">
            <v>21</v>
          </cell>
          <cell r="BU1297">
            <v>23</v>
          </cell>
          <cell r="BV1297">
            <v>16</v>
          </cell>
          <cell r="BW1297">
            <v>6</v>
          </cell>
          <cell r="CL1297">
            <v>0</v>
          </cell>
        </row>
        <row r="1298">
          <cell r="D1298" t="str">
            <v>304NQ00-950-PCS</v>
          </cell>
          <cell r="E1298" t="str">
            <v>304NQ00</v>
          </cell>
          <cell r="F1298" t="str">
            <v>BALIMA 222 BANDA TEE</v>
          </cell>
          <cell r="G1298" t="str">
            <v>950</v>
          </cell>
          <cell r="H1298" t="str">
            <v>GREEN AQUA/WHITE ANTIQUE</v>
          </cell>
          <cell r="I1298">
            <v>4.6079999999999997</v>
          </cell>
          <cell r="J1298">
            <v>39</v>
          </cell>
          <cell r="K1298">
            <v>0</v>
          </cell>
          <cell r="L1298">
            <v>15.6</v>
          </cell>
          <cell r="M1298">
            <v>0</v>
          </cell>
          <cell r="N1298">
            <v>35</v>
          </cell>
          <cell r="O1298">
            <v>0</v>
          </cell>
          <cell r="P1298">
            <v>14</v>
          </cell>
          <cell r="Q1298">
            <v>0</v>
          </cell>
          <cell r="R1298" t="str">
            <v>ETE 2020</v>
          </cell>
          <cell r="S1298" t="str">
            <v>APPAREL</v>
          </cell>
          <cell r="T1298" t="str">
            <v>MAN</v>
          </cell>
          <cell r="U1298" t="str">
            <v>(vide)</v>
          </cell>
          <cell r="V1298" t="str">
            <v>PCS</v>
          </cell>
          <cell r="W1298">
            <v>66</v>
          </cell>
          <cell r="X1298">
            <v>66</v>
          </cell>
          <cell r="BS1298">
            <v>8</v>
          </cell>
          <cell r="BT1298">
            <v>17</v>
          </cell>
          <cell r="BU1298">
            <v>21</v>
          </cell>
          <cell r="BV1298">
            <v>12</v>
          </cell>
          <cell r="BW1298">
            <v>8</v>
          </cell>
          <cell r="CL1298">
            <v>0</v>
          </cell>
        </row>
        <row r="1299">
          <cell r="D1299" t="str">
            <v>304NQ00-953-PCS</v>
          </cell>
          <cell r="E1299" t="str">
            <v>304NQ00</v>
          </cell>
          <cell r="F1299" t="str">
            <v>BALIMA 222 BANDA TEE</v>
          </cell>
          <cell r="G1299" t="str">
            <v>953</v>
          </cell>
          <cell r="H1299" t="str">
            <v>BLACK/WHITE</v>
          </cell>
          <cell r="I1299">
            <v>4.6079999999999997</v>
          </cell>
          <cell r="J1299">
            <v>39</v>
          </cell>
          <cell r="K1299">
            <v>0</v>
          </cell>
          <cell r="L1299">
            <v>15.6</v>
          </cell>
          <cell r="M1299">
            <v>0</v>
          </cell>
          <cell r="N1299">
            <v>35</v>
          </cell>
          <cell r="O1299">
            <v>0</v>
          </cell>
          <cell r="P1299">
            <v>14</v>
          </cell>
          <cell r="Q1299">
            <v>0</v>
          </cell>
          <cell r="R1299" t="str">
            <v>ETE 2020</v>
          </cell>
          <cell r="S1299" t="str">
            <v>APPAREL</v>
          </cell>
          <cell r="T1299" t="str">
            <v>MAN</v>
          </cell>
          <cell r="U1299" t="str">
            <v>(vide)</v>
          </cell>
          <cell r="V1299" t="str">
            <v>PCS</v>
          </cell>
          <cell r="W1299">
            <v>177</v>
          </cell>
          <cell r="X1299">
            <v>177</v>
          </cell>
          <cell r="BS1299">
            <v>7</v>
          </cell>
          <cell r="BT1299">
            <v>42</v>
          </cell>
          <cell r="BU1299">
            <v>63</v>
          </cell>
          <cell r="BV1299">
            <v>47</v>
          </cell>
          <cell r="BW1299">
            <v>18</v>
          </cell>
          <cell r="CL1299">
            <v>0</v>
          </cell>
        </row>
        <row r="1300">
          <cell r="D1300" t="str">
            <v>304NQ00-AJ0-PCS</v>
          </cell>
          <cell r="E1300" t="str">
            <v>304NQ00</v>
          </cell>
          <cell r="F1300" t="str">
            <v>BALIMA 222 BANDA TEE</v>
          </cell>
          <cell r="G1300" t="str">
            <v>AJ0</v>
          </cell>
          <cell r="H1300" t="str">
            <v>BLUE MD/YELLOW</v>
          </cell>
          <cell r="I1300">
            <v>4.6079999999999997</v>
          </cell>
          <cell r="J1300">
            <v>39</v>
          </cell>
          <cell r="K1300">
            <v>0</v>
          </cell>
          <cell r="L1300">
            <v>15.6</v>
          </cell>
          <cell r="M1300">
            <v>0</v>
          </cell>
          <cell r="N1300">
            <v>35</v>
          </cell>
          <cell r="O1300">
            <v>0</v>
          </cell>
          <cell r="P1300">
            <v>14</v>
          </cell>
          <cell r="Q1300">
            <v>0</v>
          </cell>
          <cell r="R1300" t="str">
            <v>ETE 2020</v>
          </cell>
          <cell r="S1300" t="str">
            <v>APPAREL</v>
          </cell>
          <cell r="T1300" t="str">
            <v>MAN</v>
          </cell>
          <cell r="U1300" t="str">
            <v>(vide)</v>
          </cell>
          <cell r="V1300" t="str">
            <v>PCS</v>
          </cell>
          <cell r="W1300">
            <v>72</v>
          </cell>
          <cell r="X1300">
            <v>72</v>
          </cell>
          <cell r="BS1300">
            <v>7</v>
          </cell>
          <cell r="BT1300">
            <v>18</v>
          </cell>
          <cell r="BU1300">
            <v>22</v>
          </cell>
          <cell r="BV1300">
            <v>16</v>
          </cell>
          <cell r="BW1300">
            <v>7</v>
          </cell>
          <cell r="BX1300">
            <v>2</v>
          </cell>
          <cell r="CL1300">
            <v>0</v>
          </cell>
        </row>
        <row r="1301">
          <cell r="D1301" t="str">
            <v>304NQ10-905-PCS</v>
          </cell>
          <cell r="E1301" t="str">
            <v>304NQ10</v>
          </cell>
          <cell r="F1301" t="str">
            <v>BALIMNOS 222 BANDA TEE</v>
          </cell>
          <cell r="G1301" t="str">
            <v>905</v>
          </cell>
          <cell r="H1301" t="str">
            <v>PINK/GREYMDMEL/WHITE</v>
          </cell>
          <cell r="I1301">
            <v>5.2709999999999999</v>
          </cell>
          <cell r="J1301">
            <v>35</v>
          </cell>
          <cell r="K1301">
            <v>0</v>
          </cell>
          <cell r="L1301">
            <v>14</v>
          </cell>
          <cell r="M1301">
            <v>0</v>
          </cell>
          <cell r="N1301">
            <v>30</v>
          </cell>
          <cell r="O1301">
            <v>0</v>
          </cell>
          <cell r="P1301">
            <v>12</v>
          </cell>
          <cell r="Q1301">
            <v>0</v>
          </cell>
          <cell r="R1301" t="str">
            <v>HIVER 2019</v>
          </cell>
          <cell r="S1301" t="str">
            <v>APPAREL</v>
          </cell>
          <cell r="T1301" t="str">
            <v>WOMAN</v>
          </cell>
          <cell r="U1301" t="str">
            <v>(vide)</v>
          </cell>
          <cell r="V1301" t="str">
            <v>PCS</v>
          </cell>
          <cell r="W1301">
            <v>104</v>
          </cell>
          <cell r="X1301">
            <v>104</v>
          </cell>
          <cell r="BS1301">
            <v>1</v>
          </cell>
          <cell r="BT1301">
            <v>21</v>
          </cell>
          <cell r="BU1301">
            <v>34</v>
          </cell>
          <cell r="BV1301">
            <v>31</v>
          </cell>
          <cell r="BW1301">
            <v>17</v>
          </cell>
          <cell r="CL1301">
            <v>0</v>
          </cell>
        </row>
        <row r="1302">
          <cell r="D1302" t="str">
            <v>304NQ10-946-PCS</v>
          </cell>
          <cell r="E1302" t="str">
            <v>304NQ10</v>
          </cell>
          <cell r="F1302" t="str">
            <v>BALIMNOS 222 BANDA TEE</v>
          </cell>
          <cell r="G1302" t="str">
            <v>946</v>
          </cell>
          <cell r="H1302" t="str">
            <v>WHITE/BLACK/WHITE</v>
          </cell>
          <cell r="I1302">
            <v>5.2709999999999999</v>
          </cell>
          <cell r="J1302">
            <v>35</v>
          </cell>
          <cell r="K1302">
            <v>0</v>
          </cell>
          <cell r="L1302">
            <v>14</v>
          </cell>
          <cell r="M1302">
            <v>0</v>
          </cell>
          <cell r="N1302">
            <v>30</v>
          </cell>
          <cell r="O1302">
            <v>0</v>
          </cell>
          <cell r="P1302">
            <v>12</v>
          </cell>
          <cell r="Q1302">
            <v>0</v>
          </cell>
          <cell r="R1302" t="str">
            <v>HIVER 2019</v>
          </cell>
          <cell r="S1302" t="str">
            <v>APPAREL</v>
          </cell>
          <cell r="T1302" t="str">
            <v>WOMAN</v>
          </cell>
          <cell r="U1302" t="str">
            <v>(vide)</v>
          </cell>
          <cell r="V1302" t="str">
            <v>PCS</v>
          </cell>
          <cell r="W1302">
            <v>527</v>
          </cell>
          <cell r="X1302">
            <v>527</v>
          </cell>
          <cell r="BS1302">
            <v>151</v>
          </cell>
          <cell r="BT1302">
            <v>197</v>
          </cell>
          <cell r="BU1302">
            <v>162</v>
          </cell>
          <cell r="BV1302">
            <v>17</v>
          </cell>
          <cell r="CL1302">
            <v>0</v>
          </cell>
        </row>
        <row r="1303">
          <cell r="D1303" t="str">
            <v>304NQ40-902-PCS</v>
          </cell>
          <cell r="E1303" t="str">
            <v>304NQ40</v>
          </cell>
          <cell r="F1303" t="str">
            <v>BAISTO 222 BANDA 10 JKT</v>
          </cell>
          <cell r="G1303" t="str">
            <v>902</v>
          </cell>
          <cell r="H1303" t="str">
            <v>BLUE PETROL/WHITE</v>
          </cell>
          <cell r="I1303">
            <v>25.06</v>
          </cell>
          <cell r="J1303">
            <v>130</v>
          </cell>
          <cell r="K1303">
            <v>0</v>
          </cell>
          <cell r="L1303">
            <v>52</v>
          </cell>
          <cell r="M1303">
            <v>0</v>
          </cell>
          <cell r="N1303">
            <v>120</v>
          </cell>
          <cell r="O1303">
            <v>0</v>
          </cell>
          <cell r="P1303">
            <v>48</v>
          </cell>
          <cell r="Q1303">
            <v>0</v>
          </cell>
          <cell r="R1303" t="str">
            <v>HIVER 2019</v>
          </cell>
          <cell r="S1303" t="str">
            <v>APPAREL</v>
          </cell>
          <cell r="T1303" t="str">
            <v>MAN</v>
          </cell>
          <cell r="U1303" t="str">
            <v>(vide)</v>
          </cell>
          <cell r="V1303" t="str">
            <v>PCS</v>
          </cell>
          <cell r="W1303">
            <v>1</v>
          </cell>
          <cell r="X1303">
            <v>1</v>
          </cell>
          <cell r="BT1303">
            <v>1</v>
          </cell>
          <cell r="CL1303">
            <v>0</v>
          </cell>
        </row>
        <row r="1304">
          <cell r="D1304" t="str">
            <v>304NQB0-900-PCS</v>
          </cell>
          <cell r="E1304" t="str">
            <v>304NQB0</v>
          </cell>
          <cell r="F1304" t="str">
            <v>BALDWIN 222 BANDA TEE</v>
          </cell>
          <cell r="G1304" t="str">
            <v>900</v>
          </cell>
          <cell r="H1304" t="str">
            <v>BLUE/VIOLET/WHITE</v>
          </cell>
          <cell r="I1304">
            <v>6.87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35</v>
          </cell>
          <cell r="O1304">
            <v>0</v>
          </cell>
          <cell r="P1304">
            <v>17.5</v>
          </cell>
          <cell r="Q1304">
            <v>0</v>
          </cell>
          <cell r="R1304" t="str">
            <v>ETE 2020</v>
          </cell>
          <cell r="S1304" t="str">
            <v>APPAREL</v>
          </cell>
          <cell r="T1304" t="str">
            <v>MAN</v>
          </cell>
          <cell r="U1304" t="str">
            <v>(vide)</v>
          </cell>
          <cell r="V1304" t="str">
            <v>PCS</v>
          </cell>
          <cell r="W1304">
            <v>1</v>
          </cell>
          <cell r="X1304">
            <v>1</v>
          </cell>
          <cell r="BU1304">
            <v>1</v>
          </cell>
          <cell r="CL1304">
            <v>0</v>
          </cell>
        </row>
        <row r="1305">
          <cell r="D1305" t="str">
            <v>304NQE0-901-PCS</v>
          </cell>
          <cell r="E1305" t="str">
            <v>304NQE0</v>
          </cell>
          <cell r="F1305" t="str">
            <v>LA BARNIE AUTH PANTS</v>
          </cell>
          <cell r="G1305" t="str">
            <v>901</v>
          </cell>
          <cell r="H1305" t="str">
            <v>BLACK/WHITE</v>
          </cell>
          <cell r="I1305">
            <v>11.291</v>
          </cell>
          <cell r="J1305">
            <v>70</v>
          </cell>
          <cell r="K1305">
            <v>0</v>
          </cell>
          <cell r="L1305">
            <v>28</v>
          </cell>
          <cell r="M1305">
            <v>0</v>
          </cell>
          <cell r="N1305">
            <v>60</v>
          </cell>
          <cell r="O1305">
            <v>0</v>
          </cell>
          <cell r="P1305">
            <v>24</v>
          </cell>
          <cell r="Q1305">
            <v>0</v>
          </cell>
          <cell r="R1305" t="str">
            <v>HIVER 2019</v>
          </cell>
          <cell r="S1305" t="str">
            <v>APPAREL</v>
          </cell>
          <cell r="T1305" t="str">
            <v>MAN</v>
          </cell>
          <cell r="U1305" t="str">
            <v>(vide)</v>
          </cell>
          <cell r="V1305" t="str">
            <v>PCS</v>
          </cell>
          <cell r="W1305">
            <v>32</v>
          </cell>
          <cell r="X1305">
            <v>32</v>
          </cell>
          <cell r="BT1305">
            <v>8</v>
          </cell>
          <cell r="BU1305">
            <v>8</v>
          </cell>
          <cell r="BV1305">
            <v>8</v>
          </cell>
          <cell r="BW1305">
            <v>8</v>
          </cell>
          <cell r="CL1305">
            <v>0</v>
          </cell>
        </row>
        <row r="1306">
          <cell r="D1306" t="str">
            <v>304NQG0-921-PCS</v>
          </cell>
          <cell r="E1306" t="str">
            <v>304NQG0</v>
          </cell>
          <cell r="F1306" t="str">
            <v>LA BAITAL AUTH JKT</v>
          </cell>
          <cell r="G1306" t="str">
            <v>921</v>
          </cell>
          <cell r="H1306" t="str">
            <v>BLUE</v>
          </cell>
          <cell r="I1306">
            <v>38.009</v>
          </cell>
          <cell r="J1306">
            <v>250</v>
          </cell>
          <cell r="K1306">
            <v>0</v>
          </cell>
          <cell r="L1306">
            <v>100</v>
          </cell>
          <cell r="M1306">
            <v>0</v>
          </cell>
          <cell r="N1306">
            <v>225</v>
          </cell>
          <cell r="O1306">
            <v>0</v>
          </cell>
          <cell r="P1306">
            <v>90</v>
          </cell>
          <cell r="Q1306">
            <v>0</v>
          </cell>
          <cell r="R1306" t="str">
            <v>HIVER 2019</v>
          </cell>
          <cell r="S1306" t="str">
            <v>APPAREL</v>
          </cell>
          <cell r="T1306" t="str">
            <v>MAN</v>
          </cell>
          <cell r="U1306" t="str">
            <v>(vide)</v>
          </cell>
          <cell r="V1306" t="str">
            <v>PCS</v>
          </cell>
          <cell r="W1306">
            <v>69</v>
          </cell>
          <cell r="X1306">
            <v>69</v>
          </cell>
          <cell r="BT1306">
            <v>13</v>
          </cell>
          <cell r="BU1306">
            <v>19</v>
          </cell>
          <cell r="BV1306">
            <v>25</v>
          </cell>
          <cell r="BW1306">
            <v>12</v>
          </cell>
          <cell r="CL1306">
            <v>0</v>
          </cell>
        </row>
        <row r="1307">
          <cell r="D1307" t="str">
            <v>304NQJ0-918-PCS</v>
          </cell>
          <cell r="E1307" t="str">
            <v>304NQJ0</v>
          </cell>
          <cell r="F1307" t="str">
            <v>LA BASWER AUTH SWEAT</v>
          </cell>
          <cell r="G1307" t="str">
            <v>918</v>
          </cell>
          <cell r="H1307" t="str">
            <v>RED/BLACK/WHITE/BLUE</v>
          </cell>
          <cell r="I1307">
            <v>13.89</v>
          </cell>
          <cell r="J1307">
            <v>100</v>
          </cell>
          <cell r="K1307">
            <v>0</v>
          </cell>
          <cell r="L1307">
            <v>40</v>
          </cell>
          <cell r="M1307">
            <v>0</v>
          </cell>
          <cell r="N1307">
            <v>89</v>
          </cell>
          <cell r="O1307">
            <v>0</v>
          </cell>
          <cell r="P1307">
            <v>35.6</v>
          </cell>
          <cell r="Q1307">
            <v>0</v>
          </cell>
          <cell r="R1307" t="str">
            <v>HIVER 2019</v>
          </cell>
          <cell r="S1307" t="str">
            <v>APPAREL</v>
          </cell>
          <cell r="T1307" t="str">
            <v>MAN</v>
          </cell>
          <cell r="U1307" t="str">
            <v>(vide)</v>
          </cell>
          <cell r="V1307" t="str">
            <v>PCS</v>
          </cell>
          <cell r="W1307">
            <v>89</v>
          </cell>
          <cell r="X1307">
            <v>89</v>
          </cell>
          <cell r="BS1307">
            <v>3</v>
          </cell>
          <cell r="BT1307">
            <v>18</v>
          </cell>
          <cell r="BU1307">
            <v>24</v>
          </cell>
          <cell r="BV1307">
            <v>31</v>
          </cell>
          <cell r="BW1307">
            <v>13</v>
          </cell>
          <cell r="CL1307">
            <v>0</v>
          </cell>
        </row>
        <row r="1308">
          <cell r="D1308" t="str">
            <v>304NR20-934-PCS</v>
          </cell>
          <cell r="E1308" t="str">
            <v>304NR20</v>
          </cell>
          <cell r="F1308" t="str">
            <v>90 BARSIA AUTH PANTS</v>
          </cell>
          <cell r="G1308" t="str">
            <v>934</v>
          </cell>
          <cell r="H1308" t="str">
            <v>LIME/GREENLT/FUCHSIA</v>
          </cell>
          <cell r="I1308">
            <v>12.06</v>
          </cell>
          <cell r="J1308">
            <v>75</v>
          </cell>
          <cell r="K1308">
            <v>0</v>
          </cell>
          <cell r="L1308">
            <v>30</v>
          </cell>
          <cell r="M1308">
            <v>0</v>
          </cell>
          <cell r="N1308">
            <v>65</v>
          </cell>
          <cell r="O1308">
            <v>0</v>
          </cell>
          <cell r="P1308">
            <v>26</v>
          </cell>
          <cell r="Q1308">
            <v>0</v>
          </cell>
          <cell r="R1308" t="str">
            <v>HIVER 2019</v>
          </cell>
          <cell r="S1308" t="str">
            <v>APPAREL</v>
          </cell>
          <cell r="T1308" t="str">
            <v>MAN</v>
          </cell>
          <cell r="U1308" t="str">
            <v>(vide)</v>
          </cell>
          <cell r="V1308" t="str">
            <v>PCS</v>
          </cell>
          <cell r="W1308">
            <v>55</v>
          </cell>
          <cell r="X1308">
            <v>55</v>
          </cell>
          <cell r="BS1308">
            <v>7</v>
          </cell>
          <cell r="BT1308">
            <v>19</v>
          </cell>
          <cell r="BU1308">
            <v>17</v>
          </cell>
          <cell r="BV1308">
            <v>12</v>
          </cell>
          <cell r="CL1308">
            <v>0</v>
          </cell>
        </row>
        <row r="1309">
          <cell r="D1309" t="str">
            <v>304NRA0-928-PCS</v>
          </cell>
          <cell r="E1309" t="str">
            <v>304NRA0</v>
          </cell>
          <cell r="F1309" t="str">
            <v>90 BALZAC AUTH JKT</v>
          </cell>
          <cell r="G1309" t="str">
            <v>928</v>
          </cell>
          <cell r="H1309" t="str">
            <v>BLUE PETROL/PINK</v>
          </cell>
          <cell r="I1309">
            <v>14.228999999999999</v>
          </cell>
          <cell r="J1309">
            <v>85</v>
          </cell>
          <cell r="K1309">
            <v>0</v>
          </cell>
          <cell r="L1309">
            <v>34</v>
          </cell>
          <cell r="M1309">
            <v>0</v>
          </cell>
          <cell r="N1309">
            <v>75</v>
          </cell>
          <cell r="O1309">
            <v>0</v>
          </cell>
          <cell r="P1309">
            <v>30</v>
          </cell>
          <cell r="Q1309">
            <v>0</v>
          </cell>
          <cell r="R1309" t="str">
            <v>HIVER 2019</v>
          </cell>
          <cell r="S1309" t="str">
            <v>APPAREL</v>
          </cell>
          <cell r="T1309" t="str">
            <v>MAN</v>
          </cell>
          <cell r="U1309" t="str">
            <v>(vide)</v>
          </cell>
          <cell r="V1309" t="str">
            <v>PCS</v>
          </cell>
          <cell r="W1309">
            <v>34</v>
          </cell>
          <cell r="X1309">
            <v>34</v>
          </cell>
          <cell r="BU1309">
            <v>11</v>
          </cell>
          <cell r="BV1309">
            <v>19</v>
          </cell>
          <cell r="BW1309">
            <v>4</v>
          </cell>
          <cell r="CL1309">
            <v>0</v>
          </cell>
        </row>
        <row r="1310">
          <cell r="D1310" t="str">
            <v>304NRA0-935-PCS</v>
          </cell>
          <cell r="E1310" t="str">
            <v>304NRA0</v>
          </cell>
          <cell r="F1310" t="str">
            <v>90 BALZAC AUTH JKT</v>
          </cell>
          <cell r="G1310" t="str">
            <v>935</v>
          </cell>
          <cell r="H1310" t="str">
            <v>GREEN LT/GREEN LIME</v>
          </cell>
          <cell r="I1310">
            <v>14.228999999999999</v>
          </cell>
          <cell r="J1310">
            <v>85</v>
          </cell>
          <cell r="K1310">
            <v>0</v>
          </cell>
          <cell r="L1310">
            <v>34</v>
          </cell>
          <cell r="M1310">
            <v>0</v>
          </cell>
          <cell r="N1310">
            <v>75</v>
          </cell>
          <cell r="O1310">
            <v>0</v>
          </cell>
          <cell r="P1310">
            <v>30</v>
          </cell>
          <cell r="Q1310">
            <v>0</v>
          </cell>
          <cell r="R1310" t="str">
            <v>HIVER 2019</v>
          </cell>
          <cell r="S1310" t="str">
            <v>APPAREL</v>
          </cell>
          <cell r="T1310" t="str">
            <v>MAN</v>
          </cell>
          <cell r="U1310" t="str">
            <v>(vide)</v>
          </cell>
          <cell r="V1310" t="str">
            <v>PCS</v>
          </cell>
          <cell r="W1310">
            <v>78</v>
          </cell>
          <cell r="X1310">
            <v>78</v>
          </cell>
          <cell r="BT1310">
            <v>14</v>
          </cell>
          <cell r="BU1310">
            <v>17</v>
          </cell>
          <cell r="BV1310">
            <v>28</v>
          </cell>
          <cell r="BW1310">
            <v>19</v>
          </cell>
          <cell r="CL1310">
            <v>0</v>
          </cell>
        </row>
        <row r="1311">
          <cell r="D1311" t="str">
            <v>304NRC0-934-PCS</v>
          </cell>
          <cell r="E1311" t="str">
            <v>304NRC0</v>
          </cell>
          <cell r="F1311" t="str">
            <v>90 BERTES AUTH JKT</v>
          </cell>
          <cell r="G1311" t="str">
            <v>934</v>
          </cell>
          <cell r="H1311" t="str">
            <v>LIME/GREENLT/FUCHSIA</v>
          </cell>
          <cell r="I1311">
            <v>13.593</v>
          </cell>
          <cell r="J1311">
            <v>90</v>
          </cell>
          <cell r="K1311">
            <v>0</v>
          </cell>
          <cell r="L1311">
            <v>36</v>
          </cell>
          <cell r="M1311">
            <v>0</v>
          </cell>
          <cell r="N1311">
            <v>80</v>
          </cell>
          <cell r="O1311">
            <v>0</v>
          </cell>
          <cell r="P1311">
            <v>32</v>
          </cell>
          <cell r="Q1311">
            <v>0</v>
          </cell>
          <cell r="R1311" t="str">
            <v>HIVER 2019</v>
          </cell>
          <cell r="S1311" t="str">
            <v>APPAREL</v>
          </cell>
          <cell r="T1311" t="str">
            <v>MAN</v>
          </cell>
          <cell r="U1311" t="str">
            <v>(vide)</v>
          </cell>
          <cell r="V1311" t="str">
            <v>PCS</v>
          </cell>
          <cell r="W1311">
            <v>3</v>
          </cell>
          <cell r="X1311">
            <v>3</v>
          </cell>
          <cell r="BS1311">
            <v>2</v>
          </cell>
          <cell r="BT1311">
            <v>1</v>
          </cell>
          <cell r="CL1311">
            <v>0</v>
          </cell>
        </row>
        <row r="1312">
          <cell r="D1312" t="str">
            <v>304NRD0-901-PCS</v>
          </cell>
          <cell r="E1312" t="str">
            <v>304NRD0</v>
          </cell>
          <cell r="F1312" t="str">
            <v>JPN BELUA AUTH SWEAT</v>
          </cell>
          <cell r="G1312" t="str">
            <v>901</v>
          </cell>
          <cell r="H1312" t="str">
            <v>BLACK/WHITE</v>
          </cell>
          <cell r="I1312">
            <v>14.625</v>
          </cell>
          <cell r="J1312">
            <v>80</v>
          </cell>
          <cell r="K1312">
            <v>0</v>
          </cell>
          <cell r="L1312">
            <v>32</v>
          </cell>
          <cell r="M1312">
            <v>0</v>
          </cell>
          <cell r="N1312">
            <v>70</v>
          </cell>
          <cell r="O1312">
            <v>0</v>
          </cell>
          <cell r="P1312">
            <v>35</v>
          </cell>
          <cell r="Q1312">
            <v>0</v>
          </cell>
          <cell r="R1312" t="str">
            <v>HIVER 2019</v>
          </cell>
          <cell r="S1312" t="str">
            <v>APPAREL</v>
          </cell>
          <cell r="T1312" t="str">
            <v>WOMAN</v>
          </cell>
          <cell r="U1312" t="str">
            <v>(vide)</v>
          </cell>
          <cell r="V1312" t="str">
            <v>PCS</v>
          </cell>
          <cell r="W1312">
            <v>14</v>
          </cell>
          <cell r="X1312">
            <v>14</v>
          </cell>
          <cell r="BS1312">
            <v>2</v>
          </cell>
          <cell r="BT1312">
            <v>12</v>
          </cell>
          <cell r="CL1312">
            <v>0</v>
          </cell>
        </row>
        <row r="1313">
          <cell r="D1313" t="str">
            <v>304NRI0-920-PCS</v>
          </cell>
          <cell r="E1313" t="str">
            <v>304NRI0</v>
          </cell>
          <cell r="F1313" t="str">
            <v>LA BOLTAN AUTH JKT</v>
          </cell>
          <cell r="G1313" t="str">
            <v>920</v>
          </cell>
          <cell r="H1313" t="str">
            <v>SILVER/BLACK/WHITE</v>
          </cell>
          <cell r="I1313">
            <v>20.324999999999999</v>
          </cell>
          <cell r="J1313">
            <v>160</v>
          </cell>
          <cell r="K1313">
            <v>0</v>
          </cell>
          <cell r="L1313">
            <v>64</v>
          </cell>
          <cell r="M1313">
            <v>0</v>
          </cell>
          <cell r="N1313">
            <v>140</v>
          </cell>
          <cell r="O1313">
            <v>0</v>
          </cell>
          <cell r="P1313">
            <v>70</v>
          </cell>
          <cell r="Q1313">
            <v>0</v>
          </cell>
          <cell r="R1313" t="str">
            <v>HIVER 2019</v>
          </cell>
          <cell r="S1313" t="str">
            <v>APPAREL</v>
          </cell>
          <cell r="T1313" t="str">
            <v>WOMAN</v>
          </cell>
          <cell r="U1313" t="str">
            <v>(vide)</v>
          </cell>
          <cell r="V1313" t="str">
            <v>PCS</v>
          </cell>
          <cell r="W1313">
            <v>2</v>
          </cell>
          <cell r="X1313">
            <v>2</v>
          </cell>
          <cell r="BV1313">
            <v>2</v>
          </cell>
          <cell r="CL1313">
            <v>0</v>
          </cell>
        </row>
        <row r="1314">
          <cell r="D1314" t="str">
            <v>304NRM0-916-PCS</v>
          </cell>
          <cell r="E1314" t="str">
            <v>304NRM0</v>
          </cell>
          <cell r="F1314" t="str">
            <v>LA BERRY AUTH SWEAT</v>
          </cell>
          <cell r="G1314" t="str">
            <v>916</v>
          </cell>
          <cell r="H1314" t="str">
            <v>BLUE/BLUE</v>
          </cell>
          <cell r="I1314">
            <v>11.815</v>
          </cell>
          <cell r="J1314">
            <v>95</v>
          </cell>
          <cell r="K1314">
            <v>0</v>
          </cell>
          <cell r="L1314">
            <v>38</v>
          </cell>
          <cell r="M1314">
            <v>0</v>
          </cell>
          <cell r="N1314">
            <v>85</v>
          </cell>
          <cell r="O1314">
            <v>0</v>
          </cell>
          <cell r="P1314">
            <v>42.5</v>
          </cell>
          <cell r="Q1314">
            <v>0</v>
          </cell>
          <cell r="R1314" t="str">
            <v>HIVER 2019</v>
          </cell>
          <cell r="S1314" t="str">
            <v>APPAREL</v>
          </cell>
          <cell r="T1314" t="str">
            <v>WOMAN</v>
          </cell>
          <cell r="U1314" t="str">
            <v>(vide)</v>
          </cell>
          <cell r="V1314" t="str">
            <v>PCS</v>
          </cell>
          <cell r="W1314">
            <v>18</v>
          </cell>
          <cell r="X1314">
            <v>18</v>
          </cell>
          <cell r="BT1314">
            <v>3</v>
          </cell>
          <cell r="BU1314">
            <v>10</v>
          </cell>
          <cell r="BV1314">
            <v>5</v>
          </cell>
          <cell r="CL1314">
            <v>0</v>
          </cell>
        </row>
        <row r="1315">
          <cell r="D1315" t="str">
            <v>304NRP0-912-PCS</v>
          </cell>
          <cell r="E1315" t="str">
            <v>304NRP0</v>
          </cell>
          <cell r="F1315" t="str">
            <v>LA BAWARD AUTH PANTS</v>
          </cell>
          <cell r="G1315" t="str">
            <v>912</v>
          </cell>
          <cell r="H1315" t="str">
            <v>BLACK/BLUE</v>
          </cell>
          <cell r="I1315">
            <v>11.452</v>
          </cell>
          <cell r="J1315">
            <v>59</v>
          </cell>
          <cell r="K1315">
            <v>0</v>
          </cell>
          <cell r="L1315">
            <v>23.6</v>
          </cell>
          <cell r="M1315">
            <v>0</v>
          </cell>
          <cell r="N1315">
            <v>50</v>
          </cell>
          <cell r="O1315">
            <v>0</v>
          </cell>
          <cell r="P1315">
            <v>20</v>
          </cell>
          <cell r="Q1315">
            <v>0</v>
          </cell>
          <cell r="R1315" t="str">
            <v>ETE 2020</v>
          </cell>
          <cell r="S1315" t="str">
            <v>APPAREL</v>
          </cell>
          <cell r="T1315" t="str">
            <v>WOMAN</v>
          </cell>
          <cell r="U1315" t="str">
            <v>(vide)</v>
          </cell>
          <cell r="V1315" t="str">
            <v>PCS</v>
          </cell>
          <cell r="W1315">
            <v>16</v>
          </cell>
          <cell r="X1315">
            <v>16</v>
          </cell>
          <cell r="BS1315">
            <v>5</v>
          </cell>
          <cell r="BT1315">
            <v>6</v>
          </cell>
          <cell r="BU1315">
            <v>4</v>
          </cell>
          <cell r="BV1315">
            <v>1</v>
          </cell>
          <cell r="CL1315">
            <v>0</v>
          </cell>
        </row>
        <row r="1316">
          <cell r="D1316" t="str">
            <v>304NRP0-A10-PCS</v>
          </cell>
          <cell r="E1316" t="str">
            <v>304NRP0</v>
          </cell>
          <cell r="F1316" t="str">
            <v>LA BAWARD AUTH PANTS</v>
          </cell>
          <cell r="G1316" t="str">
            <v>A10</v>
          </cell>
          <cell r="H1316" t="str">
            <v>BLACK - BLACK</v>
          </cell>
          <cell r="I1316">
            <v>11.452</v>
          </cell>
          <cell r="J1316">
            <v>59</v>
          </cell>
          <cell r="K1316">
            <v>0</v>
          </cell>
          <cell r="L1316">
            <v>23.6</v>
          </cell>
          <cell r="M1316">
            <v>0</v>
          </cell>
          <cell r="N1316">
            <v>50</v>
          </cell>
          <cell r="O1316">
            <v>0</v>
          </cell>
          <cell r="P1316">
            <v>20</v>
          </cell>
          <cell r="Q1316">
            <v>0</v>
          </cell>
          <cell r="R1316" t="str">
            <v>ETE 2020</v>
          </cell>
          <cell r="S1316" t="str">
            <v>APPAREL</v>
          </cell>
          <cell r="T1316" t="str">
            <v>WOMAN</v>
          </cell>
          <cell r="U1316" t="str">
            <v>(vide)</v>
          </cell>
          <cell r="V1316" t="str">
            <v>PCS</v>
          </cell>
          <cell r="W1316">
            <v>33</v>
          </cell>
          <cell r="X1316">
            <v>33</v>
          </cell>
          <cell r="BS1316">
            <v>8</v>
          </cell>
          <cell r="BT1316">
            <v>14</v>
          </cell>
          <cell r="BU1316">
            <v>9</v>
          </cell>
          <cell r="BV1316">
            <v>2</v>
          </cell>
          <cell r="CL1316">
            <v>0</v>
          </cell>
        </row>
        <row r="1317">
          <cell r="D1317" t="str">
            <v>304NS20-903-PCS</v>
          </cell>
          <cell r="E1317" t="str">
            <v>304NS20</v>
          </cell>
          <cell r="F1317" t="str">
            <v>JPN BASVINA AUTH TEE</v>
          </cell>
          <cell r="G1317" t="str">
            <v>903</v>
          </cell>
          <cell r="H1317" t="str">
            <v>BLACK/LUREX/WHITE</v>
          </cell>
          <cell r="I1317">
            <v>12.16</v>
          </cell>
          <cell r="J1317">
            <v>65</v>
          </cell>
          <cell r="K1317">
            <v>0</v>
          </cell>
          <cell r="L1317">
            <v>26</v>
          </cell>
          <cell r="M1317">
            <v>0</v>
          </cell>
          <cell r="N1317">
            <v>55</v>
          </cell>
          <cell r="O1317">
            <v>0</v>
          </cell>
          <cell r="P1317">
            <v>22</v>
          </cell>
          <cell r="Q1317">
            <v>0</v>
          </cell>
          <cell r="R1317" t="str">
            <v>HIVER 2019</v>
          </cell>
          <cell r="S1317" t="str">
            <v>APPAREL</v>
          </cell>
          <cell r="T1317" t="str">
            <v>WOMAN</v>
          </cell>
          <cell r="U1317" t="str">
            <v>(vide)</v>
          </cell>
          <cell r="V1317" t="str">
            <v>PCS</v>
          </cell>
          <cell r="W1317">
            <v>1</v>
          </cell>
          <cell r="X1317">
            <v>1</v>
          </cell>
          <cell r="BS1317">
            <v>1</v>
          </cell>
          <cell r="CL1317">
            <v>0</v>
          </cell>
        </row>
        <row r="1318">
          <cell r="D1318" t="str">
            <v>304NSR0-900-PCS</v>
          </cell>
          <cell r="E1318" t="str">
            <v>304NSR0</v>
          </cell>
          <cell r="F1318" t="str">
            <v>90 BYROS AUTH JKT</v>
          </cell>
          <cell r="G1318" t="str">
            <v>900</v>
          </cell>
          <cell r="H1318" t="str">
            <v>PINK/WHITE</v>
          </cell>
          <cell r="I1318">
            <v>19.010999999999999</v>
          </cell>
          <cell r="J1318">
            <v>80</v>
          </cell>
          <cell r="K1318">
            <v>0</v>
          </cell>
          <cell r="L1318">
            <v>32</v>
          </cell>
          <cell r="M1318">
            <v>0</v>
          </cell>
          <cell r="N1318">
            <v>75</v>
          </cell>
          <cell r="O1318">
            <v>0</v>
          </cell>
          <cell r="P1318">
            <v>30</v>
          </cell>
          <cell r="Q1318">
            <v>0</v>
          </cell>
          <cell r="R1318" t="str">
            <v>HIVER 2019</v>
          </cell>
          <cell r="S1318" t="str">
            <v>APPAREL</v>
          </cell>
          <cell r="T1318" t="str">
            <v>WOMAN</v>
          </cell>
          <cell r="U1318" t="str">
            <v>(vide)</v>
          </cell>
          <cell r="V1318" t="str">
            <v>PCS</v>
          </cell>
          <cell r="W1318">
            <v>173</v>
          </cell>
          <cell r="X1318">
            <v>173</v>
          </cell>
          <cell r="BS1318">
            <v>30</v>
          </cell>
          <cell r="BT1318">
            <v>71</v>
          </cell>
          <cell r="BU1318">
            <v>62</v>
          </cell>
          <cell r="BV1318">
            <v>7</v>
          </cell>
          <cell r="BW1318">
            <v>3</v>
          </cell>
          <cell r="CL1318">
            <v>0</v>
          </cell>
        </row>
        <row r="1319">
          <cell r="D1319" t="str">
            <v>304NSR0-937-PCS</v>
          </cell>
          <cell r="E1319" t="str">
            <v>304NSR0</v>
          </cell>
          <cell r="F1319" t="str">
            <v>90 BYROS AUTH JKT</v>
          </cell>
          <cell r="G1319" t="str">
            <v>937</v>
          </cell>
          <cell r="H1319" t="str">
            <v>FUCHSIA/WHITE</v>
          </cell>
          <cell r="I1319">
            <v>19.010999999999999</v>
          </cell>
          <cell r="J1319">
            <v>80</v>
          </cell>
          <cell r="K1319">
            <v>0</v>
          </cell>
          <cell r="L1319">
            <v>32</v>
          </cell>
          <cell r="M1319">
            <v>0</v>
          </cell>
          <cell r="N1319">
            <v>75</v>
          </cell>
          <cell r="O1319">
            <v>0</v>
          </cell>
          <cell r="P1319">
            <v>30</v>
          </cell>
          <cell r="Q1319">
            <v>0</v>
          </cell>
          <cell r="R1319" t="str">
            <v>HIVER 2019</v>
          </cell>
          <cell r="S1319" t="str">
            <v>APPAREL</v>
          </cell>
          <cell r="T1319" t="str">
            <v>WOMAN</v>
          </cell>
          <cell r="U1319" t="str">
            <v>(vide)</v>
          </cell>
          <cell r="V1319" t="str">
            <v>PCS</v>
          </cell>
          <cell r="W1319">
            <v>155</v>
          </cell>
          <cell r="X1319">
            <v>155</v>
          </cell>
          <cell r="BS1319">
            <v>35</v>
          </cell>
          <cell r="BT1319">
            <v>58</v>
          </cell>
          <cell r="BU1319">
            <v>57</v>
          </cell>
          <cell r="BV1319">
            <v>5</v>
          </cell>
          <cell r="CL1319">
            <v>0</v>
          </cell>
        </row>
        <row r="1320">
          <cell r="D1320" t="str">
            <v>304NST0-901-PCS</v>
          </cell>
          <cell r="E1320" t="str">
            <v>304NST0</v>
          </cell>
          <cell r="F1320" t="str">
            <v>JPN BISO AUTH PANT</v>
          </cell>
          <cell r="G1320" t="str">
            <v>901</v>
          </cell>
          <cell r="H1320" t="str">
            <v>BLACK/WHITE</v>
          </cell>
          <cell r="I1320">
            <v>15.68</v>
          </cell>
          <cell r="J1320">
            <v>85</v>
          </cell>
          <cell r="K1320">
            <v>0</v>
          </cell>
          <cell r="L1320">
            <v>34</v>
          </cell>
          <cell r="M1320">
            <v>0</v>
          </cell>
          <cell r="N1320">
            <v>75</v>
          </cell>
          <cell r="O1320">
            <v>0</v>
          </cell>
          <cell r="P1320">
            <v>30</v>
          </cell>
          <cell r="Q1320">
            <v>0</v>
          </cell>
          <cell r="R1320" t="str">
            <v>HIVER 2019</v>
          </cell>
          <cell r="S1320" t="str">
            <v>APPAREL</v>
          </cell>
          <cell r="T1320" t="str">
            <v>MAN</v>
          </cell>
          <cell r="U1320" t="str">
            <v>(vide)</v>
          </cell>
          <cell r="V1320" t="str">
            <v>PCS</v>
          </cell>
          <cell r="W1320">
            <v>6</v>
          </cell>
          <cell r="X1320">
            <v>6</v>
          </cell>
          <cell r="BT1320">
            <v>1</v>
          </cell>
          <cell r="BU1320">
            <v>1</v>
          </cell>
          <cell r="BV1320">
            <v>3</v>
          </cell>
          <cell r="BW1320">
            <v>1</v>
          </cell>
          <cell r="CL1320">
            <v>0</v>
          </cell>
        </row>
        <row r="1321">
          <cell r="D1321" t="str">
            <v>304NSW0-900-PCS</v>
          </cell>
          <cell r="E1321" t="str">
            <v>304NSW0</v>
          </cell>
          <cell r="F1321" t="str">
            <v>90 BORDOS AUTH PANTS</v>
          </cell>
          <cell r="G1321" t="str">
            <v>900</v>
          </cell>
          <cell r="H1321" t="str">
            <v>PINK/WHITE</v>
          </cell>
          <cell r="I1321">
            <v>14.257999999999999</v>
          </cell>
          <cell r="J1321">
            <v>75</v>
          </cell>
          <cell r="K1321">
            <v>0</v>
          </cell>
          <cell r="L1321">
            <v>30</v>
          </cell>
          <cell r="M1321">
            <v>0</v>
          </cell>
          <cell r="N1321">
            <v>70</v>
          </cell>
          <cell r="O1321">
            <v>0</v>
          </cell>
          <cell r="P1321">
            <v>28</v>
          </cell>
          <cell r="Q1321">
            <v>0</v>
          </cell>
          <cell r="R1321" t="str">
            <v>HIVER 2019</v>
          </cell>
          <cell r="S1321" t="str">
            <v>APPAREL</v>
          </cell>
          <cell r="T1321" t="str">
            <v>WOMAN</v>
          </cell>
          <cell r="U1321" t="str">
            <v>(vide)</v>
          </cell>
          <cell r="V1321" t="str">
            <v>PCS</v>
          </cell>
          <cell r="W1321">
            <v>11</v>
          </cell>
          <cell r="X1321">
            <v>11</v>
          </cell>
          <cell r="BS1321">
            <v>1</v>
          </cell>
          <cell r="BT1321">
            <v>1</v>
          </cell>
          <cell r="BV1321">
            <v>9</v>
          </cell>
          <cell r="CL1321">
            <v>0</v>
          </cell>
        </row>
        <row r="1322">
          <cell r="D1322" t="str">
            <v>304NSW0-942-PCS</v>
          </cell>
          <cell r="E1322" t="str">
            <v>304NSW0</v>
          </cell>
          <cell r="F1322" t="str">
            <v>90 BORDOS AUTH PANTS</v>
          </cell>
          <cell r="G1322" t="str">
            <v>942</v>
          </cell>
          <cell r="H1322" t="str">
            <v>FUCHSIA/GREEN LT</v>
          </cell>
          <cell r="I1322">
            <v>14.257999999999999</v>
          </cell>
          <cell r="J1322">
            <v>75</v>
          </cell>
          <cell r="K1322">
            <v>0</v>
          </cell>
          <cell r="L1322">
            <v>30</v>
          </cell>
          <cell r="M1322">
            <v>0</v>
          </cell>
          <cell r="N1322">
            <v>70</v>
          </cell>
          <cell r="O1322">
            <v>0</v>
          </cell>
          <cell r="P1322">
            <v>28</v>
          </cell>
          <cell r="Q1322">
            <v>0</v>
          </cell>
          <cell r="R1322" t="str">
            <v>HIVER 2019</v>
          </cell>
          <cell r="S1322" t="str">
            <v>APPAREL</v>
          </cell>
          <cell r="T1322" t="str">
            <v>WOMAN</v>
          </cell>
          <cell r="U1322" t="str">
            <v>(vide)</v>
          </cell>
          <cell r="V1322" t="str">
            <v>PCS</v>
          </cell>
          <cell r="W1322">
            <v>57</v>
          </cell>
          <cell r="X1322">
            <v>57</v>
          </cell>
          <cell r="BS1322">
            <v>13</v>
          </cell>
          <cell r="BT1322">
            <v>28</v>
          </cell>
          <cell r="BU1322">
            <v>16</v>
          </cell>
          <cell r="CL1322">
            <v>0</v>
          </cell>
        </row>
        <row r="1323">
          <cell r="D1323" t="str">
            <v>304NSX0-928-PCS</v>
          </cell>
          <cell r="E1323" t="str">
            <v>304NSX0</v>
          </cell>
          <cell r="F1323" t="str">
            <v>90 BOLPIS AUTH PANT</v>
          </cell>
          <cell r="G1323" t="str">
            <v>928</v>
          </cell>
          <cell r="H1323" t="str">
            <v>BLUE PETROL/PINK</v>
          </cell>
          <cell r="I1323">
            <v>13.315</v>
          </cell>
          <cell r="J1323">
            <v>70</v>
          </cell>
          <cell r="K1323">
            <v>0</v>
          </cell>
          <cell r="L1323">
            <v>28</v>
          </cell>
          <cell r="M1323">
            <v>0</v>
          </cell>
          <cell r="N1323">
            <v>60</v>
          </cell>
          <cell r="O1323">
            <v>0</v>
          </cell>
          <cell r="P1323">
            <v>24</v>
          </cell>
          <cell r="Q1323">
            <v>0</v>
          </cell>
          <cell r="R1323" t="str">
            <v>HIVER 2019</v>
          </cell>
          <cell r="S1323" t="str">
            <v>APPAREL</v>
          </cell>
          <cell r="T1323" t="str">
            <v>MAN</v>
          </cell>
          <cell r="U1323" t="str">
            <v>(vide)</v>
          </cell>
          <cell r="V1323" t="str">
            <v>PCS</v>
          </cell>
          <cell r="W1323">
            <v>60</v>
          </cell>
          <cell r="X1323">
            <v>60</v>
          </cell>
          <cell r="BS1323">
            <v>6</v>
          </cell>
          <cell r="BT1323">
            <v>18</v>
          </cell>
          <cell r="BU1323">
            <v>18</v>
          </cell>
          <cell r="BV1323">
            <v>11</v>
          </cell>
          <cell r="BW1323">
            <v>7</v>
          </cell>
          <cell r="CL1323">
            <v>0</v>
          </cell>
        </row>
        <row r="1324">
          <cell r="D1324" t="str">
            <v>304NSX0-935-PCS</v>
          </cell>
          <cell r="E1324" t="str">
            <v>304NSX0</v>
          </cell>
          <cell r="F1324" t="str">
            <v>90 BOLPIS AUTH PANT</v>
          </cell>
          <cell r="G1324" t="str">
            <v>935</v>
          </cell>
          <cell r="H1324" t="str">
            <v>GREEN LT/GREEN LIME</v>
          </cell>
          <cell r="I1324">
            <v>13.315</v>
          </cell>
          <cell r="J1324">
            <v>70</v>
          </cell>
          <cell r="K1324">
            <v>0</v>
          </cell>
          <cell r="L1324">
            <v>28</v>
          </cell>
          <cell r="M1324">
            <v>0</v>
          </cell>
          <cell r="N1324">
            <v>60</v>
          </cell>
          <cell r="O1324">
            <v>0</v>
          </cell>
          <cell r="P1324">
            <v>24</v>
          </cell>
          <cell r="Q1324">
            <v>0</v>
          </cell>
          <cell r="R1324" t="str">
            <v>HIVER 2019</v>
          </cell>
          <cell r="S1324" t="str">
            <v>APPAREL</v>
          </cell>
          <cell r="T1324" t="str">
            <v>MAN</v>
          </cell>
          <cell r="U1324" t="str">
            <v>(vide)</v>
          </cell>
          <cell r="V1324" t="str">
            <v>PCS</v>
          </cell>
          <cell r="W1324">
            <v>20</v>
          </cell>
          <cell r="X1324">
            <v>20</v>
          </cell>
          <cell r="BT1324">
            <v>6</v>
          </cell>
          <cell r="BU1324">
            <v>8</v>
          </cell>
          <cell r="BV1324">
            <v>5</v>
          </cell>
          <cell r="BW1324">
            <v>1</v>
          </cell>
          <cell r="CL1324">
            <v>0</v>
          </cell>
        </row>
        <row r="1325">
          <cell r="D1325" t="str">
            <v>304NWP0-916-PAI</v>
          </cell>
          <cell r="E1325" t="str">
            <v>304NWP0</v>
          </cell>
          <cell r="F1325" t="str">
            <v>NYVA</v>
          </cell>
          <cell r="G1325" t="str">
            <v>916</v>
          </cell>
          <cell r="H1325" t="str">
            <v>BLUE LT/BROWN GOLD</v>
          </cell>
          <cell r="I1325">
            <v>1.153</v>
          </cell>
          <cell r="J1325">
            <v>12</v>
          </cell>
          <cell r="K1325">
            <v>0</v>
          </cell>
          <cell r="L1325">
            <v>6</v>
          </cell>
          <cell r="M1325">
            <v>0</v>
          </cell>
          <cell r="N1325">
            <v>10</v>
          </cell>
          <cell r="O1325">
            <v>0</v>
          </cell>
          <cell r="P1325">
            <v>6.02</v>
          </cell>
          <cell r="Q1325">
            <v>0</v>
          </cell>
          <cell r="R1325" t="str">
            <v>ETE 2019</v>
          </cell>
          <cell r="S1325" t="str">
            <v>SHOES</v>
          </cell>
          <cell r="T1325" t="str">
            <v>WOMAN</v>
          </cell>
          <cell r="U1325" t="str">
            <v>(vide)</v>
          </cell>
          <cell r="V1325" t="str">
            <v>PAI</v>
          </cell>
          <cell r="W1325">
            <v>155</v>
          </cell>
          <cell r="X1325">
            <v>155</v>
          </cell>
          <cell r="AM1325">
            <v>13</v>
          </cell>
          <cell r="AN1325">
            <v>25</v>
          </cell>
          <cell r="AO1325">
            <v>39</v>
          </cell>
          <cell r="AP1325">
            <v>39</v>
          </cell>
          <cell r="AQ1325">
            <v>25</v>
          </cell>
          <cell r="AR1325">
            <v>14</v>
          </cell>
          <cell r="CL1325">
            <v>0</v>
          </cell>
        </row>
        <row r="1326">
          <cell r="D1326" t="str">
            <v>304NWP0-937-C12W</v>
          </cell>
          <cell r="E1326" t="str">
            <v>304NWP0</v>
          </cell>
          <cell r="F1326" t="str">
            <v>NYVA</v>
          </cell>
          <cell r="G1326" t="str">
            <v>937</v>
          </cell>
          <cell r="H1326" t="str">
            <v>VIOLET LT/BROWN GOLD</v>
          </cell>
          <cell r="I1326">
            <v>1.153</v>
          </cell>
          <cell r="J1326">
            <v>12</v>
          </cell>
          <cell r="K1326">
            <v>0</v>
          </cell>
          <cell r="L1326">
            <v>6</v>
          </cell>
          <cell r="M1326">
            <v>0</v>
          </cell>
          <cell r="N1326">
            <v>10</v>
          </cell>
          <cell r="O1326">
            <v>0</v>
          </cell>
          <cell r="P1326">
            <v>6.02</v>
          </cell>
          <cell r="Q1326">
            <v>0</v>
          </cell>
          <cell r="R1326" t="str">
            <v>ETE 2019</v>
          </cell>
          <cell r="S1326" t="str">
            <v>SHOES</v>
          </cell>
          <cell r="T1326" t="str">
            <v>WOMAN</v>
          </cell>
          <cell r="U1326" t="str">
            <v>36-1|37-2|38-3|39-3|40-2|41-1</v>
          </cell>
          <cell r="V1326" t="str">
            <v>C12W</v>
          </cell>
          <cell r="W1326">
            <v>168</v>
          </cell>
          <cell r="X1326">
            <v>14</v>
          </cell>
          <cell r="CG1326">
            <v>14</v>
          </cell>
          <cell r="CL1326">
            <v>0</v>
          </cell>
        </row>
        <row r="1327">
          <cell r="D1327" t="str">
            <v>304NWP0-937-PAI</v>
          </cell>
          <cell r="E1327" t="str">
            <v>304NWP0</v>
          </cell>
          <cell r="F1327" t="str">
            <v>NYVA</v>
          </cell>
          <cell r="G1327" t="str">
            <v>937</v>
          </cell>
          <cell r="H1327" t="str">
            <v>VIOLET LT/BROWN GOLD</v>
          </cell>
          <cell r="I1327">
            <v>1.153</v>
          </cell>
          <cell r="J1327">
            <v>12</v>
          </cell>
          <cell r="K1327">
            <v>0</v>
          </cell>
          <cell r="L1327">
            <v>6</v>
          </cell>
          <cell r="M1327">
            <v>0</v>
          </cell>
          <cell r="N1327">
            <v>10</v>
          </cell>
          <cell r="O1327">
            <v>0</v>
          </cell>
          <cell r="P1327">
            <v>6.02</v>
          </cell>
          <cell r="Q1327">
            <v>0</v>
          </cell>
          <cell r="R1327" t="str">
            <v>ETE 2019</v>
          </cell>
          <cell r="S1327" t="str">
            <v>SHOES</v>
          </cell>
          <cell r="T1327" t="str">
            <v>WOMAN</v>
          </cell>
          <cell r="U1327" t="str">
            <v>(vide)</v>
          </cell>
          <cell r="V1327" t="str">
            <v>PAI</v>
          </cell>
          <cell r="W1327">
            <v>219</v>
          </cell>
          <cell r="X1327">
            <v>219</v>
          </cell>
          <cell r="AM1327">
            <v>18</v>
          </cell>
          <cell r="AN1327">
            <v>32</v>
          </cell>
          <cell r="AO1327">
            <v>53</v>
          </cell>
          <cell r="AP1327">
            <v>62</v>
          </cell>
          <cell r="AQ1327">
            <v>35</v>
          </cell>
          <cell r="AR1327">
            <v>19</v>
          </cell>
          <cell r="CL1327">
            <v>0</v>
          </cell>
        </row>
        <row r="1328">
          <cell r="D1328" t="str">
            <v>304NYA0-910-PCS</v>
          </cell>
          <cell r="E1328" t="str">
            <v>304NYA0</v>
          </cell>
          <cell r="F1328" t="str">
            <v>LA BARSMIN AUTH CAP</v>
          </cell>
          <cell r="G1328" t="str">
            <v>910</v>
          </cell>
          <cell r="H1328" t="str">
            <v>RED/BLUE</v>
          </cell>
          <cell r="I1328">
            <v>4.4930000000000003</v>
          </cell>
          <cell r="J1328">
            <v>30</v>
          </cell>
          <cell r="K1328">
            <v>0</v>
          </cell>
          <cell r="L1328">
            <v>12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 t="str">
            <v>HIVER 2019</v>
          </cell>
          <cell r="S1328" t="str">
            <v>ACC</v>
          </cell>
          <cell r="T1328" t="str">
            <v>UNISEX</v>
          </cell>
          <cell r="U1328" t="str">
            <v>(vide)</v>
          </cell>
          <cell r="V1328" t="str">
            <v>PCS</v>
          </cell>
          <cell r="W1328">
            <v>8</v>
          </cell>
          <cell r="X1328">
            <v>8</v>
          </cell>
          <cell r="CF1328">
            <v>8</v>
          </cell>
          <cell r="CL1328">
            <v>0</v>
          </cell>
        </row>
        <row r="1329">
          <cell r="D1329" t="str">
            <v>304NYE0-911-C14M</v>
          </cell>
          <cell r="E1329" t="str">
            <v>304NYE0</v>
          </cell>
          <cell r="F1329" t="str">
            <v>BIRDY PU</v>
          </cell>
          <cell r="G1329" t="str">
            <v>911</v>
          </cell>
          <cell r="H1329" t="str">
            <v>BLACK/BLACK/GREY MD</v>
          </cell>
          <cell r="I1329">
            <v>7.7210000000000001</v>
          </cell>
          <cell r="J1329">
            <v>50</v>
          </cell>
          <cell r="K1329">
            <v>0</v>
          </cell>
          <cell r="L1329">
            <v>25</v>
          </cell>
          <cell r="M1329">
            <v>0</v>
          </cell>
          <cell r="N1329">
            <v>40</v>
          </cell>
          <cell r="O1329">
            <v>0</v>
          </cell>
          <cell r="P1329">
            <v>20</v>
          </cell>
          <cell r="Q1329">
            <v>0</v>
          </cell>
          <cell r="R1329" t="str">
            <v>HIVER 2019</v>
          </cell>
          <cell r="S1329" t="str">
            <v>SHOES</v>
          </cell>
          <cell r="T1329" t="str">
            <v>MAN</v>
          </cell>
          <cell r="U1329" t="str">
            <v>40-1|41-2|42-3|43-3|44-2|45-2|46-1</v>
          </cell>
          <cell r="V1329" t="str">
            <v>C14M</v>
          </cell>
          <cell r="W1329">
            <v>28</v>
          </cell>
          <cell r="X1329">
            <v>2</v>
          </cell>
          <cell r="CG1329">
            <v>2</v>
          </cell>
          <cell r="CL1329">
            <v>0</v>
          </cell>
        </row>
        <row r="1330">
          <cell r="D1330" t="str">
            <v>304NYE0-911-PAI</v>
          </cell>
          <cell r="E1330" t="str">
            <v>304NYE0</v>
          </cell>
          <cell r="F1330" t="str">
            <v>BIRDY PU</v>
          </cell>
          <cell r="G1330" t="str">
            <v>911</v>
          </cell>
          <cell r="H1330" t="str">
            <v>BLACK/BLACK/GREY MD</v>
          </cell>
          <cell r="I1330">
            <v>7.7210000000000001</v>
          </cell>
          <cell r="J1330">
            <v>50</v>
          </cell>
          <cell r="K1330">
            <v>0</v>
          </cell>
          <cell r="L1330">
            <v>25</v>
          </cell>
          <cell r="M1330">
            <v>0</v>
          </cell>
          <cell r="N1330">
            <v>40</v>
          </cell>
          <cell r="O1330">
            <v>0</v>
          </cell>
          <cell r="P1330">
            <v>20</v>
          </cell>
          <cell r="Q1330">
            <v>0</v>
          </cell>
          <cell r="R1330" t="str">
            <v>HIVER 2019</v>
          </cell>
          <cell r="S1330" t="str">
            <v>SHOES</v>
          </cell>
          <cell r="T1330" t="str">
            <v>MAN</v>
          </cell>
          <cell r="U1330" t="str">
            <v>(vide)</v>
          </cell>
          <cell r="V1330" t="str">
            <v>PAI</v>
          </cell>
          <cell r="W1330">
            <v>16</v>
          </cell>
          <cell r="X1330">
            <v>16</v>
          </cell>
          <cell r="AQ1330">
            <v>4</v>
          </cell>
          <cell r="AU1330">
            <v>6</v>
          </cell>
          <cell r="AV1330">
            <v>3</v>
          </cell>
          <cell r="AW1330">
            <v>3</v>
          </cell>
          <cell r="CL1330">
            <v>0</v>
          </cell>
        </row>
        <row r="1331">
          <cell r="D1331" t="str">
            <v>304NYF0-905-C14M</v>
          </cell>
          <cell r="E1331" t="str">
            <v>304NYF0</v>
          </cell>
          <cell r="F1331" t="str">
            <v xml:space="preserve">BIRDY 2 </v>
          </cell>
          <cell r="G1331" t="str">
            <v>905</v>
          </cell>
          <cell r="H1331" t="str">
            <v xml:space="preserve">WHITE BLUE RED </v>
          </cell>
          <cell r="I1331">
            <v>7.6369999999999996</v>
          </cell>
          <cell r="J1331">
            <v>45</v>
          </cell>
          <cell r="K1331">
            <v>0</v>
          </cell>
          <cell r="L1331">
            <v>22.5</v>
          </cell>
          <cell r="M1331">
            <v>0</v>
          </cell>
          <cell r="N1331">
            <v>40</v>
          </cell>
          <cell r="O1331">
            <v>0</v>
          </cell>
          <cell r="P1331">
            <v>20</v>
          </cell>
          <cell r="Q1331">
            <v>0</v>
          </cell>
          <cell r="R1331" t="str">
            <v>HIVER 2019</v>
          </cell>
          <cell r="S1331" t="str">
            <v>SHOES</v>
          </cell>
          <cell r="T1331" t="str">
            <v>MAN</v>
          </cell>
          <cell r="U1331" t="str">
            <v>40-1|41-2|42-3|43-3|44-2|45-2|46-1</v>
          </cell>
          <cell r="V1331" t="str">
            <v>C14M</v>
          </cell>
          <cell r="W1331">
            <v>14</v>
          </cell>
          <cell r="X1331">
            <v>1</v>
          </cell>
          <cell r="CG1331">
            <v>1</v>
          </cell>
          <cell r="CL1331">
            <v>0</v>
          </cell>
        </row>
        <row r="1332">
          <cell r="D1332" t="str">
            <v>304NYF0-905-PAI</v>
          </cell>
          <cell r="E1332" t="str">
            <v>304NYF0</v>
          </cell>
          <cell r="F1332" t="str">
            <v xml:space="preserve">BIRDY 2 </v>
          </cell>
          <cell r="G1332" t="str">
            <v>905</v>
          </cell>
          <cell r="H1332" t="str">
            <v xml:space="preserve">WHITE BLUE RED </v>
          </cell>
          <cell r="I1332">
            <v>7.6369999999999996</v>
          </cell>
          <cell r="J1332">
            <v>45</v>
          </cell>
          <cell r="K1332">
            <v>0</v>
          </cell>
          <cell r="L1332">
            <v>22.5</v>
          </cell>
          <cell r="M1332">
            <v>0</v>
          </cell>
          <cell r="N1332">
            <v>40</v>
          </cell>
          <cell r="O1332">
            <v>0</v>
          </cell>
          <cell r="P1332">
            <v>20</v>
          </cell>
          <cell r="Q1332">
            <v>0</v>
          </cell>
          <cell r="R1332" t="str">
            <v>HIVER 2019</v>
          </cell>
          <cell r="S1332" t="str">
            <v>SHOES</v>
          </cell>
          <cell r="T1332" t="str">
            <v>MAN</v>
          </cell>
          <cell r="U1332" t="str">
            <v>(vide)</v>
          </cell>
          <cell r="V1332" t="str">
            <v>PAI</v>
          </cell>
          <cell r="W1332">
            <v>3</v>
          </cell>
          <cell r="X1332">
            <v>3</v>
          </cell>
          <cell r="AR1332">
            <v>2</v>
          </cell>
          <cell r="AW1332">
            <v>1</v>
          </cell>
          <cell r="CL1332">
            <v>0</v>
          </cell>
        </row>
        <row r="1333">
          <cell r="D1333" t="str">
            <v>304NYF0-907-PAI</v>
          </cell>
          <cell r="E1333" t="str">
            <v>304NYF0</v>
          </cell>
          <cell r="F1333" t="str">
            <v xml:space="preserve">BIRDY 2 </v>
          </cell>
          <cell r="G1333" t="str">
            <v>907</v>
          </cell>
          <cell r="H1333" t="str">
            <v xml:space="preserve">BLUE BEIGE ORANGE </v>
          </cell>
          <cell r="I1333">
            <v>7.6369999999999996</v>
          </cell>
          <cell r="J1333">
            <v>45</v>
          </cell>
          <cell r="K1333">
            <v>0</v>
          </cell>
          <cell r="L1333">
            <v>22.5</v>
          </cell>
          <cell r="M1333">
            <v>0</v>
          </cell>
          <cell r="N1333">
            <v>40</v>
          </cell>
          <cell r="O1333">
            <v>0</v>
          </cell>
          <cell r="P1333">
            <v>20</v>
          </cell>
          <cell r="Q1333">
            <v>0</v>
          </cell>
          <cell r="R1333" t="str">
            <v>HIVER 2019</v>
          </cell>
          <cell r="S1333" t="str">
            <v>SHOES</v>
          </cell>
          <cell r="T1333" t="str">
            <v>MAN</v>
          </cell>
          <cell r="U1333" t="str">
            <v>(vide)</v>
          </cell>
          <cell r="V1333" t="str">
            <v>PAI</v>
          </cell>
          <cell r="W1333">
            <v>9</v>
          </cell>
          <cell r="X1333">
            <v>9</v>
          </cell>
          <cell r="AQ1333">
            <v>1</v>
          </cell>
          <cell r="AR1333">
            <v>1</v>
          </cell>
          <cell r="AS1333">
            <v>2</v>
          </cell>
          <cell r="AU1333">
            <v>2</v>
          </cell>
          <cell r="AV1333">
            <v>2</v>
          </cell>
          <cell r="AW1333">
            <v>1</v>
          </cell>
          <cell r="CL1333">
            <v>0</v>
          </cell>
        </row>
        <row r="1334">
          <cell r="D1334" t="str">
            <v>304NYF0-908-C14M</v>
          </cell>
          <cell r="E1334" t="str">
            <v>304NYF0</v>
          </cell>
          <cell r="F1334" t="str">
            <v xml:space="preserve">BIRDY 2 </v>
          </cell>
          <cell r="G1334" t="str">
            <v>908</v>
          </cell>
          <cell r="H1334" t="str">
            <v xml:space="preserve">BLACK GREY SILVER </v>
          </cell>
          <cell r="I1334">
            <v>7.6369999999999996</v>
          </cell>
          <cell r="J1334">
            <v>45</v>
          </cell>
          <cell r="K1334">
            <v>0</v>
          </cell>
          <cell r="L1334">
            <v>22.5</v>
          </cell>
          <cell r="M1334">
            <v>0</v>
          </cell>
          <cell r="N1334">
            <v>40</v>
          </cell>
          <cell r="O1334">
            <v>0</v>
          </cell>
          <cell r="P1334">
            <v>20</v>
          </cell>
          <cell r="Q1334">
            <v>0</v>
          </cell>
          <cell r="R1334" t="str">
            <v>HIVER 2019</v>
          </cell>
          <cell r="S1334" t="str">
            <v>SHOES</v>
          </cell>
          <cell r="T1334" t="str">
            <v>MAN</v>
          </cell>
          <cell r="U1334" t="str">
            <v>40-1|41-2|42-3|43-3|44-2|45-2|46-1</v>
          </cell>
          <cell r="V1334" t="str">
            <v>C14M</v>
          </cell>
          <cell r="W1334">
            <v>154</v>
          </cell>
          <cell r="X1334">
            <v>11</v>
          </cell>
          <cell r="CG1334">
            <v>11</v>
          </cell>
          <cell r="CL1334">
            <v>0</v>
          </cell>
        </row>
        <row r="1335">
          <cell r="D1335" t="str">
            <v>304NYF0-908-PAI</v>
          </cell>
          <cell r="E1335" t="str">
            <v>304NYF0</v>
          </cell>
          <cell r="F1335" t="str">
            <v xml:space="preserve">BIRDY 2 </v>
          </cell>
          <cell r="G1335" t="str">
            <v>908</v>
          </cell>
          <cell r="H1335" t="str">
            <v xml:space="preserve">BLACK GREY SILVER </v>
          </cell>
          <cell r="I1335">
            <v>7.6369999999999996</v>
          </cell>
          <cell r="J1335">
            <v>45</v>
          </cell>
          <cell r="K1335">
            <v>0</v>
          </cell>
          <cell r="L1335">
            <v>22.5</v>
          </cell>
          <cell r="M1335">
            <v>0</v>
          </cell>
          <cell r="N1335">
            <v>40</v>
          </cell>
          <cell r="O1335">
            <v>0</v>
          </cell>
          <cell r="P1335">
            <v>20</v>
          </cell>
          <cell r="Q1335">
            <v>0</v>
          </cell>
          <cell r="R1335" t="str">
            <v>HIVER 2019</v>
          </cell>
          <cell r="S1335" t="str">
            <v>SHOES</v>
          </cell>
          <cell r="T1335" t="str">
            <v>MAN</v>
          </cell>
          <cell r="U1335" t="str">
            <v>(vide)</v>
          </cell>
          <cell r="V1335" t="str">
            <v>PAI</v>
          </cell>
          <cell r="W1335">
            <v>20</v>
          </cell>
          <cell r="X1335">
            <v>20</v>
          </cell>
          <cell r="AQ1335">
            <v>2</v>
          </cell>
          <cell r="AR1335">
            <v>4</v>
          </cell>
          <cell r="AS1335">
            <v>4</v>
          </cell>
          <cell r="AT1335">
            <v>2</v>
          </cell>
          <cell r="AU1335">
            <v>3</v>
          </cell>
          <cell r="AV1335">
            <v>3</v>
          </cell>
          <cell r="AW1335">
            <v>2</v>
          </cell>
          <cell r="CL1335">
            <v>0</v>
          </cell>
        </row>
        <row r="1336">
          <cell r="D1336" t="str">
            <v>304NYF0-938-C14M</v>
          </cell>
          <cell r="E1336" t="str">
            <v>304NYF0</v>
          </cell>
          <cell r="F1336" t="str">
            <v xml:space="preserve">BIRDY 2 </v>
          </cell>
          <cell r="G1336" t="str">
            <v>938</v>
          </cell>
          <cell r="H1336" t="str">
            <v>BLACK/ORANGE FLAME</v>
          </cell>
          <cell r="I1336">
            <v>7.6369999999999996</v>
          </cell>
          <cell r="J1336">
            <v>45</v>
          </cell>
          <cell r="K1336">
            <v>0</v>
          </cell>
          <cell r="L1336">
            <v>22.5</v>
          </cell>
          <cell r="M1336">
            <v>0</v>
          </cell>
          <cell r="N1336">
            <v>40</v>
          </cell>
          <cell r="O1336">
            <v>0</v>
          </cell>
          <cell r="P1336">
            <v>20</v>
          </cell>
          <cell r="Q1336">
            <v>0</v>
          </cell>
          <cell r="R1336" t="str">
            <v>HIVER 2019</v>
          </cell>
          <cell r="S1336" t="str">
            <v>SHOES</v>
          </cell>
          <cell r="T1336" t="str">
            <v>MAN</v>
          </cell>
          <cell r="U1336" t="str">
            <v>40-1|41-2|42-3|43-3|44-2|45-2|46-1</v>
          </cell>
          <cell r="V1336" t="str">
            <v>C14M</v>
          </cell>
          <cell r="W1336">
            <v>252</v>
          </cell>
          <cell r="X1336">
            <v>18</v>
          </cell>
          <cell r="CG1336">
            <v>18</v>
          </cell>
          <cell r="CL1336">
            <v>0</v>
          </cell>
        </row>
        <row r="1337">
          <cell r="D1337" t="str">
            <v>304NYF0-938-PAI</v>
          </cell>
          <cell r="E1337" t="str">
            <v>304NYF0</v>
          </cell>
          <cell r="F1337" t="str">
            <v xml:space="preserve">BIRDY 2 </v>
          </cell>
          <cell r="G1337" t="str">
            <v>938</v>
          </cell>
          <cell r="H1337" t="str">
            <v>BLACK/ORANGE FLAME</v>
          </cell>
          <cell r="I1337">
            <v>7.6369999999999996</v>
          </cell>
          <cell r="J1337">
            <v>45</v>
          </cell>
          <cell r="K1337">
            <v>0</v>
          </cell>
          <cell r="L1337">
            <v>22.5</v>
          </cell>
          <cell r="M1337">
            <v>0</v>
          </cell>
          <cell r="N1337">
            <v>40</v>
          </cell>
          <cell r="O1337">
            <v>0</v>
          </cell>
          <cell r="P1337">
            <v>20</v>
          </cell>
          <cell r="Q1337">
            <v>0</v>
          </cell>
          <cell r="R1337" t="str">
            <v>HIVER 2019</v>
          </cell>
          <cell r="S1337" t="str">
            <v>SHOES</v>
          </cell>
          <cell r="T1337" t="str">
            <v>MAN</v>
          </cell>
          <cell r="U1337" t="str">
            <v>(vide)</v>
          </cell>
          <cell r="V1337" t="str">
            <v>PAI</v>
          </cell>
          <cell r="W1337">
            <v>19</v>
          </cell>
          <cell r="X1337">
            <v>19</v>
          </cell>
          <cell r="AQ1337">
            <v>2</v>
          </cell>
          <cell r="AR1337">
            <v>4</v>
          </cell>
          <cell r="AS1337">
            <v>4</v>
          </cell>
          <cell r="AT1337">
            <v>4</v>
          </cell>
          <cell r="AU1337">
            <v>2</v>
          </cell>
          <cell r="AV1337">
            <v>2</v>
          </cell>
          <cell r="AW1337">
            <v>1</v>
          </cell>
          <cell r="CL1337">
            <v>0</v>
          </cell>
        </row>
        <row r="1338">
          <cell r="D1338" t="str">
            <v>304NYF0-938-C8MN</v>
          </cell>
          <cell r="E1338" t="str">
            <v>304NYF0</v>
          </cell>
          <cell r="F1338" t="str">
            <v xml:space="preserve">BIRDY 2 </v>
          </cell>
          <cell r="G1338" t="str">
            <v>938</v>
          </cell>
          <cell r="H1338" t="str">
            <v>BLACK/ORANGE FLAME</v>
          </cell>
          <cell r="I1338">
            <v>7.6369999999999996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 t="str">
            <v>HIVER 2019</v>
          </cell>
          <cell r="S1338" t="str">
            <v>SHOES</v>
          </cell>
          <cell r="T1338" t="str">
            <v>MAN</v>
          </cell>
          <cell r="U1338" t="str">
            <v>40-1|41-1|42-2|43-2|44-1|45-1</v>
          </cell>
          <cell r="V1338" t="str">
            <v>C8MN</v>
          </cell>
          <cell r="W1338">
            <v>136</v>
          </cell>
          <cell r="X1338">
            <v>17</v>
          </cell>
          <cell r="CG1338">
            <v>17</v>
          </cell>
          <cell r="CL1338">
            <v>0</v>
          </cell>
        </row>
        <row r="1339">
          <cell r="D1339" t="str">
            <v>304NYG0-909-PAI</v>
          </cell>
          <cell r="E1339" t="str">
            <v>304NYG0</v>
          </cell>
          <cell r="F1339" t="str">
            <v>BIRDY 3</v>
          </cell>
          <cell r="G1339" t="str">
            <v>909</v>
          </cell>
          <cell r="H1339" t="str">
            <v>BLACK PINK CLOUD</v>
          </cell>
          <cell r="I1339">
            <v>7.1150000000000002</v>
          </cell>
          <cell r="J1339">
            <v>45</v>
          </cell>
          <cell r="K1339">
            <v>0</v>
          </cell>
          <cell r="L1339">
            <v>22.5</v>
          </cell>
          <cell r="M1339">
            <v>0</v>
          </cell>
          <cell r="N1339">
            <v>40</v>
          </cell>
          <cell r="O1339">
            <v>0</v>
          </cell>
          <cell r="P1339">
            <v>24.1</v>
          </cell>
          <cell r="Q1339">
            <v>0</v>
          </cell>
          <cell r="R1339" t="str">
            <v>HIVER 2019</v>
          </cell>
          <cell r="S1339" t="str">
            <v>SHOES</v>
          </cell>
          <cell r="T1339" t="str">
            <v>WOMAN</v>
          </cell>
          <cell r="U1339" t="str">
            <v>(vide)</v>
          </cell>
          <cell r="V1339" t="str">
            <v>PAI</v>
          </cell>
          <cell r="W1339">
            <v>3</v>
          </cell>
          <cell r="X1339">
            <v>3</v>
          </cell>
          <cell r="AM1339">
            <v>1</v>
          </cell>
          <cell r="AP1339">
            <v>1</v>
          </cell>
          <cell r="AQ1339">
            <v>1</v>
          </cell>
          <cell r="CL1339">
            <v>0</v>
          </cell>
        </row>
        <row r="1340">
          <cell r="D1340" t="str">
            <v>304NYG0-940-PAI</v>
          </cell>
          <cell r="E1340" t="str">
            <v>304NYG0</v>
          </cell>
          <cell r="F1340" t="str">
            <v>BIRDY 3</v>
          </cell>
          <cell r="G1340" t="str">
            <v>940</v>
          </cell>
          <cell r="H1340" t="str">
            <v>BLACK/PINK HOT</v>
          </cell>
          <cell r="I1340">
            <v>7.1150000000000002</v>
          </cell>
          <cell r="J1340">
            <v>45</v>
          </cell>
          <cell r="K1340">
            <v>0</v>
          </cell>
          <cell r="L1340">
            <v>22.5</v>
          </cell>
          <cell r="M1340">
            <v>0</v>
          </cell>
          <cell r="N1340">
            <v>40</v>
          </cell>
          <cell r="O1340">
            <v>0</v>
          </cell>
          <cell r="P1340">
            <v>24.1</v>
          </cell>
          <cell r="Q1340">
            <v>0</v>
          </cell>
          <cell r="R1340" t="str">
            <v>HIVER 2019</v>
          </cell>
          <cell r="S1340" t="str">
            <v>SHOES</v>
          </cell>
          <cell r="T1340" t="str">
            <v>WOMAN</v>
          </cell>
          <cell r="U1340" t="str">
            <v>(vide)</v>
          </cell>
          <cell r="V1340" t="str">
            <v>PAI</v>
          </cell>
          <cell r="W1340">
            <v>10</v>
          </cell>
          <cell r="X1340">
            <v>10</v>
          </cell>
          <cell r="AM1340">
            <v>2</v>
          </cell>
          <cell r="AN1340">
            <v>4</v>
          </cell>
          <cell r="AO1340">
            <v>2</v>
          </cell>
          <cell r="AP1340">
            <v>1</v>
          </cell>
          <cell r="AQ1340">
            <v>1</v>
          </cell>
          <cell r="CL1340">
            <v>0</v>
          </cell>
        </row>
        <row r="1341">
          <cell r="D1341" t="str">
            <v>304NYG0-940-C8W</v>
          </cell>
          <cell r="E1341" t="str">
            <v>304NYG0</v>
          </cell>
          <cell r="F1341" t="str">
            <v>BIRDY 3</v>
          </cell>
          <cell r="G1341" t="str">
            <v>940</v>
          </cell>
          <cell r="H1341" t="str">
            <v>BLACK/PINK HOT</v>
          </cell>
          <cell r="I1341">
            <v>7.1150000000000002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 t="str">
            <v>HIVER 2019</v>
          </cell>
          <cell r="S1341" t="str">
            <v>SHOES</v>
          </cell>
          <cell r="T1341" t="str">
            <v>WOMAN</v>
          </cell>
          <cell r="U1341" t="str">
            <v>36-1|37-1|38-2|39-2|40-1|41-1</v>
          </cell>
          <cell r="V1341" t="str">
            <v>C8W</v>
          </cell>
          <cell r="W1341">
            <v>72</v>
          </cell>
          <cell r="X1341">
            <v>9</v>
          </cell>
          <cell r="CG1341">
            <v>9</v>
          </cell>
          <cell r="CL1341">
            <v>0</v>
          </cell>
        </row>
        <row r="1342">
          <cell r="D1342" t="str">
            <v>304NZ80-909-PCS</v>
          </cell>
          <cell r="E1342" t="str">
            <v>304NZ80</v>
          </cell>
          <cell r="F1342" t="str">
            <v>BRILLO 222 BANDA SWEAT</v>
          </cell>
          <cell r="G1342" t="str">
            <v>909</v>
          </cell>
          <cell r="H1342" t="str">
            <v>BLUE RED/TOMATO</v>
          </cell>
          <cell r="I1342">
            <v>12.54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55</v>
          </cell>
          <cell r="O1342">
            <v>0</v>
          </cell>
          <cell r="P1342">
            <v>27.5</v>
          </cell>
          <cell r="Q1342">
            <v>0</v>
          </cell>
          <cell r="R1342" t="str">
            <v>HIVER 2018</v>
          </cell>
          <cell r="S1342" t="str">
            <v>APPAREL</v>
          </cell>
          <cell r="T1342" t="str">
            <v>WOMAN</v>
          </cell>
          <cell r="U1342" t="str">
            <v>(vide)</v>
          </cell>
          <cell r="V1342" t="str">
            <v>PCS</v>
          </cell>
          <cell r="W1342">
            <v>3</v>
          </cell>
          <cell r="X1342">
            <v>3</v>
          </cell>
          <cell r="BS1342">
            <v>2</v>
          </cell>
          <cell r="BV1342">
            <v>1</v>
          </cell>
          <cell r="CL1342">
            <v>0</v>
          </cell>
        </row>
        <row r="1343">
          <cell r="D1343" t="str">
            <v>304NZS0-923-C12J</v>
          </cell>
          <cell r="E1343" t="str">
            <v>304NZS0</v>
          </cell>
          <cell r="F1343" t="str">
            <v>BIRDY KID</v>
          </cell>
          <cell r="G1343" t="str">
            <v>923</v>
          </cell>
          <cell r="H1343" t="str">
            <v>BLACK/TURQUOISE/PINK</v>
          </cell>
          <cell r="I1343">
            <v>7.1950000000000003</v>
          </cell>
          <cell r="J1343">
            <v>38</v>
          </cell>
          <cell r="K1343">
            <v>0</v>
          </cell>
          <cell r="L1343">
            <v>19</v>
          </cell>
          <cell r="M1343">
            <v>0</v>
          </cell>
          <cell r="N1343">
            <v>35</v>
          </cell>
          <cell r="O1343">
            <v>0</v>
          </cell>
          <cell r="P1343">
            <v>21.08</v>
          </cell>
          <cell r="Q1343">
            <v>0</v>
          </cell>
          <cell r="R1343" t="str">
            <v>HIVER 2019</v>
          </cell>
          <cell r="S1343" t="str">
            <v>SHOES</v>
          </cell>
          <cell r="T1343" t="str">
            <v>KID</v>
          </cell>
          <cell r="U1343" t="str">
            <v>35-3|36-3|37-3|38-2|39-1</v>
          </cell>
          <cell r="V1343" t="str">
            <v>C12J</v>
          </cell>
          <cell r="W1343">
            <v>12</v>
          </cell>
          <cell r="X1343">
            <v>1</v>
          </cell>
          <cell r="CG1343">
            <v>1</v>
          </cell>
          <cell r="CL1343">
            <v>0</v>
          </cell>
        </row>
        <row r="1344">
          <cell r="D1344" t="str">
            <v>304NZS0-923-PAI</v>
          </cell>
          <cell r="E1344" t="str">
            <v>304NZS0</v>
          </cell>
          <cell r="F1344" t="str">
            <v>BIRDY KID</v>
          </cell>
          <cell r="G1344" t="str">
            <v>923</v>
          </cell>
          <cell r="H1344" t="str">
            <v>BLACK/TURQUOISE/PINK</v>
          </cell>
          <cell r="I1344">
            <v>7.1950000000000003</v>
          </cell>
          <cell r="J1344">
            <v>38</v>
          </cell>
          <cell r="K1344">
            <v>0</v>
          </cell>
          <cell r="L1344">
            <v>19</v>
          </cell>
          <cell r="M1344">
            <v>0</v>
          </cell>
          <cell r="N1344">
            <v>35</v>
          </cell>
          <cell r="O1344">
            <v>0</v>
          </cell>
          <cell r="P1344">
            <v>21.08</v>
          </cell>
          <cell r="Q1344">
            <v>0</v>
          </cell>
          <cell r="R1344" t="str">
            <v>HIVER 2019</v>
          </cell>
          <cell r="S1344" t="str">
            <v>SHOES</v>
          </cell>
          <cell r="T1344" t="str">
            <v>KID</v>
          </cell>
          <cell r="U1344" t="str">
            <v>(vide)</v>
          </cell>
          <cell r="V1344" t="str">
            <v>PAI</v>
          </cell>
          <cell r="W1344">
            <v>4</v>
          </cell>
          <cell r="X1344">
            <v>4</v>
          </cell>
          <cell r="AL1344">
            <v>3</v>
          </cell>
          <cell r="AP1344">
            <v>1</v>
          </cell>
          <cell r="CL1344">
            <v>0</v>
          </cell>
        </row>
        <row r="1345">
          <cell r="D1345" t="str">
            <v>304NZS0-924-PAI</v>
          </cell>
          <cell r="E1345" t="str">
            <v>304NZS0</v>
          </cell>
          <cell r="F1345" t="str">
            <v>BIRDY KID</v>
          </cell>
          <cell r="G1345" t="str">
            <v>924</v>
          </cell>
          <cell r="H1345" t="str">
            <v>BLACK/GREY/GREEN</v>
          </cell>
          <cell r="I1345">
            <v>7.1950000000000003</v>
          </cell>
          <cell r="J1345">
            <v>38</v>
          </cell>
          <cell r="K1345">
            <v>0</v>
          </cell>
          <cell r="L1345">
            <v>19</v>
          </cell>
          <cell r="M1345">
            <v>0</v>
          </cell>
          <cell r="N1345">
            <v>35</v>
          </cell>
          <cell r="O1345">
            <v>0</v>
          </cell>
          <cell r="P1345">
            <v>21.08</v>
          </cell>
          <cell r="Q1345">
            <v>0</v>
          </cell>
          <cell r="R1345" t="str">
            <v>HIVER 2019</v>
          </cell>
          <cell r="S1345" t="str">
            <v>SHOES</v>
          </cell>
          <cell r="T1345" t="str">
            <v>KID</v>
          </cell>
          <cell r="U1345" t="str">
            <v>(vide)</v>
          </cell>
          <cell r="V1345" t="str">
            <v>PAI</v>
          </cell>
          <cell r="W1345">
            <v>6</v>
          </cell>
          <cell r="X1345">
            <v>6</v>
          </cell>
          <cell r="AL1345">
            <v>1</v>
          </cell>
          <cell r="AM1345">
            <v>3</v>
          </cell>
          <cell r="AN1345">
            <v>2</v>
          </cell>
          <cell r="CL1345">
            <v>0</v>
          </cell>
        </row>
        <row r="1346">
          <cell r="D1346" t="str">
            <v>304NZS0-941-PAI</v>
          </cell>
          <cell r="E1346" t="str">
            <v>304NZS0</v>
          </cell>
          <cell r="F1346" t="str">
            <v>BIRDY KID</v>
          </cell>
          <cell r="G1346" t="str">
            <v>941</v>
          </cell>
          <cell r="H1346" t="str">
            <v>BLACK/BLUE PRINCESS</v>
          </cell>
          <cell r="I1346">
            <v>7.1950000000000003</v>
          </cell>
          <cell r="J1346">
            <v>38</v>
          </cell>
          <cell r="K1346">
            <v>0</v>
          </cell>
          <cell r="L1346">
            <v>19</v>
          </cell>
          <cell r="M1346">
            <v>0</v>
          </cell>
          <cell r="N1346">
            <v>35</v>
          </cell>
          <cell r="O1346">
            <v>0</v>
          </cell>
          <cell r="P1346">
            <v>21.08</v>
          </cell>
          <cell r="Q1346">
            <v>0</v>
          </cell>
          <cell r="R1346" t="str">
            <v>HIVER 2019</v>
          </cell>
          <cell r="S1346" t="str">
            <v>SHOES</v>
          </cell>
          <cell r="T1346" t="str">
            <v>KID</v>
          </cell>
          <cell r="U1346" t="str">
            <v>(vide)</v>
          </cell>
          <cell r="V1346" t="str">
            <v>PAI</v>
          </cell>
          <cell r="W1346">
            <v>22</v>
          </cell>
          <cell r="X1346">
            <v>22</v>
          </cell>
          <cell r="AL1346">
            <v>4</v>
          </cell>
          <cell r="AM1346">
            <v>6</v>
          </cell>
          <cell r="AN1346">
            <v>6</v>
          </cell>
          <cell r="AO1346">
            <v>4</v>
          </cell>
          <cell r="AP1346">
            <v>2</v>
          </cell>
          <cell r="CL1346">
            <v>0</v>
          </cell>
        </row>
        <row r="1347">
          <cell r="D1347" t="str">
            <v>304NZS0-941-C12JR</v>
          </cell>
          <cell r="E1347" t="str">
            <v>304NZS0</v>
          </cell>
          <cell r="F1347" t="str">
            <v>BIRDY KID</v>
          </cell>
          <cell r="G1347" t="str">
            <v>941</v>
          </cell>
          <cell r="H1347" t="str">
            <v>BLACK/BLUE PRINCESS</v>
          </cell>
          <cell r="I1347">
            <v>7.1950000000000003</v>
          </cell>
          <cell r="J1347">
            <v>38</v>
          </cell>
          <cell r="K1347">
            <v>0</v>
          </cell>
          <cell r="L1347">
            <v>19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 t="str">
            <v>HIVER 2019</v>
          </cell>
          <cell r="S1347" t="str">
            <v>SHOES</v>
          </cell>
          <cell r="T1347" t="str">
            <v>KID</v>
          </cell>
          <cell r="U1347" t="str">
            <v>35-2|36-3|37-3|38-2|39-2</v>
          </cell>
          <cell r="V1347" t="str">
            <v>C12JR</v>
          </cell>
          <cell r="W1347">
            <v>360</v>
          </cell>
          <cell r="X1347">
            <v>30</v>
          </cell>
          <cell r="CG1347">
            <v>30</v>
          </cell>
          <cell r="CL1347">
            <v>0</v>
          </cell>
        </row>
        <row r="1348">
          <cell r="D1348" t="str">
            <v>304NZS0-942-PAI</v>
          </cell>
          <cell r="E1348" t="str">
            <v>304NZS0</v>
          </cell>
          <cell r="F1348" t="str">
            <v>BIRDY KID</v>
          </cell>
          <cell r="G1348" t="str">
            <v>942</v>
          </cell>
          <cell r="H1348" t="str">
            <v>BLACK/PINK HOT</v>
          </cell>
          <cell r="I1348">
            <v>7.1950000000000003</v>
          </cell>
          <cell r="J1348">
            <v>38</v>
          </cell>
          <cell r="K1348">
            <v>0</v>
          </cell>
          <cell r="L1348">
            <v>19</v>
          </cell>
          <cell r="M1348">
            <v>0</v>
          </cell>
          <cell r="N1348">
            <v>35</v>
          </cell>
          <cell r="O1348">
            <v>0</v>
          </cell>
          <cell r="P1348">
            <v>21.08</v>
          </cell>
          <cell r="Q1348">
            <v>0</v>
          </cell>
          <cell r="R1348" t="str">
            <v>HIVER 2019</v>
          </cell>
          <cell r="S1348" t="str">
            <v>SHOES</v>
          </cell>
          <cell r="T1348" t="str">
            <v>KID</v>
          </cell>
          <cell r="U1348" t="str">
            <v>(vide)</v>
          </cell>
          <cell r="V1348" t="str">
            <v>PAI</v>
          </cell>
          <cell r="W1348">
            <v>23</v>
          </cell>
          <cell r="X1348">
            <v>23</v>
          </cell>
          <cell r="AL1348">
            <v>4</v>
          </cell>
          <cell r="AM1348">
            <v>6</v>
          </cell>
          <cell r="AN1348">
            <v>5</v>
          </cell>
          <cell r="AO1348">
            <v>4</v>
          </cell>
          <cell r="AP1348">
            <v>4</v>
          </cell>
          <cell r="CL1348">
            <v>0</v>
          </cell>
        </row>
        <row r="1349">
          <cell r="D1349" t="str">
            <v>304NZS0-942-C12JR</v>
          </cell>
          <cell r="E1349" t="str">
            <v>304NZS0</v>
          </cell>
          <cell r="F1349" t="str">
            <v>BIRDY KID</v>
          </cell>
          <cell r="G1349" t="str">
            <v>942</v>
          </cell>
          <cell r="H1349" t="str">
            <v>BLACK/PINK HOT</v>
          </cell>
          <cell r="I1349">
            <v>7.1950000000000003</v>
          </cell>
          <cell r="J1349">
            <v>38</v>
          </cell>
          <cell r="K1349">
            <v>0</v>
          </cell>
          <cell r="L1349">
            <v>19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 t="str">
            <v>HIVER 2019</v>
          </cell>
          <cell r="S1349" t="str">
            <v>SHOES</v>
          </cell>
          <cell r="T1349" t="str">
            <v>KID</v>
          </cell>
          <cell r="U1349" t="str">
            <v>35-2|36-3|37-3|38-2|39-2</v>
          </cell>
          <cell r="V1349" t="str">
            <v>C12JR</v>
          </cell>
          <cell r="W1349">
            <v>1092</v>
          </cell>
          <cell r="X1349">
            <v>91</v>
          </cell>
          <cell r="CG1349">
            <v>91</v>
          </cell>
          <cell r="CL1349">
            <v>0</v>
          </cell>
        </row>
        <row r="1350">
          <cell r="D1350" t="str">
            <v>304NZT0-941-PAI</v>
          </cell>
          <cell r="E1350" t="str">
            <v>304NZT0</v>
          </cell>
          <cell r="F1350" t="str">
            <v>BIRDY PU EV</v>
          </cell>
          <cell r="G1350" t="str">
            <v>941</v>
          </cell>
          <cell r="H1350" t="str">
            <v>BLACK/BLUE PRINCESS</v>
          </cell>
          <cell r="I1350">
            <v>6.86</v>
          </cell>
          <cell r="J1350">
            <v>35</v>
          </cell>
          <cell r="K1350">
            <v>0</v>
          </cell>
          <cell r="L1350">
            <v>17.5</v>
          </cell>
          <cell r="M1350">
            <v>0</v>
          </cell>
          <cell r="N1350">
            <v>30</v>
          </cell>
          <cell r="O1350">
            <v>0</v>
          </cell>
          <cell r="P1350">
            <v>18.07</v>
          </cell>
          <cell r="Q1350">
            <v>0</v>
          </cell>
          <cell r="R1350" t="str">
            <v>HIVER 2019</v>
          </cell>
          <cell r="S1350" t="str">
            <v>SHOES</v>
          </cell>
          <cell r="T1350" t="str">
            <v>KID</v>
          </cell>
          <cell r="U1350" t="str">
            <v>(vide)</v>
          </cell>
          <cell r="V1350" t="str">
            <v>PAI</v>
          </cell>
          <cell r="W1350">
            <v>27</v>
          </cell>
          <cell r="X1350">
            <v>27</v>
          </cell>
          <cell r="AE1350">
            <v>3</v>
          </cell>
          <cell r="AG1350">
            <v>4</v>
          </cell>
          <cell r="AH1350">
            <v>4</v>
          </cell>
          <cell r="AI1350">
            <v>6</v>
          </cell>
          <cell r="AJ1350">
            <v>6</v>
          </cell>
          <cell r="AK1350">
            <v>4</v>
          </cell>
          <cell r="CL1350">
            <v>0</v>
          </cell>
        </row>
        <row r="1351">
          <cell r="D1351" t="str">
            <v>304NZT0-942-PAI</v>
          </cell>
          <cell r="E1351" t="str">
            <v>304NZT0</v>
          </cell>
          <cell r="F1351" t="str">
            <v>BIRDY PU EV</v>
          </cell>
          <cell r="G1351" t="str">
            <v>942</v>
          </cell>
          <cell r="H1351" t="str">
            <v>BLACK/PINK HOT</v>
          </cell>
          <cell r="I1351">
            <v>6.86</v>
          </cell>
          <cell r="J1351">
            <v>35</v>
          </cell>
          <cell r="K1351">
            <v>0</v>
          </cell>
          <cell r="L1351">
            <v>17.5</v>
          </cell>
          <cell r="M1351">
            <v>0</v>
          </cell>
          <cell r="N1351">
            <v>30</v>
          </cell>
          <cell r="O1351">
            <v>0</v>
          </cell>
          <cell r="P1351">
            <v>18.07</v>
          </cell>
          <cell r="Q1351">
            <v>0</v>
          </cell>
          <cell r="R1351" t="str">
            <v>HIVER 2019</v>
          </cell>
          <cell r="S1351" t="str">
            <v>SHOES</v>
          </cell>
          <cell r="T1351" t="str">
            <v>KID</v>
          </cell>
          <cell r="U1351" t="str">
            <v>(vide)</v>
          </cell>
          <cell r="V1351" t="str">
            <v>PAI</v>
          </cell>
          <cell r="W1351">
            <v>27</v>
          </cell>
          <cell r="X1351">
            <v>27</v>
          </cell>
          <cell r="AE1351">
            <v>2</v>
          </cell>
          <cell r="AF1351">
            <v>1</v>
          </cell>
          <cell r="AG1351">
            <v>4</v>
          </cell>
          <cell r="AH1351">
            <v>4</v>
          </cell>
          <cell r="AI1351">
            <v>6</v>
          </cell>
          <cell r="AJ1351">
            <v>6</v>
          </cell>
          <cell r="AK1351">
            <v>4</v>
          </cell>
          <cell r="CL1351">
            <v>0</v>
          </cell>
        </row>
        <row r="1352">
          <cell r="D1352" t="str">
            <v>304NZU0-925-PAI</v>
          </cell>
          <cell r="E1352" t="str">
            <v>304NZU0</v>
          </cell>
          <cell r="F1352" t="str">
            <v>BIRDY 2 KID</v>
          </cell>
          <cell r="G1352" t="str">
            <v>925</v>
          </cell>
          <cell r="H1352" t="str">
            <v>BLUENAVY/BLUE/ORANGE</v>
          </cell>
          <cell r="I1352">
            <v>7.1660000000000004</v>
          </cell>
          <cell r="J1352">
            <v>38</v>
          </cell>
          <cell r="K1352">
            <v>0</v>
          </cell>
          <cell r="L1352">
            <v>19</v>
          </cell>
          <cell r="M1352">
            <v>0</v>
          </cell>
          <cell r="N1352">
            <v>35</v>
          </cell>
          <cell r="O1352">
            <v>0</v>
          </cell>
          <cell r="P1352">
            <v>21.08</v>
          </cell>
          <cell r="Q1352">
            <v>0</v>
          </cell>
          <cell r="R1352" t="str">
            <v>HIVER 2019</v>
          </cell>
          <cell r="S1352" t="str">
            <v>SHOES</v>
          </cell>
          <cell r="T1352" t="str">
            <v>KID</v>
          </cell>
          <cell r="U1352" t="str">
            <v>(vide)</v>
          </cell>
          <cell r="V1352" t="str">
            <v>PAI</v>
          </cell>
          <cell r="W1352">
            <v>8</v>
          </cell>
          <cell r="X1352">
            <v>8</v>
          </cell>
          <cell r="AL1352">
            <v>3</v>
          </cell>
          <cell r="AM1352">
            <v>3</v>
          </cell>
          <cell r="AN1352">
            <v>2</v>
          </cell>
          <cell r="CL1352">
            <v>0</v>
          </cell>
        </row>
        <row r="1353">
          <cell r="D1353" t="str">
            <v>304NZU0-926-C12J</v>
          </cell>
          <cell r="E1353" t="str">
            <v>304NZU0</v>
          </cell>
          <cell r="F1353" t="str">
            <v>BIRDY 2 KID</v>
          </cell>
          <cell r="G1353" t="str">
            <v>926</v>
          </cell>
          <cell r="H1353" t="str">
            <v>BLUENAVY/PINK/AZURE</v>
          </cell>
          <cell r="I1353">
            <v>7.1660000000000004</v>
          </cell>
          <cell r="J1353">
            <v>38</v>
          </cell>
          <cell r="K1353">
            <v>0</v>
          </cell>
          <cell r="L1353">
            <v>19</v>
          </cell>
          <cell r="M1353">
            <v>0</v>
          </cell>
          <cell r="N1353">
            <v>35</v>
          </cell>
          <cell r="O1353">
            <v>0</v>
          </cell>
          <cell r="P1353">
            <v>21.08</v>
          </cell>
          <cell r="Q1353">
            <v>0</v>
          </cell>
          <cell r="R1353" t="str">
            <v>HIVER 2019</v>
          </cell>
          <cell r="S1353" t="str">
            <v>SHOES</v>
          </cell>
          <cell r="T1353" t="str">
            <v>KID</v>
          </cell>
          <cell r="U1353" t="str">
            <v>35-3|36-3|37-3|38-2|39-1</v>
          </cell>
          <cell r="V1353" t="str">
            <v>C12J</v>
          </cell>
          <cell r="W1353">
            <v>12</v>
          </cell>
          <cell r="X1353">
            <v>1</v>
          </cell>
          <cell r="CG1353">
            <v>1</v>
          </cell>
          <cell r="CL1353">
            <v>0</v>
          </cell>
        </row>
        <row r="1354">
          <cell r="D1354" t="str">
            <v>304NZU0-926-PAI</v>
          </cell>
          <cell r="E1354" t="str">
            <v>304NZU0</v>
          </cell>
          <cell r="F1354" t="str">
            <v>BIRDY 2 KID</v>
          </cell>
          <cell r="G1354" t="str">
            <v>926</v>
          </cell>
          <cell r="H1354" t="str">
            <v>BLUENAVY/PINK/AZURE</v>
          </cell>
          <cell r="I1354">
            <v>7.1660000000000004</v>
          </cell>
          <cell r="J1354">
            <v>38</v>
          </cell>
          <cell r="K1354">
            <v>0</v>
          </cell>
          <cell r="L1354">
            <v>19</v>
          </cell>
          <cell r="M1354">
            <v>0</v>
          </cell>
          <cell r="N1354">
            <v>35</v>
          </cell>
          <cell r="O1354">
            <v>0</v>
          </cell>
          <cell r="P1354">
            <v>21.08</v>
          </cell>
          <cell r="Q1354">
            <v>0</v>
          </cell>
          <cell r="R1354" t="str">
            <v>HIVER 2019</v>
          </cell>
          <cell r="S1354" t="str">
            <v>SHOES</v>
          </cell>
          <cell r="T1354" t="str">
            <v>KID</v>
          </cell>
          <cell r="U1354" t="str">
            <v>(vide)</v>
          </cell>
          <cell r="V1354" t="str">
            <v>PAI</v>
          </cell>
          <cell r="W1354">
            <v>3</v>
          </cell>
          <cell r="X1354">
            <v>3</v>
          </cell>
          <cell r="AL1354">
            <v>3</v>
          </cell>
          <cell r="CL1354">
            <v>0</v>
          </cell>
        </row>
        <row r="1355">
          <cell r="D1355" t="str">
            <v>304NZU0-927-C12J</v>
          </cell>
          <cell r="E1355" t="str">
            <v>304NZU0</v>
          </cell>
          <cell r="F1355" t="str">
            <v>BIRDY 2 KID</v>
          </cell>
          <cell r="G1355" t="str">
            <v>927</v>
          </cell>
          <cell r="H1355" t="str">
            <v>BLACK/GREY/RED</v>
          </cell>
          <cell r="I1355">
            <v>7.1660000000000004</v>
          </cell>
          <cell r="J1355">
            <v>38</v>
          </cell>
          <cell r="K1355">
            <v>0</v>
          </cell>
          <cell r="L1355">
            <v>19</v>
          </cell>
          <cell r="M1355">
            <v>0</v>
          </cell>
          <cell r="N1355">
            <v>35</v>
          </cell>
          <cell r="O1355">
            <v>0</v>
          </cell>
          <cell r="P1355">
            <v>21.08</v>
          </cell>
          <cell r="Q1355">
            <v>0</v>
          </cell>
          <cell r="R1355" t="str">
            <v>HIVER 2019</v>
          </cell>
          <cell r="S1355" t="str">
            <v>SHOES</v>
          </cell>
          <cell r="T1355" t="str">
            <v>KID</v>
          </cell>
          <cell r="U1355" t="str">
            <v>35-3|36-3|37-3|38-2|39-1</v>
          </cell>
          <cell r="V1355" t="str">
            <v>C12J</v>
          </cell>
          <cell r="W1355">
            <v>900</v>
          </cell>
          <cell r="X1355">
            <v>75</v>
          </cell>
          <cell r="CG1355">
            <v>75</v>
          </cell>
          <cell r="CL1355">
            <v>0</v>
          </cell>
        </row>
        <row r="1356">
          <cell r="D1356" t="str">
            <v>304NZU0-927-PAI</v>
          </cell>
          <cell r="E1356" t="str">
            <v>304NZU0</v>
          </cell>
          <cell r="F1356" t="str">
            <v>BIRDY 2 KID</v>
          </cell>
          <cell r="G1356" t="str">
            <v>927</v>
          </cell>
          <cell r="H1356" t="str">
            <v>BLACK/GREY/RED</v>
          </cell>
          <cell r="I1356">
            <v>7.1660000000000004</v>
          </cell>
          <cell r="J1356">
            <v>38</v>
          </cell>
          <cell r="K1356">
            <v>0</v>
          </cell>
          <cell r="L1356">
            <v>19</v>
          </cell>
          <cell r="M1356">
            <v>0</v>
          </cell>
          <cell r="N1356">
            <v>35</v>
          </cell>
          <cell r="O1356">
            <v>0</v>
          </cell>
          <cell r="P1356">
            <v>21.08</v>
          </cell>
          <cell r="Q1356">
            <v>0</v>
          </cell>
          <cell r="R1356" t="str">
            <v>HIVER 2019</v>
          </cell>
          <cell r="S1356" t="str">
            <v>SHOES</v>
          </cell>
          <cell r="T1356" t="str">
            <v>KID</v>
          </cell>
          <cell r="U1356" t="str">
            <v>(vide)</v>
          </cell>
          <cell r="V1356" t="str">
            <v>PAI</v>
          </cell>
          <cell r="W1356">
            <v>7</v>
          </cell>
          <cell r="X1356">
            <v>7</v>
          </cell>
          <cell r="AL1356">
            <v>2</v>
          </cell>
          <cell r="AM1356">
            <v>3</v>
          </cell>
          <cell r="AN1356">
            <v>2</v>
          </cell>
          <cell r="CL1356">
            <v>0</v>
          </cell>
        </row>
        <row r="1357">
          <cell r="D1357" t="str">
            <v>304NZU0-938-PAI</v>
          </cell>
          <cell r="E1357" t="str">
            <v>304NZU0</v>
          </cell>
          <cell r="F1357" t="str">
            <v>BIRDY 2 KID</v>
          </cell>
          <cell r="G1357" t="str">
            <v>938</v>
          </cell>
          <cell r="H1357" t="str">
            <v>BLACK/ORANGE FLAME</v>
          </cell>
          <cell r="I1357">
            <v>7.1660000000000004</v>
          </cell>
          <cell r="J1357">
            <v>38</v>
          </cell>
          <cell r="K1357">
            <v>0</v>
          </cell>
          <cell r="L1357">
            <v>19</v>
          </cell>
          <cell r="M1357">
            <v>0</v>
          </cell>
          <cell r="N1357">
            <v>35</v>
          </cell>
          <cell r="O1357">
            <v>0</v>
          </cell>
          <cell r="P1357">
            <v>21.08</v>
          </cell>
          <cell r="Q1357">
            <v>0</v>
          </cell>
          <cell r="R1357" t="str">
            <v>HIVER 2019</v>
          </cell>
          <cell r="S1357" t="str">
            <v>SHOES</v>
          </cell>
          <cell r="T1357" t="str">
            <v>KID</v>
          </cell>
          <cell r="U1357" t="str">
            <v>(vide)</v>
          </cell>
          <cell r="V1357" t="str">
            <v>PAI</v>
          </cell>
          <cell r="W1357">
            <v>22</v>
          </cell>
          <cell r="X1357">
            <v>22</v>
          </cell>
          <cell r="AL1357">
            <v>4</v>
          </cell>
          <cell r="AM1357">
            <v>5</v>
          </cell>
          <cell r="AN1357">
            <v>6</v>
          </cell>
          <cell r="AO1357">
            <v>3</v>
          </cell>
          <cell r="AP1357">
            <v>4</v>
          </cell>
          <cell r="CL1357">
            <v>0</v>
          </cell>
        </row>
        <row r="1358">
          <cell r="D1358" t="str">
            <v>304NZU0-938-C12JR</v>
          </cell>
          <cell r="E1358" t="str">
            <v>304NZU0</v>
          </cell>
          <cell r="F1358" t="str">
            <v>BIRDY 2 KID</v>
          </cell>
          <cell r="G1358" t="str">
            <v>938</v>
          </cell>
          <cell r="H1358" t="str">
            <v>BLACK/ORANGE FLAME</v>
          </cell>
          <cell r="I1358">
            <v>7.1660000000000004</v>
          </cell>
          <cell r="J1358">
            <v>38</v>
          </cell>
          <cell r="K1358">
            <v>0</v>
          </cell>
          <cell r="L1358">
            <v>19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 t="str">
            <v>HIVER 2019</v>
          </cell>
          <cell r="S1358" t="str">
            <v>SHOES</v>
          </cell>
          <cell r="T1358" t="str">
            <v>KID</v>
          </cell>
          <cell r="U1358" t="str">
            <v>35-2|36-3|37-3|38-2|39-2</v>
          </cell>
          <cell r="V1358" t="str">
            <v>C12JR</v>
          </cell>
          <cell r="W1358">
            <v>504</v>
          </cell>
          <cell r="X1358">
            <v>42</v>
          </cell>
          <cell r="CG1358">
            <v>42</v>
          </cell>
          <cell r="CL1358">
            <v>0</v>
          </cell>
        </row>
        <row r="1359">
          <cell r="D1359" t="str">
            <v>304NZU0-938-C8J</v>
          </cell>
          <cell r="E1359" t="str">
            <v>304NZU0</v>
          </cell>
          <cell r="F1359" t="str">
            <v>BIRDY 2 KID</v>
          </cell>
          <cell r="G1359" t="str">
            <v>938</v>
          </cell>
          <cell r="H1359" t="str">
            <v>BLACK/ORANGE FLAME</v>
          </cell>
          <cell r="I1359">
            <v>7.1660000000000004</v>
          </cell>
          <cell r="J1359">
            <v>38</v>
          </cell>
          <cell r="K1359">
            <v>0</v>
          </cell>
          <cell r="L1359">
            <v>19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 t="str">
            <v>HIVER 2019</v>
          </cell>
          <cell r="S1359" t="str">
            <v>SHOES</v>
          </cell>
          <cell r="T1359" t="str">
            <v>KID</v>
          </cell>
          <cell r="U1359" t="str">
            <v>35-2|36-2|37-2|38-1|39-1</v>
          </cell>
          <cell r="V1359" t="str">
            <v>C8J</v>
          </cell>
          <cell r="W1359">
            <v>264</v>
          </cell>
          <cell r="X1359">
            <v>33</v>
          </cell>
          <cell r="CG1359">
            <v>33</v>
          </cell>
          <cell r="CL1359">
            <v>0</v>
          </cell>
        </row>
        <row r="1360">
          <cell r="D1360" t="str">
            <v>304NZU0-943-PAI</v>
          </cell>
          <cell r="E1360" t="str">
            <v>304NZU0</v>
          </cell>
          <cell r="F1360" t="str">
            <v>BIRDY 2 KID</v>
          </cell>
          <cell r="G1360" t="str">
            <v>943</v>
          </cell>
          <cell r="H1360" t="str">
            <v>BLUE NAVY/BLUE NAVY</v>
          </cell>
          <cell r="I1360">
            <v>7.1660000000000004</v>
          </cell>
          <cell r="J1360">
            <v>38</v>
          </cell>
          <cell r="K1360">
            <v>0</v>
          </cell>
          <cell r="L1360">
            <v>19</v>
          </cell>
          <cell r="M1360">
            <v>0</v>
          </cell>
          <cell r="N1360">
            <v>35</v>
          </cell>
          <cell r="O1360">
            <v>0</v>
          </cell>
          <cell r="P1360">
            <v>21.08</v>
          </cell>
          <cell r="Q1360">
            <v>0</v>
          </cell>
          <cell r="R1360" t="str">
            <v>HIVER 2019</v>
          </cell>
          <cell r="S1360" t="str">
            <v>SHOES</v>
          </cell>
          <cell r="T1360" t="str">
            <v>KID</v>
          </cell>
          <cell r="U1360" t="str">
            <v>(vide)</v>
          </cell>
          <cell r="V1360" t="str">
            <v>PAI</v>
          </cell>
          <cell r="W1360">
            <v>18</v>
          </cell>
          <cell r="X1360">
            <v>18</v>
          </cell>
          <cell r="AL1360">
            <v>4</v>
          </cell>
          <cell r="AM1360">
            <v>5</v>
          </cell>
          <cell r="AN1360">
            <v>4</v>
          </cell>
          <cell r="AO1360">
            <v>3</v>
          </cell>
          <cell r="AP1360">
            <v>2</v>
          </cell>
          <cell r="CL1360">
            <v>0</v>
          </cell>
        </row>
        <row r="1361">
          <cell r="D1361" t="str">
            <v>304NZU0-943-C12JR</v>
          </cell>
          <cell r="E1361" t="str">
            <v>304NZU0</v>
          </cell>
          <cell r="F1361" t="str">
            <v>BIRDY 2 KID</v>
          </cell>
          <cell r="G1361" t="str">
            <v>943</v>
          </cell>
          <cell r="H1361" t="str">
            <v>BLUE NAVY/BLUE NAVY</v>
          </cell>
          <cell r="I1361">
            <v>7.1660000000000004</v>
          </cell>
          <cell r="J1361">
            <v>38</v>
          </cell>
          <cell r="K1361">
            <v>0</v>
          </cell>
          <cell r="L1361">
            <v>19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 t="str">
            <v>HIVER 2019</v>
          </cell>
          <cell r="S1361" t="str">
            <v>SHOES</v>
          </cell>
          <cell r="T1361" t="str">
            <v>KID</v>
          </cell>
          <cell r="U1361" t="str">
            <v>35-2|36-3|37-3|38-2|39-2</v>
          </cell>
          <cell r="V1361" t="str">
            <v>C12JR</v>
          </cell>
          <cell r="W1361">
            <v>348</v>
          </cell>
          <cell r="X1361">
            <v>29</v>
          </cell>
          <cell r="CG1361">
            <v>29</v>
          </cell>
          <cell r="CL1361">
            <v>0</v>
          </cell>
        </row>
        <row r="1362">
          <cell r="D1362" t="str">
            <v>304NZU0-943-C8J</v>
          </cell>
          <cell r="E1362" t="str">
            <v>304NZU0</v>
          </cell>
          <cell r="F1362" t="str">
            <v>BIRDY 2 KID</v>
          </cell>
          <cell r="G1362" t="str">
            <v>943</v>
          </cell>
          <cell r="H1362" t="str">
            <v>BLUE NAVY/BLUE NAVY</v>
          </cell>
          <cell r="I1362">
            <v>7.1660000000000004</v>
          </cell>
          <cell r="J1362">
            <v>38</v>
          </cell>
          <cell r="K1362">
            <v>0</v>
          </cell>
          <cell r="L1362">
            <v>19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 t="str">
            <v>HIVER 2019</v>
          </cell>
          <cell r="S1362" t="str">
            <v>SHOES</v>
          </cell>
          <cell r="T1362" t="str">
            <v>KID</v>
          </cell>
          <cell r="U1362" t="str">
            <v>35-2|36-2|37-2|38-1|39-1</v>
          </cell>
          <cell r="V1362" t="str">
            <v>C8J</v>
          </cell>
          <cell r="W1362">
            <v>72</v>
          </cell>
          <cell r="X1362">
            <v>9</v>
          </cell>
          <cell r="CG1362">
            <v>9</v>
          </cell>
          <cell r="CL1362">
            <v>0</v>
          </cell>
        </row>
        <row r="1363">
          <cell r="D1363" t="str">
            <v>304NZU0-944-PAI</v>
          </cell>
          <cell r="E1363" t="str">
            <v>304NZU0</v>
          </cell>
          <cell r="F1363" t="str">
            <v>BIRDY 2 KID</v>
          </cell>
          <cell r="G1363" t="str">
            <v>944</v>
          </cell>
          <cell r="H1363" t="str">
            <v>BLUE NAVY/PINK HOT</v>
          </cell>
          <cell r="I1363">
            <v>7.1660000000000004</v>
          </cell>
          <cell r="J1363">
            <v>38</v>
          </cell>
          <cell r="K1363">
            <v>0</v>
          </cell>
          <cell r="L1363">
            <v>19</v>
          </cell>
          <cell r="M1363">
            <v>0</v>
          </cell>
          <cell r="N1363">
            <v>35</v>
          </cell>
          <cell r="O1363">
            <v>0</v>
          </cell>
          <cell r="P1363">
            <v>21.08</v>
          </cell>
          <cell r="Q1363">
            <v>0</v>
          </cell>
          <cell r="R1363" t="str">
            <v>HIVER 2019</v>
          </cell>
          <cell r="S1363" t="str">
            <v>SHOES</v>
          </cell>
          <cell r="T1363" t="str">
            <v>KID</v>
          </cell>
          <cell r="U1363" t="str">
            <v>(vide)</v>
          </cell>
          <cell r="V1363" t="str">
            <v>PAI</v>
          </cell>
          <cell r="W1363">
            <v>25</v>
          </cell>
          <cell r="X1363">
            <v>25</v>
          </cell>
          <cell r="AL1363">
            <v>6</v>
          </cell>
          <cell r="AM1363">
            <v>7</v>
          </cell>
          <cell r="AN1363">
            <v>7</v>
          </cell>
          <cell r="AO1363">
            <v>3</v>
          </cell>
          <cell r="AP1363">
            <v>2</v>
          </cell>
          <cell r="CL1363">
            <v>0</v>
          </cell>
        </row>
        <row r="1364">
          <cell r="D1364" t="str">
            <v>304NZU0-944-C12JR</v>
          </cell>
          <cell r="E1364" t="str">
            <v>304NZU0</v>
          </cell>
          <cell r="F1364" t="str">
            <v>BIRDY 2 KID</v>
          </cell>
          <cell r="G1364" t="str">
            <v>944</v>
          </cell>
          <cell r="H1364" t="str">
            <v>BLUE NAVY/PINK HOT</v>
          </cell>
          <cell r="I1364">
            <v>7.1660000000000004</v>
          </cell>
          <cell r="J1364">
            <v>38</v>
          </cell>
          <cell r="K1364">
            <v>0</v>
          </cell>
          <cell r="L1364">
            <v>19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 t="str">
            <v>HIVER 2019</v>
          </cell>
          <cell r="S1364" t="str">
            <v>SHOES</v>
          </cell>
          <cell r="T1364" t="str">
            <v>KID</v>
          </cell>
          <cell r="U1364" t="str">
            <v>35-2|36-3|37-3|38-2|39-2</v>
          </cell>
          <cell r="V1364" t="str">
            <v>C12JR</v>
          </cell>
          <cell r="W1364">
            <v>276</v>
          </cell>
          <cell r="X1364">
            <v>23</v>
          </cell>
          <cell r="CG1364">
            <v>23</v>
          </cell>
          <cell r="CL1364">
            <v>0</v>
          </cell>
        </row>
        <row r="1365">
          <cell r="D1365" t="str">
            <v>304NZX0-925-PAI</v>
          </cell>
          <cell r="E1365" t="str">
            <v>304NZX0</v>
          </cell>
          <cell r="F1365" t="str">
            <v>BIRDY EV</v>
          </cell>
          <cell r="G1365" t="str">
            <v>925</v>
          </cell>
          <cell r="H1365" t="str">
            <v>BLUENAVY/BLUE/ORANGE</v>
          </cell>
          <cell r="I1365">
            <v>6.8019999999999996</v>
          </cell>
          <cell r="J1365">
            <v>35</v>
          </cell>
          <cell r="K1365">
            <v>0</v>
          </cell>
          <cell r="L1365">
            <v>17.5</v>
          </cell>
          <cell r="M1365">
            <v>0</v>
          </cell>
          <cell r="N1365">
            <v>30</v>
          </cell>
          <cell r="O1365">
            <v>0</v>
          </cell>
          <cell r="P1365">
            <v>18.07</v>
          </cell>
          <cell r="Q1365">
            <v>0</v>
          </cell>
          <cell r="R1365" t="str">
            <v>HIVER 2019</v>
          </cell>
          <cell r="S1365" t="str">
            <v>SHOES</v>
          </cell>
          <cell r="T1365" t="str">
            <v>KID</v>
          </cell>
          <cell r="U1365" t="str">
            <v>(vide)</v>
          </cell>
          <cell r="V1365" t="str">
            <v>PAI</v>
          </cell>
          <cell r="W1365">
            <v>23</v>
          </cell>
          <cell r="X1365">
            <v>23</v>
          </cell>
          <cell r="AE1365">
            <v>4</v>
          </cell>
          <cell r="AF1365">
            <v>2</v>
          </cell>
          <cell r="AG1365">
            <v>5</v>
          </cell>
          <cell r="AH1365">
            <v>1</v>
          </cell>
          <cell r="AI1365">
            <v>4</v>
          </cell>
          <cell r="AJ1365">
            <v>5</v>
          </cell>
          <cell r="AK1365">
            <v>2</v>
          </cell>
          <cell r="CL1365">
            <v>0</v>
          </cell>
        </row>
        <row r="1366">
          <cell r="D1366" t="str">
            <v>304NZX0-926-PAI</v>
          </cell>
          <cell r="E1366" t="str">
            <v>304NZX0</v>
          </cell>
          <cell r="F1366" t="str">
            <v>BIRDY EV</v>
          </cell>
          <cell r="G1366" t="str">
            <v>926</v>
          </cell>
          <cell r="H1366" t="str">
            <v>BLUENAVY/PINK/AZURE</v>
          </cell>
          <cell r="I1366">
            <v>6.8019999999999996</v>
          </cell>
          <cell r="J1366">
            <v>35</v>
          </cell>
          <cell r="K1366">
            <v>0</v>
          </cell>
          <cell r="L1366">
            <v>17.5</v>
          </cell>
          <cell r="M1366">
            <v>0</v>
          </cell>
          <cell r="N1366">
            <v>30</v>
          </cell>
          <cell r="O1366">
            <v>0</v>
          </cell>
          <cell r="P1366">
            <v>18.07</v>
          </cell>
          <cell r="Q1366">
            <v>0</v>
          </cell>
          <cell r="R1366" t="str">
            <v>HIVER 2019</v>
          </cell>
          <cell r="S1366" t="str">
            <v>SHOES</v>
          </cell>
          <cell r="T1366" t="str">
            <v>KID</v>
          </cell>
          <cell r="U1366" t="str">
            <v>(vide)</v>
          </cell>
          <cell r="V1366" t="str">
            <v>PAI</v>
          </cell>
          <cell r="W1366">
            <v>22</v>
          </cell>
          <cell r="X1366">
            <v>22</v>
          </cell>
          <cell r="AE1366">
            <v>4</v>
          </cell>
          <cell r="AF1366">
            <v>3</v>
          </cell>
          <cell r="AG1366">
            <v>3</v>
          </cell>
          <cell r="AH1366">
            <v>1</v>
          </cell>
          <cell r="AI1366">
            <v>3</v>
          </cell>
          <cell r="AJ1366">
            <v>4</v>
          </cell>
          <cell r="AK1366">
            <v>4</v>
          </cell>
          <cell r="CL1366">
            <v>0</v>
          </cell>
        </row>
        <row r="1367">
          <cell r="D1367" t="str">
            <v>304NZX0-927-PAI</v>
          </cell>
          <cell r="E1367" t="str">
            <v>304NZX0</v>
          </cell>
          <cell r="F1367" t="str">
            <v>BIRDY EV</v>
          </cell>
          <cell r="G1367" t="str">
            <v>927</v>
          </cell>
          <cell r="H1367" t="str">
            <v>BLACK/GREY/RED</v>
          </cell>
          <cell r="I1367">
            <v>6.8019999999999996</v>
          </cell>
          <cell r="J1367">
            <v>35</v>
          </cell>
          <cell r="K1367">
            <v>0</v>
          </cell>
          <cell r="L1367">
            <v>17.5</v>
          </cell>
          <cell r="M1367">
            <v>0</v>
          </cell>
          <cell r="N1367">
            <v>30</v>
          </cell>
          <cell r="O1367">
            <v>0</v>
          </cell>
          <cell r="P1367">
            <v>18.07</v>
          </cell>
          <cell r="Q1367">
            <v>0</v>
          </cell>
          <cell r="R1367" t="str">
            <v>HIVER 2019</v>
          </cell>
          <cell r="S1367" t="str">
            <v>SHOES</v>
          </cell>
          <cell r="T1367" t="str">
            <v>KID</v>
          </cell>
          <cell r="U1367" t="str">
            <v>(vide)</v>
          </cell>
          <cell r="V1367" t="str">
            <v>PAI</v>
          </cell>
          <cell r="W1367">
            <v>11</v>
          </cell>
          <cell r="X1367">
            <v>11</v>
          </cell>
          <cell r="AE1367">
            <v>1</v>
          </cell>
          <cell r="AF1367">
            <v>1</v>
          </cell>
          <cell r="AG1367">
            <v>2</v>
          </cell>
          <cell r="AH1367">
            <v>2</v>
          </cell>
          <cell r="AI1367">
            <v>1</v>
          </cell>
          <cell r="AJ1367">
            <v>2</v>
          </cell>
          <cell r="AK1367">
            <v>2</v>
          </cell>
          <cell r="CL1367">
            <v>0</v>
          </cell>
        </row>
        <row r="1368">
          <cell r="D1368" t="str">
            <v>304NZX0-938-PAI</v>
          </cell>
          <cell r="E1368" t="str">
            <v>304NZX0</v>
          </cell>
          <cell r="F1368" t="str">
            <v>BIRDY EV</v>
          </cell>
          <cell r="G1368" t="str">
            <v>938</v>
          </cell>
          <cell r="H1368" t="str">
            <v>BLACK/ORANGE FLAME</v>
          </cell>
          <cell r="I1368">
            <v>6.8019999999999996</v>
          </cell>
          <cell r="J1368">
            <v>35</v>
          </cell>
          <cell r="K1368">
            <v>0</v>
          </cell>
          <cell r="L1368">
            <v>17.5</v>
          </cell>
          <cell r="M1368">
            <v>0</v>
          </cell>
          <cell r="N1368">
            <v>30</v>
          </cell>
          <cell r="O1368">
            <v>0</v>
          </cell>
          <cell r="P1368">
            <v>18.07</v>
          </cell>
          <cell r="Q1368">
            <v>0</v>
          </cell>
          <cell r="R1368" t="str">
            <v>HIVER 2019</v>
          </cell>
          <cell r="S1368" t="str">
            <v>SHOES</v>
          </cell>
          <cell r="T1368" t="str">
            <v>KID</v>
          </cell>
          <cell r="U1368" t="str">
            <v>(vide)</v>
          </cell>
          <cell r="V1368" t="str">
            <v>PAI</v>
          </cell>
          <cell r="W1368">
            <v>24</v>
          </cell>
          <cell r="X1368">
            <v>24</v>
          </cell>
          <cell r="AE1368">
            <v>1</v>
          </cell>
          <cell r="AF1368">
            <v>1</v>
          </cell>
          <cell r="AG1368">
            <v>3</v>
          </cell>
          <cell r="AH1368">
            <v>4</v>
          </cell>
          <cell r="AI1368">
            <v>6</v>
          </cell>
          <cell r="AJ1368">
            <v>6</v>
          </cell>
          <cell r="AK1368">
            <v>3</v>
          </cell>
          <cell r="CL1368">
            <v>0</v>
          </cell>
        </row>
        <row r="1369">
          <cell r="D1369" t="str">
            <v>304NZX0-938-C14KD</v>
          </cell>
          <cell r="E1369" t="str">
            <v>304NZX0</v>
          </cell>
          <cell r="F1369" t="str">
            <v>BIRDY EV</v>
          </cell>
          <cell r="G1369" t="str">
            <v>938</v>
          </cell>
          <cell r="H1369" t="str">
            <v>BLACK/ORANGE FLAME</v>
          </cell>
          <cell r="I1369">
            <v>6.8019999999999996</v>
          </cell>
          <cell r="J1369">
            <v>35</v>
          </cell>
          <cell r="K1369">
            <v>0</v>
          </cell>
          <cell r="L1369">
            <v>17.5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 t="str">
            <v>HIVER 2019</v>
          </cell>
          <cell r="S1369" t="str">
            <v>SHOES</v>
          </cell>
          <cell r="T1369" t="str">
            <v>KID</v>
          </cell>
          <cell r="U1369" t="str">
            <v>28-1|29-1|30-2|31-2|32-3|33-3|34-2</v>
          </cell>
          <cell r="V1369" t="str">
            <v>C14KD</v>
          </cell>
          <cell r="W1369">
            <v>378</v>
          </cell>
          <cell r="X1369">
            <v>27</v>
          </cell>
          <cell r="CG1369">
            <v>27</v>
          </cell>
          <cell r="CL1369">
            <v>0</v>
          </cell>
        </row>
        <row r="1370">
          <cell r="D1370" t="str">
            <v>304NZX0-938-C8K</v>
          </cell>
          <cell r="E1370" t="str">
            <v>304NZX0</v>
          </cell>
          <cell r="F1370" t="str">
            <v>BIRDY EV</v>
          </cell>
          <cell r="G1370" t="str">
            <v>938</v>
          </cell>
          <cell r="H1370" t="str">
            <v>BLACK/ORANGE FLAME</v>
          </cell>
          <cell r="I1370">
            <v>6.8019999999999996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 t="str">
            <v>HIVER 2019</v>
          </cell>
          <cell r="S1370" t="str">
            <v>SHOES</v>
          </cell>
          <cell r="T1370" t="str">
            <v>KID</v>
          </cell>
          <cell r="U1370" t="str">
            <v>28-1|29-1|30-1|31-1|32-1|33-1|34-2</v>
          </cell>
          <cell r="V1370" t="str">
            <v>C8K</v>
          </cell>
          <cell r="W1370">
            <v>312</v>
          </cell>
          <cell r="X1370">
            <v>39</v>
          </cell>
          <cell r="CG1370">
            <v>39</v>
          </cell>
          <cell r="CL1370">
            <v>0</v>
          </cell>
        </row>
        <row r="1371">
          <cell r="D1371" t="str">
            <v>304NZX0-943-PAI</v>
          </cell>
          <cell r="E1371" t="str">
            <v>304NZX0</v>
          </cell>
          <cell r="F1371" t="str">
            <v>BIRDY EV</v>
          </cell>
          <cell r="G1371" t="str">
            <v>943</v>
          </cell>
          <cell r="H1371" t="str">
            <v>BLUE NAVY/BLUE NAVY</v>
          </cell>
          <cell r="I1371">
            <v>6.8019999999999996</v>
          </cell>
          <cell r="J1371">
            <v>35</v>
          </cell>
          <cell r="K1371">
            <v>0</v>
          </cell>
          <cell r="L1371">
            <v>17.5</v>
          </cell>
          <cell r="M1371">
            <v>0</v>
          </cell>
          <cell r="N1371">
            <v>30</v>
          </cell>
          <cell r="O1371">
            <v>0</v>
          </cell>
          <cell r="P1371">
            <v>18.07</v>
          </cell>
          <cell r="Q1371">
            <v>0</v>
          </cell>
          <cell r="R1371" t="str">
            <v>HIVER 2019</v>
          </cell>
          <cell r="S1371" t="str">
            <v>SHOES</v>
          </cell>
          <cell r="T1371" t="str">
            <v>KID</v>
          </cell>
          <cell r="U1371" t="str">
            <v>(vide)</v>
          </cell>
          <cell r="V1371" t="str">
            <v>PAI</v>
          </cell>
          <cell r="W1371">
            <v>13</v>
          </cell>
          <cell r="X1371">
            <v>13</v>
          </cell>
          <cell r="AE1371">
            <v>2</v>
          </cell>
          <cell r="AF1371">
            <v>2</v>
          </cell>
          <cell r="AG1371">
            <v>1</v>
          </cell>
          <cell r="AH1371">
            <v>2</v>
          </cell>
          <cell r="AI1371">
            <v>3</v>
          </cell>
          <cell r="AJ1371">
            <v>2</v>
          </cell>
          <cell r="AK1371">
            <v>1</v>
          </cell>
          <cell r="CL1371">
            <v>0</v>
          </cell>
        </row>
        <row r="1372">
          <cell r="D1372" t="str">
            <v>304NZX0-943-C14KD</v>
          </cell>
          <cell r="E1372" t="str">
            <v>304NZX0</v>
          </cell>
          <cell r="F1372" t="str">
            <v>BIRDY EV</v>
          </cell>
          <cell r="G1372" t="str">
            <v>943</v>
          </cell>
          <cell r="H1372" t="str">
            <v>BLUE NAVY/BLUE NAVY</v>
          </cell>
          <cell r="I1372">
            <v>6.8019999999999996</v>
          </cell>
          <cell r="J1372">
            <v>35</v>
          </cell>
          <cell r="K1372">
            <v>0</v>
          </cell>
          <cell r="L1372">
            <v>17.5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 t="str">
            <v>HIVER 2019</v>
          </cell>
          <cell r="S1372" t="str">
            <v>SHOES</v>
          </cell>
          <cell r="T1372" t="str">
            <v>KID</v>
          </cell>
          <cell r="U1372" t="str">
            <v>28-1|29-1|30-2|31-2|32-3|33-3|34-2</v>
          </cell>
          <cell r="V1372" t="str">
            <v>C14KD</v>
          </cell>
          <cell r="W1372">
            <v>294</v>
          </cell>
          <cell r="X1372">
            <v>21</v>
          </cell>
          <cell r="CG1372">
            <v>21</v>
          </cell>
          <cell r="CL1372">
            <v>0</v>
          </cell>
        </row>
        <row r="1373">
          <cell r="D1373" t="str">
            <v>304NZX0-943-C8K</v>
          </cell>
          <cell r="E1373" t="str">
            <v>304NZX0</v>
          </cell>
          <cell r="F1373" t="str">
            <v>BIRDY EV</v>
          </cell>
          <cell r="G1373" t="str">
            <v>943</v>
          </cell>
          <cell r="H1373" t="str">
            <v>BLUE NAVY/BLUE NAVY</v>
          </cell>
          <cell r="I1373">
            <v>6.8019999999999996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 t="str">
            <v>HIVER 2019</v>
          </cell>
          <cell r="S1373" t="str">
            <v>SHOES</v>
          </cell>
          <cell r="T1373" t="str">
            <v>KID</v>
          </cell>
          <cell r="U1373" t="str">
            <v>28-1|29-1|30-1|31-1|32-1|33-1|34-2</v>
          </cell>
          <cell r="V1373" t="str">
            <v>C8K</v>
          </cell>
          <cell r="W1373">
            <v>80</v>
          </cell>
          <cell r="X1373">
            <v>10</v>
          </cell>
          <cell r="CG1373">
            <v>10</v>
          </cell>
          <cell r="CL1373">
            <v>0</v>
          </cell>
        </row>
        <row r="1374">
          <cell r="D1374" t="str">
            <v>304NZX0-944-PAI</v>
          </cell>
          <cell r="E1374" t="str">
            <v>304NZX0</v>
          </cell>
          <cell r="F1374" t="str">
            <v>BIRDY EV</v>
          </cell>
          <cell r="G1374" t="str">
            <v>944</v>
          </cell>
          <cell r="H1374" t="str">
            <v>BLUE NAVY/PINK HOT</v>
          </cell>
          <cell r="I1374">
            <v>6.8019999999999996</v>
          </cell>
          <cell r="J1374">
            <v>35</v>
          </cell>
          <cell r="K1374">
            <v>0</v>
          </cell>
          <cell r="L1374">
            <v>17.5</v>
          </cell>
          <cell r="M1374">
            <v>0</v>
          </cell>
          <cell r="N1374">
            <v>30</v>
          </cell>
          <cell r="O1374">
            <v>0</v>
          </cell>
          <cell r="P1374">
            <v>18.07</v>
          </cell>
          <cell r="Q1374">
            <v>0</v>
          </cell>
          <cell r="R1374" t="str">
            <v>HIVER 2019</v>
          </cell>
          <cell r="S1374" t="str">
            <v>SHOES</v>
          </cell>
          <cell r="T1374" t="str">
            <v>KID</v>
          </cell>
          <cell r="U1374" t="str">
            <v>(vide)</v>
          </cell>
          <cell r="V1374" t="str">
            <v>PAI</v>
          </cell>
          <cell r="W1374">
            <v>22</v>
          </cell>
          <cell r="X1374">
            <v>22</v>
          </cell>
          <cell r="AE1374">
            <v>2</v>
          </cell>
          <cell r="AF1374">
            <v>2</v>
          </cell>
          <cell r="AG1374">
            <v>3</v>
          </cell>
          <cell r="AH1374">
            <v>3</v>
          </cell>
          <cell r="AI1374">
            <v>4</v>
          </cell>
          <cell r="AJ1374">
            <v>4</v>
          </cell>
          <cell r="AK1374">
            <v>4</v>
          </cell>
          <cell r="CL1374">
            <v>0</v>
          </cell>
        </row>
        <row r="1375">
          <cell r="D1375" t="str">
            <v>304NZX0-944-C14KD</v>
          </cell>
          <cell r="E1375" t="str">
            <v>304NZX0</v>
          </cell>
          <cell r="F1375" t="str">
            <v>BIRDY EV</v>
          </cell>
          <cell r="G1375" t="str">
            <v>944</v>
          </cell>
          <cell r="H1375" t="str">
            <v>BLUE NAVY/PINK HOT</v>
          </cell>
          <cell r="I1375">
            <v>6.8019999999999996</v>
          </cell>
          <cell r="J1375">
            <v>35</v>
          </cell>
          <cell r="K1375">
            <v>0</v>
          </cell>
          <cell r="L1375">
            <v>17.5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 t="str">
            <v>HIVER 2019</v>
          </cell>
          <cell r="S1375" t="str">
            <v>SHOES</v>
          </cell>
          <cell r="T1375" t="str">
            <v>KID</v>
          </cell>
          <cell r="U1375" t="str">
            <v>28-1|29-1|30-2|31-2|32-3|33-3|34-2</v>
          </cell>
          <cell r="V1375" t="str">
            <v>C14KD</v>
          </cell>
          <cell r="W1375">
            <v>56</v>
          </cell>
          <cell r="X1375">
            <v>4</v>
          </cell>
          <cell r="CG1375">
            <v>4</v>
          </cell>
          <cell r="CL1375">
            <v>0</v>
          </cell>
        </row>
        <row r="1376">
          <cell r="D1376" t="str">
            <v>304P340-906-PCS</v>
          </cell>
          <cell r="E1376" t="str">
            <v>304P340</v>
          </cell>
          <cell r="F1376" t="str">
            <v>BASCINA 222 BANDA JKT</v>
          </cell>
          <cell r="G1376" t="str">
            <v>906</v>
          </cell>
          <cell r="H1376" t="str">
            <v>GREY DK/BLACK</v>
          </cell>
          <cell r="I1376">
            <v>38.817</v>
          </cell>
          <cell r="J1376">
            <v>180</v>
          </cell>
          <cell r="K1376">
            <v>0</v>
          </cell>
          <cell r="L1376">
            <v>72</v>
          </cell>
          <cell r="M1376">
            <v>0</v>
          </cell>
          <cell r="N1376">
            <v>150</v>
          </cell>
          <cell r="O1376">
            <v>0</v>
          </cell>
          <cell r="P1376">
            <v>60</v>
          </cell>
          <cell r="Q1376">
            <v>0</v>
          </cell>
          <cell r="R1376" t="str">
            <v>HIVER 2019</v>
          </cell>
          <cell r="S1376" t="str">
            <v>APPAREL</v>
          </cell>
          <cell r="T1376" t="str">
            <v>WOMAN</v>
          </cell>
          <cell r="U1376" t="str">
            <v>(vide)</v>
          </cell>
          <cell r="V1376" t="str">
            <v>PCS</v>
          </cell>
          <cell r="W1376">
            <v>19</v>
          </cell>
          <cell r="X1376">
            <v>19</v>
          </cell>
          <cell r="BS1376">
            <v>5</v>
          </cell>
          <cell r="BT1376">
            <v>6</v>
          </cell>
          <cell r="BU1376">
            <v>5</v>
          </cell>
          <cell r="BV1376">
            <v>2</v>
          </cell>
          <cell r="BW1376">
            <v>1</v>
          </cell>
          <cell r="CL1376">
            <v>0</v>
          </cell>
        </row>
        <row r="1377">
          <cell r="D1377" t="str">
            <v>304P350-906-PCS</v>
          </cell>
          <cell r="E1377" t="str">
            <v>304P350</v>
          </cell>
          <cell r="F1377" t="str">
            <v>BASCINO 222 BANDA JKT</v>
          </cell>
          <cell r="G1377" t="str">
            <v>906</v>
          </cell>
          <cell r="H1377" t="str">
            <v>GREY DK/BLACK</v>
          </cell>
          <cell r="I1377">
            <v>32.338000000000001</v>
          </cell>
          <cell r="J1377">
            <v>160</v>
          </cell>
          <cell r="K1377">
            <v>0</v>
          </cell>
          <cell r="L1377">
            <v>64</v>
          </cell>
          <cell r="M1377">
            <v>0</v>
          </cell>
          <cell r="N1377">
            <v>130</v>
          </cell>
          <cell r="O1377">
            <v>0</v>
          </cell>
          <cell r="P1377">
            <v>52</v>
          </cell>
          <cell r="Q1377">
            <v>0</v>
          </cell>
          <cell r="R1377" t="str">
            <v>HIVER 2019</v>
          </cell>
          <cell r="S1377" t="str">
            <v>APPAREL</v>
          </cell>
          <cell r="T1377" t="str">
            <v>MAN</v>
          </cell>
          <cell r="U1377" t="str">
            <v>(vide)</v>
          </cell>
          <cell r="V1377" t="str">
            <v>PCS</v>
          </cell>
          <cell r="W1377">
            <v>45</v>
          </cell>
          <cell r="X1377">
            <v>45</v>
          </cell>
          <cell r="BS1377">
            <v>2</v>
          </cell>
          <cell r="BT1377">
            <v>5</v>
          </cell>
          <cell r="BU1377">
            <v>11</v>
          </cell>
          <cell r="BV1377">
            <v>15</v>
          </cell>
          <cell r="BW1377">
            <v>12</v>
          </cell>
          <cell r="CL1377">
            <v>0</v>
          </cell>
        </row>
        <row r="1378">
          <cell r="D1378" t="str">
            <v>304PDC0-901-PCS</v>
          </cell>
          <cell r="E1378" t="str">
            <v>304PDC0</v>
          </cell>
          <cell r="F1378" t="str">
            <v>JPN BASSU AUTH JKT</v>
          </cell>
          <cell r="G1378" t="str">
            <v>901</v>
          </cell>
          <cell r="H1378" t="str">
            <v>BLACK/WHITE</v>
          </cell>
          <cell r="I1378">
            <v>19.631</v>
          </cell>
          <cell r="J1378">
            <v>105</v>
          </cell>
          <cell r="K1378">
            <v>0</v>
          </cell>
          <cell r="L1378">
            <v>42</v>
          </cell>
          <cell r="M1378">
            <v>0</v>
          </cell>
          <cell r="N1378">
            <v>90</v>
          </cell>
          <cell r="O1378">
            <v>0</v>
          </cell>
          <cell r="P1378">
            <v>36</v>
          </cell>
          <cell r="Q1378">
            <v>0</v>
          </cell>
          <cell r="R1378" t="str">
            <v>HIVER 2019</v>
          </cell>
          <cell r="S1378" t="str">
            <v>APPAREL</v>
          </cell>
          <cell r="T1378" t="str">
            <v>UNISEX</v>
          </cell>
          <cell r="U1378" t="str">
            <v>(vide)</v>
          </cell>
          <cell r="V1378" t="str">
            <v>PCS</v>
          </cell>
          <cell r="W1378">
            <v>30</v>
          </cell>
          <cell r="X1378">
            <v>30</v>
          </cell>
          <cell r="BT1378">
            <v>6</v>
          </cell>
          <cell r="BU1378">
            <v>11</v>
          </cell>
          <cell r="BV1378">
            <v>7</v>
          </cell>
          <cell r="BW1378">
            <v>6</v>
          </cell>
          <cell r="CL1378">
            <v>0</v>
          </cell>
        </row>
        <row r="1379">
          <cell r="D1379" t="str">
            <v>304PDG0-904-PCS</v>
          </cell>
          <cell r="E1379" t="str">
            <v>304PDG0</v>
          </cell>
          <cell r="F1379" t="str">
            <v>BURNIA 222 BANDA TEE</v>
          </cell>
          <cell r="G1379" t="str">
            <v>904</v>
          </cell>
          <cell r="H1379" t="str">
            <v>WHITE/BLUE ROYAL/RED</v>
          </cell>
          <cell r="I1379">
            <v>6.7690000000000001</v>
          </cell>
          <cell r="J1379">
            <v>40</v>
          </cell>
          <cell r="K1379">
            <v>0</v>
          </cell>
          <cell r="L1379">
            <v>16</v>
          </cell>
          <cell r="M1379">
            <v>0</v>
          </cell>
          <cell r="N1379">
            <v>35</v>
          </cell>
          <cell r="O1379">
            <v>0</v>
          </cell>
          <cell r="P1379">
            <v>17.5</v>
          </cell>
          <cell r="Q1379">
            <v>0</v>
          </cell>
          <cell r="R1379" t="str">
            <v>HIVER 2019</v>
          </cell>
          <cell r="S1379" t="str">
            <v>APPAREL</v>
          </cell>
          <cell r="T1379" t="str">
            <v>WOMAN</v>
          </cell>
          <cell r="U1379" t="str">
            <v>(vide)</v>
          </cell>
          <cell r="V1379" t="str">
            <v>PCS</v>
          </cell>
          <cell r="W1379">
            <v>19</v>
          </cell>
          <cell r="X1379">
            <v>19</v>
          </cell>
          <cell r="BS1379">
            <v>15</v>
          </cell>
          <cell r="BU1379">
            <v>2</v>
          </cell>
          <cell r="BV1379">
            <v>2</v>
          </cell>
          <cell r="CL1379">
            <v>0</v>
          </cell>
        </row>
        <row r="1380">
          <cell r="D1380" t="str">
            <v>304PGZ0-926-PCS</v>
          </cell>
          <cell r="E1380" t="str">
            <v>304PGZ0</v>
          </cell>
          <cell r="F1380" t="str">
            <v>LA BAZYA AUTH SWEAT</v>
          </cell>
          <cell r="G1380" t="str">
            <v>926</v>
          </cell>
          <cell r="H1380" t="str">
            <v>GREYMD MEL/RED/BLACK</v>
          </cell>
          <cell r="I1380">
            <v>12.545</v>
          </cell>
          <cell r="J1380">
            <v>90</v>
          </cell>
          <cell r="K1380">
            <v>0</v>
          </cell>
          <cell r="L1380">
            <v>36</v>
          </cell>
          <cell r="M1380">
            <v>0</v>
          </cell>
          <cell r="N1380">
            <v>80</v>
          </cell>
          <cell r="O1380">
            <v>0</v>
          </cell>
          <cell r="P1380">
            <v>40</v>
          </cell>
          <cell r="Q1380">
            <v>0</v>
          </cell>
          <cell r="R1380" t="str">
            <v>HIVER 2019</v>
          </cell>
          <cell r="S1380" t="str">
            <v>APPAREL</v>
          </cell>
          <cell r="T1380" t="str">
            <v>MAN</v>
          </cell>
          <cell r="U1380" t="str">
            <v>(vide)</v>
          </cell>
          <cell r="V1380" t="str">
            <v>PCS</v>
          </cell>
          <cell r="W1380">
            <v>10</v>
          </cell>
          <cell r="X1380">
            <v>10</v>
          </cell>
          <cell r="BT1380">
            <v>2</v>
          </cell>
          <cell r="BW1380">
            <v>8</v>
          </cell>
          <cell r="CL1380">
            <v>0</v>
          </cell>
        </row>
        <row r="1381">
          <cell r="D1381" t="str">
            <v>304PIX0-902-PCS</v>
          </cell>
          <cell r="E1381" t="str">
            <v>304PIX0</v>
          </cell>
          <cell r="F1381" t="str">
            <v>IRMIOU AUTH TEE</v>
          </cell>
          <cell r="G1381" t="str">
            <v>902</v>
          </cell>
          <cell r="H1381" t="str">
            <v>RED/WHITE/BLUE ROYAL</v>
          </cell>
          <cell r="I1381">
            <v>4.3109999999999999</v>
          </cell>
          <cell r="J1381">
            <v>30</v>
          </cell>
          <cell r="K1381">
            <v>0</v>
          </cell>
          <cell r="L1381">
            <v>15</v>
          </cell>
          <cell r="M1381">
            <v>0</v>
          </cell>
          <cell r="N1381">
            <v>28</v>
          </cell>
          <cell r="O1381">
            <v>0</v>
          </cell>
          <cell r="P1381">
            <v>11.2</v>
          </cell>
          <cell r="Q1381">
            <v>0</v>
          </cell>
          <cell r="R1381" t="str">
            <v>HIVER 2019</v>
          </cell>
          <cell r="S1381" t="str">
            <v>APPAREL</v>
          </cell>
          <cell r="T1381" t="str">
            <v>MAN</v>
          </cell>
          <cell r="U1381" t="str">
            <v>(vide)</v>
          </cell>
          <cell r="V1381" t="str">
            <v>PCS</v>
          </cell>
          <cell r="W1381">
            <v>9</v>
          </cell>
          <cell r="X1381">
            <v>9</v>
          </cell>
          <cell r="BT1381">
            <v>9</v>
          </cell>
          <cell r="CL1381">
            <v>0</v>
          </cell>
        </row>
        <row r="1382">
          <cell r="D1382" t="str">
            <v>304PIX0-903-PCS</v>
          </cell>
          <cell r="E1382" t="str">
            <v>304PIX0</v>
          </cell>
          <cell r="F1382" t="str">
            <v>IRMIOU AUTH TEE</v>
          </cell>
          <cell r="G1382" t="str">
            <v>903</v>
          </cell>
          <cell r="H1382" t="str">
            <v>WHITE/RED/BLUE NAVY</v>
          </cell>
          <cell r="I1382">
            <v>4.3109999999999999</v>
          </cell>
          <cell r="J1382">
            <v>30</v>
          </cell>
          <cell r="K1382">
            <v>0</v>
          </cell>
          <cell r="L1382">
            <v>15</v>
          </cell>
          <cell r="M1382">
            <v>0</v>
          </cell>
          <cell r="N1382">
            <v>28</v>
          </cell>
          <cell r="O1382">
            <v>0</v>
          </cell>
          <cell r="P1382">
            <v>11.2</v>
          </cell>
          <cell r="Q1382">
            <v>0</v>
          </cell>
          <cell r="R1382" t="str">
            <v>HIVER 2019</v>
          </cell>
          <cell r="S1382" t="str">
            <v>APPAREL</v>
          </cell>
          <cell r="T1382" t="str">
            <v>MAN</v>
          </cell>
          <cell r="U1382" t="str">
            <v>(vide)</v>
          </cell>
          <cell r="V1382" t="str">
            <v>PCS</v>
          </cell>
          <cell r="W1382">
            <v>45</v>
          </cell>
          <cell r="X1382">
            <v>45</v>
          </cell>
          <cell r="BT1382">
            <v>4</v>
          </cell>
          <cell r="BU1382">
            <v>5</v>
          </cell>
          <cell r="BV1382">
            <v>21</v>
          </cell>
          <cell r="BW1382">
            <v>12</v>
          </cell>
          <cell r="BX1382">
            <v>3</v>
          </cell>
          <cell r="CL1382">
            <v>0</v>
          </cell>
        </row>
        <row r="1383">
          <cell r="D1383" t="str">
            <v>304PIX0-904-PCS</v>
          </cell>
          <cell r="E1383" t="str">
            <v>304PIX0</v>
          </cell>
          <cell r="F1383" t="str">
            <v>IRMIOU AUTH TEE</v>
          </cell>
          <cell r="G1383" t="str">
            <v>904</v>
          </cell>
          <cell r="H1383" t="str">
            <v>CORIANDER/BLACK/WHITE</v>
          </cell>
          <cell r="I1383">
            <v>4.3109999999999999</v>
          </cell>
          <cell r="J1383">
            <v>30</v>
          </cell>
          <cell r="K1383">
            <v>0</v>
          </cell>
          <cell r="L1383">
            <v>15</v>
          </cell>
          <cell r="M1383">
            <v>0</v>
          </cell>
          <cell r="N1383">
            <v>28</v>
          </cell>
          <cell r="O1383">
            <v>0</v>
          </cell>
          <cell r="P1383">
            <v>11.2</v>
          </cell>
          <cell r="Q1383">
            <v>0</v>
          </cell>
          <cell r="R1383" t="str">
            <v>HIVER 2019</v>
          </cell>
          <cell r="S1383" t="str">
            <v>APPAREL</v>
          </cell>
          <cell r="T1383" t="str">
            <v>MAN</v>
          </cell>
          <cell r="U1383" t="str">
            <v>(vide)</v>
          </cell>
          <cell r="V1383" t="str">
            <v>PCS</v>
          </cell>
          <cell r="W1383">
            <v>16</v>
          </cell>
          <cell r="X1383">
            <v>16</v>
          </cell>
          <cell r="BW1383">
            <v>8</v>
          </cell>
          <cell r="BY1383">
            <v>8</v>
          </cell>
          <cell r="CL1383">
            <v>0</v>
          </cell>
        </row>
        <row r="1384">
          <cell r="D1384" t="str">
            <v>304PIX0-905-PCS</v>
          </cell>
          <cell r="E1384" t="str">
            <v>304PIX0</v>
          </cell>
          <cell r="F1384" t="str">
            <v>IRMIOU AUTH TEE</v>
          </cell>
          <cell r="G1384" t="str">
            <v>905</v>
          </cell>
          <cell r="H1384" t="str">
            <v>BLACK/CORIANDER/WHITE</v>
          </cell>
          <cell r="I1384">
            <v>4.3109999999999999</v>
          </cell>
          <cell r="J1384">
            <v>30</v>
          </cell>
          <cell r="K1384">
            <v>0</v>
          </cell>
          <cell r="L1384">
            <v>15</v>
          </cell>
          <cell r="M1384">
            <v>0</v>
          </cell>
          <cell r="N1384">
            <v>28</v>
          </cell>
          <cell r="O1384">
            <v>0</v>
          </cell>
          <cell r="P1384">
            <v>11.2</v>
          </cell>
          <cell r="Q1384">
            <v>0</v>
          </cell>
          <cell r="R1384" t="str">
            <v>HIVER 2019</v>
          </cell>
          <cell r="S1384" t="str">
            <v>APPAREL</v>
          </cell>
          <cell r="T1384" t="str">
            <v>MAN</v>
          </cell>
          <cell r="U1384" t="str">
            <v>(vide)</v>
          </cell>
          <cell r="V1384" t="str">
            <v>PCS</v>
          </cell>
          <cell r="W1384">
            <v>2</v>
          </cell>
          <cell r="X1384">
            <v>2</v>
          </cell>
          <cell r="BT1384">
            <v>2</v>
          </cell>
          <cell r="CL1384">
            <v>0</v>
          </cell>
        </row>
        <row r="1385">
          <cell r="D1385" t="str">
            <v>304PIX0-954-PCS</v>
          </cell>
          <cell r="E1385" t="str">
            <v>304PIX0</v>
          </cell>
          <cell r="F1385" t="str">
            <v>IRMIOU AUTH TEE</v>
          </cell>
          <cell r="G1385" t="str">
            <v>954</v>
          </cell>
          <cell r="H1385" t="str">
            <v>BLACK/RED/WHITE</v>
          </cell>
          <cell r="I1385">
            <v>4.3109999999999999</v>
          </cell>
          <cell r="J1385">
            <v>0</v>
          </cell>
          <cell r="K1385">
            <v>20</v>
          </cell>
          <cell r="L1385">
            <v>0</v>
          </cell>
          <cell r="M1385">
            <v>10</v>
          </cell>
          <cell r="N1385">
            <v>0</v>
          </cell>
          <cell r="O1385">
            <v>28</v>
          </cell>
          <cell r="P1385">
            <v>0</v>
          </cell>
          <cell r="Q1385">
            <v>11.2</v>
          </cell>
          <cell r="R1385" t="str">
            <v>HIVER 2019</v>
          </cell>
          <cell r="S1385" t="str">
            <v>APPAREL</v>
          </cell>
          <cell r="T1385" t="str">
            <v>MAN</v>
          </cell>
          <cell r="U1385" t="str">
            <v>(vide)</v>
          </cell>
          <cell r="V1385" t="str">
            <v>PCS</v>
          </cell>
          <cell r="W1385">
            <v>6</v>
          </cell>
          <cell r="X1385">
            <v>6</v>
          </cell>
          <cell r="BI1385">
            <v>2</v>
          </cell>
          <cell r="BN1385">
            <v>3</v>
          </cell>
          <cell r="BP1385">
            <v>1</v>
          </cell>
          <cell r="CL1385">
            <v>0</v>
          </cell>
        </row>
        <row r="1386">
          <cell r="D1386" t="str">
            <v>304PIX0-955-PCS</v>
          </cell>
          <cell r="E1386" t="str">
            <v>304PIX0</v>
          </cell>
          <cell r="F1386" t="str">
            <v>IRMIOU AUTH TEE</v>
          </cell>
          <cell r="G1386" t="str">
            <v>955</v>
          </cell>
          <cell r="H1386" t="str">
            <v>RED RUSSIA/BLACK/WHT</v>
          </cell>
          <cell r="I1386">
            <v>4.3109999999999999</v>
          </cell>
          <cell r="J1386">
            <v>0</v>
          </cell>
          <cell r="K1386">
            <v>20</v>
          </cell>
          <cell r="L1386">
            <v>0</v>
          </cell>
          <cell r="M1386">
            <v>10</v>
          </cell>
          <cell r="N1386">
            <v>0</v>
          </cell>
          <cell r="O1386">
            <v>28</v>
          </cell>
          <cell r="P1386">
            <v>0</v>
          </cell>
          <cell r="Q1386">
            <v>11.2</v>
          </cell>
          <cell r="R1386" t="str">
            <v>HIVER 2019</v>
          </cell>
          <cell r="S1386" t="str">
            <v>APPAREL</v>
          </cell>
          <cell r="T1386" t="str">
            <v>MAN</v>
          </cell>
          <cell r="U1386" t="str">
            <v>(vide)</v>
          </cell>
          <cell r="V1386" t="str">
            <v>PCS</v>
          </cell>
          <cell r="W1386">
            <v>26</v>
          </cell>
          <cell r="X1386">
            <v>26</v>
          </cell>
          <cell r="BI1386">
            <v>3</v>
          </cell>
          <cell r="BJ1386">
            <v>9</v>
          </cell>
          <cell r="BL1386">
            <v>5</v>
          </cell>
          <cell r="BN1386">
            <v>5</v>
          </cell>
          <cell r="BP1386">
            <v>4</v>
          </cell>
          <cell r="CL1386">
            <v>0</v>
          </cell>
        </row>
        <row r="1387">
          <cell r="D1387" t="str">
            <v>304PIY0-904-PCS</v>
          </cell>
          <cell r="E1387" t="str">
            <v>304PIY0</v>
          </cell>
          <cell r="F1387" t="str">
            <v>IDO AUTH TEE</v>
          </cell>
          <cell r="G1387" t="str">
            <v>904</v>
          </cell>
          <cell r="H1387" t="str">
            <v>CORIANDER/BLACK/WHITE</v>
          </cell>
          <cell r="I1387">
            <v>5.9539999999999997</v>
          </cell>
          <cell r="J1387">
            <v>28</v>
          </cell>
          <cell r="K1387">
            <v>0</v>
          </cell>
          <cell r="L1387">
            <v>14</v>
          </cell>
          <cell r="M1387">
            <v>0</v>
          </cell>
          <cell r="N1387">
            <v>25</v>
          </cell>
          <cell r="O1387">
            <v>0</v>
          </cell>
          <cell r="P1387">
            <v>12.5</v>
          </cell>
          <cell r="Q1387">
            <v>0</v>
          </cell>
          <cell r="R1387" t="str">
            <v>HIVER 2019</v>
          </cell>
          <cell r="S1387" t="str">
            <v>APPAREL</v>
          </cell>
          <cell r="T1387" t="str">
            <v>MAN</v>
          </cell>
          <cell r="U1387" t="str">
            <v>(vide)</v>
          </cell>
          <cell r="V1387" t="str">
            <v>PCS</v>
          </cell>
          <cell r="W1387">
            <v>70</v>
          </cell>
          <cell r="X1387">
            <v>70</v>
          </cell>
          <cell r="BT1387">
            <v>4</v>
          </cell>
          <cell r="BU1387">
            <v>6</v>
          </cell>
          <cell r="BV1387">
            <v>20</v>
          </cell>
          <cell r="BW1387">
            <v>19</v>
          </cell>
          <cell r="BX1387">
            <v>17</v>
          </cell>
          <cell r="BY1387">
            <v>4</v>
          </cell>
          <cell r="CL1387">
            <v>0</v>
          </cell>
        </row>
        <row r="1388">
          <cell r="D1388" t="str">
            <v>304PIY0-926-PCS</v>
          </cell>
          <cell r="E1388" t="str">
            <v>304PIY0</v>
          </cell>
          <cell r="F1388" t="str">
            <v>IDO AUTH TEE</v>
          </cell>
          <cell r="G1388" t="str">
            <v>926</v>
          </cell>
          <cell r="H1388" t="str">
            <v>WHITE/RED/NAVY FANCY</v>
          </cell>
          <cell r="I1388">
            <v>5.9539999999999997</v>
          </cell>
          <cell r="J1388">
            <v>28</v>
          </cell>
          <cell r="K1388">
            <v>0</v>
          </cell>
          <cell r="L1388">
            <v>14</v>
          </cell>
          <cell r="M1388">
            <v>0</v>
          </cell>
          <cell r="N1388">
            <v>25</v>
          </cell>
          <cell r="O1388">
            <v>0</v>
          </cell>
          <cell r="P1388">
            <v>12.5</v>
          </cell>
          <cell r="Q1388">
            <v>0</v>
          </cell>
          <cell r="R1388" t="str">
            <v>HIVER 2019</v>
          </cell>
          <cell r="S1388" t="str">
            <v>APPAREL</v>
          </cell>
          <cell r="T1388" t="str">
            <v>MAN</v>
          </cell>
          <cell r="U1388" t="str">
            <v>(vide)</v>
          </cell>
          <cell r="V1388" t="str">
            <v>PCS</v>
          </cell>
          <cell r="W1388">
            <v>43</v>
          </cell>
          <cell r="X1388">
            <v>43</v>
          </cell>
          <cell r="BT1388">
            <v>3</v>
          </cell>
          <cell r="BU1388">
            <v>8</v>
          </cell>
          <cell r="BV1388">
            <v>15</v>
          </cell>
          <cell r="BW1388">
            <v>5</v>
          </cell>
          <cell r="BX1388">
            <v>12</v>
          </cell>
          <cell r="CL1388">
            <v>0</v>
          </cell>
        </row>
        <row r="1389">
          <cell r="D1389" t="str">
            <v>304PIY0-927-PCS</v>
          </cell>
          <cell r="E1389" t="str">
            <v>304PIY0</v>
          </cell>
          <cell r="F1389" t="str">
            <v>IDO AUTH TEE</v>
          </cell>
          <cell r="G1389" t="str">
            <v>927</v>
          </cell>
          <cell r="H1389" t="str">
            <v>BLUE NAVY/BEIGE/RED</v>
          </cell>
          <cell r="I1389">
            <v>5.9539999999999997</v>
          </cell>
          <cell r="J1389">
            <v>28</v>
          </cell>
          <cell r="K1389">
            <v>0</v>
          </cell>
          <cell r="L1389">
            <v>14</v>
          </cell>
          <cell r="M1389">
            <v>0</v>
          </cell>
          <cell r="N1389">
            <v>25</v>
          </cell>
          <cell r="O1389">
            <v>0</v>
          </cell>
          <cell r="P1389">
            <v>12.5</v>
          </cell>
          <cell r="Q1389">
            <v>0</v>
          </cell>
          <cell r="R1389" t="str">
            <v>HIVER 2019</v>
          </cell>
          <cell r="S1389" t="str">
            <v>APPAREL</v>
          </cell>
          <cell r="T1389" t="str">
            <v>MAN</v>
          </cell>
          <cell r="U1389" t="str">
            <v>(vide)</v>
          </cell>
          <cell r="V1389" t="str">
            <v>PCS</v>
          </cell>
          <cell r="W1389">
            <v>35</v>
          </cell>
          <cell r="X1389">
            <v>35</v>
          </cell>
          <cell r="BT1389">
            <v>6</v>
          </cell>
          <cell r="BU1389">
            <v>8</v>
          </cell>
          <cell r="BV1389">
            <v>7</v>
          </cell>
          <cell r="BW1389">
            <v>9</v>
          </cell>
          <cell r="BX1389">
            <v>5</v>
          </cell>
          <cell r="CL1389">
            <v>0</v>
          </cell>
        </row>
        <row r="1390">
          <cell r="D1390" t="str">
            <v>304PIY0-948-PCS</v>
          </cell>
          <cell r="E1390" t="str">
            <v>304PIY0</v>
          </cell>
          <cell r="F1390" t="str">
            <v>IDO AUTH TEE</v>
          </cell>
          <cell r="G1390" t="str">
            <v>948</v>
          </cell>
          <cell r="H1390" t="str">
            <v>BLUE FANCY/PINK/BLUE NAVY</v>
          </cell>
          <cell r="I1390">
            <v>5.9539999999999997</v>
          </cell>
          <cell r="J1390">
            <v>28</v>
          </cell>
          <cell r="K1390">
            <v>0</v>
          </cell>
          <cell r="L1390">
            <v>14</v>
          </cell>
          <cell r="M1390">
            <v>0</v>
          </cell>
          <cell r="N1390">
            <v>25</v>
          </cell>
          <cell r="O1390">
            <v>0</v>
          </cell>
          <cell r="P1390">
            <v>12.5</v>
          </cell>
          <cell r="Q1390">
            <v>0</v>
          </cell>
          <cell r="R1390" t="str">
            <v>HIVER 2019</v>
          </cell>
          <cell r="S1390" t="str">
            <v>APPAREL</v>
          </cell>
          <cell r="T1390" t="str">
            <v>MAN</v>
          </cell>
          <cell r="U1390" t="str">
            <v>(vide)</v>
          </cell>
          <cell r="V1390" t="str">
            <v>PCS</v>
          </cell>
          <cell r="W1390">
            <v>91</v>
          </cell>
          <cell r="X1390">
            <v>91</v>
          </cell>
          <cell r="BT1390">
            <v>6</v>
          </cell>
          <cell r="BU1390">
            <v>57</v>
          </cell>
          <cell r="BV1390">
            <v>15</v>
          </cell>
          <cell r="BW1390">
            <v>6</v>
          </cell>
          <cell r="BX1390">
            <v>3</v>
          </cell>
          <cell r="BY1390">
            <v>4</v>
          </cell>
          <cell r="CL1390">
            <v>0</v>
          </cell>
        </row>
        <row r="1391">
          <cell r="D1391" t="str">
            <v>304PIY0-950-PCS</v>
          </cell>
          <cell r="E1391" t="str">
            <v>304PIY0</v>
          </cell>
          <cell r="F1391" t="str">
            <v>IDO AUTH TEE</v>
          </cell>
          <cell r="G1391" t="str">
            <v>950</v>
          </cell>
          <cell r="H1391" t="str">
            <v>BLACK FANCY/RED/WHITE</v>
          </cell>
          <cell r="I1391">
            <v>5.9539999999999997</v>
          </cell>
          <cell r="J1391">
            <v>28</v>
          </cell>
          <cell r="K1391">
            <v>0</v>
          </cell>
          <cell r="L1391">
            <v>14</v>
          </cell>
          <cell r="M1391">
            <v>0</v>
          </cell>
          <cell r="N1391">
            <v>25</v>
          </cell>
          <cell r="O1391">
            <v>0</v>
          </cell>
          <cell r="P1391">
            <v>12.5</v>
          </cell>
          <cell r="Q1391">
            <v>0</v>
          </cell>
          <cell r="R1391" t="str">
            <v>HIVER 2019</v>
          </cell>
          <cell r="S1391" t="str">
            <v>APPAREL</v>
          </cell>
          <cell r="T1391" t="str">
            <v>MAN</v>
          </cell>
          <cell r="U1391" t="str">
            <v>(vide)</v>
          </cell>
          <cell r="V1391" t="str">
            <v>PCS</v>
          </cell>
          <cell r="W1391">
            <v>25</v>
          </cell>
          <cell r="X1391">
            <v>25</v>
          </cell>
          <cell r="BT1391">
            <v>1</v>
          </cell>
          <cell r="BU1391">
            <v>2</v>
          </cell>
          <cell r="BV1391">
            <v>2</v>
          </cell>
          <cell r="BW1391">
            <v>1</v>
          </cell>
          <cell r="BX1391">
            <v>10</v>
          </cell>
          <cell r="BY1391">
            <v>9</v>
          </cell>
          <cell r="CL1391">
            <v>0</v>
          </cell>
        </row>
        <row r="1392">
          <cell r="D1392" t="str">
            <v>304PIY0-951-PCS</v>
          </cell>
          <cell r="E1392" t="str">
            <v>304PIY0</v>
          </cell>
          <cell r="F1392" t="str">
            <v>IDO AUTH TEE</v>
          </cell>
          <cell r="G1392" t="str">
            <v>951</v>
          </cell>
          <cell r="H1392" t="str">
            <v>GREY WARM/WHITE/BLACK</v>
          </cell>
          <cell r="I1392">
            <v>5.9539999999999997</v>
          </cell>
          <cell r="J1392">
            <v>28</v>
          </cell>
          <cell r="K1392">
            <v>0</v>
          </cell>
          <cell r="L1392">
            <v>14</v>
          </cell>
          <cell r="M1392">
            <v>0</v>
          </cell>
          <cell r="N1392">
            <v>25</v>
          </cell>
          <cell r="O1392">
            <v>0</v>
          </cell>
          <cell r="P1392">
            <v>12.5</v>
          </cell>
          <cell r="Q1392">
            <v>0</v>
          </cell>
          <cell r="R1392" t="str">
            <v>HIVER 2019</v>
          </cell>
          <cell r="S1392" t="str">
            <v>APPAREL</v>
          </cell>
          <cell r="T1392" t="str">
            <v>MAN</v>
          </cell>
          <cell r="U1392" t="str">
            <v>(vide)</v>
          </cell>
          <cell r="V1392" t="str">
            <v>PCS</v>
          </cell>
          <cell r="W1392">
            <v>20</v>
          </cell>
          <cell r="X1392">
            <v>20</v>
          </cell>
          <cell r="BU1392">
            <v>11</v>
          </cell>
          <cell r="BW1392">
            <v>8</v>
          </cell>
          <cell r="BY1392">
            <v>1</v>
          </cell>
          <cell r="CL1392">
            <v>0</v>
          </cell>
        </row>
        <row r="1393">
          <cell r="D1393" t="str">
            <v>304PIZ0-917-PCS</v>
          </cell>
          <cell r="E1393" t="str">
            <v>304PIZ0</v>
          </cell>
          <cell r="F1393" t="str">
            <v>INDRO AUTH TEE</v>
          </cell>
          <cell r="G1393" t="str">
            <v>917</v>
          </cell>
          <cell r="H1393" t="str">
            <v>RED SCARLET</v>
          </cell>
          <cell r="I1393">
            <v>4.8140000000000001</v>
          </cell>
          <cell r="J1393">
            <v>25</v>
          </cell>
          <cell r="K1393">
            <v>0</v>
          </cell>
          <cell r="L1393">
            <v>12.5</v>
          </cell>
          <cell r="M1393">
            <v>0</v>
          </cell>
          <cell r="N1393">
            <v>25</v>
          </cell>
          <cell r="O1393">
            <v>0</v>
          </cell>
          <cell r="P1393">
            <v>10</v>
          </cell>
          <cell r="Q1393">
            <v>0</v>
          </cell>
          <cell r="R1393" t="str">
            <v>ETE 2019</v>
          </cell>
          <cell r="S1393" t="str">
            <v>APPAREL</v>
          </cell>
          <cell r="T1393" t="str">
            <v>MAN</v>
          </cell>
          <cell r="U1393" t="str">
            <v>(vide)</v>
          </cell>
          <cell r="V1393" t="str">
            <v>PCS</v>
          </cell>
          <cell r="W1393">
            <v>53</v>
          </cell>
          <cell r="X1393">
            <v>53</v>
          </cell>
          <cell r="BT1393">
            <v>7</v>
          </cell>
          <cell r="BU1393">
            <v>11</v>
          </cell>
          <cell r="BV1393">
            <v>8</v>
          </cell>
          <cell r="BW1393">
            <v>10</v>
          </cell>
          <cell r="BX1393">
            <v>10</v>
          </cell>
          <cell r="BY1393">
            <v>7</v>
          </cell>
          <cell r="CL1393">
            <v>0</v>
          </cell>
        </row>
        <row r="1394">
          <cell r="D1394" t="str">
            <v>304PIZ0-918-PCS</v>
          </cell>
          <cell r="E1394" t="str">
            <v>304PIZ0</v>
          </cell>
          <cell r="F1394" t="str">
            <v>INDRO AUTH TEE</v>
          </cell>
          <cell r="G1394" t="str">
            <v>918</v>
          </cell>
          <cell r="H1394" t="str">
            <v>BLUE NAVY</v>
          </cell>
          <cell r="I1394">
            <v>4.8140000000000001</v>
          </cell>
          <cell r="J1394">
            <v>25</v>
          </cell>
          <cell r="K1394">
            <v>0</v>
          </cell>
          <cell r="L1394">
            <v>12.5</v>
          </cell>
          <cell r="M1394">
            <v>0</v>
          </cell>
          <cell r="N1394">
            <v>25</v>
          </cell>
          <cell r="O1394">
            <v>0</v>
          </cell>
          <cell r="P1394">
            <v>10</v>
          </cell>
          <cell r="Q1394">
            <v>0</v>
          </cell>
          <cell r="R1394" t="str">
            <v>ETE 2019</v>
          </cell>
          <cell r="S1394" t="str">
            <v>APPAREL</v>
          </cell>
          <cell r="T1394" t="str">
            <v>MAN</v>
          </cell>
          <cell r="U1394" t="str">
            <v>(vide)</v>
          </cell>
          <cell r="V1394" t="str">
            <v>PCS</v>
          </cell>
          <cell r="W1394">
            <v>51</v>
          </cell>
          <cell r="X1394">
            <v>51</v>
          </cell>
          <cell r="BT1394">
            <v>7</v>
          </cell>
          <cell r="BU1394">
            <v>13</v>
          </cell>
          <cell r="BV1394">
            <v>14</v>
          </cell>
          <cell r="BW1394">
            <v>4</v>
          </cell>
          <cell r="BX1394">
            <v>6</v>
          </cell>
          <cell r="BY1394">
            <v>7</v>
          </cell>
          <cell r="CL1394">
            <v>0</v>
          </cell>
        </row>
        <row r="1395">
          <cell r="D1395" t="str">
            <v>304PIZ0-919-PCS</v>
          </cell>
          <cell r="E1395" t="str">
            <v>304PIZ0</v>
          </cell>
          <cell r="F1395" t="str">
            <v>INDRO AUTH TEE</v>
          </cell>
          <cell r="G1395" t="str">
            <v>919</v>
          </cell>
          <cell r="H1395" t="str">
            <v>BLUE ROYAL</v>
          </cell>
          <cell r="I1395">
            <v>4.8140000000000001</v>
          </cell>
          <cell r="J1395">
            <v>25</v>
          </cell>
          <cell r="K1395">
            <v>0</v>
          </cell>
          <cell r="L1395">
            <v>12.5</v>
          </cell>
          <cell r="M1395">
            <v>0</v>
          </cell>
          <cell r="N1395">
            <v>25</v>
          </cell>
          <cell r="O1395">
            <v>0</v>
          </cell>
          <cell r="P1395">
            <v>10</v>
          </cell>
          <cell r="Q1395">
            <v>0</v>
          </cell>
          <cell r="R1395" t="str">
            <v>ETE 2019</v>
          </cell>
          <cell r="S1395" t="str">
            <v>APPAREL</v>
          </cell>
          <cell r="T1395" t="str">
            <v>MAN</v>
          </cell>
          <cell r="U1395" t="str">
            <v>(vide)</v>
          </cell>
          <cell r="V1395" t="str">
            <v>PCS</v>
          </cell>
          <cell r="W1395">
            <v>18</v>
          </cell>
          <cell r="X1395">
            <v>18</v>
          </cell>
          <cell r="BT1395">
            <v>1</v>
          </cell>
          <cell r="BU1395">
            <v>5</v>
          </cell>
          <cell r="BV1395">
            <v>5</v>
          </cell>
          <cell r="BW1395">
            <v>3</v>
          </cell>
          <cell r="BX1395">
            <v>4</v>
          </cell>
          <cell r="CL1395">
            <v>0</v>
          </cell>
        </row>
        <row r="1396">
          <cell r="D1396" t="str">
            <v>304PIZ0-920-PCS</v>
          </cell>
          <cell r="E1396" t="str">
            <v>304PIZ0</v>
          </cell>
          <cell r="F1396" t="str">
            <v>INDRO AUTH TEE</v>
          </cell>
          <cell r="G1396" t="str">
            <v>920</v>
          </cell>
          <cell r="H1396" t="str">
            <v>WHITE</v>
          </cell>
          <cell r="I1396">
            <v>4.8140000000000001</v>
          </cell>
          <cell r="J1396">
            <v>25</v>
          </cell>
          <cell r="K1396">
            <v>0</v>
          </cell>
          <cell r="L1396">
            <v>12.5</v>
          </cell>
          <cell r="M1396">
            <v>0</v>
          </cell>
          <cell r="N1396">
            <v>25</v>
          </cell>
          <cell r="O1396">
            <v>0</v>
          </cell>
          <cell r="P1396">
            <v>10</v>
          </cell>
          <cell r="Q1396">
            <v>0</v>
          </cell>
          <cell r="R1396" t="str">
            <v>ETE 2019</v>
          </cell>
          <cell r="S1396" t="str">
            <v>APPAREL</v>
          </cell>
          <cell r="T1396" t="str">
            <v>MAN</v>
          </cell>
          <cell r="U1396" t="str">
            <v>(vide)</v>
          </cell>
          <cell r="V1396" t="str">
            <v>PCS</v>
          </cell>
          <cell r="W1396">
            <v>5</v>
          </cell>
          <cell r="X1396">
            <v>5</v>
          </cell>
          <cell r="BW1396">
            <v>5</v>
          </cell>
          <cell r="CL1396">
            <v>0</v>
          </cell>
        </row>
        <row r="1397">
          <cell r="D1397" t="str">
            <v>304PJ30-005-PCS</v>
          </cell>
          <cell r="E1397" t="str">
            <v>304PJ30</v>
          </cell>
          <cell r="F1397" t="str">
            <v>ISIDORO AUTH SWEAT</v>
          </cell>
          <cell r="G1397" t="str">
            <v>005</v>
          </cell>
          <cell r="H1397" t="str">
            <v>BLACK</v>
          </cell>
          <cell r="I1397">
            <v>12.779</v>
          </cell>
          <cell r="J1397">
            <v>65</v>
          </cell>
          <cell r="K1397">
            <v>0</v>
          </cell>
          <cell r="L1397">
            <v>32.5</v>
          </cell>
          <cell r="M1397">
            <v>0</v>
          </cell>
          <cell r="N1397">
            <v>60</v>
          </cell>
          <cell r="O1397">
            <v>0</v>
          </cell>
          <cell r="P1397">
            <v>24</v>
          </cell>
          <cell r="Q1397">
            <v>0</v>
          </cell>
          <cell r="R1397" t="str">
            <v>ETE 2020</v>
          </cell>
          <cell r="S1397" t="str">
            <v>APPAREL</v>
          </cell>
          <cell r="T1397" t="str">
            <v>MAN</v>
          </cell>
          <cell r="U1397" t="str">
            <v>(vide)</v>
          </cell>
          <cell r="V1397" t="str">
            <v>PCS</v>
          </cell>
          <cell r="W1397">
            <v>83</v>
          </cell>
          <cell r="X1397">
            <v>83</v>
          </cell>
          <cell r="BT1397">
            <v>19</v>
          </cell>
          <cell r="BU1397">
            <v>16</v>
          </cell>
          <cell r="BV1397">
            <v>27</v>
          </cell>
          <cell r="BW1397">
            <v>14</v>
          </cell>
          <cell r="BX1397">
            <v>7</v>
          </cell>
          <cell r="CL1397">
            <v>0</v>
          </cell>
        </row>
        <row r="1398">
          <cell r="D1398" t="str">
            <v>304PJ30-821-PCS</v>
          </cell>
          <cell r="E1398" t="str">
            <v>304PJ30</v>
          </cell>
          <cell r="F1398" t="str">
            <v>ISIDORO AUTH SWEAT</v>
          </cell>
          <cell r="G1398" t="str">
            <v>821</v>
          </cell>
          <cell r="H1398" t="str">
            <v>BLUE NAVY</v>
          </cell>
          <cell r="I1398">
            <v>12.779</v>
          </cell>
          <cell r="J1398">
            <v>65</v>
          </cell>
          <cell r="K1398">
            <v>0</v>
          </cell>
          <cell r="L1398">
            <v>32.5</v>
          </cell>
          <cell r="M1398">
            <v>0</v>
          </cell>
          <cell r="N1398">
            <v>60</v>
          </cell>
          <cell r="O1398">
            <v>0</v>
          </cell>
          <cell r="P1398">
            <v>24</v>
          </cell>
          <cell r="Q1398">
            <v>0</v>
          </cell>
          <cell r="R1398" t="str">
            <v>ETE 2020</v>
          </cell>
          <cell r="S1398" t="str">
            <v>APPAREL</v>
          </cell>
          <cell r="T1398" t="str">
            <v>MAN</v>
          </cell>
          <cell r="U1398" t="str">
            <v>(vide)</v>
          </cell>
          <cell r="V1398" t="str">
            <v>PCS</v>
          </cell>
          <cell r="W1398">
            <v>360</v>
          </cell>
          <cell r="X1398">
            <v>360</v>
          </cell>
          <cell r="BT1398">
            <v>56</v>
          </cell>
          <cell r="BU1398">
            <v>76</v>
          </cell>
          <cell r="BV1398">
            <v>100</v>
          </cell>
          <cell r="BW1398">
            <v>93</v>
          </cell>
          <cell r="BX1398">
            <v>35</v>
          </cell>
          <cell r="CL1398">
            <v>0</v>
          </cell>
        </row>
        <row r="1399">
          <cell r="D1399" t="str">
            <v>304PJ30-821-C9M</v>
          </cell>
          <cell r="E1399" t="str">
            <v>304PJ30</v>
          </cell>
          <cell r="F1399" t="str">
            <v>ISIDORO AUTH SWEAT</v>
          </cell>
          <cell r="G1399" t="str">
            <v>821</v>
          </cell>
          <cell r="H1399" t="str">
            <v>BLUE NAVY</v>
          </cell>
          <cell r="I1399">
            <v>12.779</v>
          </cell>
          <cell r="J1399">
            <v>65</v>
          </cell>
          <cell r="K1399">
            <v>0</v>
          </cell>
          <cell r="L1399">
            <v>32.5</v>
          </cell>
          <cell r="M1399">
            <v>0</v>
          </cell>
          <cell r="N1399">
            <v>60</v>
          </cell>
          <cell r="O1399">
            <v>0</v>
          </cell>
          <cell r="P1399">
            <v>0</v>
          </cell>
          <cell r="Q1399">
            <v>0</v>
          </cell>
          <cell r="R1399" t="str">
            <v>ETE 2020</v>
          </cell>
          <cell r="S1399" t="str">
            <v>APPAREL</v>
          </cell>
          <cell r="T1399" t="str">
            <v>MAN</v>
          </cell>
          <cell r="U1399" t="str">
            <v>S-1/M-2/L-3/XL-2/2XL-1</v>
          </cell>
          <cell r="V1399" t="str">
            <v>C9M</v>
          </cell>
          <cell r="W1399">
            <v>99</v>
          </cell>
          <cell r="X1399">
            <v>11</v>
          </cell>
          <cell r="CG1399">
            <v>11</v>
          </cell>
          <cell r="CL1399">
            <v>0</v>
          </cell>
        </row>
        <row r="1400">
          <cell r="D1400" t="str">
            <v>304PJ70-005-PCS</v>
          </cell>
          <cell r="E1400" t="str">
            <v>304PJ70</v>
          </cell>
          <cell r="F1400" t="str">
            <v>ISACCO AUTH SHORT</v>
          </cell>
          <cell r="G1400" t="str">
            <v>005</v>
          </cell>
          <cell r="H1400" t="str">
            <v>BLACK</v>
          </cell>
          <cell r="I1400">
            <v>5.6840000000000002</v>
          </cell>
          <cell r="J1400">
            <v>35</v>
          </cell>
          <cell r="K1400">
            <v>0</v>
          </cell>
          <cell r="L1400">
            <v>17.5</v>
          </cell>
          <cell r="M1400">
            <v>0</v>
          </cell>
          <cell r="N1400">
            <v>32</v>
          </cell>
          <cell r="O1400">
            <v>0</v>
          </cell>
          <cell r="P1400">
            <v>16</v>
          </cell>
          <cell r="Q1400">
            <v>0</v>
          </cell>
          <cell r="R1400" t="str">
            <v>ETE 2020</v>
          </cell>
          <cell r="S1400" t="str">
            <v>APPAREL</v>
          </cell>
          <cell r="T1400" t="str">
            <v>MAN</v>
          </cell>
          <cell r="U1400" t="str">
            <v>(vide)</v>
          </cell>
          <cell r="V1400" t="str">
            <v>PCS</v>
          </cell>
          <cell r="W1400">
            <v>25</v>
          </cell>
          <cell r="X1400">
            <v>25</v>
          </cell>
          <cell r="BV1400">
            <v>10</v>
          </cell>
          <cell r="BW1400">
            <v>15</v>
          </cell>
          <cell r="CL1400">
            <v>0</v>
          </cell>
        </row>
        <row r="1401">
          <cell r="D1401" t="str">
            <v>304PJ70-821-C8M</v>
          </cell>
          <cell r="E1401" t="str">
            <v>304PJ70</v>
          </cell>
          <cell r="F1401" t="str">
            <v>ISACCO AUTH SHORT</v>
          </cell>
          <cell r="G1401" t="str">
            <v>821</v>
          </cell>
          <cell r="H1401" t="str">
            <v>BLUE NAVY</v>
          </cell>
          <cell r="I1401">
            <v>5.6840000000000002</v>
          </cell>
          <cell r="J1401">
            <v>35</v>
          </cell>
          <cell r="K1401">
            <v>0</v>
          </cell>
          <cell r="L1401">
            <v>17.5</v>
          </cell>
          <cell r="M1401">
            <v>0</v>
          </cell>
          <cell r="N1401">
            <v>32</v>
          </cell>
          <cell r="O1401">
            <v>0</v>
          </cell>
          <cell r="P1401">
            <v>16</v>
          </cell>
          <cell r="Q1401">
            <v>0</v>
          </cell>
          <cell r="R1401" t="str">
            <v>ETE 2020</v>
          </cell>
          <cell r="S1401" t="str">
            <v>APPAREL</v>
          </cell>
          <cell r="T1401" t="str">
            <v>MAN</v>
          </cell>
          <cell r="U1401" t="str">
            <v>S-2/M-2/L-2/XL-1/2XL-1</v>
          </cell>
          <cell r="V1401" t="str">
            <v>C8M</v>
          </cell>
          <cell r="W1401">
            <v>208</v>
          </cell>
          <cell r="X1401">
            <v>26</v>
          </cell>
          <cell r="CG1401">
            <v>26</v>
          </cell>
          <cell r="CL1401">
            <v>0</v>
          </cell>
        </row>
        <row r="1402">
          <cell r="D1402" t="str">
            <v>304PJ70-821-PCS</v>
          </cell>
          <cell r="E1402" t="str">
            <v>304PJ70</v>
          </cell>
          <cell r="F1402" t="str">
            <v>ISACCO AUTH SHORT</v>
          </cell>
          <cell r="G1402" t="str">
            <v>821</v>
          </cell>
          <cell r="H1402" t="str">
            <v>BLUE NAVY</v>
          </cell>
          <cell r="I1402">
            <v>5.6840000000000002</v>
          </cell>
          <cell r="J1402">
            <v>35</v>
          </cell>
          <cell r="K1402">
            <v>0</v>
          </cell>
          <cell r="L1402">
            <v>17.5</v>
          </cell>
          <cell r="M1402">
            <v>0</v>
          </cell>
          <cell r="N1402">
            <v>32</v>
          </cell>
          <cell r="O1402">
            <v>0</v>
          </cell>
          <cell r="P1402">
            <v>16</v>
          </cell>
          <cell r="Q1402">
            <v>0</v>
          </cell>
          <cell r="R1402" t="str">
            <v>ETE 2020</v>
          </cell>
          <cell r="S1402" t="str">
            <v>APPAREL</v>
          </cell>
          <cell r="T1402" t="str">
            <v>MAN</v>
          </cell>
          <cell r="U1402" t="str">
            <v>(vide)</v>
          </cell>
          <cell r="V1402" t="str">
            <v>PCS</v>
          </cell>
          <cell r="W1402">
            <v>608</v>
          </cell>
          <cell r="X1402">
            <v>608</v>
          </cell>
          <cell r="BT1402">
            <v>94</v>
          </cell>
          <cell r="BU1402">
            <v>169</v>
          </cell>
          <cell r="BV1402">
            <v>166</v>
          </cell>
          <cell r="BW1402">
            <v>132</v>
          </cell>
          <cell r="BX1402">
            <v>46</v>
          </cell>
          <cell r="BY1402">
            <v>1</v>
          </cell>
          <cell r="CL1402">
            <v>0</v>
          </cell>
        </row>
        <row r="1403">
          <cell r="D1403" t="str">
            <v>304PJ70-B53-PCS</v>
          </cell>
          <cell r="E1403" t="str">
            <v>304PJ70</v>
          </cell>
          <cell r="F1403" t="str">
            <v>ISACCO AUTH SHORT</v>
          </cell>
          <cell r="G1403" t="str">
            <v>B53</v>
          </cell>
          <cell r="H1403" t="str">
            <v>CORIANDER</v>
          </cell>
          <cell r="I1403">
            <v>5.6840000000000002</v>
          </cell>
          <cell r="J1403">
            <v>35</v>
          </cell>
          <cell r="K1403">
            <v>0</v>
          </cell>
          <cell r="L1403">
            <v>17.5</v>
          </cell>
          <cell r="M1403">
            <v>0</v>
          </cell>
          <cell r="N1403">
            <v>32</v>
          </cell>
          <cell r="O1403">
            <v>0</v>
          </cell>
          <cell r="P1403">
            <v>16</v>
          </cell>
          <cell r="Q1403">
            <v>0</v>
          </cell>
          <cell r="R1403" t="str">
            <v>ETE 2020</v>
          </cell>
          <cell r="S1403" t="str">
            <v>APPAREL</v>
          </cell>
          <cell r="T1403" t="str">
            <v>MAN</v>
          </cell>
          <cell r="U1403" t="str">
            <v>(vide)</v>
          </cell>
          <cell r="V1403" t="str">
            <v>PCS</v>
          </cell>
          <cell r="W1403">
            <v>24</v>
          </cell>
          <cell r="X1403">
            <v>24</v>
          </cell>
          <cell r="BT1403">
            <v>9</v>
          </cell>
          <cell r="BU1403">
            <v>6</v>
          </cell>
          <cell r="BV1403">
            <v>4</v>
          </cell>
          <cell r="BW1403">
            <v>4</v>
          </cell>
          <cell r="BX1403">
            <v>1</v>
          </cell>
          <cell r="CL1403">
            <v>0</v>
          </cell>
        </row>
        <row r="1404">
          <cell r="D1404" t="str">
            <v>304PJ70-XK5-C8M</v>
          </cell>
          <cell r="E1404" t="str">
            <v>304PJ70</v>
          </cell>
          <cell r="F1404" t="str">
            <v>ISACCO AUTH SHORT</v>
          </cell>
          <cell r="G1404" t="str">
            <v>XK5</v>
          </cell>
          <cell r="H1404" t="str">
            <v>GREY COLD MEL</v>
          </cell>
          <cell r="I1404">
            <v>5.6840000000000002</v>
          </cell>
          <cell r="J1404">
            <v>35</v>
          </cell>
          <cell r="K1404">
            <v>0</v>
          </cell>
          <cell r="L1404">
            <v>17.5</v>
          </cell>
          <cell r="M1404">
            <v>0</v>
          </cell>
          <cell r="N1404">
            <v>32</v>
          </cell>
          <cell r="O1404">
            <v>0</v>
          </cell>
          <cell r="P1404">
            <v>16</v>
          </cell>
          <cell r="Q1404">
            <v>0</v>
          </cell>
          <cell r="R1404" t="str">
            <v>ETE 2020</v>
          </cell>
          <cell r="S1404" t="str">
            <v>APPAREL</v>
          </cell>
          <cell r="T1404" t="str">
            <v>MAN</v>
          </cell>
          <cell r="U1404" t="str">
            <v>S-2/M-2/L-2/XL-1/2XL-1</v>
          </cell>
          <cell r="V1404" t="str">
            <v>C8M</v>
          </cell>
          <cell r="W1404">
            <v>272</v>
          </cell>
          <cell r="X1404">
            <v>34</v>
          </cell>
          <cell r="CG1404">
            <v>34</v>
          </cell>
          <cell r="CL1404">
            <v>0</v>
          </cell>
        </row>
        <row r="1405">
          <cell r="D1405" t="str">
            <v>304PJ70-XK5-PCS</v>
          </cell>
          <cell r="E1405" t="str">
            <v>304PJ70</v>
          </cell>
          <cell r="F1405" t="str">
            <v>ISACCO AUTH SHORT</v>
          </cell>
          <cell r="G1405" t="str">
            <v>XK5</v>
          </cell>
          <cell r="H1405" t="str">
            <v>GREY COLD MEL</v>
          </cell>
          <cell r="I1405">
            <v>5.6840000000000002</v>
          </cell>
          <cell r="J1405">
            <v>35</v>
          </cell>
          <cell r="K1405">
            <v>0</v>
          </cell>
          <cell r="L1405">
            <v>17.5</v>
          </cell>
          <cell r="M1405">
            <v>0</v>
          </cell>
          <cell r="N1405">
            <v>32</v>
          </cell>
          <cell r="O1405">
            <v>0</v>
          </cell>
          <cell r="P1405">
            <v>16</v>
          </cell>
          <cell r="Q1405">
            <v>0</v>
          </cell>
          <cell r="R1405" t="str">
            <v>ETE 2020</v>
          </cell>
          <cell r="S1405" t="str">
            <v>APPAREL</v>
          </cell>
          <cell r="T1405" t="str">
            <v>MAN</v>
          </cell>
          <cell r="U1405" t="str">
            <v>(vide)</v>
          </cell>
          <cell r="V1405" t="str">
            <v>PCS</v>
          </cell>
          <cell r="W1405">
            <v>304</v>
          </cell>
          <cell r="X1405">
            <v>304</v>
          </cell>
          <cell r="BT1405">
            <v>8</v>
          </cell>
          <cell r="BU1405">
            <v>16</v>
          </cell>
          <cell r="BV1405">
            <v>127</v>
          </cell>
          <cell r="BW1405">
            <v>123</v>
          </cell>
          <cell r="BX1405">
            <v>29</v>
          </cell>
          <cell r="BY1405">
            <v>1</v>
          </cell>
          <cell r="CL1405">
            <v>0</v>
          </cell>
        </row>
        <row r="1406">
          <cell r="D1406" t="str">
            <v>304PJB0-931-PCS</v>
          </cell>
          <cell r="E1406" t="str">
            <v>304PJB0</v>
          </cell>
          <cell r="F1406" t="str">
            <v>YERRI AUTH TEE</v>
          </cell>
          <cell r="G1406" t="str">
            <v>931</v>
          </cell>
          <cell r="H1406" t="str">
            <v>GREY MASTIC/BLACK</v>
          </cell>
          <cell r="I1406">
            <v>5.4930000000000003</v>
          </cell>
          <cell r="J1406">
            <v>28</v>
          </cell>
          <cell r="K1406">
            <v>0</v>
          </cell>
          <cell r="L1406">
            <v>14</v>
          </cell>
          <cell r="M1406">
            <v>0</v>
          </cell>
          <cell r="N1406">
            <v>28</v>
          </cell>
          <cell r="O1406">
            <v>0</v>
          </cell>
          <cell r="P1406">
            <v>11.2</v>
          </cell>
          <cell r="Q1406">
            <v>0</v>
          </cell>
          <cell r="R1406" t="str">
            <v>ETE 2019</v>
          </cell>
          <cell r="S1406" t="str">
            <v>APPAREL</v>
          </cell>
          <cell r="T1406" t="str">
            <v>WOMAN</v>
          </cell>
          <cell r="U1406" t="str">
            <v>(vide)</v>
          </cell>
          <cell r="V1406" t="str">
            <v>PCS</v>
          </cell>
          <cell r="W1406">
            <v>38</v>
          </cell>
          <cell r="X1406">
            <v>38</v>
          </cell>
          <cell r="BS1406">
            <v>11</v>
          </cell>
          <cell r="BT1406">
            <v>8</v>
          </cell>
          <cell r="BU1406">
            <v>12</v>
          </cell>
          <cell r="BW1406">
            <v>7</v>
          </cell>
          <cell r="CL1406">
            <v>0</v>
          </cell>
        </row>
        <row r="1407">
          <cell r="D1407" t="str">
            <v>304PJB0-932-PCS</v>
          </cell>
          <cell r="E1407" t="str">
            <v>304PJB0</v>
          </cell>
          <cell r="F1407" t="str">
            <v>YERRI AUTH TEE</v>
          </cell>
          <cell r="G1407" t="str">
            <v>932</v>
          </cell>
          <cell r="H1407" t="str">
            <v>BLACK/PINK LOTUS</v>
          </cell>
          <cell r="I1407">
            <v>5.4930000000000003</v>
          </cell>
          <cell r="J1407">
            <v>28</v>
          </cell>
          <cell r="K1407">
            <v>0</v>
          </cell>
          <cell r="L1407">
            <v>14</v>
          </cell>
          <cell r="M1407">
            <v>0</v>
          </cell>
          <cell r="N1407">
            <v>28</v>
          </cell>
          <cell r="O1407">
            <v>0</v>
          </cell>
          <cell r="P1407">
            <v>11.2</v>
          </cell>
          <cell r="Q1407">
            <v>0</v>
          </cell>
          <cell r="R1407" t="str">
            <v>ETE 2019</v>
          </cell>
          <cell r="S1407" t="str">
            <v>APPAREL</v>
          </cell>
          <cell r="T1407" t="str">
            <v>WOMAN</v>
          </cell>
          <cell r="U1407" t="str">
            <v>(vide)</v>
          </cell>
          <cell r="V1407" t="str">
            <v>PCS</v>
          </cell>
          <cell r="W1407">
            <v>9</v>
          </cell>
          <cell r="X1407">
            <v>9</v>
          </cell>
          <cell r="BS1407">
            <v>2</v>
          </cell>
          <cell r="BT1407">
            <v>6</v>
          </cell>
          <cell r="BU1407">
            <v>1</v>
          </cell>
          <cell r="CL1407">
            <v>0</v>
          </cell>
        </row>
        <row r="1408">
          <cell r="D1408" t="str">
            <v>304PJC0-929-PCS</v>
          </cell>
          <cell r="E1408" t="str">
            <v>304PJC0</v>
          </cell>
          <cell r="F1408" t="str">
            <v>YUNA AUTH TEE</v>
          </cell>
          <cell r="G1408" t="str">
            <v>929</v>
          </cell>
          <cell r="H1408" t="str">
            <v>WHITE/GREY MASTIC</v>
          </cell>
          <cell r="I1408">
            <v>5.6369999999999996</v>
          </cell>
          <cell r="J1408">
            <v>25</v>
          </cell>
          <cell r="K1408">
            <v>0</v>
          </cell>
          <cell r="L1408">
            <v>12.5</v>
          </cell>
          <cell r="M1408">
            <v>0</v>
          </cell>
          <cell r="N1408">
            <v>25</v>
          </cell>
          <cell r="O1408">
            <v>0</v>
          </cell>
          <cell r="P1408">
            <v>10</v>
          </cell>
          <cell r="Q1408">
            <v>0</v>
          </cell>
          <cell r="R1408" t="str">
            <v>ETE 2019</v>
          </cell>
          <cell r="S1408" t="str">
            <v>APPAREL</v>
          </cell>
          <cell r="T1408" t="str">
            <v>WOMAN</v>
          </cell>
          <cell r="U1408" t="str">
            <v>(vide)</v>
          </cell>
          <cell r="V1408" t="str">
            <v>PCS</v>
          </cell>
          <cell r="W1408">
            <v>15</v>
          </cell>
          <cell r="X1408">
            <v>15</v>
          </cell>
          <cell r="BS1408">
            <v>5</v>
          </cell>
          <cell r="BT1408">
            <v>6</v>
          </cell>
          <cell r="BU1408">
            <v>1</v>
          </cell>
          <cell r="BW1408">
            <v>3</v>
          </cell>
          <cell r="CL1408">
            <v>0</v>
          </cell>
        </row>
        <row r="1409">
          <cell r="D1409" t="str">
            <v>304PJC0-935-PCS</v>
          </cell>
          <cell r="E1409" t="str">
            <v>304PJC0</v>
          </cell>
          <cell r="F1409" t="str">
            <v>YUNA AUTH TEE</v>
          </cell>
          <cell r="G1409" t="str">
            <v>935</v>
          </cell>
          <cell r="H1409" t="str">
            <v>PINK LOTUS</v>
          </cell>
          <cell r="I1409">
            <v>5.6369999999999996</v>
          </cell>
          <cell r="J1409">
            <v>25</v>
          </cell>
          <cell r="K1409">
            <v>0</v>
          </cell>
          <cell r="L1409">
            <v>12.5</v>
          </cell>
          <cell r="M1409">
            <v>0</v>
          </cell>
          <cell r="N1409">
            <v>25</v>
          </cell>
          <cell r="O1409">
            <v>0</v>
          </cell>
          <cell r="P1409">
            <v>10</v>
          </cell>
          <cell r="Q1409">
            <v>0</v>
          </cell>
          <cell r="R1409" t="str">
            <v>ETE 2019</v>
          </cell>
          <cell r="S1409" t="str">
            <v>APPAREL</v>
          </cell>
          <cell r="T1409" t="str">
            <v>WOMAN</v>
          </cell>
          <cell r="U1409" t="str">
            <v>(vide)</v>
          </cell>
          <cell r="V1409" t="str">
            <v>PCS</v>
          </cell>
          <cell r="W1409">
            <v>14</v>
          </cell>
          <cell r="X1409">
            <v>14</v>
          </cell>
          <cell r="BS1409">
            <v>3</v>
          </cell>
          <cell r="BT1409">
            <v>2</v>
          </cell>
          <cell r="BU1409">
            <v>8</v>
          </cell>
          <cell r="BW1409">
            <v>1</v>
          </cell>
          <cell r="CL1409">
            <v>0</v>
          </cell>
        </row>
        <row r="1410">
          <cell r="D1410" t="str">
            <v>304PJD0-930-PCS</v>
          </cell>
          <cell r="E1410" t="str">
            <v>304PJD0</v>
          </cell>
          <cell r="F1410" t="str">
            <v>YONI AUTH TANK</v>
          </cell>
          <cell r="G1410" t="str">
            <v>930</v>
          </cell>
          <cell r="H1410" t="str">
            <v>BLACK/GREY MASTIC</v>
          </cell>
          <cell r="I1410">
            <v>5.0919999999999996</v>
          </cell>
          <cell r="J1410">
            <v>22</v>
          </cell>
          <cell r="K1410">
            <v>0</v>
          </cell>
          <cell r="L1410">
            <v>11</v>
          </cell>
          <cell r="M1410">
            <v>0</v>
          </cell>
          <cell r="N1410">
            <v>25</v>
          </cell>
          <cell r="O1410">
            <v>0</v>
          </cell>
          <cell r="P1410">
            <v>10</v>
          </cell>
          <cell r="Q1410">
            <v>0</v>
          </cell>
          <cell r="R1410" t="str">
            <v>ETE 2019</v>
          </cell>
          <cell r="S1410" t="str">
            <v>APPAREL</v>
          </cell>
          <cell r="T1410" t="str">
            <v>WOMAN</v>
          </cell>
          <cell r="U1410" t="str">
            <v>(vide)</v>
          </cell>
          <cell r="V1410" t="str">
            <v>PCS</v>
          </cell>
          <cell r="W1410">
            <v>17</v>
          </cell>
          <cell r="X1410">
            <v>17</v>
          </cell>
          <cell r="BS1410">
            <v>17</v>
          </cell>
          <cell r="CL1410">
            <v>0</v>
          </cell>
        </row>
        <row r="1411">
          <cell r="D1411" t="str">
            <v>304PJE0-931-PCS</v>
          </cell>
          <cell r="E1411" t="str">
            <v>304PJE0</v>
          </cell>
          <cell r="F1411" t="str">
            <v>YOLDIE AUTH SWEAT</v>
          </cell>
          <cell r="G1411" t="str">
            <v>931</v>
          </cell>
          <cell r="H1411" t="str">
            <v>GREY MASTIC/BLACK</v>
          </cell>
          <cell r="I1411">
            <v>8.2729999999999997</v>
          </cell>
          <cell r="J1411">
            <v>50</v>
          </cell>
          <cell r="K1411">
            <v>0</v>
          </cell>
          <cell r="L1411">
            <v>25</v>
          </cell>
          <cell r="M1411">
            <v>0</v>
          </cell>
          <cell r="N1411">
            <v>45</v>
          </cell>
          <cell r="O1411">
            <v>0</v>
          </cell>
          <cell r="P1411">
            <v>18</v>
          </cell>
          <cell r="Q1411">
            <v>0</v>
          </cell>
          <cell r="R1411" t="str">
            <v>ETE 2019</v>
          </cell>
          <cell r="S1411" t="str">
            <v>APPAREL</v>
          </cell>
          <cell r="T1411" t="str">
            <v>WOMAN</v>
          </cell>
          <cell r="U1411" t="str">
            <v>(vide)</v>
          </cell>
          <cell r="V1411" t="str">
            <v>PCS</v>
          </cell>
          <cell r="W1411">
            <v>19</v>
          </cell>
          <cell r="X1411">
            <v>19</v>
          </cell>
          <cell r="BS1411">
            <v>7</v>
          </cell>
          <cell r="BT1411">
            <v>3</v>
          </cell>
          <cell r="BU1411">
            <v>2</v>
          </cell>
          <cell r="BV1411">
            <v>4</v>
          </cell>
          <cell r="BW1411">
            <v>3</v>
          </cell>
          <cell r="CL1411">
            <v>0</v>
          </cell>
        </row>
        <row r="1412">
          <cell r="D1412" t="str">
            <v>304PJE0-932-PCS</v>
          </cell>
          <cell r="E1412" t="str">
            <v>304PJE0</v>
          </cell>
          <cell r="F1412" t="str">
            <v>YOLDIE AUTH SWEAT</v>
          </cell>
          <cell r="G1412" t="str">
            <v>932</v>
          </cell>
          <cell r="H1412" t="str">
            <v>BLACK/PINKLOTUS</v>
          </cell>
          <cell r="I1412">
            <v>8.2729999999999997</v>
          </cell>
          <cell r="J1412">
            <v>50</v>
          </cell>
          <cell r="K1412">
            <v>0</v>
          </cell>
          <cell r="L1412">
            <v>25</v>
          </cell>
          <cell r="M1412">
            <v>0</v>
          </cell>
          <cell r="N1412">
            <v>45</v>
          </cell>
          <cell r="O1412">
            <v>0</v>
          </cell>
          <cell r="P1412">
            <v>18</v>
          </cell>
          <cell r="Q1412">
            <v>0</v>
          </cell>
          <cell r="R1412" t="str">
            <v>ETE 2019</v>
          </cell>
          <cell r="S1412" t="str">
            <v>APPAREL</v>
          </cell>
          <cell r="T1412" t="str">
            <v>WOMAN</v>
          </cell>
          <cell r="U1412" t="str">
            <v>(vide)</v>
          </cell>
          <cell r="V1412" t="str">
            <v>PCS</v>
          </cell>
          <cell r="W1412">
            <v>13</v>
          </cell>
          <cell r="X1412">
            <v>13</v>
          </cell>
          <cell r="BS1412">
            <v>2</v>
          </cell>
          <cell r="BT1412">
            <v>2</v>
          </cell>
          <cell r="BU1412">
            <v>2</v>
          </cell>
          <cell r="BV1412">
            <v>4</v>
          </cell>
          <cell r="BW1412">
            <v>3</v>
          </cell>
          <cell r="CL1412">
            <v>0</v>
          </cell>
        </row>
        <row r="1413">
          <cell r="D1413" t="str">
            <v>304PJL0-910-PCS</v>
          </cell>
          <cell r="E1413" t="str">
            <v>304PJL0</v>
          </cell>
          <cell r="F1413" t="str">
            <v>IVANOE AUTH POLO</v>
          </cell>
          <cell r="G1413" t="str">
            <v>910</v>
          </cell>
          <cell r="H1413" t="str">
            <v>BLACK/WHITE/CORIANDER</v>
          </cell>
          <cell r="I1413">
            <v>7</v>
          </cell>
          <cell r="J1413">
            <v>45</v>
          </cell>
          <cell r="K1413">
            <v>0</v>
          </cell>
          <cell r="L1413">
            <v>22.5</v>
          </cell>
          <cell r="M1413">
            <v>0</v>
          </cell>
          <cell r="N1413">
            <v>40</v>
          </cell>
          <cell r="O1413">
            <v>0</v>
          </cell>
          <cell r="P1413">
            <v>16</v>
          </cell>
          <cell r="Q1413">
            <v>0</v>
          </cell>
          <cell r="R1413" t="str">
            <v>HIVER 2019</v>
          </cell>
          <cell r="S1413" t="str">
            <v>APPAREL</v>
          </cell>
          <cell r="T1413" t="str">
            <v>MAN</v>
          </cell>
          <cell r="U1413" t="str">
            <v>(vide)</v>
          </cell>
          <cell r="V1413" t="str">
            <v>PCS</v>
          </cell>
          <cell r="W1413">
            <v>9</v>
          </cell>
          <cell r="X1413">
            <v>9</v>
          </cell>
          <cell r="BT1413">
            <v>1</v>
          </cell>
          <cell r="BU1413">
            <v>1</v>
          </cell>
          <cell r="BV1413">
            <v>2</v>
          </cell>
          <cell r="BW1413">
            <v>2</v>
          </cell>
          <cell r="BX1413">
            <v>3</v>
          </cell>
          <cell r="CL1413">
            <v>0</v>
          </cell>
        </row>
        <row r="1414">
          <cell r="D1414" t="str">
            <v>304PJL0-913-PCS</v>
          </cell>
          <cell r="E1414" t="str">
            <v>304PJL0</v>
          </cell>
          <cell r="F1414" t="str">
            <v>IVANOE AUTH POLO</v>
          </cell>
          <cell r="G1414" t="str">
            <v>913</v>
          </cell>
          <cell r="H1414" t="str">
            <v>NAVY/RED/NAVY FANCY</v>
          </cell>
          <cell r="I1414">
            <v>7</v>
          </cell>
          <cell r="J1414">
            <v>45</v>
          </cell>
          <cell r="K1414">
            <v>0</v>
          </cell>
          <cell r="L1414">
            <v>22.5</v>
          </cell>
          <cell r="M1414">
            <v>0</v>
          </cell>
          <cell r="N1414">
            <v>40</v>
          </cell>
          <cell r="O1414">
            <v>0</v>
          </cell>
          <cell r="P1414">
            <v>16</v>
          </cell>
          <cell r="Q1414">
            <v>0</v>
          </cell>
          <cell r="R1414" t="str">
            <v>HIVER 2019</v>
          </cell>
          <cell r="S1414" t="str">
            <v>APPAREL</v>
          </cell>
          <cell r="T1414" t="str">
            <v>MAN</v>
          </cell>
          <cell r="U1414" t="str">
            <v>(vide)</v>
          </cell>
          <cell r="V1414" t="str">
            <v>PCS</v>
          </cell>
          <cell r="W1414">
            <v>43</v>
          </cell>
          <cell r="X1414">
            <v>43</v>
          </cell>
          <cell r="BT1414">
            <v>3</v>
          </cell>
          <cell r="BU1414">
            <v>10</v>
          </cell>
          <cell r="BV1414">
            <v>12</v>
          </cell>
          <cell r="BW1414">
            <v>13</v>
          </cell>
          <cell r="BX1414">
            <v>5</v>
          </cell>
          <cell r="CL1414">
            <v>0</v>
          </cell>
        </row>
        <row r="1415">
          <cell r="D1415" t="str">
            <v>304PJQ0-821-PCS</v>
          </cell>
          <cell r="E1415" t="str">
            <v>304PJQ0</v>
          </cell>
          <cell r="F1415" t="str">
            <v>ISIDE AUTH PANTS</v>
          </cell>
          <cell r="G1415" t="str">
            <v>821</v>
          </cell>
          <cell r="H1415" t="str">
            <v>BLUE NAVY</v>
          </cell>
          <cell r="I1415">
            <v>9.7550000000000008</v>
          </cell>
          <cell r="J1415">
            <v>55</v>
          </cell>
          <cell r="K1415">
            <v>0</v>
          </cell>
          <cell r="L1415">
            <v>27.5</v>
          </cell>
          <cell r="M1415">
            <v>0</v>
          </cell>
          <cell r="N1415">
            <v>50</v>
          </cell>
          <cell r="O1415">
            <v>0</v>
          </cell>
          <cell r="P1415">
            <v>20</v>
          </cell>
          <cell r="Q1415">
            <v>0</v>
          </cell>
          <cell r="R1415" t="str">
            <v>ETE 2019</v>
          </cell>
          <cell r="S1415" t="str">
            <v>APPAREL</v>
          </cell>
          <cell r="T1415" t="str">
            <v>MAN</v>
          </cell>
          <cell r="U1415" t="str">
            <v>(vide)</v>
          </cell>
          <cell r="V1415" t="str">
            <v>PCS</v>
          </cell>
          <cell r="W1415">
            <v>30</v>
          </cell>
          <cell r="X1415">
            <v>30</v>
          </cell>
          <cell r="BT1415">
            <v>5</v>
          </cell>
          <cell r="BU1415">
            <v>7</v>
          </cell>
          <cell r="BV1415">
            <v>5</v>
          </cell>
          <cell r="BW1415">
            <v>9</v>
          </cell>
          <cell r="BX1415">
            <v>4</v>
          </cell>
          <cell r="CL1415">
            <v>0</v>
          </cell>
        </row>
        <row r="1416">
          <cell r="D1416" t="str">
            <v>304PJT0-005-C11M</v>
          </cell>
          <cell r="E1416" t="str">
            <v>304PJT0</v>
          </cell>
          <cell r="F1416" t="str">
            <v>ILEANDRO AUTH PANTS</v>
          </cell>
          <cell r="G1416" t="str">
            <v>005</v>
          </cell>
          <cell r="H1416" t="str">
            <v>BLACK</v>
          </cell>
          <cell r="I1416">
            <v>9.3149999999999995</v>
          </cell>
          <cell r="J1416">
            <v>50</v>
          </cell>
          <cell r="K1416">
            <v>0</v>
          </cell>
          <cell r="L1416">
            <v>25</v>
          </cell>
          <cell r="M1416">
            <v>0</v>
          </cell>
          <cell r="N1416">
            <v>45</v>
          </cell>
          <cell r="O1416">
            <v>0</v>
          </cell>
          <cell r="P1416">
            <v>22.5</v>
          </cell>
          <cell r="Q1416">
            <v>0</v>
          </cell>
          <cell r="R1416" t="str">
            <v>ETE 2020</v>
          </cell>
          <cell r="S1416" t="str">
            <v>APPAREL</v>
          </cell>
          <cell r="T1416" t="str">
            <v>MAN</v>
          </cell>
          <cell r="U1416" t="str">
            <v>S-2/M-3/L-3/XL-2/2XL-1</v>
          </cell>
          <cell r="V1416" t="str">
            <v>C11M</v>
          </cell>
          <cell r="W1416">
            <v>121</v>
          </cell>
          <cell r="X1416">
            <v>11</v>
          </cell>
          <cell r="CG1416">
            <v>11</v>
          </cell>
          <cell r="CL1416">
            <v>0</v>
          </cell>
        </row>
        <row r="1417">
          <cell r="D1417" t="str">
            <v>304PJT0-005-PCS</v>
          </cell>
          <cell r="E1417" t="str">
            <v>304PJT0</v>
          </cell>
          <cell r="F1417" t="str">
            <v>ILEANDRO AUTH PANTS</v>
          </cell>
          <cell r="G1417" t="str">
            <v>005</v>
          </cell>
          <cell r="H1417" t="str">
            <v>BLACK</v>
          </cell>
          <cell r="I1417">
            <v>9.3149999999999995</v>
          </cell>
          <cell r="J1417">
            <v>50</v>
          </cell>
          <cell r="K1417">
            <v>0</v>
          </cell>
          <cell r="L1417">
            <v>25</v>
          </cell>
          <cell r="M1417">
            <v>0</v>
          </cell>
          <cell r="N1417">
            <v>45</v>
          </cell>
          <cell r="O1417">
            <v>0</v>
          </cell>
          <cell r="P1417">
            <v>22.5</v>
          </cell>
          <cell r="Q1417">
            <v>0</v>
          </cell>
          <cell r="R1417" t="str">
            <v>ETE 2020</v>
          </cell>
          <cell r="S1417" t="str">
            <v>APPAREL</v>
          </cell>
          <cell r="T1417" t="str">
            <v>MAN</v>
          </cell>
          <cell r="U1417" t="str">
            <v>(vide)</v>
          </cell>
          <cell r="V1417" t="str">
            <v>PCS</v>
          </cell>
          <cell r="W1417">
            <v>165</v>
          </cell>
          <cell r="X1417">
            <v>165</v>
          </cell>
          <cell r="BT1417">
            <v>11</v>
          </cell>
          <cell r="BU1417">
            <v>13</v>
          </cell>
          <cell r="BV1417">
            <v>77</v>
          </cell>
          <cell r="BW1417">
            <v>39</v>
          </cell>
          <cell r="BX1417">
            <v>25</v>
          </cell>
          <cell r="CL1417">
            <v>0</v>
          </cell>
        </row>
        <row r="1418">
          <cell r="D1418" t="str">
            <v>304PJT0-821-C11M</v>
          </cell>
          <cell r="E1418" t="str">
            <v>304PJT0</v>
          </cell>
          <cell r="F1418" t="str">
            <v>ILEANDRO AUTH PANTS</v>
          </cell>
          <cell r="G1418" t="str">
            <v>821</v>
          </cell>
          <cell r="H1418" t="str">
            <v>BLUE NAVY</v>
          </cell>
          <cell r="I1418">
            <v>9.3149999999999995</v>
          </cell>
          <cell r="J1418">
            <v>50</v>
          </cell>
          <cell r="K1418">
            <v>0</v>
          </cell>
          <cell r="L1418">
            <v>25</v>
          </cell>
          <cell r="M1418">
            <v>0</v>
          </cell>
          <cell r="N1418">
            <v>45</v>
          </cell>
          <cell r="O1418">
            <v>0</v>
          </cell>
          <cell r="P1418">
            <v>22.5</v>
          </cell>
          <cell r="Q1418">
            <v>0</v>
          </cell>
          <cell r="R1418" t="str">
            <v>ETE 2020</v>
          </cell>
          <cell r="S1418" t="str">
            <v>APPAREL</v>
          </cell>
          <cell r="T1418" t="str">
            <v>MAN</v>
          </cell>
          <cell r="U1418" t="str">
            <v>S-2/M-3/L-3/XL-2/2XL-1</v>
          </cell>
          <cell r="V1418" t="str">
            <v>C11M</v>
          </cell>
          <cell r="W1418">
            <v>132</v>
          </cell>
          <cell r="X1418">
            <v>12</v>
          </cell>
          <cell r="CG1418">
            <v>12</v>
          </cell>
          <cell r="CL1418">
            <v>0</v>
          </cell>
        </row>
        <row r="1419">
          <cell r="D1419" t="str">
            <v>304PJT0-821-PCS</v>
          </cell>
          <cell r="E1419" t="str">
            <v>304PJT0</v>
          </cell>
          <cell r="F1419" t="str">
            <v>ILEANDRO AUTH PANTS</v>
          </cell>
          <cell r="G1419" t="str">
            <v>821</v>
          </cell>
          <cell r="H1419" t="str">
            <v>BLUE NAVY</v>
          </cell>
          <cell r="I1419">
            <v>9.3149999999999995</v>
          </cell>
          <cell r="J1419">
            <v>50</v>
          </cell>
          <cell r="K1419">
            <v>0</v>
          </cell>
          <cell r="L1419">
            <v>25</v>
          </cell>
          <cell r="M1419">
            <v>0</v>
          </cell>
          <cell r="N1419">
            <v>45</v>
          </cell>
          <cell r="O1419">
            <v>0</v>
          </cell>
          <cell r="P1419">
            <v>22.5</v>
          </cell>
          <cell r="Q1419">
            <v>0</v>
          </cell>
          <cell r="R1419" t="str">
            <v>ETE 2020</v>
          </cell>
          <cell r="S1419" t="str">
            <v>APPAREL</v>
          </cell>
          <cell r="T1419" t="str">
            <v>MAN</v>
          </cell>
          <cell r="U1419" t="str">
            <v>(vide)</v>
          </cell>
          <cell r="V1419" t="str">
            <v>PCS</v>
          </cell>
          <cell r="W1419">
            <v>374</v>
          </cell>
          <cell r="X1419">
            <v>374</v>
          </cell>
          <cell r="BT1419">
            <v>16</v>
          </cell>
          <cell r="BU1419">
            <v>76</v>
          </cell>
          <cell r="BV1419">
            <v>132</v>
          </cell>
          <cell r="BW1419">
            <v>109</v>
          </cell>
          <cell r="BX1419">
            <v>41</v>
          </cell>
          <cell r="CL1419">
            <v>0</v>
          </cell>
        </row>
        <row r="1420">
          <cell r="D1420" t="str">
            <v>304PJT0-940-PCS</v>
          </cell>
          <cell r="E1420" t="str">
            <v>304PJT0</v>
          </cell>
          <cell r="F1420" t="str">
            <v>ILEANDRO AUTH PANTS</v>
          </cell>
          <cell r="G1420" t="str">
            <v>940</v>
          </cell>
          <cell r="H1420" t="str">
            <v>GREY COLD MEL</v>
          </cell>
          <cell r="I1420">
            <v>9.3149999999999995</v>
          </cell>
          <cell r="J1420">
            <v>50</v>
          </cell>
          <cell r="K1420">
            <v>0</v>
          </cell>
          <cell r="L1420">
            <v>25</v>
          </cell>
          <cell r="M1420">
            <v>0</v>
          </cell>
          <cell r="N1420">
            <v>45</v>
          </cell>
          <cell r="O1420">
            <v>0</v>
          </cell>
          <cell r="P1420">
            <v>22.5</v>
          </cell>
          <cell r="Q1420">
            <v>0</v>
          </cell>
          <cell r="R1420" t="str">
            <v>ETE 2020</v>
          </cell>
          <cell r="S1420" t="str">
            <v>APPAREL</v>
          </cell>
          <cell r="T1420" t="str">
            <v>MAN</v>
          </cell>
          <cell r="U1420" t="str">
            <v>(vide)</v>
          </cell>
          <cell r="V1420" t="str">
            <v>PCS</v>
          </cell>
          <cell r="W1420">
            <v>416</v>
          </cell>
          <cell r="X1420">
            <v>416</v>
          </cell>
          <cell r="BT1420">
            <v>67</v>
          </cell>
          <cell r="BU1420">
            <v>95</v>
          </cell>
          <cell r="BV1420">
            <v>117</v>
          </cell>
          <cell r="BW1420">
            <v>91</v>
          </cell>
          <cell r="BX1420">
            <v>46</v>
          </cell>
          <cell r="CL1420">
            <v>0</v>
          </cell>
        </row>
        <row r="1421">
          <cell r="D1421" t="str">
            <v>304PJT0-941-PCS</v>
          </cell>
          <cell r="E1421" t="str">
            <v>304PJT0</v>
          </cell>
          <cell r="F1421" t="str">
            <v>ILEANDRO AUTH PANTS</v>
          </cell>
          <cell r="G1421" t="str">
            <v>941</v>
          </cell>
          <cell r="H1421" t="str">
            <v>BLUE NAVY</v>
          </cell>
          <cell r="I1421">
            <v>9.3149999999999995</v>
          </cell>
          <cell r="J1421">
            <v>50</v>
          </cell>
          <cell r="K1421">
            <v>0</v>
          </cell>
          <cell r="L1421">
            <v>25</v>
          </cell>
          <cell r="M1421">
            <v>0</v>
          </cell>
          <cell r="N1421">
            <v>45</v>
          </cell>
          <cell r="O1421">
            <v>0</v>
          </cell>
          <cell r="P1421">
            <v>22.5</v>
          </cell>
          <cell r="Q1421">
            <v>0</v>
          </cell>
          <cell r="R1421" t="str">
            <v>ETE 2020</v>
          </cell>
          <cell r="S1421" t="str">
            <v>APPAREL</v>
          </cell>
          <cell r="T1421" t="str">
            <v>MAN</v>
          </cell>
          <cell r="U1421" t="str">
            <v>(vide)</v>
          </cell>
          <cell r="V1421" t="str">
            <v>PCS</v>
          </cell>
          <cell r="W1421">
            <v>815</v>
          </cell>
          <cell r="X1421">
            <v>815</v>
          </cell>
          <cell r="BT1421">
            <v>137</v>
          </cell>
          <cell r="BU1421">
            <v>241</v>
          </cell>
          <cell r="BV1421">
            <v>221</v>
          </cell>
          <cell r="BW1421">
            <v>162</v>
          </cell>
          <cell r="BX1421">
            <v>54</v>
          </cell>
          <cell r="CL1421">
            <v>0</v>
          </cell>
        </row>
        <row r="1422">
          <cell r="D1422" t="str">
            <v>304PJT0-942-PCS</v>
          </cell>
          <cell r="E1422" t="str">
            <v>304PJT0</v>
          </cell>
          <cell r="F1422" t="str">
            <v>ILEANDRO AUTH PANTS</v>
          </cell>
          <cell r="G1422" t="str">
            <v>942</v>
          </cell>
          <cell r="H1422" t="str">
            <v>BLACK</v>
          </cell>
          <cell r="I1422">
            <v>9.3149999999999995</v>
          </cell>
          <cell r="J1422">
            <v>50</v>
          </cell>
          <cell r="K1422">
            <v>0</v>
          </cell>
          <cell r="L1422">
            <v>25</v>
          </cell>
          <cell r="M1422">
            <v>0</v>
          </cell>
          <cell r="N1422">
            <v>45</v>
          </cell>
          <cell r="O1422">
            <v>0</v>
          </cell>
          <cell r="P1422">
            <v>22.5</v>
          </cell>
          <cell r="Q1422">
            <v>0</v>
          </cell>
          <cell r="R1422" t="str">
            <v>ETE 2020</v>
          </cell>
          <cell r="S1422" t="str">
            <v>APPAREL</v>
          </cell>
          <cell r="T1422" t="str">
            <v>MAN</v>
          </cell>
          <cell r="U1422" t="str">
            <v>(vide)</v>
          </cell>
          <cell r="V1422" t="str">
            <v>PCS</v>
          </cell>
          <cell r="W1422">
            <v>356</v>
          </cell>
          <cell r="X1422">
            <v>356</v>
          </cell>
          <cell r="BT1422">
            <v>36</v>
          </cell>
          <cell r="BU1422">
            <v>101</v>
          </cell>
          <cell r="BV1422">
            <v>131</v>
          </cell>
          <cell r="BW1422">
            <v>59</v>
          </cell>
          <cell r="BX1422">
            <v>29</v>
          </cell>
          <cell r="CL1422">
            <v>0</v>
          </cell>
        </row>
        <row r="1423">
          <cell r="D1423" t="str">
            <v>304PJT0-942-PCS</v>
          </cell>
          <cell r="E1423" t="str">
            <v>304PJT0</v>
          </cell>
          <cell r="F1423" t="str">
            <v>ILEANDRO AUTH PANTS</v>
          </cell>
          <cell r="G1423" t="str">
            <v>942</v>
          </cell>
          <cell r="H1423" t="str">
            <v>BLACK</v>
          </cell>
          <cell r="I1423">
            <v>9.3149999999999995</v>
          </cell>
          <cell r="J1423">
            <v>0</v>
          </cell>
          <cell r="K1423">
            <v>40</v>
          </cell>
          <cell r="L1423">
            <v>0</v>
          </cell>
          <cell r="M1423">
            <v>20</v>
          </cell>
          <cell r="N1423">
            <v>0</v>
          </cell>
          <cell r="O1423">
            <v>35</v>
          </cell>
          <cell r="P1423">
            <v>0</v>
          </cell>
          <cell r="Q1423">
            <v>17.5</v>
          </cell>
          <cell r="R1423" t="str">
            <v>ETE 2020</v>
          </cell>
          <cell r="S1423" t="str">
            <v>APPAREL</v>
          </cell>
          <cell r="T1423" t="str">
            <v>MAN</v>
          </cell>
          <cell r="U1423" t="str">
            <v>(vide)</v>
          </cell>
          <cell r="V1423" t="str">
            <v>PCS</v>
          </cell>
          <cell r="W1423">
            <v>6</v>
          </cell>
          <cell r="X1423">
            <v>6</v>
          </cell>
          <cell r="BI1423">
            <v>5</v>
          </cell>
          <cell r="BL1423">
            <v>1</v>
          </cell>
          <cell r="CL1423">
            <v>0</v>
          </cell>
        </row>
        <row r="1424">
          <cell r="D1424" t="str">
            <v>304PJT0-943-PCS</v>
          </cell>
          <cell r="E1424" t="str">
            <v>304PJT0</v>
          </cell>
          <cell r="F1424" t="str">
            <v>ILEANDRO AUTH PANTS</v>
          </cell>
          <cell r="G1424" t="str">
            <v>943</v>
          </cell>
          <cell r="H1424" t="str">
            <v>GREY WARM</v>
          </cell>
          <cell r="I1424">
            <v>9.3149999999999995</v>
          </cell>
          <cell r="J1424">
            <v>50</v>
          </cell>
          <cell r="K1424">
            <v>0</v>
          </cell>
          <cell r="L1424">
            <v>25</v>
          </cell>
          <cell r="M1424">
            <v>0</v>
          </cell>
          <cell r="N1424">
            <v>45</v>
          </cell>
          <cell r="O1424">
            <v>0</v>
          </cell>
          <cell r="P1424">
            <v>22.5</v>
          </cell>
          <cell r="Q1424">
            <v>0</v>
          </cell>
          <cell r="R1424" t="str">
            <v>ETE 2020</v>
          </cell>
          <cell r="S1424" t="str">
            <v>APPAREL</v>
          </cell>
          <cell r="T1424" t="str">
            <v>MAN</v>
          </cell>
          <cell r="U1424" t="str">
            <v>(vide)</v>
          </cell>
          <cell r="V1424" t="str">
            <v>PCS</v>
          </cell>
          <cell r="W1424">
            <v>23</v>
          </cell>
          <cell r="X1424">
            <v>23</v>
          </cell>
          <cell r="BT1424">
            <v>3</v>
          </cell>
          <cell r="BU1424">
            <v>5</v>
          </cell>
          <cell r="BV1424">
            <v>4</v>
          </cell>
          <cell r="BW1424">
            <v>5</v>
          </cell>
          <cell r="BX1424">
            <v>6</v>
          </cell>
          <cell r="CL1424">
            <v>0</v>
          </cell>
        </row>
        <row r="1425">
          <cell r="D1425" t="str">
            <v>304PJT0-XK5-C11M</v>
          </cell>
          <cell r="E1425" t="str">
            <v>304PJT0</v>
          </cell>
          <cell r="F1425" t="str">
            <v>ILEANDRO AUTH PANTS</v>
          </cell>
          <cell r="G1425" t="str">
            <v>XK5</v>
          </cell>
          <cell r="H1425" t="str">
            <v>GREY COLD MEL</v>
          </cell>
          <cell r="I1425">
            <v>9.3149999999999995</v>
          </cell>
          <cell r="J1425">
            <v>50</v>
          </cell>
          <cell r="K1425">
            <v>0</v>
          </cell>
          <cell r="L1425">
            <v>25</v>
          </cell>
          <cell r="M1425">
            <v>0</v>
          </cell>
          <cell r="N1425">
            <v>45</v>
          </cell>
          <cell r="O1425">
            <v>0</v>
          </cell>
          <cell r="P1425">
            <v>22.5</v>
          </cell>
          <cell r="Q1425">
            <v>0</v>
          </cell>
          <cell r="R1425" t="str">
            <v>ETE 2020</v>
          </cell>
          <cell r="S1425" t="str">
            <v>APPAREL</v>
          </cell>
          <cell r="T1425" t="str">
            <v>MAN</v>
          </cell>
          <cell r="U1425" t="str">
            <v>S-2/M-3/L-3/XL-2/2XL-1</v>
          </cell>
          <cell r="V1425" t="str">
            <v>C11M</v>
          </cell>
          <cell r="W1425">
            <v>66</v>
          </cell>
          <cell r="X1425">
            <v>6</v>
          </cell>
          <cell r="CG1425">
            <v>6</v>
          </cell>
          <cell r="CL1425">
            <v>0</v>
          </cell>
        </row>
        <row r="1426">
          <cell r="D1426" t="str">
            <v>304PJT0-XK5-PCS</v>
          </cell>
          <cell r="E1426" t="str">
            <v>304PJT0</v>
          </cell>
          <cell r="F1426" t="str">
            <v>ILEANDRO AUTH PANTS</v>
          </cell>
          <cell r="G1426" t="str">
            <v>XK5</v>
          </cell>
          <cell r="H1426" t="str">
            <v>GREY COLD MEL</v>
          </cell>
          <cell r="I1426">
            <v>9.3149999999999995</v>
          </cell>
          <cell r="J1426">
            <v>50</v>
          </cell>
          <cell r="K1426">
            <v>0</v>
          </cell>
          <cell r="L1426">
            <v>25</v>
          </cell>
          <cell r="M1426">
            <v>0</v>
          </cell>
          <cell r="N1426">
            <v>45</v>
          </cell>
          <cell r="O1426">
            <v>0</v>
          </cell>
          <cell r="P1426">
            <v>22.5</v>
          </cell>
          <cell r="Q1426">
            <v>0</v>
          </cell>
          <cell r="R1426" t="str">
            <v>ETE 2020</v>
          </cell>
          <cell r="S1426" t="str">
            <v>APPAREL</v>
          </cell>
          <cell r="T1426" t="str">
            <v>MAN</v>
          </cell>
          <cell r="U1426" t="str">
            <v>(vide)</v>
          </cell>
          <cell r="V1426" t="str">
            <v>PCS</v>
          </cell>
          <cell r="W1426">
            <v>471</v>
          </cell>
          <cell r="X1426">
            <v>471</v>
          </cell>
          <cell r="BT1426">
            <v>63</v>
          </cell>
          <cell r="BU1426">
            <v>136</v>
          </cell>
          <cell r="BV1426">
            <v>122</v>
          </cell>
          <cell r="BW1426">
            <v>109</v>
          </cell>
          <cell r="BX1426">
            <v>41</v>
          </cell>
          <cell r="CL1426">
            <v>0</v>
          </cell>
        </row>
        <row r="1427">
          <cell r="D1427" t="str">
            <v>304PJW0-922-PCS</v>
          </cell>
          <cell r="E1427" t="str">
            <v>304PJW0</v>
          </cell>
          <cell r="F1427" t="str">
            <v>IPPOCRATE AUTH HOODIE</v>
          </cell>
          <cell r="G1427" t="str">
            <v>922</v>
          </cell>
          <cell r="H1427" t="str">
            <v>WHITE/BLUE NAVY/BEIGE</v>
          </cell>
          <cell r="I1427">
            <v>12.413</v>
          </cell>
          <cell r="J1427">
            <v>70</v>
          </cell>
          <cell r="K1427">
            <v>0</v>
          </cell>
          <cell r="L1427">
            <v>35</v>
          </cell>
          <cell r="M1427">
            <v>0</v>
          </cell>
          <cell r="N1427">
            <v>65</v>
          </cell>
          <cell r="O1427">
            <v>0</v>
          </cell>
          <cell r="P1427">
            <v>26</v>
          </cell>
          <cell r="Q1427">
            <v>0</v>
          </cell>
          <cell r="R1427" t="str">
            <v>ETE 2019</v>
          </cell>
          <cell r="S1427" t="str">
            <v>APPAREL</v>
          </cell>
          <cell r="T1427" t="str">
            <v>MAN</v>
          </cell>
          <cell r="U1427" t="str">
            <v>(vide)</v>
          </cell>
          <cell r="V1427" t="str">
            <v>PCS</v>
          </cell>
          <cell r="W1427">
            <v>26</v>
          </cell>
          <cell r="X1427">
            <v>26</v>
          </cell>
          <cell r="BT1427">
            <v>5</v>
          </cell>
          <cell r="BU1427">
            <v>6</v>
          </cell>
          <cell r="BV1427">
            <v>6</v>
          </cell>
          <cell r="BW1427">
            <v>3</v>
          </cell>
          <cell r="BX1427">
            <v>6</v>
          </cell>
          <cell r="CL1427">
            <v>0</v>
          </cell>
        </row>
        <row r="1428">
          <cell r="D1428" t="str">
            <v>304PJW0-923-PCS</v>
          </cell>
          <cell r="E1428" t="str">
            <v>304PJW0</v>
          </cell>
          <cell r="F1428" t="str">
            <v>IPPOCRATE AUTH HOODIE</v>
          </cell>
          <cell r="G1428" t="str">
            <v>923</v>
          </cell>
          <cell r="H1428" t="str">
            <v>BLACK/CORIANDER</v>
          </cell>
          <cell r="I1428">
            <v>12.413</v>
          </cell>
          <cell r="J1428">
            <v>70</v>
          </cell>
          <cell r="K1428">
            <v>0</v>
          </cell>
          <cell r="L1428">
            <v>35</v>
          </cell>
          <cell r="M1428">
            <v>0</v>
          </cell>
          <cell r="N1428">
            <v>65</v>
          </cell>
          <cell r="O1428">
            <v>0</v>
          </cell>
          <cell r="P1428">
            <v>26</v>
          </cell>
          <cell r="Q1428">
            <v>0</v>
          </cell>
          <cell r="R1428" t="str">
            <v>ETE 2019</v>
          </cell>
          <cell r="S1428" t="str">
            <v>APPAREL</v>
          </cell>
          <cell r="T1428" t="str">
            <v>MAN</v>
          </cell>
          <cell r="U1428" t="str">
            <v>(vide)</v>
          </cell>
          <cell r="V1428" t="str">
            <v>PCS</v>
          </cell>
          <cell r="W1428">
            <v>22</v>
          </cell>
          <cell r="X1428">
            <v>22</v>
          </cell>
          <cell r="BT1428">
            <v>2</v>
          </cell>
          <cell r="BU1428">
            <v>8</v>
          </cell>
          <cell r="BV1428">
            <v>4</v>
          </cell>
          <cell r="BW1428">
            <v>6</v>
          </cell>
          <cell r="BX1428">
            <v>2</v>
          </cell>
          <cell r="CL1428">
            <v>0</v>
          </cell>
        </row>
        <row r="1429">
          <cell r="D1429" t="str">
            <v>304PL70-005-PCS</v>
          </cell>
          <cell r="E1429" t="str">
            <v>304PL70</v>
          </cell>
          <cell r="F1429" t="str">
            <v>OLALA SWIMMING SHORT</v>
          </cell>
          <cell r="G1429" t="str">
            <v>005</v>
          </cell>
          <cell r="H1429" t="str">
            <v>BLACK</v>
          </cell>
          <cell r="I1429">
            <v>3.855</v>
          </cell>
          <cell r="J1429">
            <v>25</v>
          </cell>
          <cell r="K1429">
            <v>0</v>
          </cell>
          <cell r="L1429">
            <v>12.5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 t="str">
            <v>ETE 2020</v>
          </cell>
          <cell r="S1429" t="str">
            <v>APPAREL</v>
          </cell>
          <cell r="T1429" t="str">
            <v>MAN</v>
          </cell>
          <cell r="U1429" t="str">
            <v>(vide)</v>
          </cell>
          <cell r="V1429" t="str">
            <v>PCS</v>
          </cell>
          <cell r="W1429">
            <v>65</v>
          </cell>
          <cell r="X1429">
            <v>65</v>
          </cell>
          <cell r="BU1429">
            <v>17</v>
          </cell>
          <cell r="BV1429">
            <v>21</v>
          </cell>
          <cell r="BW1429">
            <v>27</v>
          </cell>
          <cell r="CL1429">
            <v>0</v>
          </cell>
        </row>
        <row r="1430">
          <cell r="D1430" t="str">
            <v>304PL70-246-PCS</v>
          </cell>
          <cell r="E1430" t="str">
            <v>304PL70</v>
          </cell>
          <cell r="F1430" t="str">
            <v>OLALA SWIMMING SHORT</v>
          </cell>
          <cell r="G1430" t="str">
            <v>246</v>
          </cell>
          <cell r="H1430" t="str">
            <v>YELLOW CREAM</v>
          </cell>
          <cell r="I1430">
            <v>3.855</v>
          </cell>
          <cell r="J1430">
            <v>25</v>
          </cell>
          <cell r="K1430">
            <v>0</v>
          </cell>
          <cell r="L1430">
            <v>12.5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 t="str">
            <v>ETE 2020</v>
          </cell>
          <cell r="S1430" t="str">
            <v>APPAREL</v>
          </cell>
          <cell r="T1430" t="str">
            <v>MAN</v>
          </cell>
          <cell r="U1430" t="str">
            <v>(vide)</v>
          </cell>
          <cell r="V1430" t="str">
            <v>PCS</v>
          </cell>
          <cell r="W1430">
            <v>5</v>
          </cell>
          <cell r="X1430">
            <v>5</v>
          </cell>
          <cell r="BT1430">
            <v>5</v>
          </cell>
          <cell r="CL1430">
            <v>0</v>
          </cell>
        </row>
        <row r="1431">
          <cell r="D1431" t="str">
            <v>304PL70-821-PCS</v>
          </cell>
          <cell r="E1431" t="str">
            <v>304PL70</v>
          </cell>
          <cell r="F1431" t="str">
            <v>OLALA SWIMMING SHORT</v>
          </cell>
          <cell r="G1431" t="str">
            <v>821</v>
          </cell>
          <cell r="H1431" t="str">
            <v>BLUE NAVY</v>
          </cell>
          <cell r="I1431">
            <v>3.855</v>
          </cell>
          <cell r="J1431">
            <v>25</v>
          </cell>
          <cell r="K1431">
            <v>0</v>
          </cell>
          <cell r="L1431">
            <v>12.5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 t="str">
            <v>ETE 2020</v>
          </cell>
          <cell r="S1431" t="str">
            <v>APPAREL</v>
          </cell>
          <cell r="T1431" t="str">
            <v>MAN</v>
          </cell>
          <cell r="U1431" t="str">
            <v>(vide)</v>
          </cell>
          <cell r="V1431" t="str">
            <v>PCS</v>
          </cell>
          <cell r="W1431">
            <v>88</v>
          </cell>
          <cell r="X1431">
            <v>88</v>
          </cell>
          <cell r="BT1431">
            <v>19</v>
          </cell>
          <cell r="BU1431">
            <v>11</v>
          </cell>
          <cell r="BV1431">
            <v>25</v>
          </cell>
          <cell r="BW1431">
            <v>33</v>
          </cell>
          <cell r="CL1431">
            <v>0</v>
          </cell>
        </row>
        <row r="1432">
          <cell r="D1432" t="str">
            <v>304PL70-B32-PCS</v>
          </cell>
          <cell r="E1432" t="str">
            <v>304PL70</v>
          </cell>
          <cell r="F1432" t="str">
            <v>OLALA SWIMMING SHORT</v>
          </cell>
          <cell r="G1432" t="str">
            <v>B32</v>
          </cell>
          <cell r="H1432" t="str">
            <v>PINK LOTUS</v>
          </cell>
          <cell r="I1432">
            <v>3.855</v>
          </cell>
          <cell r="J1432">
            <v>25</v>
          </cell>
          <cell r="K1432">
            <v>0</v>
          </cell>
          <cell r="L1432">
            <v>12.5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 t="str">
            <v>ETE 2020</v>
          </cell>
          <cell r="S1432" t="str">
            <v>APPAREL</v>
          </cell>
          <cell r="T1432" t="str">
            <v>MAN</v>
          </cell>
          <cell r="U1432" t="str">
            <v>(vide)</v>
          </cell>
          <cell r="V1432" t="str">
            <v>PCS</v>
          </cell>
          <cell r="W1432">
            <v>264</v>
          </cell>
          <cell r="X1432">
            <v>264</v>
          </cell>
          <cell r="BT1432">
            <v>49</v>
          </cell>
          <cell r="BU1432">
            <v>73</v>
          </cell>
          <cell r="BV1432">
            <v>73</v>
          </cell>
          <cell r="BW1432">
            <v>52</v>
          </cell>
          <cell r="BX1432">
            <v>17</v>
          </cell>
          <cell r="CL1432">
            <v>0</v>
          </cell>
        </row>
        <row r="1433">
          <cell r="D1433" t="str">
            <v>304PL70-WAI-PCS</v>
          </cell>
          <cell r="E1433" t="str">
            <v>304PL70</v>
          </cell>
          <cell r="F1433" t="str">
            <v>OLALA SWIMMING SHORT</v>
          </cell>
          <cell r="G1433" t="str">
            <v>WAI</v>
          </cell>
          <cell r="H1433" t="str">
            <v>GREEN SAGE</v>
          </cell>
          <cell r="I1433">
            <v>3.855</v>
          </cell>
          <cell r="J1433">
            <v>25</v>
          </cell>
          <cell r="K1433">
            <v>0</v>
          </cell>
          <cell r="L1433">
            <v>12.5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 t="str">
            <v>ETE 2020</v>
          </cell>
          <cell r="S1433" t="str">
            <v>APPAREL</v>
          </cell>
          <cell r="T1433" t="str">
            <v>MAN</v>
          </cell>
          <cell r="U1433" t="str">
            <v>(vide)</v>
          </cell>
          <cell r="V1433" t="str">
            <v>PCS</v>
          </cell>
          <cell r="W1433">
            <v>11</v>
          </cell>
          <cell r="X1433">
            <v>11</v>
          </cell>
          <cell r="BU1433">
            <v>5</v>
          </cell>
          <cell r="BV1433">
            <v>1</v>
          </cell>
          <cell r="BW1433">
            <v>3</v>
          </cell>
          <cell r="BX1433">
            <v>2</v>
          </cell>
          <cell r="CL1433">
            <v>0</v>
          </cell>
        </row>
        <row r="1434">
          <cell r="D1434" t="str">
            <v>304PL70-WNY-PCS</v>
          </cell>
          <cell r="E1434" t="str">
            <v>304PL70</v>
          </cell>
          <cell r="F1434" t="str">
            <v>OLALA SWIMMING SHORT</v>
          </cell>
          <cell r="G1434" t="str">
            <v>WNY</v>
          </cell>
          <cell r="H1434" t="str">
            <v>RED BORDEAUX</v>
          </cell>
          <cell r="I1434">
            <v>3.855</v>
          </cell>
          <cell r="J1434">
            <v>25</v>
          </cell>
          <cell r="K1434">
            <v>0</v>
          </cell>
          <cell r="L1434">
            <v>12.5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 t="str">
            <v>ETE 2020</v>
          </cell>
          <cell r="S1434" t="str">
            <v>APPAREL</v>
          </cell>
          <cell r="T1434" t="str">
            <v>MAN</v>
          </cell>
          <cell r="U1434" t="str">
            <v>(vide)</v>
          </cell>
          <cell r="V1434" t="str">
            <v>PCS</v>
          </cell>
          <cell r="W1434">
            <v>1</v>
          </cell>
          <cell r="X1434">
            <v>1</v>
          </cell>
          <cell r="BX1434">
            <v>1</v>
          </cell>
          <cell r="CL1434">
            <v>0</v>
          </cell>
        </row>
        <row r="1435">
          <cell r="D1435" t="str">
            <v>304PM30-901-PCS</v>
          </cell>
          <cell r="E1435" t="str">
            <v>304PM30</v>
          </cell>
          <cell r="F1435" t="str">
            <v>ILIDIO AUTH CAP</v>
          </cell>
          <cell r="G1435" t="str">
            <v>901</v>
          </cell>
          <cell r="H1435" t="str">
            <v>CORIANDER/BLACK</v>
          </cell>
          <cell r="I1435">
            <v>4.05</v>
          </cell>
          <cell r="J1435">
            <v>20</v>
          </cell>
          <cell r="K1435">
            <v>0</v>
          </cell>
          <cell r="L1435">
            <v>10</v>
          </cell>
          <cell r="M1435">
            <v>0</v>
          </cell>
          <cell r="N1435">
            <v>18</v>
          </cell>
          <cell r="O1435">
            <v>0</v>
          </cell>
          <cell r="P1435">
            <v>9</v>
          </cell>
          <cell r="Q1435">
            <v>0</v>
          </cell>
          <cell r="R1435" t="str">
            <v>ETE 2019</v>
          </cell>
          <cell r="S1435" t="str">
            <v>ACC</v>
          </cell>
          <cell r="T1435" t="str">
            <v>UNISEX</v>
          </cell>
          <cell r="U1435" t="str">
            <v>(vide)</v>
          </cell>
          <cell r="V1435" t="str">
            <v>PCS</v>
          </cell>
          <cell r="W1435">
            <v>52</v>
          </cell>
          <cell r="X1435">
            <v>52</v>
          </cell>
          <cell r="CF1435">
            <v>52</v>
          </cell>
          <cell r="CL1435">
            <v>0</v>
          </cell>
        </row>
        <row r="1436">
          <cell r="D1436" t="str">
            <v>304PM90-934-PCS</v>
          </cell>
          <cell r="E1436" t="str">
            <v>304PM90</v>
          </cell>
          <cell r="F1436" t="str">
            <v>YVI AUTH HOODIE</v>
          </cell>
          <cell r="G1436" t="str">
            <v>934</v>
          </cell>
          <cell r="H1436" t="str">
            <v>GREY MASTIC</v>
          </cell>
          <cell r="I1436">
            <v>13.297000000000001</v>
          </cell>
          <cell r="J1436">
            <v>60</v>
          </cell>
          <cell r="K1436">
            <v>0</v>
          </cell>
          <cell r="L1436">
            <v>30</v>
          </cell>
          <cell r="M1436">
            <v>0</v>
          </cell>
          <cell r="N1436">
            <v>60</v>
          </cell>
          <cell r="O1436">
            <v>0</v>
          </cell>
          <cell r="P1436">
            <v>24</v>
          </cell>
          <cell r="Q1436">
            <v>0</v>
          </cell>
          <cell r="R1436" t="str">
            <v>HIVER 2019</v>
          </cell>
          <cell r="S1436" t="str">
            <v>APPAREL</v>
          </cell>
          <cell r="T1436" t="str">
            <v>WOMAN</v>
          </cell>
          <cell r="U1436" t="str">
            <v>(vide)</v>
          </cell>
          <cell r="V1436" t="str">
            <v>PCS</v>
          </cell>
          <cell r="W1436">
            <v>31</v>
          </cell>
          <cell r="X1436">
            <v>31</v>
          </cell>
          <cell r="BS1436">
            <v>9</v>
          </cell>
          <cell r="BT1436">
            <v>8</v>
          </cell>
          <cell r="BU1436">
            <v>6</v>
          </cell>
          <cell r="BV1436">
            <v>5</v>
          </cell>
          <cell r="BW1436">
            <v>3</v>
          </cell>
          <cell r="CL1436">
            <v>0</v>
          </cell>
        </row>
        <row r="1437">
          <cell r="D1437" t="str">
            <v>304PM90-935-PCS</v>
          </cell>
          <cell r="E1437" t="str">
            <v>304PM90</v>
          </cell>
          <cell r="F1437" t="str">
            <v>YVI AUTH HOODIE</v>
          </cell>
          <cell r="G1437" t="str">
            <v>935</v>
          </cell>
          <cell r="H1437" t="str">
            <v>PINK LOTUS</v>
          </cell>
          <cell r="I1437">
            <v>13.297000000000001</v>
          </cell>
          <cell r="J1437">
            <v>60</v>
          </cell>
          <cell r="K1437">
            <v>0</v>
          </cell>
          <cell r="L1437">
            <v>30</v>
          </cell>
          <cell r="M1437">
            <v>0</v>
          </cell>
          <cell r="N1437">
            <v>60</v>
          </cell>
          <cell r="O1437">
            <v>0</v>
          </cell>
          <cell r="P1437">
            <v>24</v>
          </cell>
          <cell r="Q1437">
            <v>0</v>
          </cell>
          <cell r="R1437" t="str">
            <v>HIVER 2019</v>
          </cell>
          <cell r="S1437" t="str">
            <v>APPAREL</v>
          </cell>
          <cell r="T1437" t="str">
            <v>WOMAN</v>
          </cell>
          <cell r="U1437" t="str">
            <v>(vide)</v>
          </cell>
          <cell r="V1437" t="str">
            <v>PCS</v>
          </cell>
          <cell r="W1437">
            <v>27</v>
          </cell>
          <cell r="X1437">
            <v>27</v>
          </cell>
          <cell r="BS1437">
            <v>7</v>
          </cell>
          <cell r="BT1437">
            <v>12</v>
          </cell>
          <cell r="BU1437">
            <v>5</v>
          </cell>
          <cell r="BV1437">
            <v>1</v>
          </cell>
          <cell r="BW1437">
            <v>2</v>
          </cell>
          <cell r="CL1437">
            <v>0</v>
          </cell>
        </row>
        <row r="1438">
          <cell r="D1438" t="str">
            <v>304PM90-937-PCS</v>
          </cell>
          <cell r="E1438" t="str">
            <v>304PM90</v>
          </cell>
          <cell r="F1438" t="str">
            <v>YVI AUTH HOODIE</v>
          </cell>
          <cell r="G1438" t="str">
            <v>937</v>
          </cell>
          <cell r="H1438" t="str">
            <v>BLACK</v>
          </cell>
          <cell r="I1438">
            <v>13.297000000000001</v>
          </cell>
          <cell r="J1438">
            <v>60</v>
          </cell>
          <cell r="K1438">
            <v>0</v>
          </cell>
          <cell r="L1438">
            <v>30</v>
          </cell>
          <cell r="M1438">
            <v>0</v>
          </cell>
          <cell r="N1438">
            <v>60</v>
          </cell>
          <cell r="O1438">
            <v>0</v>
          </cell>
          <cell r="P1438">
            <v>24</v>
          </cell>
          <cell r="Q1438">
            <v>0</v>
          </cell>
          <cell r="R1438" t="str">
            <v>HIVER 2019</v>
          </cell>
          <cell r="S1438" t="str">
            <v>APPAREL</v>
          </cell>
          <cell r="T1438" t="str">
            <v>WOMAN</v>
          </cell>
          <cell r="U1438" t="str">
            <v>(vide)</v>
          </cell>
          <cell r="V1438" t="str">
            <v>PCS</v>
          </cell>
          <cell r="W1438">
            <v>22</v>
          </cell>
          <cell r="X1438">
            <v>22</v>
          </cell>
          <cell r="BS1438">
            <v>5</v>
          </cell>
          <cell r="BT1438">
            <v>6</v>
          </cell>
          <cell r="BU1438">
            <v>5</v>
          </cell>
          <cell r="BV1438">
            <v>2</v>
          </cell>
          <cell r="BW1438">
            <v>4</v>
          </cell>
          <cell r="CL1438">
            <v>0</v>
          </cell>
        </row>
        <row r="1439">
          <cell r="D1439" t="str">
            <v>304PM90-944-PCS</v>
          </cell>
          <cell r="E1439" t="str">
            <v>304PM90</v>
          </cell>
          <cell r="F1439" t="str">
            <v>YVI AUTH HOODIE</v>
          </cell>
          <cell r="G1439" t="str">
            <v>944</v>
          </cell>
          <cell r="H1439" t="str">
            <v>GREY MASTIC</v>
          </cell>
          <cell r="I1439">
            <v>13.297000000000001</v>
          </cell>
          <cell r="J1439">
            <v>60</v>
          </cell>
          <cell r="K1439">
            <v>0</v>
          </cell>
          <cell r="L1439">
            <v>30</v>
          </cell>
          <cell r="M1439">
            <v>0</v>
          </cell>
          <cell r="N1439">
            <v>60</v>
          </cell>
          <cell r="O1439">
            <v>0</v>
          </cell>
          <cell r="P1439">
            <v>24</v>
          </cell>
          <cell r="Q1439">
            <v>0</v>
          </cell>
          <cell r="R1439" t="str">
            <v>HIVER 2019</v>
          </cell>
          <cell r="S1439" t="str">
            <v>APPAREL</v>
          </cell>
          <cell r="T1439" t="str">
            <v>WOMAN</v>
          </cell>
          <cell r="U1439" t="str">
            <v>(vide)</v>
          </cell>
          <cell r="V1439" t="str">
            <v>PCS</v>
          </cell>
          <cell r="W1439">
            <v>99</v>
          </cell>
          <cell r="X1439">
            <v>99</v>
          </cell>
          <cell r="BS1439">
            <v>7</v>
          </cell>
          <cell r="BT1439">
            <v>50</v>
          </cell>
          <cell r="BU1439">
            <v>27</v>
          </cell>
          <cell r="BV1439">
            <v>9</v>
          </cell>
          <cell r="BW1439">
            <v>6</v>
          </cell>
          <cell r="CL1439">
            <v>0</v>
          </cell>
        </row>
        <row r="1440">
          <cell r="D1440" t="str">
            <v>304PM90-946-PCS</v>
          </cell>
          <cell r="E1440" t="str">
            <v>304PM90</v>
          </cell>
          <cell r="F1440" t="str">
            <v>YVI AUTH HOODIE</v>
          </cell>
          <cell r="G1440" t="str">
            <v>946</v>
          </cell>
          <cell r="H1440" t="str">
            <v>VIOLET DK PURPLE</v>
          </cell>
          <cell r="I1440">
            <v>13.297000000000001</v>
          </cell>
          <cell r="J1440">
            <v>60</v>
          </cell>
          <cell r="K1440">
            <v>0</v>
          </cell>
          <cell r="L1440">
            <v>30</v>
          </cell>
          <cell r="M1440">
            <v>0</v>
          </cell>
          <cell r="N1440">
            <v>60</v>
          </cell>
          <cell r="O1440">
            <v>0</v>
          </cell>
          <cell r="P1440">
            <v>24</v>
          </cell>
          <cell r="Q1440">
            <v>0</v>
          </cell>
          <cell r="R1440" t="str">
            <v>HIVER 2019</v>
          </cell>
          <cell r="S1440" t="str">
            <v>APPAREL</v>
          </cell>
          <cell r="T1440" t="str">
            <v>WOMAN</v>
          </cell>
          <cell r="U1440" t="str">
            <v>(vide)</v>
          </cell>
          <cell r="V1440" t="str">
            <v>PCS</v>
          </cell>
          <cell r="W1440">
            <v>45</v>
          </cell>
          <cell r="X1440">
            <v>45</v>
          </cell>
          <cell r="BS1440">
            <v>10</v>
          </cell>
          <cell r="BT1440">
            <v>14</v>
          </cell>
          <cell r="BU1440">
            <v>9</v>
          </cell>
          <cell r="BV1440">
            <v>8</v>
          </cell>
          <cell r="BW1440">
            <v>4</v>
          </cell>
          <cell r="CL1440">
            <v>0</v>
          </cell>
        </row>
        <row r="1441">
          <cell r="D1441" t="str">
            <v>304PMY0-903-PCS</v>
          </cell>
          <cell r="E1441" t="str">
            <v>304PMY0</v>
          </cell>
          <cell r="F1441" t="str">
            <v>JPN BALINA AUTH BODY</v>
          </cell>
          <cell r="G1441" t="str">
            <v>903</v>
          </cell>
          <cell r="H1441" t="str">
            <v>BLACK/LUREX/WHITE</v>
          </cell>
          <cell r="I1441">
            <v>14.72</v>
          </cell>
          <cell r="J1441">
            <v>75</v>
          </cell>
          <cell r="K1441">
            <v>0</v>
          </cell>
          <cell r="L1441">
            <v>30</v>
          </cell>
          <cell r="M1441">
            <v>0</v>
          </cell>
          <cell r="N1441">
            <v>65</v>
          </cell>
          <cell r="O1441">
            <v>0</v>
          </cell>
          <cell r="P1441">
            <v>32.5</v>
          </cell>
          <cell r="Q1441">
            <v>0</v>
          </cell>
          <cell r="R1441" t="str">
            <v>HIVER 2019</v>
          </cell>
          <cell r="S1441" t="str">
            <v>APPAREL</v>
          </cell>
          <cell r="T1441" t="str">
            <v>WOMAN</v>
          </cell>
          <cell r="U1441" t="str">
            <v>(vide)</v>
          </cell>
          <cell r="V1441" t="str">
            <v>PCS</v>
          </cell>
          <cell r="W1441">
            <v>1</v>
          </cell>
          <cell r="X1441">
            <v>1</v>
          </cell>
          <cell r="BU1441">
            <v>1</v>
          </cell>
          <cell r="CL1441">
            <v>0</v>
          </cell>
        </row>
        <row r="1442">
          <cell r="D1442" t="str">
            <v>304PNI0-937-PCS</v>
          </cell>
          <cell r="E1442" t="str">
            <v>304PNI0</v>
          </cell>
          <cell r="F1442" t="str">
            <v>YSEE AUTH SHORT</v>
          </cell>
          <cell r="G1442" t="str">
            <v>937</v>
          </cell>
          <cell r="H1442" t="str">
            <v>BLACK</v>
          </cell>
          <cell r="I1442">
            <v>5.7930000000000001</v>
          </cell>
          <cell r="J1442">
            <v>28</v>
          </cell>
          <cell r="K1442">
            <v>0</v>
          </cell>
          <cell r="L1442">
            <v>14</v>
          </cell>
          <cell r="M1442">
            <v>0</v>
          </cell>
          <cell r="N1442">
            <v>28</v>
          </cell>
          <cell r="O1442">
            <v>0</v>
          </cell>
          <cell r="P1442">
            <v>11.2</v>
          </cell>
          <cell r="Q1442">
            <v>0</v>
          </cell>
          <cell r="R1442" t="str">
            <v>ETE 2019</v>
          </cell>
          <cell r="S1442" t="str">
            <v>APPAREL</v>
          </cell>
          <cell r="T1442" t="str">
            <v>WOMAN</v>
          </cell>
          <cell r="U1442" t="str">
            <v>(vide)</v>
          </cell>
          <cell r="V1442" t="str">
            <v>PCS</v>
          </cell>
          <cell r="W1442">
            <v>2</v>
          </cell>
          <cell r="X1442">
            <v>2</v>
          </cell>
          <cell r="BS1442">
            <v>2</v>
          </cell>
          <cell r="CL1442">
            <v>0</v>
          </cell>
        </row>
        <row r="1443">
          <cell r="D1443" t="str">
            <v>304PNJ0-005-PCS</v>
          </cell>
          <cell r="E1443" t="str">
            <v>304PNJ0</v>
          </cell>
          <cell r="F1443" t="str">
            <v>YAEL AUTH LEGGINGS</v>
          </cell>
          <cell r="G1443" t="str">
            <v>005</v>
          </cell>
          <cell r="H1443" t="str">
            <v>BLACK</v>
          </cell>
          <cell r="I1443">
            <v>7.3940000000000001</v>
          </cell>
          <cell r="J1443">
            <v>35</v>
          </cell>
          <cell r="K1443">
            <v>0</v>
          </cell>
          <cell r="L1443">
            <v>17.5</v>
          </cell>
          <cell r="M1443">
            <v>0</v>
          </cell>
          <cell r="N1443">
            <v>32</v>
          </cell>
          <cell r="O1443">
            <v>0</v>
          </cell>
          <cell r="P1443">
            <v>16</v>
          </cell>
          <cell r="Q1443">
            <v>0</v>
          </cell>
          <cell r="R1443" t="str">
            <v>ETE 2019</v>
          </cell>
          <cell r="S1443" t="str">
            <v>APPAREL</v>
          </cell>
          <cell r="T1443" t="str">
            <v>WOMAN</v>
          </cell>
          <cell r="U1443" t="str">
            <v>(vide)</v>
          </cell>
          <cell r="V1443" t="str">
            <v>PCS</v>
          </cell>
          <cell r="W1443">
            <v>19</v>
          </cell>
          <cell r="X1443">
            <v>19</v>
          </cell>
          <cell r="BS1443">
            <v>6</v>
          </cell>
          <cell r="BT1443">
            <v>3</v>
          </cell>
          <cell r="BU1443">
            <v>3</v>
          </cell>
          <cell r="BV1443">
            <v>2</v>
          </cell>
          <cell r="BW1443">
            <v>5</v>
          </cell>
          <cell r="CL1443">
            <v>0</v>
          </cell>
        </row>
        <row r="1444">
          <cell r="D1444" t="str">
            <v>304PNK0-005-PCS</v>
          </cell>
          <cell r="E1444" t="str">
            <v>304PNK0</v>
          </cell>
          <cell r="F1444" t="str">
            <v>YUMIA AUTH SWEAT</v>
          </cell>
          <cell r="G1444" t="str">
            <v>005</v>
          </cell>
          <cell r="H1444" t="str">
            <v>BLACK</v>
          </cell>
          <cell r="I1444">
            <v>5.7329999999999997</v>
          </cell>
          <cell r="J1444">
            <v>35</v>
          </cell>
          <cell r="K1444">
            <v>0</v>
          </cell>
          <cell r="L1444">
            <v>17.5</v>
          </cell>
          <cell r="M1444">
            <v>0</v>
          </cell>
          <cell r="N1444">
            <v>32</v>
          </cell>
          <cell r="O1444">
            <v>0</v>
          </cell>
          <cell r="P1444">
            <v>16</v>
          </cell>
          <cell r="Q1444">
            <v>0</v>
          </cell>
          <cell r="R1444" t="str">
            <v>HIVER 2019</v>
          </cell>
          <cell r="S1444" t="str">
            <v>APPAREL</v>
          </cell>
          <cell r="T1444" t="str">
            <v>WOMAN</v>
          </cell>
          <cell r="U1444" t="str">
            <v>(vide)</v>
          </cell>
          <cell r="V1444" t="str">
            <v>PCS</v>
          </cell>
          <cell r="W1444">
            <v>44</v>
          </cell>
          <cell r="X1444">
            <v>44</v>
          </cell>
          <cell r="BS1444">
            <v>3</v>
          </cell>
          <cell r="BT1444">
            <v>31</v>
          </cell>
          <cell r="BU1444">
            <v>4</v>
          </cell>
          <cell r="BV1444">
            <v>4</v>
          </cell>
          <cell r="BW1444">
            <v>2</v>
          </cell>
          <cell r="CL1444">
            <v>0</v>
          </cell>
        </row>
        <row r="1445">
          <cell r="D1445" t="str">
            <v>304PNM0-934-PCS</v>
          </cell>
          <cell r="E1445" t="str">
            <v>304PNM0</v>
          </cell>
          <cell r="F1445" t="str">
            <v>YEUN AUTH PANTS</v>
          </cell>
          <cell r="G1445" t="str">
            <v>934</v>
          </cell>
          <cell r="H1445" t="str">
            <v>GREY MASTIC</v>
          </cell>
          <cell r="I1445">
            <v>9.8330000000000002</v>
          </cell>
          <cell r="J1445">
            <v>45</v>
          </cell>
          <cell r="K1445">
            <v>0</v>
          </cell>
          <cell r="L1445">
            <v>22.5</v>
          </cell>
          <cell r="M1445">
            <v>0</v>
          </cell>
          <cell r="N1445">
            <v>45</v>
          </cell>
          <cell r="O1445">
            <v>0</v>
          </cell>
          <cell r="P1445">
            <v>18</v>
          </cell>
          <cell r="Q1445">
            <v>0</v>
          </cell>
          <cell r="R1445" t="str">
            <v>HIVER 2019</v>
          </cell>
          <cell r="S1445" t="str">
            <v>APPAREL</v>
          </cell>
          <cell r="T1445" t="str">
            <v>WOMAN</v>
          </cell>
          <cell r="U1445" t="str">
            <v>(vide)</v>
          </cell>
          <cell r="V1445" t="str">
            <v>PCS</v>
          </cell>
          <cell r="W1445">
            <v>18</v>
          </cell>
          <cell r="X1445">
            <v>18</v>
          </cell>
          <cell r="BS1445">
            <v>5</v>
          </cell>
          <cell r="BT1445">
            <v>2</v>
          </cell>
          <cell r="BU1445">
            <v>3</v>
          </cell>
          <cell r="BV1445">
            <v>6</v>
          </cell>
          <cell r="BW1445">
            <v>2</v>
          </cell>
          <cell r="CL1445">
            <v>0</v>
          </cell>
        </row>
        <row r="1446">
          <cell r="D1446" t="str">
            <v>304PNM0-935-PCS</v>
          </cell>
          <cell r="E1446" t="str">
            <v>304PNM0</v>
          </cell>
          <cell r="F1446" t="str">
            <v>YEUN AUTH PANTS</v>
          </cell>
          <cell r="G1446" t="str">
            <v>935</v>
          </cell>
          <cell r="H1446" t="str">
            <v>PINK LOTUS</v>
          </cell>
          <cell r="I1446">
            <v>9.8330000000000002</v>
          </cell>
          <cell r="J1446">
            <v>45</v>
          </cell>
          <cell r="K1446">
            <v>0</v>
          </cell>
          <cell r="L1446">
            <v>22.5</v>
          </cell>
          <cell r="M1446">
            <v>0</v>
          </cell>
          <cell r="N1446">
            <v>45</v>
          </cell>
          <cell r="O1446">
            <v>0</v>
          </cell>
          <cell r="P1446">
            <v>18</v>
          </cell>
          <cell r="Q1446">
            <v>0</v>
          </cell>
          <cell r="R1446" t="str">
            <v>HIVER 2019</v>
          </cell>
          <cell r="S1446" t="str">
            <v>APPAREL</v>
          </cell>
          <cell r="T1446" t="str">
            <v>WOMAN</v>
          </cell>
          <cell r="U1446" t="str">
            <v>(vide)</v>
          </cell>
          <cell r="V1446" t="str">
            <v>PCS</v>
          </cell>
          <cell r="W1446">
            <v>53</v>
          </cell>
          <cell r="X1446">
            <v>53</v>
          </cell>
          <cell r="BS1446">
            <v>15</v>
          </cell>
          <cell r="BT1446">
            <v>6</v>
          </cell>
          <cell r="BU1446">
            <v>20</v>
          </cell>
          <cell r="BV1446">
            <v>6</v>
          </cell>
          <cell r="BW1446">
            <v>6</v>
          </cell>
          <cell r="CL1446">
            <v>0</v>
          </cell>
        </row>
        <row r="1447">
          <cell r="D1447" t="str">
            <v>304PNM0-937-PCS</v>
          </cell>
          <cell r="E1447" t="str">
            <v>304PNM0</v>
          </cell>
          <cell r="F1447" t="str">
            <v>YEUN AUTH PANTS</v>
          </cell>
          <cell r="G1447" t="str">
            <v>937</v>
          </cell>
          <cell r="H1447" t="str">
            <v>BLACK</v>
          </cell>
          <cell r="I1447">
            <v>9.8330000000000002</v>
          </cell>
          <cell r="J1447">
            <v>45</v>
          </cell>
          <cell r="K1447">
            <v>0</v>
          </cell>
          <cell r="L1447">
            <v>22.5</v>
          </cell>
          <cell r="M1447">
            <v>0</v>
          </cell>
          <cell r="N1447">
            <v>45</v>
          </cell>
          <cell r="O1447">
            <v>0</v>
          </cell>
          <cell r="P1447">
            <v>18</v>
          </cell>
          <cell r="Q1447">
            <v>0</v>
          </cell>
          <cell r="R1447" t="str">
            <v>HIVER 2019</v>
          </cell>
          <cell r="S1447" t="str">
            <v>APPAREL</v>
          </cell>
          <cell r="T1447" t="str">
            <v>WOMAN</v>
          </cell>
          <cell r="U1447" t="str">
            <v>(vide)</v>
          </cell>
          <cell r="V1447" t="str">
            <v>PCS</v>
          </cell>
          <cell r="W1447">
            <v>24</v>
          </cell>
          <cell r="X1447">
            <v>24</v>
          </cell>
          <cell r="BS1447">
            <v>19</v>
          </cell>
          <cell r="BT1447">
            <v>4</v>
          </cell>
          <cell r="BV1447">
            <v>1</v>
          </cell>
          <cell r="CL1447">
            <v>0</v>
          </cell>
        </row>
        <row r="1448">
          <cell r="D1448" t="str">
            <v>304PNM0-945-PCS</v>
          </cell>
          <cell r="E1448" t="str">
            <v>304PNM0</v>
          </cell>
          <cell r="F1448" t="str">
            <v>YEUN AUTH PANTS</v>
          </cell>
          <cell r="G1448" t="str">
            <v>945</v>
          </cell>
          <cell r="H1448" t="str">
            <v>BLACK</v>
          </cell>
          <cell r="I1448">
            <v>9.8330000000000002</v>
          </cell>
          <cell r="J1448">
            <v>45</v>
          </cell>
          <cell r="K1448">
            <v>0</v>
          </cell>
          <cell r="L1448">
            <v>22.5</v>
          </cell>
          <cell r="M1448">
            <v>0</v>
          </cell>
          <cell r="N1448">
            <v>45</v>
          </cell>
          <cell r="O1448">
            <v>0</v>
          </cell>
          <cell r="P1448">
            <v>18</v>
          </cell>
          <cell r="Q1448">
            <v>0</v>
          </cell>
          <cell r="R1448" t="str">
            <v>HIVER 2019</v>
          </cell>
          <cell r="S1448" t="str">
            <v>APPAREL</v>
          </cell>
          <cell r="T1448" t="str">
            <v>WOMAN</v>
          </cell>
          <cell r="U1448" t="str">
            <v>(vide)</v>
          </cell>
          <cell r="V1448" t="str">
            <v>PCS</v>
          </cell>
          <cell r="W1448">
            <v>21</v>
          </cell>
          <cell r="X1448">
            <v>21</v>
          </cell>
          <cell r="BS1448">
            <v>3</v>
          </cell>
          <cell r="BT1448">
            <v>1</v>
          </cell>
          <cell r="BU1448">
            <v>9</v>
          </cell>
          <cell r="BV1448">
            <v>4</v>
          </cell>
          <cell r="BW1448">
            <v>4</v>
          </cell>
          <cell r="CL1448">
            <v>0</v>
          </cell>
        </row>
        <row r="1449">
          <cell r="D1449" t="str">
            <v>304PNW0-936-PCS</v>
          </cell>
          <cell r="E1449" t="str">
            <v>304PNW0</v>
          </cell>
          <cell r="F1449" t="str">
            <v>IVONE AUTH SWEAT</v>
          </cell>
          <cell r="G1449" t="str">
            <v>936</v>
          </cell>
          <cell r="H1449" t="str">
            <v>BLUE NAVY/WHITE</v>
          </cell>
          <cell r="I1449">
            <v>8.8239999999999998</v>
          </cell>
          <cell r="J1449">
            <v>55</v>
          </cell>
          <cell r="K1449">
            <v>0</v>
          </cell>
          <cell r="L1449">
            <v>27.5</v>
          </cell>
          <cell r="M1449">
            <v>0</v>
          </cell>
          <cell r="N1449">
            <v>50</v>
          </cell>
          <cell r="O1449">
            <v>0</v>
          </cell>
          <cell r="P1449">
            <v>25</v>
          </cell>
          <cell r="Q1449">
            <v>0</v>
          </cell>
          <cell r="R1449" t="str">
            <v>ETE 2019</v>
          </cell>
          <cell r="S1449" t="str">
            <v>APPAREL</v>
          </cell>
          <cell r="T1449" t="str">
            <v>MAN</v>
          </cell>
          <cell r="U1449" t="str">
            <v>(vide)</v>
          </cell>
          <cell r="V1449" t="str">
            <v>PCS</v>
          </cell>
          <cell r="W1449">
            <v>102</v>
          </cell>
          <cell r="X1449">
            <v>102</v>
          </cell>
          <cell r="BT1449">
            <v>11</v>
          </cell>
          <cell r="BU1449">
            <v>36</v>
          </cell>
          <cell r="BV1449">
            <v>22</v>
          </cell>
          <cell r="BW1449">
            <v>20</v>
          </cell>
          <cell r="BX1449">
            <v>11</v>
          </cell>
          <cell r="BY1449">
            <v>2</v>
          </cell>
          <cell r="CL1449">
            <v>0</v>
          </cell>
        </row>
        <row r="1450">
          <cell r="D1450" t="str">
            <v>304PNX0-936-PCS</v>
          </cell>
          <cell r="E1450" t="str">
            <v>304PNX0</v>
          </cell>
          <cell r="F1450" t="str">
            <v>IPPOLITO AUTH PANTS</v>
          </cell>
          <cell r="G1450" t="str">
            <v>936</v>
          </cell>
          <cell r="H1450" t="str">
            <v>BLUE NAVY/WHITE</v>
          </cell>
          <cell r="I1450">
            <v>7.5860000000000003</v>
          </cell>
          <cell r="J1450">
            <v>40</v>
          </cell>
          <cell r="K1450">
            <v>0</v>
          </cell>
          <cell r="L1450">
            <v>20</v>
          </cell>
          <cell r="M1450">
            <v>0</v>
          </cell>
          <cell r="N1450">
            <v>50</v>
          </cell>
          <cell r="O1450">
            <v>0</v>
          </cell>
          <cell r="P1450">
            <v>25</v>
          </cell>
          <cell r="Q1450">
            <v>0</v>
          </cell>
          <cell r="R1450" t="str">
            <v>ETE 2019</v>
          </cell>
          <cell r="S1450" t="str">
            <v>APPAREL</v>
          </cell>
          <cell r="T1450" t="str">
            <v>MAN</v>
          </cell>
          <cell r="U1450" t="str">
            <v>(vide)</v>
          </cell>
          <cell r="V1450" t="str">
            <v>PCS</v>
          </cell>
          <cell r="W1450">
            <v>54</v>
          </cell>
          <cell r="X1450">
            <v>54</v>
          </cell>
          <cell r="BT1450">
            <v>11</v>
          </cell>
          <cell r="BU1450">
            <v>9</v>
          </cell>
          <cell r="BV1450">
            <v>4</v>
          </cell>
          <cell r="BW1450">
            <v>20</v>
          </cell>
          <cell r="BX1450">
            <v>8</v>
          </cell>
          <cell r="BY1450">
            <v>2</v>
          </cell>
          <cell r="CL1450">
            <v>0</v>
          </cell>
        </row>
        <row r="1451">
          <cell r="D1451" t="str">
            <v>304PPN0-001-PCS</v>
          </cell>
          <cell r="E1451" t="str">
            <v>304PPN0</v>
          </cell>
          <cell r="F1451" t="str">
            <v>OFENA TEE</v>
          </cell>
          <cell r="G1451" t="str">
            <v>001</v>
          </cell>
          <cell r="H1451" t="str">
            <v>WHITE</v>
          </cell>
          <cell r="I1451">
            <v>2.3889999999999998</v>
          </cell>
          <cell r="J1451">
            <v>25</v>
          </cell>
          <cell r="K1451">
            <v>0</v>
          </cell>
          <cell r="L1451">
            <v>12.5</v>
          </cell>
          <cell r="M1451">
            <v>0</v>
          </cell>
          <cell r="N1451">
            <v>22</v>
          </cell>
          <cell r="O1451">
            <v>0</v>
          </cell>
          <cell r="P1451">
            <v>8.8000000000000007</v>
          </cell>
          <cell r="Q1451">
            <v>0</v>
          </cell>
          <cell r="R1451" t="str">
            <v>ETE 2019</v>
          </cell>
          <cell r="S1451" t="str">
            <v>APPAREL</v>
          </cell>
          <cell r="T1451" t="str">
            <v>MAN</v>
          </cell>
          <cell r="U1451" t="str">
            <v>(vide)</v>
          </cell>
          <cell r="V1451" t="str">
            <v>PCS</v>
          </cell>
          <cell r="W1451">
            <v>8</v>
          </cell>
          <cell r="X1451">
            <v>8</v>
          </cell>
          <cell r="BT1451">
            <v>2</v>
          </cell>
          <cell r="BU1451">
            <v>3</v>
          </cell>
          <cell r="BV1451">
            <v>2</v>
          </cell>
          <cell r="BW1451">
            <v>1</v>
          </cell>
          <cell r="CL1451">
            <v>0</v>
          </cell>
        </row>
        <row r="1452">
          <cell r="D1452" t="str">
            <v>304PPN0-005-PCS</v>
          </cell>
          <cell r="E1452" t="str">
            <v>304PPN0</v>
          </cell>
          <cell r="F1452" t="str">
            <v>OFENA TEE</v>
          </cell>
          <cell r="G1452" t="str">
            <v>005</v>
          </cell>
          <cell r="H1452" t="str">
            <v>BLACK</v>
          </cell>
          <cell r="I1452">
            <v>2.3889999999999998</v>
          </cell>
          <cell r="J1452">
            <v>25</v>
          </cell>
          <cell r="K1452">
            <v>0</v>
          </cell>
          <cell r="L1452">
            <v>12.5</v>
          </cell>
          <cell r="M1452">
            <v>0</v>
          </cell>
          <cell r="N1452">
            <v>22</v>
          </cell>
          <cell r="O1452">
            <v>0</v>
          </cell>
          <cell r="P1452">
            <v>8.8000000000000007</v>
          </cell>
          <cell r="Q1452">
            <v>0</v>
          </cell>
          <cell r="R1452" t="str">
            <v>ETE 2019</v>
          </cell>
          <cell r="S1452" t="str">
            <v>APPAREL</v>
          </cell>
          <cell r="T1452" t="str">
            <v>MAN</v>
          </cell>
          <cell r="U1452" t="str">
            <v>(vide)</v>
          </cell>
          <cell r="V1452" t="str">
            <v>PCS</v>
          </cell>
          <cell r="W1452">
            <v>16</v>
          </cell>
          <cell r="X1452">
            <v>16</v>
          </cell>
          <cell r="BT1452">
            <v>5</v>
          </cell>
          <cell r="BU1452">
            <v>3</v>
          </cell>
          <cell r="BV1452">
            <v>5</v>
          </cell>
          <cell r="BW1452">
            <v>3</v>
          </cell>
          <cell r="CL1452">
            <v>0</v>
          </cell>
        </row>
        <row r="1453">
          <cell r="D1453" t="str">
            <v>304PPN0-246-PCS</v>
          </cell>
          <cell r="E1453" t="str">
            <v>304PPN0</v>
          </cell>
          <cell r="F1453" t="str">
            <v>OFENA TEE</v>
          </cell>
          <cell r="G1453" t="str">
            <v>246</v>
          </cell>
          <cell r="H1453" t="str">
            <v>YELLOW CREAM</v>
          </cell>
          <cell r="I1453">
            <v>2.3889999999999998</v>
          </cell>
          <cell r="J1453">
            <v>25</v>
          </cell>
          <cell r="K1453">
            <v>0</v>
          </cell>
          <cell r="L1453">
            <v>12.5</v>
          </cell>
          <cell r="M1453">
            <v>0</v>
          </cell>
          <cell r="N1453">
            <v>22</v>
          </cell>
          <cell r="O1453">
            <v>0</v>
          </cell>
          <cell r="P1453">
            <v>8.8000000000000007</v>
          </cell>
          <cell r="Q1453">
            <v>0</v>
          </cell>
          <cell r="R1453" t="str">
            <v>ETE 2019</v>
          </cell>
          <cell r="S1453" t="str">
            <v>APPAREL</v>
          </cell>
          <cell r="T1453" t="str">
            <v>MAN</v>
          </cell>
          <cell r="U1453" t="str">
            <v>(vide)</v>
          </cell>
          <cell r="V1453" t="str">
            <v>PCS</v>
          </cell>
          <cell r="W1453">
            <v>22</v>
          </cell>
          <cell r="X1453">
            <v>22</v>
          </cell>
          <cell r="BT1453">
            <v>5</v>
          </cell>
          <cell r="BU1453">
            <v>5</v>
          </cell>
          <cell r="BV1453">
            <v>3</v>
          </cell>
          <cell r="BW1453">
            <v>9</v>
          </cell>
          <cell r="CL1453">
            <v>0</v>
          </cell>
        </row>
        <row r="1454">
          <cell r="D1454" t="str">
            <v>304PPN0-77M-PCS</v>
          </cell>
          <cell r="E1454" t="str">
            <v>304PPN0</v>
          </cell>
          <cell r="F1454" t="str">
            <v>OFENA TEE</v>
          </cell>
          <cell r="G1454" t="str">
            <v>77M</v>
          </cell>
          <cell r="H1454" t="str">
            <v>GREY MD MEL</v>
          </cell>
          <cell r="I1454">
            <v>2.3889999999999998</v>
          </cell>
          <cell r="J1454">
            <v>25</v>
          </cell>
          <cell r="K1454">
            <v>0</v>
          </cell>
          <cell r="L1454">
            <v>12.5</v>
          </cell>
          <cell r="M1454">
            <v>0</v>
          </cell>
          <cell r="N1454">
            <v>22</v>
          </cell>
          <cell r="O1454">
            <v>0</v>
          </cell>
          <cell r="P1454">
            <v>8.8000000000000007</v>
          </cell>
          <cell r="Q1454">
            <v>0</v>
          </cell>
          <cell r="R1454" t="str">
            <v>ETE 2019</v>
          </cell>
          <cell r="S1454" t="str">
            <v>APPAREL</v>
          </cell>
          <cell r="T1454" t="str">
            <v>MAN</v>
          </cell>
          <cell r="U1454" t="str">
            <v>(vide)</v>
          </cell>
          <cell r="V1454" t="str">
            <v>PCS</v>
          </cell>
          <cell r="W1454">
            <v>16</v>
          </cell>
          <cell r="X1454">
            <v>16</v>
          </cell>
          <cell r="BS1454">
            <v>1</v>
          </cell>
          <cell r="BT1454">
            <v>5</v>
          </cell>
          <cell r="BU1454">
            <v>4</v>
          </cell>
          <cell r="BV1454">
            <v>1</v>
          </cell>
          <cell r="BW1454">
            <v>5</v>
          </cell>
          <cell r="CL1454">
            <v>0</v>
          </cell>
        </row>
        <row r="1455">
          <cell r="D1455" t="str">
            <v>304PPN0-B32-PCS</v>
          </cell>
          <cell r="E1455" t="str">
            <v>304PPN0</v>
          </cell>
          <cell r="F1455" t="str">
            <v>OFENA TEE</v>
          </cell>
          <cell r="G1455" t="str">
            <v>B32</v>
          </cell>
          <cell r="H1455" t="str">
            <v>PINK LOTUS</v>
          </cell>
          <cell r="I1455">
            <v>2.3889999999999998</v>
          </cell>
          <cell r="J1455">
            <v>25</v>
          </cell>
          <cell r="K1455">
            <v>0</v>
          </cell>
          <cell r="L1455">
            <v>12.5</v>
          </cell>
          <cell r="M1455">
            <v>0</v>
          </cell>
          <cell r="N1455">
            <v>22</v>
          </cell>
          <cell r="O1455">
            <v>0</v>
          </cell>
          <cell r="P1455">
            <v>8.8000000000000007</v>
          </cell>
          <cell r="Q1455">
            <v>0</v>
          </cell>
          <cell r="R1455" t="str">
            <v>ETE 2019</v>
          </cell>
          <cell r="S1455" t="str">
            <v>APPAREL</v>
          </cell>
          <cell r="T1455" t="str">
            <v>MAN</v>
          </cell>
          <cell r="U1455" t="str">
            <v>(vide)</v>
          </cell>
          <cell r="V1455" t="str">
            <v>PCS</v>
          </cell>
          <cell r="W1455">
            <v>1</v>
          </cell>
          <cell r="X1455">
            <v>1</v>
          </cell>
          <cell r="BW1455">
            <v>1</v>
          </cell>
          <cell r="CL1455">
            <v>0</v>
          </cell>
        </row>
        <row r="1456">
          <cell r="D1456" t="str">
            <v>304PPN0-WAI-PCS</v>
          </cell>
          <cell r="E1456" t="str">
            <v>304PPN0</v>
          </cell>
          <cell r="F1456" t="str">
            <v>OFENA TEE</v>
          </cell>
          <cell r="G1456" t="str">
            <v>WAI</v>
          </cell>
          <cell r="H1456" t="str">
            <v>GREEN SAGE</v>
          </cell>
          <cell r="I1456">
            <v>2.3889999999999998</v>
          </cell>
          <cell r="J1456">
            <v>25</v>
          </cell>
          <cell r="K1456">
            <v>0</v>
          </cell>
          <cell r="L1456">
            <v>12.5</v>
          </cell>
          <cell r="M1456">
            <v>0</v>
          </cell>
          <cell r="N1456">
            <v>22</v>
          </cell>
          <cell r="O1456">
            <v>0</v>
          </cell>
          <cell r="P1456">
            <v>8.8000000000000007</v>
          </cell>
          <cell r="Q1456">
            <v>0</v>
          </cell>
          <cell r="R1456" t="str">
            <v>ETE 2019</v>
          </cell>
          <cell r="S1456" t="str">
            <v>APPAREL</v>
          </cell>
          <cell r="T1456" t="str">
            <v>MAN</v>
          </cell>
          <cell r="U1456" t="str">
            <v>(vide)</v>
          </cell>
          <cell r="V1456" t="str">
            <v>PCS</v>
          </cell>
          <cell r="W1456">
            <v>12</v>
          </cell>
          <cell r="X1456">
            <v>12</v>
          </cell>
          <cell r="BT1456">
            <v>5</v>
          </cell>
          <cell r="BU1456">
            <v>3</v>
          </cell>
          <cell r="BV1456">
            <v>4</v>
          </cell>
          <cell r="CL1456">
            <v>0</v>
          </cell>
        </row>
        <row r="1457">
          <cell r="D1457" t="str">
            <v>304PPP0-77M-PCS</v>
          </cell>
          <cell r="E1457" t="str">
            <v>304PPP0</v>
          </cell>
          <cell r="F1457" t="str">
            <v>OLLIVER PANTS</v>
          </cell>
          <cell r="G1457" t="str">
            <v>77M</v>
          </cell>
          <cell r="H1457" t="str">
            <v>GREY MD MEL</v>
          </cell>
          <cell r="I1457">
            <v>6.5149999999999997</v>
          </cell>
          <cell r="J1457">
            <v>45</v>
          </cell>
          <cell r="K1457">
            <v>0</v>
          </cell>
          <cell r="L1457">
            <v>22.5</v>
          </cell>
          <cell r="M1457">
            <v>0</v>
          </cell>
          <cell r="N1457">
            <v>40</v>
          </cell>
          <cell r="O1457">
            <v>0</v>
          </cell>
          <cell r="P1457">
            <v>16</v>
          </cell>
          <cell r="Q1457">
            <v>0</v>
          </cell>
          <cell r="R1457" t="str">
            <v>ETE 2019</v>
          </cell>
          <cell r="S1457" t="str">
            <v>APPAREL</v>
          </cell>
          <cell r="T1457" t="str">
            <v>MAN</v>
          </cell>
          <cell r="U1457" t="str">
            <v>(vide)</v>
          </cell>
          <cell r="V1457" t="str">
            <v>PCS</v>
          </cell>
          <cell r="W1457">
            <v>116</v>
          </cell>
          <cell r="X1457">
            <v>116</v>
          </cell>
          <cell r="BT1457">
            <v>11</v>
          </cell>
          <cell r="BU1457">
            <v>23</v>
          </cell>
          <cell r="BV1457">
            <v>58</v>
          </cell>
          <cell r="BW1457">
            <v>19</v>
          </cell>
          <cell r="BX1457">
            <v>5</v>
          </cell>
          <cell r="CL1457">
            <v>0</v>
          </cell>
        </row>
        <row r="1458">
          <cell r="D1458" t="str">
            <v>304PPP0-821-PCS</v>
          </cell>
          <cell r="E1458" t="str">
            <v>304PPP0</v>
          </cell>
          <cell r="F1458" t="str">
            <v>OLLIVER PANTS</v>
          </cell>
          <cell r="G1458" t="str">
            <v>821</v>
          </cell>
          <cell r="H1458" t="str">
            <v>BLUE NAVY</v>
          </cell>
          <cell r="I1458">
            <v>6.5149999999999997</v>
          </cell>
          <cell r="J1458">
            <v>45</v>
          </cell>
          <cell r="K1458">
            <v>0</v>
          </cell>
          <cell r="L1458">
            <v>22.5</v>
          </cell>
          <cell r="M1458">
            <v>0</v>
          </cell>
          <cell r="N1458">
            <v>40</v>
          </cell>
          <cell r="O1458">
            <v>0</v>
          </cell>
          <cell r="P1458">
            <v>16</v>
          </cell>
          <cell r="Q1458">
            <v>0</v>
          </cell>
          <cell r="R1458" t="str">
            <v>ETE 2019</v>
          </cell>
          <cell r="S1458" t="str">
            <v>APPAREL</v>
          </cell>
          <cell r="T1458" t="str">
            <v>MAN</v>
          </cell>
          <cell r="U1458" t="str">
            <v>(vide)</v>
          </cell>
          <cell r="V1458" t="str">
            <v>PCS</v>
          </cell>
          <cell r="W1458">
            <v>124</v>
          </cell>
          <cell r="X1458">
            <v>124</v>
          </cell>
          <cell r="BT1458">
            <v>13</v>
          </cell>
          <cell r="BU1458">
            <v>27</v>
          </cell>
          <cell r="BV1458">
            <v>66</v>
          </cell>
          <cell r="BW1458">
            <v>12</v>
          </cell>
          <cell r="BX1458">
            <v>6</v>
          </cell>
          <cell r="CL1458">
            <v>0</v>
          </cell>
        </row>
        <row r="1459">
          <cell r="D1459" t="str">
            <v>304PPW0-005-PCS</v>
          </cell>
          <cell r="E1459" t="str">
            <v>304PPW0</v>
          </cell>
          <cell r="F1459" t="str">
            <v>ONNO HOODIE</v>
          </cell>
          <cell r="G1459" t="str">
            <v>005</v>
          </cell>
          <cell r="H1459" t="str">
            <v>BLACK</v>
          </cell>
          <cell r="I1459">
            <v>7.7720000000000002</v>
          </cell>
          <cell r="J1459">
            <v>60</v>
          </cell>
          <cell r="K1459">
            <v>0</v>
          </cell>
          <cell r="L1459">
            <v>30</v>
          </cell>
          <cell r="M1459">
            <v>0</v>
          </cell>
          <cell r="N1459">
            <v>52</v>
          </cell>
          <cell r="O1459">
            <v>0</v>
          </cell>
          <cell r="P1459">
            <v>20.8</v>
          </cell>
          <cell r="Q1459">
            <v>0</v>
          </cell>
          <cell r="R1459" t="str">
            <v>ETE 2019</v>
          </cell>
          <cell r="S1459" t="str">
            <v>APPAREL</v>
          </cell>
          <cell r="T1459" t="str">
            <v>MAN</v>
          </cell>
          <cell r="U1459" t="str">
            <v>(vide)</v>
          </cell>
          <cell r="V1459" t="str">
            <v>PCS</v>
          </cell>
          <cell r="W1459">
            <v>32</v>
          </cell>
          <cell r="X1459">
            <v>32</v>
          </cell>
          <cell r="BS1459">
            <v>1</v>
          </cell>
          <cell r="BT1459">
            <v>5</v>
          </cell>
          <cell r="BU1459">
            <v>9</v>
          </cell>
          <cell r="BV1459">
            <v>6</v>
          </cell>
          <cell r="BW1459">
            <v>10</v>
          </cell>
          <cell r="BX1459">
            <v>1</v>
          </cell>
          <cell r="CL1459">
            <v>0</v>
          </cell>
        </row>
        <row r="1460">
          <cell r="D1460" t="str">
            <v>304PPW0-246-PCS</v>
          </cell>
          <cell r="E1460" t="str">
            <v>304PPW0</v>
          </cell>
          <cell r="F1460" t="str">
            <v>ONNO HOODIE</v>
          </cell>
          <cell r="G1460" t="str">
            <v>246</v>
          </cell>
          <cell r="H1460" t="str">
            <v>YELLOW CREAM</v>
          </cell>
          <cell r="I1460">
            <v>7.7720000000000002</v>
          </cell>
          <cell r="J1460">
            <v>60</v>
          </cell>
          <cell r="K1460">
            <v>0</v>
          </cell>
          <cell r="L1460">
            <v>30</v>
          </cell>
          <cell r="M1460">
            <v>0</v>
          </cell>
          <cell r="N1460">
            <v>52</v>
          </cell>
          <cell r="O1460">
            <v>0</v>
          </cell>
          <cell r="P1460">
            <v>20.8</v>
          </cell>
          <cell r="Q1460">
            <v>0</v>
          </cell>
          <cell r="R1460" t="str">
            <v>ETE 2019</v>
          </cell>
          <cell r="S1460" t="str">
            <v>APPAREL</v>
          </cell>
          <cell r="T1460" t="str">
            <v>MAN</v>
          </cell>
          <cell r="U1460" t="str">
            <v>(vide)</v>
          </cell>
          <cell r="V1460" t="str">
            <v>PCS</v>
          </cell>
          <cell r="W1460">
            <v>41</v>
          </cell>
          <cell r="X1460">
            <v>41</v>
          </cell>
          <cell r="BS1460">
            <v>5</v>
          </cell>
          <cell r="BT1460">
            <v>4</v>
          </cell>
          <cell r="BU1460">
            <v>9</v>
          </cell>
          <cell r="BV1460">
            <v>7</v>
          </cell>
          <cell r="BW1460">
            <v>11</v>
          </cell>
          <cell r="BX1460">
            <v>5</v>
          </cell>
          <cell r="CL1460">
            <v>0</v>
          </cell>
        </row>
        <row r="1461">
          <cell r="D1461" t="str">
            <v>304PPW0-77M-PCS</v>
          </cell>
          <cell r="E1461" t="str">
            <v>304PPW0</v>
          </cell>
          <cell r="F1461" t="str">
            <v>ONNO HOODIE</v>
          </cell>
          <cell r="G1461" t="str">
            <v>77M</v>
          </cell>
          <cell r="H1461" t="str">
            <v>GREY MD MEL</v>
          </cell>
          <cell r="I1461">
            <v>7.7720000000000002</v>
          </cell>
          <cell r="J1461">
            <v>60</v>
          </cell>
          <cell r="K1461">
            <v>0</v>
          </cell>
          <cell r="L1461">
            <v>30</v>
          </cell>
          <cell r="M1461">
            <v>0</v>
          </cell>
          <cell r="N1461">
            <v>52</v>
          </cell>
          <cell r="O1461">
            <v>0</v>
          </cell>
          <cell r="P1461">
            <v>20.8</v>
          </cell>
          <cell r="Q1461">
            <v>0</v>
          </cell>
          <cell r="R1461" t="str">
            <v>ETE 2019</v>
          </cell>
          <cell r="S1461" t="str">
            <v>APPAREL</v>
          </cell>
          <cell r="T1461" t="str">
            <v>MAN</v>
          </cell>
          <cell r="U1461" t="str">
            <v>(vide)</v>
          </cell>
          <cell r="V1461" t="str">
            <v>PCS</v>
          </cell>
          <cell r="W1461">
            <v>24</v>
          </cell>
          <cell r="X1461">
            <v>24</v>
          </cell>
          <cell r="BS1461">
            <v>1</v>
          </cell>
          <cell r="BT1461">
            <v>11</v>
          </cell>
          <cell r="BV1461">
            <v>6</v>
          </cell>
          <cell r="BW1461">
            <v>4</v>
          </cell>
          <cell r="BX1461">
            <v>2</v>
          </cell>
          <cell r="CL1461">
            <v>0</v>
          </cell>
        </row>
        <row r="1462">
          <cell r="D1462" t="str">
            <v>304PPW0-821-PCS</v>
          </cell>
          <cell r="E1462" t="str">
            <v>304PPW0</v>
          </cell>
          <cell r="F1462" t="str">
            <v>ONNO HOODIE</v>
          </cell>
          <cell r="G1462" t="str">
            <v>821</v>
          </cell>
          <cell r="H1462" t="str">
            <v>BLUE NAVY</v>
          </cell>
          <cell r="I1462">
            <v>7.7720000000000002</v>
          </cell>
          <cell r="J1462">
            <v>60</v>
          </cell>
          <cell r="K1462">
            <v>0</v>
          </cell>
          <cell r="L1462">
            <v>30</v>
          </cell>
          <cell r="M1462">
            <v>0</v>
          </cell>
          <cell r="N1462">
            <v>52</v>
          </cell>
          <cell r="O1462">
            <v>0</v>
          </cell>
          <cell r="P1462">
            <v>20.8</v>
          </cell>
          <cell r="Q1462">
            <v>0</v>
          </cell>
          <cell r="R1462" t="str">
            <v>ETE 2019</v>
          </cell>
          <cell r="S1462" t="str">
            <v>APPAREL</v>
          </cell>
          <cell r="T1462" t="str">
            <v>MAN</v>
          </cell>
          <cell r="U1462" t="str">
            <v>(vide)</v>
          </cell>
          <cell r="V1462" t="str">
            <v>PCS</v>
          </cell>
          <cell r="W1462">
            <v>41</v>
          </cell>
          <cell r="X1462">
            <v>41</v>
          </cell>
          <cell r="BS1462">
            <v>19</v>
          </cell>
          <cell r="BT1462">
            <v>1</v>
          </cell>
          <cell r="BU1462">
            <v>21</v>
          </cell>
          <cell r="CL1462">
            <v>0</v>
          </cell>
        </row>
        <row r="1463">
          <cell r="D1463" t="str">
            <v>304PPW0-B32-PCS</v>
          </cell>
          <cell r="E1463" t="str">
            <v>304PPW0</v>
          </cell>
          <cell r="F1463" t="str">
            <v>ONNO HOODIE</v>
          </cell>
          <cell r="G1463" t="str">
            <v>B32</v>
          </cell>
          <cell r="H1463" t="str">
            <v>PINK LOTUS</v>
          </cell>
          <cell r="I1463">
            <v>7.7720000000000002</v>
          </cell>
          <cell r="J1463">
            <v>60</v>
          </cell>
          <cell r="K1463">
            <v>0</v>
          </cell>
          <cell r="L1463">
            <v>30</v>
          </cell>
          <cell r="M1463">
            <v>0</v>
          </cell>
          <cell r="N1463">
            <v>52</v>
          </cell>
          <cell r="O1463">
            <v>0</v>
          </cell>
          <cell r="P1463">
            <v>20.8</v>
          </cell>
          <cell r="Q1463">
            <v>0</v>
          </cell>
          <cell r="R1463" t="str">
            <v>ETE 2019</v>
          </cell>
          <cell r="S1463" t="str">
            <v>APPAREL</v>
          </cell>
          <cell r="T1463" t="str">
            <v>MAN</v>
          </cell>
          <cell r="U1463" t="str">
            <v>(vide)</v>
          </cell>
          <cell r="V1463" t="str">
            <v>PCS</v>
          </cell>
          <cell r="W1463">
            <v>55</v>
          </cell>
          <cell r="X1463">
            <v>55</v>
          </cell>
          <cell r="BS1463">
            <v>1</v>
          </cell>
          <cell r="BT1463">
            <v>12</v>
          </cell>
          <cell r="BU1463">
            <v>19</v>
          </cell>
          <cell r="BV1463">
            <v>14</v>
          </cell>
          <cell r="BW1463">
            <v>7</v>
          </cell>
          <cell r="BX1463">
            <v>2</v>
          </cell>
          <cell r="CL1463">
            <v>0</v>
          </cell>
        </row>
        <row r="1464">
          <cell r="D1464" t="str">
            <v>304PPW0-WAI-PCS</v>
          </cell>
          <cell r="E1464" t="str">
            <v>304PPW0</v>
          </cell>
          <cell r="F1464" t="str">
            <v>ONNO HOODIE</v>
          </cell>
          <cell r="G1464" t="str">
            <v>WAI</v>
          </cell>
          <cell r="H1464" t="str">
            <v>GREEN SAGE</v>
          </cell>
          <cell r="I1464">
            <v>7.7720000000000002</v>
          </cell>
          <cell r="J1464">
            <v>60</v>
          </cell>
          <cell r="K1464">
            <v>0</v>
          </cell>
          <cell r="L1464">
            <v>30</v>
          </cell>
          <cell r="M1464">
            <v>0</v>
          </cell>
          <cell r="N1464">
            <v>52</v>
          </cell>
          <cell r="O1464">
            <v>0</v>
          </cell>
          <cell r="P1464">
            <v>20.8</v>
          </cell>
          <cell r="Q1464">
            <v>0</v>
          </cell>
          <cell r="R1464" t="str">
            <v>ETE 2019</v>
          </cell>
          <cell r="S1464" t="str">
            <v>APPAREL</v>
          </cell>
          <cell r="T1464" t="str">
            <v>MAN</v>
          </cell>
          <cell r="U1464" t="str">
            <v>(vide)</v>
          </cell>
          <cell r="V1464" t="str">
            <v>PCS</v>
          </cell>
          <cell r="W1464">
            <v>48</v>
          </cell>
          <cell r="X1464">
            <v>48</v>
          </cell>
          <cell r="BS1464">
            <v>8</v>
          </cell>
          <cell r="BT1464">
            <v>6</v>
          </cell>
          <cell r="BU1464">
            <v>6</v>
          </cell>
          <cell r="BV1464">
            <v>9</v>
          </cell>
          <cell r="BW1464">
            <v>9</v>
          </cell>
          <cell r="BX1464">
            <v>10</v>
          </cell>
          <cell r="CL1464">
            <v>0</v>
          </cell>
        </row>
        <row r="1465">
          <cell r="D1465" t="str">
            <v>304PPW0-WNY-PCS</v>
          </cell>
          <cell r="E1465" t="str">
            <v>304PPW0</v>
          </cell>
          <cell r="F1465" t="str">
            <v>ONNO HOODIE</v>
          </cell>
          <cell r="G1465" t="str">
            <v>WNY</v>
          </cell>
          <cell r="H1465" t="str">
            <v>RED BORDEAUX</v>
          </cell>
          <cell r="I1465">
            <v>7.7720000000000002</v>
          </cell>
          <cell r="J1465">
            <v>60</v>
          </cell>
          <cell r="K1465">
            <v>0</v>
          </cell>
          <cell r="L1465">
            <v>30</v>
          </cell>
          <cell r="M1465">
            <v>0</v>
          </cell>
          <cell r="N1465">
            <v>52</v>
          </cell>
          <cell r="O1465">
            <v>0</v>
          </cell>
          <cell r="P1465">
            <v>20.8</v>
          </cell>
          <cell r="Q1465">
            <v>0</v>
          </cell>
          <cell r="R1465" t="str">
            <v>ETE 2019</v>
          </cell>
          <cell r="S1465" t="str">
            <v>APPAREL</v>
          </cell>
          <cell r="T1465" t="str">
            <v>MAN</v>
          </cell>
          <cell r="U1465" t="str">
            <v>(vide)</v>
          </cell>
          <cell r="V1465" t="str">
            <v>PCS</v>
          </cell>
          <cell r="W1465">
            <v>38</v>
          </cell>
          <cell r="X1465">
            <v>38</v>
          </cell>
          <cell r="BS1465">
            <v>9</v>
          </cell>
          <cell r="BT1465">
            <v>7</v>
          </cell>
          <cell r="BU1465">
            <v>9</v>
          </cell>
          <cell r="BV1465">
            <v>8</v>
          </cell>
          <cell r="BW1465">
            <v>3</v>
          </cell>
          <cell r="BX1465">
            <v>2</v>
          </cell>
          <cell r="CL1465">
            <v>0</v>
          </cell>
        </row>
        <row r="1466">
          <cell r="D1466" t="str">
            <v>304PPW0-XCL-PCS</v>
          </cell>
          <cell r="E1466" t="str">
            <v>304PPW0</v>
          </cell>
          <cell r="F1466" t="str">
            <v>ONNO HOODIE</v>
          </cell>
          <cell r="G1466" t="str">
            <v>XCL</v>
          </cell>
          <cell r="H1466" t="str">
            <v>GREEN PASTURES</v>
          </cell>
          <cell r="I1466">
            <v>7.7720000000000002</v>
          </cell>
          <cell r="J1466">
            <v>60</v>
          </cell>
          <cell r="K1466">
            <v>0</v>
          </cell>
          <cell r="L1466">
            <v>30</v>
          </cell>
          <cell r="M1466">
            <v>0</v>
          </cell>
          <cell r="N1466">
            <v>52</v>
          </cell>
          <cell r="O1466">
            <v>0</v>
          </cell>
          <cell r="P1466">
            <v>20.8</v>
          </cell>
          <cell r="Q1466">
            <v>0</v>
          </cell>
          <cell r="R1466" t="str">
            <v>ETE 2019</v>
          </cell>
          <cell r="S1466" t="str">
            <v>APPAREL</v>
          </cell>
          <cell r="T1466" t="str">
            <v>MAN</v>
          </cell>
          <cell r="U1466" t="str">
            <v>(vide)</v>
          </cell>
          <cell r="V1466" t="str">
            <v>PCS</v>
          </cell>
          <cell r="W1466">
            <v>47</v>
          </cell>
          <cell r="X1466">
            <v>47</v>
          </cell>
          <cell r="BT1466">
            <v>11</v>
          </cell>
          <cell r="BU1466">
            <v>9</v>
          </cell>
          <cell r="BV1466">
            <v>11</v>
          </cell>
          <cell r="BW1466">
            <v>13</v>
          </cell>
          <cell r="BX1466">
            <v>3</v>
          </cell>
          <cell r="CL1466">
            <v>0</v>
          </cell>
        </row>
        <row r="1467">
          <cell r="D1467" t="str">
            <v>304PV60-005-C8M</v>
          </cell>
          <cell r="E1467" t="str">
            <v>304PV60</v>
          </cell>
          <cell r="F1467" t="str">
            <v>GARIBO TEE</v>
          </cell>
          <cell r="G1467" t="str">
            <v>005</v>
          </cell>
          <cell r="H1467" t="str">
            <v>BLACK</v>
          </cell>
          <cell r="I1467">
            <v>3.302</v>
          </cell>
          <cell r="J1467">
            <v>22</v>
          </cell>
          <cell r="K1467">
            <v>0</v>
          </cell>
          <cell r="L1467">
            <v>11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 t="str">
            <v>ETE 2019</v>
          </cell>
          <cell r="S1467" t="str">
            <v>APPAREL</v>
          </cell>
          <cell r="T1467" t="str">
            <v>MAN</v>
          </cell>
          <cell r="U1467" t="str">
            <v>2XL-1|L-2|M-2|S-1|XL-2</v>
          </cell>
          <cell r="V1467" t="str">
            <v>C8M</v>
          </cell>
          <cell r="W1467">
            <v>264</v>
          </cell>
          <cell r="X1467">
            <v>33</v>
          </cell>
          <cell r="CG1467">
            <v>33</v>
          </cell>
          <cell r="CL1467">
            <v>0</v>
          </cell>
        </row>
        <row r="1468">
          <cell r="D1468" t="str">
            <v>304PV60-016-C14M</v>
          </cell>
          <cell r="E1468" t="str">
            <v>304PV60</v>
          </cell>
          <cell r="F1468" t="str">
            <v>GARIBO TEE</v>
          </cell>
          <cell r="G1468" t="str">
            <v>016</v>
          </cell>
          <cell r="H1468" t="str">
            <v>YELLOW</v>
          </cell>
          <cell r="I1468">
            <v>3.302</v>
          </cell>
          <cell r="J1468">
            <v>22</v>
          </cell>
          <cell r="K1468">
            <v>0</v>
          </cell>
          <cell r="L1468">
            <v>11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 t="str">
            <v>ETE 2019</v>
          </cell>
          <cell r="S1468" t="str">
            <v>APPAREL</v>
          </cell>
          <cell r="T1468" t="str">
            <v>MAN</v>
          </cell>
          <cell r="U1468" t="str">
            <v>2XL-2|3XL-1|L-4|M-2|S-1|XL-4</v>
          </cell>
          <cell r="V1468" t="str">
            <v>C14M</v>
          </cell>
          <cell r="W1468">
            <v>42</v>
          </cell>
          <cell r="X1468">
            <v>3</v>
          </cell>
          <cell r="CG1468">
            <v>3</v>
          </cell>
          <cell r="CL1468">
            <v>0</v>
          </cell>
        </row>
        <row r="1469">
          <cell r="D1469" t="str">
            <v>304PY50-900-PCS</v>
          </cell>
          <cell r="E1469" t="str">
            <v>304PY50</v>
          </cell>
          <cell r="F1469" t="str">
            <v>MANOLO POLO</v>
          </cell>
          <cell r="G1469" t="str">
            <v>900</v>
          </cell>
          <cell r="H1469" t="str">
            <v>BLACK/WHITE</v>
          </cell>
          <cell r="I1469">
            <v>5.0350000000000001</v>
          </cell>
          <cell r="J1469">
            <v>25</v>
          </cell>
          <cell r="K1469">
            <v>0</v>
          </cell>
          <cell r="L1469">
            <v>12.5</v>
          </cell>
          <cell r="M1469">
            <v>0</v>
          </cell>
          <cell r="N1469">
            <v>22</v>
          </cell>
          <cell r="O1469">
            <v>0</v>
          </cell>
          <cell r="P1469">
            <v>11</v>
          </cell>
          <cell r="Q1469">
            <v>0</v>
          </cell>
          <cell r="R1469" t="str">
            <v>HIVER 2019</v>
          </cell>
          <cell r="S1469" t="str">
            <v>APPAREL</v>
          </cell>
          <cell r="T1469" t="str">
            <v>MAN</v>
          </cell>
          <cell r="U1469" t="str">
            <v>(vide)</v>
          </cell>
          <cell r="V1469" t="str">
            <v>PCS</v>
          </cell>
          <cell r="W1469">
            <v>11</v>
          </cell>
          <cell r="X1469">
            <v>11</v>
          </cell>
          <cell r="BT1469">
            <v>2</v>
          </cell>
          <cell r="BV1469">
            <v>3</v>
          </cell>
          <cell r="BW1469">
            <v>3</v>
          </cell>
          <cell r="BX1469">
            <v>3</v>
          </cell>
          <cell r="CL1469">
            <v>0</v>
          </cell>
        </row>
        <row r="1470">
          <cell r="D1470" t="str">
            <v>304PY50-902-PCS</v>
          </cell>
          <cell r="E1470" t="str">
            <v>304PY50</v>
          </cell>
          <cell r="F1470" t="str">
            <v>MANOLO POLO</v>
          </cell>
          <cell r="G1470" t="str">
            <v>902</v>
          </cell>
          <cell r="H1470" t="str">
            <v>BLUE NAVY/WHITE</v>
          </cell>
          <cell r="I1470">
            <v>5.0350000000000001</v>
          </cell>
          <cell r="J1470">
            <v>25</v>
          </cell>
          <cell r="K1470">
            <v>0</v>
          </cell>
          <cell r="L1470">
            <v>12.5</v>
          </cell>
          <cell r="M1470">
            <v>0</v>
          </cell>
          <cell r="N1470">
            <v>22</v>
          </cell>
          <cell r="O1470">
            <v>0</v>
          </cell>
          <cell r="P1470">
            <v>11</v>
          </cell>
          <cell r="Q1470">
            <v>0</v>
          </cell>
          <cell r="R1470" t="str">
            <v>HIVER 2019</v>
          </cell>
          <cell r="S1470" t="str">
            <v>APPAREL</v>
          </cell>
          <cell r="T1470" t="str">
            <v>MAN</v>
          </cell>
          <cell r="U1470" t="str">
            <v>(vide)</v>
          </cell>
          <cell r="V1470" t="str">
            <v>PCS</v>
          </cell>
          <cell r="W1470">
            <v>26</v>
          </cell>
          <cell r="X1470">
            <v>26</v>
          </cell>
          <cell r="BT1470">
            <v>4</v>
          </cell>
          <cell r="BU1470">
            <v>1</v>
          </cell>
          <cell r="BV1470">
            <v>4</v>
          </cell>
          <cell r="BW1470">
            <v>12</v>
          </cell>
          <cell r="BX1470">
            <v>3</v>
          </cell>
          <cell r="BY1470">
            <v>2</v>
          </cell>
          <cell r="CL1470">
            <v>0</v>
          </cell>
        </row>
        <row r="1471">
          <cell r="D1471" t="str">
            <v>304PY50-903-PCS</v>
          </cell>
          <cell r="E1471" t="str">
            <v>304PY50</v>
          </cell>
          <cell r="F1471" t="str">
            <v>MANOLO POLO</v>
          </cell>
          <cell r="G1471" t="str">
            <v>903</v>
          </cell>
          <cell r="H1471" t="str">
            <v>BLUE ROYAL/WHITE</v>
          </cell>
          <cell r="I1471">
            <v>5.0350000000000001</v>
          </cell>
          <cell r="J1471">
            <v>25</v>
          </cell>
          <cell r="K1471">
            <v>0</v>
          </cell>
          <cell r="L1471">
            <v>12.5</v>
          </cell>
          <cell r="M1471">
            <v>0</v>
          </cell>
          <cell r="N1471">
            <v>22</v>
          </cell>
          <cell r="O1471">
            <v>0</v>
          </cell>
          <cell r="P1471">
            <v>11</v>
          </cell>
          <cell r="Q1471">
            <v>0</v>
          </cell>
          <cell r="R1471" t="str">
            <v>HIVER 2019</v>
          </cell>
          <cell r="S1471" t="str">
            <v>APPAREL</v>
          </cell>
          <cell r="T1471" t="str">
            <v>MAN</v>
          </cell>
          <cell r="U1471" t="str">
            <v>(vide)</v>
          </cell>
          <cell r="V1471" t="str">
            <v>PCS</v>
          </cell>
          <cell r="W1471">
            <v>12</v>
          </cell>
          <cell r="X1471">
            <v>12</v>
          </cell>
          <cell r="BT1471">
            <v>3</v>
          </cell>
          <cell r="BU1471">
            <v>6</v>
          </cell>
          <cell r="BV1471">
            <v>2</v>
          </cell>
          <cell r="BW1471">
            <v>1</v>
          </cell>
          <cell r="CL1471">
            <v>0</v>
          </cell>
        </row>
        <row r="1472">
          <cell r="D1472" t="str">
            <v>304PY60-001-PCS</v>
          </cell>
          <cell r="E1472" t="str">
            <v>304PY60</v>
          </cell>
          <cell r="F1472" t="str">
            <v>LAPONO CAP</v>
          </cell>
          <cell r="G1472" t="str">
            <v>001</v>
          </cell>
          <cell r="H1472" t="str">
            <v>WHITE</v>
          </cell>
          <cell r="I1472">
            <v>3.395</v>
          </cell>
          <cell r="J1472">
            <v>18</v>
          </cell>
          <cell r="K1472">
            <v>0</v>
          </cell>
          <cell r="L1472">
            <v>9</v>
          </cell>
          <cell r="M1472">
            <v>0</v>
          </cell>
          <cell r="N1472">
            <v>16</v>
          </cell>
          <cell r="O1472">
            <v>0</v>
          </cell>
          <cell r="P1472">
            <v>6.4</v>
          </cell>
          <cell r="Q1472">
            <v>0</v>
          </cell>
          <cell r="R1472" t="str">
            <v>ETE 2021</v>
          </cell>
          <cell r="S1472" t="str">
            <v>ACC</v>
          </cell>
          <cell r="T1472" t="str">
            <v>UNISEX</v>
          </cell>
          <cell r="U1472" t="str">
            <v>(vide)</v>
          </cell>
          <cell r="V1472" t="str">
            <v>PCS</v>
          </cell>
          <cell r="W1472">
            <v>256</v>
          </cell>
          <cell r="X1472">
            <v>256</v>
          </cell>
          <cell r="CF1472">
            <v>256</v>
          </cell>
          <cell r="CL1472">
            <v>0</v>
          </cell>
        </row>
        <row r="1473">
          <cell r="D1473" t="str">
            <v>304PY60-005-PCS</v>
          </cell>
          <cell r="E1473" t="str">
            <v>304PY60</v>
          </cell>
          <cell r="F1473" t="str">
            <v>LAPONO CAP</v>
          </cell>
          <cell r="G1473" t="str">
            <v>005</v>
          </cell>
          <cell r="H1473" t="str">
            <v>BLACK</v>
          </cell>
          <cell r="I1473">
            <v>3.395</v>
          </cell>
          <cell r="J1473">
            <v>18</v>
          </cell>
          <cell r="K1473">
            <v>0</v>
          </cell>
          <cell r="L1473">
            <v>9</v>
          </cell>
          <cell r="M1473">
            <v>0</v>
          </cell>
          <cell r="N1473">
            <v>16</v>
          </cell>
          <cell r="O1473">
            <v>0</v>
          </cell>
          <cell r="P1473">
            <v>6.4</v>
          </cell>
          <cell r="Q1473">
            <v>0</v>
          </cell>
          <cell r="R1473" t="str">
            <v>ETE 2021</v>
          </cell>
          <cell r="S1473" t="str">
            <v>ACC</v>
          </cell>
          <cell r="T1473" t="str">
            <v>UNISEX</v>
          </cell>
          <cell r="U1473" t="str">
            <v>(vide)</v>
          </cell>
          <cell r="V1473" t="str">
            <v>PCS</v>
          </cell>
          <cell r="W1473">
            <v>276</v>
          </cell>
          <cell r="X1473">
            <v>276</v>
          </cell>
          <cell r="CF1473">
            <v>276</v>
          </cell>
          <cell r="CL1473">
            <v>0</v>
          </cell>
        </row>
        <row r="1474">
          <cell r="D1474" t="str">
            <v>304PY60-X1Z-PCS</v>
          </cell>
          <cell r="E1474" t="str">
            <v>304PY60</v>
          </cell>
          <cell r="F1474" t="str">
            <v>LAPONO CAP</v>
          </cell>
          <cell r="G1474" t="str">
            <v>X1Z</v>
          </cell>
          <cell r="H1474" t="str">
            <v>BLUE NAVY</v>
          </cell>
          <cell r="I1474">
            <v>3.395</v>
          </cell>
          <cell r="J1474">
            <v>18</v>
          </cell>
          <cell r="K1474">
            <v>0</v>
          </cell>
          <cell r="L1474">
            <v>9</v>
          </cell>
          <cell r="M1474">
            <v>0</v>
          </cell>
          <cell r="N1474">
            <v>16</v>
          </cell>
          <cell r="O1474">
            <v>0</v>
          </cell>
          <cell r="P1474">
            <v>6.4</v>
          </cell>
          <cell r="Q1474">
            <v>0</v>
          </cell>
          <cell r="R1474" t="str">
            <v>ETE 2021</v>
          </cell>
          <cell r="S1474" t="str">
            <v>ACC</v>
          </cell>
          <cell r="T1474" t="str">
            <v>UNISEX</v>
          </cell>
          <cell r="U1474" t="str">
            <v>(vide)</v>
          </cell>
          <cell r="V1474" t="str">
            <v>PCS</v>
          </cell>
          <cell r="W1474">
            <v>222</v>
          </cell>
          <cell r="X1474">
            <v>222</v>
          </cell>
          <cell r="CF1474">
            <v>222</v>
          </cell>
          <cell r="CL1474">
            <v>0</v>
          </cell>
        </row>
        <row r="1475">
          <cell r="D1475" t="str">
            <v>304Q7N0-900-PCS</v>
          </cell>
          <cell r="E1475" t="str">
            <v>304Q7N0</v>
          </cell>
          <cell r="F1475" t="str">
            <v>222 BANDA BALMINO</v>
          </cell>
          <cell r="G1475" t="str">
            <v>900</v>
          </cell>
          <cell r="H1475" t="str">
            <v xml:space="preserve">RED WHITE BLACK </v>
          </cell>
          <cell r="I1475">
            <v>4.9509999999999996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35</v>
          </cell>
          <cell r="O1475">
            <v>0</v>
          </cell>
          <cell r="P1475">
            <v>17.5</v>
          </cell>
          <cell r="Q1475">
            <v>0</v>
          </cell>
          <cell r="R1475" t="str">
            <v>ETE 2019</v>
          </cell>
          <cell r="S1475" t="str">
            <v>APPAREL</v>
          </cell>
          <cell r="T1475" t="str">
            <v>MAN</v>
          </cell>
          <cell r="U1475" t="str">
            <v>(vide)</v>
          </cell>
          <cell r="V1475" t="str">
            <v>PCS</v>
          </cell>
          <cell r="W1475">
            <v>1</v>
          </cell>
          <cell r="X1475">
            <v>1</v>
          </cell>
          <cell r="BS1475">
            <v>1</v>
          </cell>
          <cell r="CL1475">
            <v>0</v>
          </cell>
        </row>
        <row r="1476">
          <cell r="D1476" t="str">
            <v>304Q7N0-904-PCS</v>
          </cell>
          <cell r="E1476" t="str">
            <v>304Q7N0</v>
          </cell>
          <cell r="F1476" t="str">
            <v>222 BANDA BALMINO</v>
          </cell>
          <cell r="G1476" t="str">
            <v>904</v>
          </cell>
          <cell r="H1476" t="str">
            <v xml:space="preserve">BLUE WHITE YELLOW </v>
          </cell>
          <cell r="I1476">
            <v>4.9509999999999996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35</v>
          </cell>
          <cell r="O1476">
            <v>0</v>
          </cell>
          <cell r="P1476">
            <v>17.5</v>
          </cell>
          <cell r="Q1476">
            <v>0</v>
          </cell>
          <cell r="R1476" t="str">
            <v>ETE 2019</v>
          </cell>
          <cell r="S1476" t="str">
            <v>APPAREL</v>
          </cell>
          <cell r="T1476" t="str">
            <v>MAN</v>
          </cell>
          <cell r="U1476" t="str">
            <v>(vide)</v>
          </cell>
          <cell r="V1476" t="str">
            <v>PCS</v>
          </cell>
          <cell r="W1476">
            <v>2</v>
          </cell>
          <cell r="X1476">
            <v>2</v>
          </cell>
          <cell r="BV1476">
            <v>2</v>
          </cell>
          <cell r="CL1476">
            <v>0</v>
          </cell>
        </row>
        <row r="1477">
          <cell r="D1477" t="str">
            <v>304Q7N0-905-PCS</v>
          </cell>
          <cell r="E1477" t="str">
            <v>304Q7N0</v>
          </cell>
          <cell r="F1477" t="str">
            <v>222 BANDA BALMINO</v>
          </cell>
          <cell r="G1477" t="str">
            <v>905</v>
          </cell>
          <cell r="H1477" t="str">
            <v xml:space="preserve">YELLOW WHITE BLACK </v>
          </cell>
          <cell r="I1477">
            <v>4.9509999999999996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35</v>
          </cell>
          <cell r="O1477">
            <v>0</v>
          </cell>
          <cell r="P1477">
            <v>17.5</v>
          </cell>
          <cell r="Q1477">
            <v>0</v>
          </cell>
          <cell r="R1477" t="str">
            <v>ETE 2019</v>
          </cell>
          <cell r="S1477" t="str">
            <v>APPAREL</v>
          </cell>
          <cell r="T1477" t="str">
            <v>MAN</v>
          </cell>
          <cell r="U1477" t="str">
            <v>(vide)</v>
          </cell>
          <cell r="V1477" t="str">
            <v>PCS</v>
          </cell>
          <cell r="W1477">
            <v>3</v>
          </cell>
          <cell r="X1477">
            <v>3</v>
          </cell>
          <cell r="BU1477">
            <v>1</v>
          </cell>
          <cell r="BW1477">
            <v>2</v>
          </cell>
          <cell r="CL1477">
            <v>0</v>
          </cell>
        </row>
        <row r="1478">
          <cell r="D1478" t="str">
            <v>304Q900-005-PCS</v>
          </cell>
          <cell r="E1478" t="str">
            <v>304Q900</v>
          </cell>
          <cell r="F1478" t="str">
            <v>GENOUET PANTS</v>
          </cell>
          <cell r="G1478" t="str">
            <v>005</v>
          </cell>
          <cell r="H1478" t="str">
            <v>BLACK</v>
          </cell>
          <cell r="I1478">
            <v>6.391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40</v>
          </cell>
          <cell r="O1478">
            <v>0</v>
          </cell>
          <cell r="P1478">
            <v>20</v>
          </cell>
          <cell r="Q1478">
            <v>0</v>
          </cell>
          <cell r="R1478" t="str">
            <v>ETE 2019</v>
          </cell>
          <cell r="S1478" t="str">
            <v>APPAREL</v>
          </cell>
          <cell r="T1478" t="str">
            <v>MAN</v>
          </cell>
          <cell r="U1478" t="str">
            <v>(vide)</v>
          </cell>
          <cell r="V1478" t="str">
            <v>PCS</v>
          </cell>
          <cell r="W1478">
            <v>251</v>
          </cell>
          <cell r="X1478">
            <v>251</v>
          </cell>
          <cell r="BT1478">
            <v>21</v>
          </cell>
          <cell r="BU1478">
            <v>33</v>
          </cell>
          <cell r="BV1478">
            <v>85</v>
          </cell>
          <cell r="BW1478">
            <v>50</v>
          </cell>
          <cell r="BX1478">
            <v>47</v>
          </cell>
          <cell r="BY1478">
            <v>15</v>
          </cell>
          <cell r="CL1478">
            <v>0</v>
          </cell>
        </row>
        <row r="1479">
          <cell r="D1479" t="str">
            <v>304Q930-941-PAI</v>
          </cell>
          <cell r="E1479" t="str">
            <v>304Q930</v>
          </cell>
          <cell r="F1479" t="str">
            <v>LOGO MATESE KID FRA</v>
          </cell>
          <cell r="G1479" t="str">
            <v>941</v>
          </cell>
          <cell r="H1479" t="str">
            <v xml:space="preserve">WHITE BLACK </v>
          </cell>
          <cell r="I1479">
            <v>2.395</v>
          </cell>
          <cell r="J1479">
            <v>18</v>
          </cell>
          <cell r="K1479">
            <v>0</v>
          </cell>
          <cell r="L1479">
            <v>9</v>
          </cell>
          <cell r="M1479">
            <v>0</v>
          </cell>
          <cell r="N1479">
            <v>16</v>
          </cell>
          <cell r="O1479">
            <v>0</v>
          </cell>
          <cell r="P1479">
            <v>8</v>
          </cell>
          <cell r="Q1479">
            <v>0</v>
          </cell>
          <cell r="R1479" t="str">
            <v>ETE 2020</v>
          </cell>
          <cell r="S1479" t="str">
            <v>SHOES</v>
          </cell>
          <cell r="T1479" t="str">
            <v>KID</v>
          </cell>
          <cell r="U1479" t="str">
            <v>(vide)</v>
          </cell>
          <cell r="V1479" t="str">
            <v>PAI</v>
          </cell>
          <cell r="W1479">
            <v>14</v>
          </cell>
          <cell r="X1479">
            <v>14</v>
          </cell>
          <cell r="AI1479">
            <v>1</v>
          </cell>
          <cell r="AJ1479">
            <v>2</v>
          </cell>
          <cell r="AK1479">
            <v>2</v>
          </cell>
          <cell r="AL1479">
            <v>2</v>
          </cell>
          <cell r="AM1479">
            <v>2</v>
          </cell>
          <cell r="AN1479">
            <v>2</v>
          </cell>
          <cell r="AO1479">
            <v>2</v>
          </cell>
          <cell r="AP1479">
            <v>1</v>
          </cell>
          <cell r="CL1479">
            <v>0</v>
          </cell>
        </row>
        <row r="1480">
          <cell r="D1480" t="str">
            <v>304Q930-943-PAI</v>
          </cell>
          <cell r="E1480" t="str">
            <v>304Q930</v>
          </cell>
          <cell r="F1480" t="str">
            <v>LOGO MATESE KID FRA</v>
          </cell>
          <cell r="G1480" t="str">
            <v>943</v>
          </cell>
          <cell r="H1480" t="str">
            <v xml:space="preserve">BLACK WHITE </v>
          </cell>
          <cell r="I1480">
            <v>2.395</v>
          </cell>
          <cell r="J1480">
            <v>18</v>
          </cell>
          <cell r="K1480">
            <v>0</v>
          </cell>
          <cell r="L1480">
            <v>9</v>
          </cell>
          <cell r="M1480">
            <v>0</v>
          </cell>
          <cell r="N1480">
            <v>16</v>
          </cell>
          <cell r="O1480">
            <v>0</v>
          </cell>
          <cell r="P1480">
            <v>8</v>
          </cell>
          <cell r="Q1480">
            <v>0</v>
          </cell>
          <cell r="R1480" t="str">
            <v>ETE 2020</v>
          </cell>
          <cell r="S1480" t="str">
            <v>SHOES</v>
          </cell>
          <cell r="T1480" t="str">
            <v>KID</v>
          </cell>
          <cell r="U1480" t="str">
            <v>(vide)</v>
          </cell>
          <cell r="V1480" t="str">
            <v>PAI</v>
          </cell>
          <cell r="W1480">
            <v>14</v>
          </cell>
          <cell r="X1480">
            <v>14</v>
          </cell>
          <cell r="AI1480">
            <v>1</v>
          </cell>
          <cell r="AJ1480">
            <v>2</v>
          </cell>
          <cell r="AK1480">
            <v>2</v>
          </cell>
          <cell r="AL1480">
            <v>2</v>
          </cell>
          <cell r="AM1480">
            <v>2</v>
          </cell>
          <cell r="AN1480">
            <v>2</v>
          </cell>
          <cell r="AO1480">
            <v>2</v>
          </cell>
          <cell r="AP1480">
            <v>1</v>
          </cell>
          <cell r="CL1480">
            <v>0</v>
          </cell>
        </row>
        <row r="1481">
          <cell r="D1481" t="str">
            <v>304Q930-944-PAI</v>
          </cell>
          <cell r="E1481" t="str">
            <v>304Q930</v>
          </cell>
          <cell r="F1481" t="str">
            <v>LOGO MATESE KID FRA</v>
          </cell>
          <cell r="G1481" t="str">
            <v>944</v>
          </cell>
          <cell r="H1481" t="str">
            <v xml:space="preserve">FUSHIA WHITE </v>
          </cell>
          <cell r="I1481">
            <v>2.395</v>
          </cell>
          <cell r="J1481">
            <v>18</v>
          </cell>
          <cell r="K1481">
            <v>0</v>
          </cell>
          <cell r="L1481">
            <v>9</v>
          </cell>
          <cell r="M1481">
            <v>0</v>
          </cell>
          <cell r="N1481">
            <v>16</v>
          </cell>
          <cell r="O1481">
            <v>0</v>
          </cell>
          <cell r="P1481">
            <v>8</v>
          </cell>
          <cell r="Q1481">
            <v>0</v>
          </cell>
          <cell r="R1481" t="str">
            <v>ETE 2020</v>
          </cell>
          <cell r="S1481" t="str">
            <v>SHOES</v>
          </cell>
          <cell r="T1481" t="str">
            <v>KID</v>
          </cell>
          <cell r="U1481" t="str">
            <v>(vide)</v>
          </cell>
          <cell r="V1481" t="str">
            <v>PAI</v>
          </cell>
          <cell r="W1481">
            <v>14</v>
          </cell>
          <cell r="X1481">
            <v>14</v>
          </cell>
          <cell r="AI1481">
            <v>1</v>
          </cell>
          <cell r="AJ1481">
            <v>2</v>
          </cell>
          <cell r="AK1481">
            <v>2</v>
          </cell>
          <cell r="AL1481">
            <v>2</v>
          </cell>
          <cell r="AM1481">
            <v>2</v>
          </cell>
          <cell r="AN1481">
            <v>2</v>
          </cell>
          <cell r="AO1481">
            <v>2</v>
          </cell>
          <cell r="AP1481">
            <v>1</v>
          </cell>
          <cell r="CL1481">
            <v>0</v>
          </cell>
        </row>
        <row r="1482">
          <cell r="D1482" t="str">
            <v>304Q930-945-C14KD</v>
          </cell>
          <cell r="E1482" t="str">
            <v>304Q930</v>
          </cell>
          <cell r="F1482" t="str">
            <v>LOGO MATESE KID FRA</v>
          </cell>
          <cell r="G1482" t="str">
            <v>945</v>
          </cell>
          <cell r="H1482" t="str">
            <v>FUCSHIA/WHITE</v>
          </cell>
          <cell r="I1482">
            <v>2.395</v>
          </cell>
          <cell r="J1482">
            <v>18</v>
          </cell>
          <cell r="K1482">
            <v>0</v>
          </cell>
          <cell r="L1482">
            <v>9</v>
          </cell>
          <cell r="M1482">
            <v>0</v>
          </cell>
          <cell r="N1482">
            <v>16</v>
          </cell>
          <cell r="O1482">
            <v>0</v>
          </cell>
          <cell r="P1482">
            <v>8</v>
          </cell>
          <cell r="Q1482">
            <v>0</v>
          </cell>
          <cell r="R1482" t="str">
            <v>ETE 2020</v>
          </cell>
          <cell r="S1482" t="str">
            <v>SHOES</v>
          </cell>
          <cell r="T1482" t="str">
            <v>KID</v>
          </cell>
          <cell r="U1482" t="str">
            <v>28-1|29-1|30-2|31-2|32-3|33-3|34-2</v>
          </cell>
          <cell r="V1482" t="str">
            <v>C14KD</v>
          </cell>
          <cell r="W1482">
            <v>210</v>
          </cell>
          <cell r="X1482">
            <v>15</v>
          </cell>
          <cell r="CG1482">
            <v>15</v>
          </cell>
          <cell r="CL1482">
            <v>0</v>
          </cell>
        </row>
        <row r="1483">
          <cell r="D1483" t="str">
            <v>304Q930-946-C12JR</v>
          </cell>
          <cell r="E1483" t="str">
            <v>304Q930</v>
          </cell>
          <cell r="F1483" t="str">
            <v>LOGO MATESE KID FRA</v>
          </cell>
          <cell r="G1483" t="str">
            <v>946</v>
          </cell>
          <cell r="H1483" t="str">
            <v>WHITE/BLACK</v>
          </cell>
          <cell r="I1483">
            <v>2.395</v>
          </cell>
          <cell r="J1483">
            <v>18</v>
          </cell>
          <cell r="K1483">
            <v>0</v>
          </cell>
          <cell r="L1483">
            <v>9</v>
          </cell>
          <cell r="M1483">
            <v>0</v>
          </cell>
          <cell r="N1483">
            <v>16</v>
          </cell>
          <cell r="O1483">
            <v>0</v>
          </cell>
          <cell r="P1483">
            <v>8</v>
          </cell>
          <cell r="Q1483">
            <v>0</v>
          </cell>
          <cell r="R1483" t="str">
            <v>ETE 2020</v>
          </cell>
          <cell r="S1483" t="str">
            <v>SHOES</v>
          </cell>
          <cell r="T1483" t="str">
            <v>KID</v>
          </cell>
          <cell r="U1483" t="str">
            <v>35-2|36-3|37-3|38-2|39-2</v>
          </cell>
          <cell r="V1483" t="str">
            <v>C12JR</v>
          </cell>
          <cell r="W1483">
            <v>300</v>
          </cell>
          <cell r="X1483">
            <v>25</v>
          </cell>
          <cell r="CG1483">
            <v>25</v>
          </cell>
          <cell r="CL1483">
            <v>0</v>
          </cell>
        </row>
        <row r="1484">
          <cell r="D1484" t="str">
            <v>304Q930-946-C14KD</v>
          </cell>
          <cell r="E1484" t="str">
            <v>304Q930</v>
          </cell>
          <cell r="F1484" t="str">
            <v>LOGO MATESE KID FRA</v>
          </cell>
          <cell r="G1484" t="str">
            <v>946</v>
          </cell>
          <cell r="H1484" t="str">
            <v>WHITE/BLACK</v>
          </cell>
          <cell r="I1484">
            <v>2.395</v>
          </cell>
          <cell r="J1484">
            <v>18</v>
          </cell>
          <cell r="K1484">
            <v>0</v>
          </cell>
          <cell r="L1484">
            <v>9</v>
          </cell>
          <cell r="M1484">
            <v>0</v>
          </cell>
          <cell r="N1484">
            <v>16</v>
          </cell>
          <cell r="O1484">
            <v>0</v>
          </cell>
          <cell r="P1484">
            <v>8</v>
          </cell>
          <cell r="Q1484">
            <v>0</v>
          </cell>
          <cell r="R1484" t="str">
            <v>ETE 2020</v>
          </cell>
          <cell r="S1484" t="str">
            <v>SHOES</v>
          </cell>
          <cell r="T1484" t="str">
            <v>KID</v>
          </cell>
          <cell r="U1484" t="str">
            <v>28-1|29-1|30-2|31-2|32-3|33-3|34-2</v>
          </cell>
          <cell r="V1484" t="str">
            <v>C14KD</v>
          </cell>
          <cell r="W1484">
            <v>210</v>
          </cell>
          <cell r="X1484">
            <v>15</v>
          </cell>
          <cell r="CG1484">
            <v>15</v>
          </cell>
          <cell r="CL1484">
            <v>0</v>
          </cell>
        </row>
        <row r="1485">
          <cell r="D1485" t="str">
            <v>304Q930-A06-C12JR</v>
          </cell>
          <cell r="E1485" t="str">
            <v>304Q930</v>
          </cell>
          <cell r="F1485" t="str">
            <v>LOGO MATESE KID FRA</v>
          </cell>
          <cell r="G1485" t="str">
            <v>A06</v>
          </cell>
          <cell r="H1485" t="str">
            <v>BLUE MARINE/HALF BAKED/GREEN E</v>
          </cell>
          <cell r="I1485">
            <v>2.395</v>
          </cell>
          <cell r="J1485">
            <v>18</v>
          </cell>
          <cell r="K1485">
            <v>0</v>
          </cell>
          <cell r="L1485">
            <v>9</v>
          </cell>
          <cell r="M1485">
            <v>0</v>
          </cell>
          <cell r="N1485">
            <v>16</v>
          </cell>
          <cell r="O1485">
            <v>0</v>
          </cell>
          <cell r="P1485">
            <v>8</v>
          </cell>
          <cell r="Q1485">
            <v>0</v>
          </cell>
          <cell r="R1485" t="str">
            <v>ETE 2020</v>
          </cell>
          <cell r="S1485" t="str">
            <v>SHOES</v>
          </cell>
          <cell r="T1485" t="str">
            <v>KID</v>
          </cell>
          <cell r="U1485" t="str">
            <v>35-2|36-3|37-3|38-2|39-2</v>
          </cell>
          <cell r="V1485" t="str">
            <v>C12JR</v>
          </cell>
          <cell r="W1485">
            <v>288</v>
          </cell>
          <cell r="X1485">
            <v>24</v>
          </cell>
          <cell r="CG1485">
            <v>24</v>
          </cell>
          <cell r="CL1485">
            <v>0</v>
          </cell>
        </row>
        <row r="1486">
          <cell r="D1486" t="str">
            <v>304Q930-A06-C14KD</v>
          </cell>
          <cell r="E1486" t="str">
            <v>304Q930</v>
          </cell>
          <cell r="F1486" t="str">
            <v>LOGO MATESE KID FRA</v>
          </cell>
          <cell r="G1486" t="str">
            <v>A06</v>
          </cell>
          <cell r="H1486" t="str">
            <v>BLUE MARINE/HALF BAKED/GREEN E</v>
          </cell>
          <cell r="I1486">
            <v>2.395</v>
          </cell>
          <cell r="J1486">
            <v>18</v>
          </cell>
          <cell r="K1486">
            <v>0</v>
          </cell>
          <cell r="L1486">
            <v>9</v>
          </cell>
          <cell r="M1486">
            <v>0</v>
          </cell>
          <cell r="N1486">
            <v>16</v>
          </cell>
          <cell r="O1486">
            <v>0</v>
          </cell>
          <cell r="P1486">
            <v>8</v>
          </cell>
          <cell r="Q1486">
            <v>0</v>
          </cell>
          <cell r="R1486" t="str">
            <v>ETE 2020</v>
          </cell>
          <cell r="S1486" t="str">
            <v>SHOES</v>
          </cell>
          <cell r="T1486" t="str">
            <v>KID</v>
          </cell>
          <cell r="U1486" t="str">
            <v>28-1|29-1|30-2|31-2|32-3|33-3|34-2</v>
          </cell>
          <cell r="V1486" t="str">
            <v>C14KD</v>
          </cell>
          <cell r="W1486">
            <v>322</v>
          </cell>
          <cell r="X1486">
            <v>23</v>
          </cell>
          <cell r="CG1486">
            <v>23</v>
          </cell>
          <cell r="CL1486">
            <v>0</v>
          </cell>
        </row>
        <row r="1487">
          <cell r="D1487" t="str">
            <v>304QF00-926-C14K</v>
          </cell>
          <cell r="E1487" t="str">
            <v>304QF00</v>
          </cell>
          <cell r="F1487" t="str">
            <v>BORELI</v>
          </cell>
          <cell r="G1487" t="str">
            <v>926</v>
          </cell>
          <cell r="H1487" t="str">
            <v>GREY COLD MEL/BLUE NAVY</v>
          </cell>
          <cell r="I1487">
            <v>4.907</v>
          </cell>
          <cell r="J1487">
            <v>35</v>
          </cell>
          <cell r="K1487">
            <v>0</v>
          </cell>
          <cell r="L1487">
            <v>17.5</v>
          </cell>
          <cell r="M1487">
            <v>0</v>
          </cell>
          <cell r="N1487">
            <v>32</v>
          </cell>
          <cell r="O1487">
            <v>0</v>
          </cell>
          <cell r="P1487">
            <v>16</v>
          </cell>
          <cell r="Q1487">
            <v>0</v>
          </cell>
          <cell r="R1487" t="str">
            <v>HIVER 2019</v>
          </cell>
          <cell r="S1487" t="str">
            <v>APPAREL</v>
          </cell>
          <cell r="T1487" t="str">
            <v>BOY</v>
          </cell>
          <cell r="U1487" t="str">
            <v>10Y-3|12Y-2|14Y-1|4Y-2|6Y-3|8Y-3</v>
          </cell>
          <cell r="V1487" t="str">
            <v>C14K</v>
          </cell>
          <cell r="W1487">
            <v>238</v>
          </cell>
          <cell r="X1487">
            <v>17</v>
          </cell>
          <cell r="CG1487">
            <v>17</v>
          </cell>
          <cell r="CL1487">
            <v>0</v>
          </cell>
        </row>
        <row r="1488">
          <cell r="D1488" t="str">
            <v>304QF00-926-PCS</v>
          </cell>
          <cell r="E1488" t="str">
            <v>304QF00</v>
          </cell>
          <cell r="F1488" t="str">
            <v>BORELI</v>
          </cell>
          <cell r="G1488" t="str">
            <v>926</v>
          </cell>
          <cell r="H1488" t="str">
            <v>GREY COLD MEL/BLUE NAVY</v>
          </cell>
          <cell r="I1488">
            <v>4.907</v>
          </cell>
          <cell r="J1488">
            <v>0</v>
          </cell>
          <cell r="K1488">
            <v>35</v>
          </cell>
          <cell r="L1488">
            <v>0</v>
          </cell>
          <cell r="M1488">
            <v>17.5</v>
          </cell>
          <cell r="N1488">
            <v>0</v>
          </cell>
          <cell r="O1488">
            <v>32</v>
          </cell>
          <cell r="P1488">
            <v>0</v>
          </cell>
          <cell r="Q1488">
            <v>16</v>
          </cell>
          <cell r="R1488" t="str">
            <v>HIVER 2019</v>
          </cell>
          <cell r="S1488" t="str">
            <v>APPAREL</v>
          </cell>
          <cell r="T1488" t="str">
            <v>BOY</v>
          </cell>
          <cell r="U1488" t="str">
            <v>(vide)</v>
          </cell>
          <cell r="V1488" t="str">
            <v>PCS</v>
          </cell>
          <cell r="W1488">
            <v>46</v>
          </cell>
          <cell r="X1488">
            <v>46</v>
          </cell>
          <cell r="BG1488">
            <v>11</v>
          </cell>
          <cell r="BI1488">
            <v>16</v>
          </cell>
          <cell r="BJ1488">
            <v>7</v>
          </cell>
          <cell r="BL1488">
            <v>11</v>
          </cell>
          <cell r="BP1488">
            <v>1</v>
          </cell>
          <cell r="CL1488">
            <v>0</v>
          </cell>
        </row>
        <row r="1489">
          <cell r="D1489" t="str">
            <v>304QF00-927-C8K</v>
          </cell>
          <cell r="E1489" t="str">
            <v>304QF00</v>
          </cell>
          <cell r="F1489" t="str">
            <v>BORELI</v>
          </cell>
          <cell r="G1489" t="str">
            <v>927</v>
          </cell>
          <cell r="H1489" t="str">
            <v>BLACK MEL/NAVY COLD MEL</v>
          </cell>
          <cell r="I1489">
            <v>4.907</v>
          </cell>
          <cell r="J1489">
            <v>35</v>
          </cell>
          <cell r="K1489">
            <v>0</v>
          </cell>
          <cell r="L1489">
            <v>17.5</v>
          </cell>
          <cell r="M1489">
            <v>0</v>
          </cell>
          <cell r="N1489">
            <v>32</v>
          </cell>
          <cell r="O1489">
            <v>0</v>
          </cell>
          <cell r="P1489">
            <v>16</v>
          </cell>
          <cell r="Q1489">
            <v>0</v>
          </cell>
          <cell r="R1489" t="str">
            <v>HIVER 2019</v>
          </cell>
          <cell r="S1489" t="str">
            <v>APPAREL</v>
          </cell>
          <cell r="T1489" t="str">
            <v>BOY</v>
          </cell>
          <cell r="U1489" t="str">
            <v>10Y-2|12Y-1|14Y-1|4Y-1|6Y-1|8Y-2</v>
          </cell>
          <cell r="V1489" t="str">
            <v>C8K</v>
          </cell>
          <cell r="W1489">
            <v>16</v>
          </cell>
          <cell r="X1489">
            <v>2</v>
          </cell>
          <cell r="CG1489">
            <v>2</v>
          </cell>
          <cell r="CL1489">
            <v>0</v>
          </cell>
        </row>
        <row r="1490">
          <cell r="D1490" t="str">
            <v>304QF00-927-PCS</v>
          </cell>
          <cell r="E1490" t="str">
            <v>304QF00</v>
          </cell>
          <cell r="F1490" t="str">
            <v>BORELI</v>
          </cell>
          <cell r="G1490" t="str">
            <v>927</v>
          </cell>
          <cell r="H1490" t="str">
            <v>BLACK MEL/NAVY COLD MEL</v>
          </cell>
          <cell r="I1490">
            <v>4.907</v>
          </cell>
          <cell r="J1490">
            <v>0</v>
          </cell>
          <cell r="K1490">
            <v>35</v>
          </cell>
          <cell r="L1490">
            <v>0</v>
          </cell>
          <cell r="M1490">
            <v>17.5</v>
          </cell>
          <cell r="N1490">
            <v>0</v>
          </cell>
          <cell r="O1490">
            <v>32</v>
          </cell>
          <cell r="P1490">
            <v>0</v>
          </cell>
          <cell r="Q1490">
            <v>16</v>
          </cell>
          <cell r="R1490" t="str">
            <v>HIVER 2019</v>
          </cell>
          <cell r="S1490" t="str">
            <v>APPAREL</v>
          </cell>
          <cell r="T1490" t="str">
            <v>BOY</v>
          </cell>
          <cell r="U1490" t="str">
            <v>(vide)</v>
          </cell>
          <cell r="V1490" t="str">
            <v>PCS</v>
          </cell>
          <cell r="W1490">
            <v>30</v>
          </cell>
          <cell r="X1490">
            <v>30</v>
          </cell>
          <cell r="BL1490">
            <v>16</v>
          </cell>
          <cell r="BN1490">
            <v>7</v>
          </cell>
          <cell r="BP1490">
            <v>7</v>
          </cell>
          <cell r="CL1490">
            <v>0</v>
          </cell>
        </row>
        <row r="1491">
          <cell r="D1491" t="str">
            <v>304QFZ0-900-C10HT</v>
          </cell>
          <cell r="E1491" t="str">
            <v>304QFZ0</v>
          </cell>
          <cell r="F1491" t="str">
            <v>GIANTO</v>
          </cell>
          <cell r="G1491" t="str">
            <v>900</v>
          </cell>
          <cell r="H1491" t="str">
            <v>BLUE AZZURRO/BLACK</v>
          </cell>
          <cell r="I1491">
            <v>8.6940000000000008</v>
          </cell>
          <cell r="J1491">
            <v>55</v>
          </cell>
          <cell r="K1491">
            <v>0</v>
          </cell>
          <cell r="L1491">
            <v>27.5</v>
          </cell>
          <cell r="M1491">
            <v>0</v>
          </cell>
          <cell r="N1491">
            <v>50</v>
          </cell>
          <cell r="O1491">
            <v>0</v>
          </cell>
          <cell r="P1491">
            <v>25</v>
          </cell>
          <cell r="Q1491">
            <v>0</v>
          </cell>
          <cell r="R1491" t="str">
            <v>HIVER 2019</v>
          </cell>
          <cell r="S1491" t="str">
            <v>APPAREL</v>
          </cell>
          <cell r="T1491" t="str">
            <v>MAN</v>
          </cell>
          <cell r="U1491" t="str">
            <v>2XL-1|L-3|M-2|S-1|XL-3</v>
          </cell>
          <cell r="V1491" t="str">
            <v>C10HT</v>
          </cell>
          <cell r="W1491">
            <v>210</v>
          </cell>
          <cell r="X1491">
            <v>21</v>
          </cell>
          <cell r="CG1491">
            <v>21</v>
          </cell>
          <cell r="CL1491">
            <v>0</v>
          </cell>
        </row>
        <row r="1492">
          <cell r="D1492" t="str">
            <v>304QFZ0-900-PCS</v>
          </cell>
          <cell r="E1492" t="str">
            <v>304QFZ0</v>
          </cell>
          <cell r="F1492" t="str">
            <v>GIANTO</v>
          </cell>
          <cell r="G1492" t="str">
            <v>900</v>
          </cell>
          <cell r="H1492" t="str">
            <v>BLUE AZZURRO/BLACK</v>
          </cell>
          <cell r="I1492">
            <v>8.6940000000000008</v>
          </cell>
          <cell r="J1492">
            <v>55</v>
          </cell>
          <cell r="K1492">
            <v>0</v>
          </cell>
          <cell r="L1492">
            <v>27.5</v>
          </cell>
          <cell r="M1492">
            <v>0</v>
          </cell>
          <cell r="N1492">
            <v>50</v>
          </cell>
          <cell r="O1492">
            <v>0</v>
          </cell>
          <cell r="P1492">
            <v>25</v>
          </cell>
          <cell r="Q1492">
            <v>0</v>
          </cell>
          <cell r="R1492" t="str">
            <v>HIVER 2019</v>
          </cell>
          <cell r="S1492" t="str">
            <v>APPAREL</v>
          </cell>
          <cell r="T1492" t="str">
            <v>MAN</v>
          </cell>
          <cell r="U1492" t="str">
            <v>(vide)</v>
          </cell>
          <cell r="V1492" t="str">
            <v>PCS</v>
          </cell>
          <cell r="W1492">
            <v>3</v>
          </cell>
          <cell r="X1492">
            <v>3</v>
          </cell>
          <cell r="BT1492">
            <v>1</v>
          </cell>
          <cell r="BV1492">
            <v>1</v>
          </cell>
          <cell r="BW1492">
            <v>1</v>
          </cell>
          <cell r="CL1492">
            <v>0</v>
          </cell>
        </row>
        <row r="1493">
          <cell r="D1493" t="str">
            <v>304QFZ0-901-C10HT</v>
          </cell>
          <cell r="E1493" t="str">
            <v>304QFZ0</v>
          </cell>
          <cell r="F1493" t="str">
            <v>GIANTO</v>
          </cell>
          <cell r="G1493" t="str">
            <v>901</v>
          </cell>
          <cell r="H1493" t="str">
            <v>BLACK/GREY MD MEL</v>
          </cell>
          <cell r="I1493">
            <v>8.6940000000000008</v>
          </cell>
          <cell r="J1493">
            <v>55</v>
          </cell>
          <cell r="K1493">
            <v>0</v>
          </cell>
          <cell r="L1493">
            <v>27.5</v>
          </cell>
          <cell r="M1493">
            <v>0</v>
          </cell>
          <cell r="N1493">
            <v>50</v>
          </cell>
          <cell r="O1493">
            <v>0</v>
          </cell>
          <cell r="P1493">
            <v>25</v>
          </cell>
          <cell r="Q1493">
            <v>0</v>
          </cell>
          <cell r="R1493" t="str">
            <v>HIVER 2019</v>
          </cell>
          <cell r="S1493" t="str">
            <v>APPAREL</v>
          </cell>
          <cell r="T1493" t="str">
            <v>MAN</v>
          </cell>
          <cell r="U1493" t="str">
            <v>2XL-1|L-3|M-2|S-1|XL-3</v>
          </cell>
          <cell r="V1493" t="str">
            <v>C10HT</v>
          </cell>
          <cell r="W1493">
            <v>290</v>
          </cell>
          <cell r="X1493">
            <v>29</v>
          </cell>
          <cell r="CG1493">
            <v>29</v>
          </cell>
          <cell r="CL1493">
            <v>0</v>
          </cell>
        </row>
        <row r="1494">
          <cell r="D1494" t="str">
            <v>304QFZ0-901-PCS</v>
          </cell>
          <cell r="E1494" t="str">
            <v>304QFZ0</v>
          </cell>
          <cell r="F1494" t="str">
            <v>GIANTO</v>
          </cell>
          <cell r="G1494" t="str">
            <v>901</v>
          </cell>
          <cell r="H1494" t="str">
            <v>BLACK/GREY MD MEL</v>
          </cell>
          <cell r="I1494">
            <v>8.6940000000000008</v>
          </cell>
          <cell r="J1494">
            <v>55</v>
          </cell>
          <cell r="K1494">
            <v>0</v>
          </cell>
          <cell r="L1494">
            <v>27.5</v>
          </cell>
          <cell r="M1494">
            <v>0</v>
          </cell>
          <cell r="N1494">
            <v>50</v>
          </cell>
          <cell r="O1494">
            <v>0</v>
          </cell>
          <cell r="P1494">
            <v>25</v>
          </cell>
          <cell r="Q1494">
            <v>0</v>
          </cell>
          <cell r="R1494" t="str">
            <v>HIVER 2019</v>
          </cell>
          <cell r="S1494" t="str">
            <v>APPAREL</v>
          </cell>
          <cell r="T1494" t="str">
            <v>MAN</v>
          </cell>
          <cell r="U1494" t="str">
            <v>(vide)</v>
          </cell>
          <cell r="V1494" t="str">
            <v>PCS</v>
          </cell>
          <cell r="W1494">
            <v>2</v>
          </cell>
          <cell r="X1494">
            <v>2</v>
          </cell>
          <cell r="BV1494">
            <v>2</v>
          </cell>
          <cell r="CL1494">
            <v>0</v>
          </cell>
        </row>
        <row r="1495">
          <cell r="D1495" t="str">
            <v>304QFZ0-903-C10HT</v>
          </cell>
          <cell r="E1495" t="str">
            <v>304QFZ0</v>
          </cell>
          <cell r="F1495" t="str">
            <v>GIANTO</v>
          </cell>
          <cell r="G1495" t="str">
            <v>903</v>
          </cell>
          <cell r="H1495" t="str">
            <v>GREY MD MEL/BLACK</v>
          </cell>
          <cell r="I1495">
            <v>8.6940000000000008</v>
          </cell>
          <cell r="J1495">
            <v>55</v>
          </cell>
          <cell r="K1495">
            <v>0</v>
          </cell>
          <cell r="L1495">
            <v>27.5</v>
          </cell>
          <cell r="M1495">
            <v>0</v>
          </cell>
          <cell r="N1495">
            <v>50</v>
          </cell>
          <cell r="O1495">
            <v>0</v>
          </cell>
          <cell r="P1495">
            <v>25</v>
          </cell>
          <cell r="Q1495">
            <v>0</v>
          </cell>
          <cell r="R1495" t="str">
            <v>HIVER 2019</v>
          </cell>
          <cell r="S1495" t="str">
            <v>APPAREL</v>
          </cell>
          <cell r="T1495" t="str">
            <v>MAN</v>
          </cell>
          <cell r="U1495" t="str">
            <v>2XL-1|L-3|M-2|S-1|XL-3</v>
          </cell>
          <cell r="V1495" t="str">
            <v>C10HT</v>
          </cell>
          <cell r="W1495">
            <v>600</v>
          </cell>
          <cell r="X1495">
            <v>60</v>
          </cell>
          <cell r="CG1495">
            <v>60</v>
          </cell>
          <cell r="CL1495">
            <v>0</v>
          </cell>
        </row>
        <row r="1496">
          <cell r="D1496" t="str">
            <v>304QFZ0-903-PCS</v>
          </cell>
          <cell r="E1496" t="str">
            <v>304QFZ0</v>
          </cell>
          <cell r="F1496" t="str">
            <v>GIANTO</v>
          </cell>
          <cell r="G1496" t="str">
            <v>903</v>
          </cell>
          <cell r="H1496" t="str">
            <v>GREY MD MEL/BLACK</v>
          </cell>
          <cell r="I1496">
            <v>8.6940000000000008</v>
          </cell>
          <cell r="J1496">
            <v>55</v>
          </cell>
          <cell r="K1496">
            <v>0</v>
          </cell>
          <cell r="L1496">
            <v>27.5</v>
          </cell>
          <cell r="M1496">
            <v>0</v>
          </cell>
          <cell r="N1496">
            <v>50</v>
          </cell>
          <cell r="O1496">
            <v>0</v>
          </cell>
          <cell r="P1496">
            <v>25</v>
          </cell>
          <cell r="Q1496">
            <v>0</v>
          </cell>
          <cell r="R1496" t="str">
            <v>HIVER 2019</v>
          </cell>
          <cell r="S1496" t="str">
            <v>APPAREL</v>
          </cell>
          <cell r="T1496" t="str">
            <v>MAN</v>
          </cell>
          <cell r="U1496" t="str">
            <v>(vide)</v>
          </cell>
          <cell r="V1496" t="str">
            <v>PCS</v>
          </cell>
          <cell r="W1496">
            <v>2</v>
          </cell>
          <cell r="X1496">
            <v>2</v>
          </cell>
          <cell r="BU1496">
            <v>1</v>
          </cell>
          <cell r="BX1496">
            <v>1</v>
          </cell>
          <cell r="CL1496">
            <v>0</v>
          </cell>
        </row>
        <row r="1497">
          <cell r="D1497" t="str">
            <v>304QGH0-928-PCS</v>
          </cell>
          <cell r="E1497" t="str">
            <v>304QGH0</v>
          </cell>
          <cell r="F1497" t="str">
            <v>BIRMINO AUTH BEANIE</v>
          </cell>
          <cell r="G1497" t="str">
            <v>928</v>
          </cell>
          <cell r="H1497" t="str">
            <v xml:space="preserve">BLACK </v>
          </cell>
          <cell r="I1497">
            <v>3.6459999999999999</v>
          </cell>
          <cell r="J1497">
            <v>30</v>
          </cell>
          <cell r="K1497">
            <v>0</v>
          </cell>
          <cell r="L1497">
            <v>12</v>
          </cell>
          <cell r="M1497">
            <v>0</v>
          </cell>
          <cell r="N1497">
            <v>25</v>
          </cell>
          <cell r="O1497">
            <v>0</v>
          </cell>
          <cell r="P1497">
            <v>10</v>
          </cell>
          <cell r="Q1497">
            <v>0</v>
          </cell>
          <cell r="R1497" t="str">
            <v>HIVER 2019</v>
          </cell>
          <cell r="S1497" t="str">
            <v>ACC</v>
          </cell>
          <cell r="T1497" t="str">
            <v>UNISEX</v>
          </cell>
          <cell r="U1497" t="str">
            <v>(vide)</v>
          </cell>
          <cell r="V1497" t="str">
            <v>PCS</v>
          </cell>
          <cell r="W1497">
            <v>219</v>
          </cell>
          <cell r="X1497">
            <v>219</v>
          </cell>
          <cell r="CA1497">
            <v>219</v>
          </cell>
          <cell r="CL1497">
            <v>0</v>
          </cell>
        </row>
        <row r="1498">
          <cell r="D1498" t="str">
            <v>304QGH0-937-PCS</v>
          </cell>
          <cell r="E1498" t="str">
            <v>304QGH0</v>
          </cell>
          <cell r="F1498" t="str">
            <v>BIRMINO AUTH BEANIE</v>
          </cell>
          <cell r="G1498" t="str">
            <v>937</v>
          </cell>
          <cell r="H1498" t="str">
            <v xml:space="preserve">GREY OYSTER BLACK </v>
          </cell>
          <cell r="I1498">
            <v>3.6459999999999999</v>
          </cell>
          <cell r="J1498">
            <v>30</v>
          </cell>
          <cell r="K1498">
            <v>0</v>
          </cell>
          <cell r="L1498">
            <v>12</v>
          </cell>
          <cell r="M1498">
            <v>0</v>
          </cell>
          <cell r="N1498">
            <v>25</v>
          </cell>
          <cell r="O1498">
            <v>0</v>
          </cell>
          <cell r="P1498">
            <v>10</v>
          </cell>
          <cell r="Q1498">
            <v>0</v>
          </cell>
          <cell r="R1498" t="str">
            <v>HIVER 2019</v>
          </cell>
          <cell r="S1498" t="str">
            <v>ACC</v>
          </cell>
          <cell r="T1498" t="str">
            <v>UNISEX</v>
          </cell>
          <cell r="U1498" t="str">
            <v>(vide)</v>
          </cell>
          <cell r="V1498" t="str">
            <v>PCS</v>
          </cell>
          <cell r="W1498">
            <v>23</v>
          </cell>
          <cell r="X1498">
            <v>23</v>
          </cell>
          <cell r="CA1498">
            <v>23</v>
          </cell>
          <cell r="CL1498">
            <v>0</v>
          </cell>
        </row>
        <row r="1499">
          <cell r="D1499" t="str">
            <v>304QHQ0-912-PCS</v>
          </cell>
          <cell r="E1499" t="str">
            <v>304QHQ0</v>
          </cell>
          <cell r="F1499" t="str">
            <v>ILIAN</v>
          </cell>
          <cell r="G1499" t="str">
            <v>912</v>
          </cell>
          <cell r="H1499" t="str">
            <v>BLACK/GREY/RED RUSSIA</v>
          </cell>
          <cell r="I1499">
            <v>8.5030000000000001</v>
          </cell>
          <cell r="J1499">
            <v>55</v>
          </cell>
          <cell r="K1499">
            <v>0</v>
          </cell>
          <cell r="L1499">
            <v>27.5</v>
          </cell>
          <cell r="M1499">
            <v>0</v>
          </cell>
          <cell r="N1499">
            <v>50</v>
          </cell>
          <cell r="O1499">
            <v>0</v>
          </cell>
          <cell r="P1499">
            <v>25</v>
          </cell>
          <cell r="Q1499">
            <v>0</v>
          </cell>
          <cell r="R1499" t="str">
            <v>HIVER 2019</v>
          </cell>
          <cell r="S1499" t="str">
            <v>APPAREL</v>
          </cell>
          <cell r="T1499" t="str">
            <v>MAN</v>
          </cell>
          <cell r="U1499" t="str">
            <v>(vide)</v>
          </cell>
          <cell r="V1499" t="str">
            <v>PCS</v>
          </cell>
          <cell r="W1499">
            <v>74</v>
          </cell>
          <cell r="X1499">
            <v>74</v>
          </cell>
          <cell r="BT1499">
            <v>8</v>
          </cell>
          <cell r="BU1499">
            <v>18</v>
          </cell>
          <cell r="BV1499">
            <v>27</v>
          </cell>
          <cell r="BW1499">
            <v>10</v>
          </cell>
          <cell r="BX1499">
            <v>11</v>
          </cell>
          <cell r="CL1499">
            <v>0</v>
          </cell>
        </row>
        <row r="1500">
          <cell r="D1500" t="str">
            <v>304QHQ0-922-PCS</v>
          </cell>
          <cell r="E1500" t="str">
            <v>304QHQ0</v>
          </cell>
          <cell r="F1500" t="str">
            <v>ILIAN</v>
          </cell>
          <cell r="G1500" t="str">
            <v>922</v>
          </cell>
          <cell r="H1500" t="str">
            <v>BLUE NAVY/WHITE/PINK</v>
          </cell>
          <cell r="I1500">
            <v>8.5030000000000001</v>
          </cell>
          <cell r="J1500">
            <v>55</v>
          </cell>
          <cell r="K1500">
            <v>0</v>
          </cell>
          <cell r="L1500">
            <v>27.5</v>
          </cell>
          <cell r="M1500">
            <v>0</v>
          </cell>
          <cell r="N1500">
            <v>50</v>
          </cell>
          <cell r="O1500">
            <v>0</v>
          </cell>
          <cell r="P1500">
            <v>25</v>
          </cell>
          <cell r="Q1500">
            <v>0</v>
          </cell>
          <cell r="R1500" t="str">
            <v>HIVER 2019</v>
          </cell>
          <cell r="S1500" t="str">
            <v>APPAREL</v>
          </cell>
          <cell r="T1500" t="str">
            <v>MAN</v>
          </cell>
          <cell r="U1500" t="str">
            <v>(vide)</v>
          </cell>
          <cell r="V1500" t="str">
            <v>PCS</v>
          </cell>
          <cell r="W1500">
            <v>86</v>
          </cell>
          <cell r="X1500">
            <v>86</v>
          </cell>
          <cell r="BT1500">
            <v>8</v>
          </cell>
          <cell r="BU1500">
            <v>34</v>
          </cell>
          <cell r="BV1500">
            <v>19</v>
          </cell>
          <cell r="BW1500">
            <v>17</v>
          </cell>
          <cell r="BX1500">
            <v>8</v>
          </cell>
          <cell r="CL1500">
            <v>0</v>
          </cell>
        </row>
        <row r="1501">
          <cell r="D1501" t="str">
            <v>304QHQ0-923-PCS</v>
          </cell>
          <cell r="E1501" t="str">
            <v>304QHQ0</v>
          </cell>
          <cell r="F1501" t="str">
            <v>ILIAN</v>
          </cell>
          <cell r="G1501" t="str">
            <v>923</v>
          </cell>
          <cell r="H1501" t="str">
            <v>BLACK/WHITE/RED RUSSIA</v>
          </cell>
          <cell r="I1501">
            <v>8.5030000000000001</v>
          </cell>
          <cell r="J1501">
            <v>0</v>
          </cell>
          <cell r="K1501">
            <v>35</v>
          </cell>
          <cell r="L1501">
            <v>0</v>
          </cell>
          <cell r="M1501">
            <v>17.5</v>
          </cell>
          <cell r="N1501">
            <v>0</v>
          </cell>
          <cell r="O1501">
            <v>32</v>
          </cell>
          <cell r="P1501">
            <v>0</v>
          </cell>
          <cell r="Q1501">
            <v>16</v>
          </cell>
          <cell r="R1501" t="str">
            <v>HIVER 2019</v>
          </cell>
          <cell r="S1501" t="str">
            <v>APPAREL</v>
          </cell>
          <cell r="T1501" t="str">
            <v>MAN</v>
          </cell>
          <cell r="U1501" t="str">
            <v>(vide)</v>
          </cell>
          <cell r="V1501" t="str">
            <v>PCS</v>
          </cell>
          <cell r="W1501">
            <v>55</v>
          </cell>
          <cell r="X1501">
            <v>55</v>
          </cell>
          <cell r="BI1501">
            <v>12</v>
          </cell>
          <cell r="BJ1501">
            <v>13</v>
          </cell>
          <cell r="BL1501">
            <v>19</v>
          </cell>
          <cell r="BN1501">
            <v>5</v>
          </cell>
          <cell r="BP1501">
            <v>6</v>
          </cell>
          <cell r="CL1501">
            <v>0</v>
          </cell>
        </row>
        <row r="1502">
          <cell r="D1502" t="str">
            <v>304QVA0-905-PCS</v>
          </cell>
          <cell r="E1502" t="str">
            <v>304QVA0</v>
          </cell>
          <cell r="F1502" t="str">
            <v>BRUXER 222 BANDA TEE</v>
          </cell>
          <cell r="G1502" t="str">
            <v>905</v>
          </cell>
          <cell r="H1502" t="str">
            <v>BLUE ROYAL/RED</v>
          </cell>
          <cell r="I1502">
            <v>9.6050000000000004</v>
          </cell>
          <cell r="J1502">
            <v>40</v>
          </cell>
          <cell r="K1502">
            <v>0</v>
          </cell>
          <cell r="L1502">
            <v>16</v>
          </cell>
          <cell r="M1502">
            <v>0</v>
          </cell>
          <cell r="N1502">
            <v>35</v>
          </cell>
          <cell r="O1502">
            <v>0</v>
          </cell>
          <cell r="P1502">
            <v>14</v>
          </cell>
          <cell r="Q1502">
            <v>0</v>
          </cell>
          <cell r="R1502" t="str">
            <v>HIVER 2019</v>
          </cell>
          <cell r="S1502" t="str">
            <v>APPAREL</v>
          </cell>
          <cell r="T1502" t="str">
            <v>MAN</v>
          </cell>
          <cell r="U1502" t="str">
            <v>(vide)</v>
          </cell>
          <cell r="V1502" t="str">
            <v>PCS</v>
          </cell>
          <cell r="W1502">
            <v>11</v>
          </cell>
          <cell r="X1502">
            <v>11</v>
          </cell>
          <cell r="BT1502">
            <v>1</v>
          </cell>
          <cell r="BU1502">
            <v>2</v>
          </cell>
          <cell r="BV1502">
            <v>2</v>
          </cell>
          <cell r="BW1502">
            <v>6</v>
          </cell>
          <cell r="CL1502">
            <v>0</v>
          </cell>
        </row>
        <row r="1503">
          <cell r="D1503" t="str">
            <v>304QVA0-940-PCS</v>
          </cell>
          <cell r="E1503" t="str">
            <v>304QVA0</v>
          </cell>
          <cell r="F1503" t="str">
            <v>BRUXER 222 BANDA TEE</v>
          </cell>
          <cell r="G1503" t="str">
            <v>940</v>
          </cell>
          <cell r="H1503" t="str">
            <v>BLACK/RED</v>
          </cell>
          <cell r="I1503">
            <v>9.6050000000000004</v>
          </cell>
          <cell r="J1503">
            <v>40</v>
          </cell>
          <cell r="K1503">
            <v>0</v>
          </cell>
          <cell r="L1503">
            <v>16</v>
          </cell>
          <cell r="M1503">
            <v>0</v>
          </cell>
          <cell r="N1503">
            <v>35</v>
          </cell>
          <cell r="O1503">
            <v>0</v>
          </cell>
          <cell r="P1503">
            <v>14</v>
          </cell>
          <cell r="Q1503">
            <v>0</v>
          </cell>
          <cell r="R1503" t="str">
            <v>HIVER 2019</v>
          </cell>
          <cell r="S1503" t="str">
            <v>APPAREL</v>
          </cell>
          <cell r="T1503" t="str">
            <v>MAN</v>
          </cell>
          <cell r="U1503" t="str">
            <v>(vide)</v>
          </cell>
          <cell r="V1503" t="str">
            <v>PCS</v>
          </cell>
          <cell r="W1503">
            <v>79</v>
          </cell>
          <cell r="X1503">
            <v>79</v>
          </cell>
          <cell r="BU1503">
            <v>20</v>
          </cell>
          <cell r="BV1503">
            <v>37</v>
          </cell>
          <cell r="BW1503">
            <v>22</v>
          </cell>
          <cell r="CL1503">
            <v>0</v>
          </cell>
        </row>
        <row r="1504">
          <cell r="D1504" t="str">
            <v>304QVF0-904-PCS</v>
          </cell>
          <cell r="E1504" t="str">
            <v>304QVF0</v>
          </cell>
          <cell r="F1504" t="str">
            <v>BELLAGIO 222 BANDA JKT</v>
          </cell>
          <cell r="G1504" t="str">
            <v>904</v>
          </cell>
          <cell r="H1504" t="str">
            <v>WHITE/BLUE ROYAL/RED</v>
          </cell>
          <cell r="I1504">
            <v>13.994999999999999</v>
          </cell>
          <cell r="J1504">
            <v>90</v>
          </cell>
          <cell r="K1504">
            <v>0</v>
          </cell>
          <cell r="L1504">
            <v>36</v>
          </cell>
          <cell r="M1504">
            <v>0</v>
          </cell>
          <cell r="N1504">
            <v>75</v>
          </cell>
          <cell r="O1504">
            <v>0</v>
          </cell>
          <cell r="P1504">
            <v>37.5</v>
          </cell>
          <cell r="Q1504">
            <v>0</v>
          </cell>
          <cell r="R1504" t="str">
            <v>HIVER 2019</v>
          </cell>
          <cell r="S1504" t="str">
            <v>APPAREL</v>
          </cell>
          <cell r="T1504" t="str">
            <v>MAN</v>
          </cell>
          <cell r="U1504" t="str">
            <v>(vide)</v>
          </cell>
          <cell r="V1504" t="str">
            <v>PCS</v>
          </cell>
          <cell r="W1504">
            <v>2</v>
          </cell>
          <cell r="X1504">
            <v>2</v>
          </cell>
          <cell r="BT1504">
            <v>1</v>
          </cell>
          <cell r="BU1504">
            <v>1</v>
          </cell>
          <cell r="CL1504">
            <v>0</v>
          </cell>
        </row>
        <row r="1505">
          <cell r="D1505" t="str">
            <v>304QVF0-938-PCS</v>
          </cell>
          <cell r="E1505" t="str">
            <v>304QVF0</v>
          </cell>
          <cell r="F1505" t="str">
            <v>BELLAGIO 222 BANDA JKT</v>
          </cell>
          <cell r="G1505" t="str">
            <v>938</v>
          </cell>
          <cell r="H1505" t="str">
            <v>BLACK/WHITE/RED</v>
          </cell>
          <cell r="I1505">
            <v>13.994999999999999</v>
          </cell>
          <cell r="J1505">
            <v>90</v>
          </cell>
          <cell r="K1505">
            <v>0</v>
          </cell>
          <cell r="L1505">
            <v>36</v>
          </cell>
          <cell r="M1505">
            <v>0</v>
          </cell>
          <cell r="N1505">
            <v>75</v>
          </cell>
          <cell r="O1505">
            <v>0</v>
          </cell>
          <cell r="P1505">
            <v>37.5</v>
          </cell>
          <cell r="Q1505">
            <v>0</v>
          </cell>
          <cell r="R1505" t="str">
            <v>HIVER 2019</v>
          </cell>
          <cell r="S1505" t="str">
            <v>APPAREL</v>
          </cell>
          <cell r="T1505" t="str">
            <v>MAN</v>
          </cell>
          <cell r="U1505" t="str">
            <v>(vide)</v>
          </cell>
          <cell r="V1505" t="str">
            <v>PCS</v>
          </cell>
          <cell r="W1505">
            <v>16</v>
          </cell>
          <cell r="X1505">
            <v>16</v>
          </cell>
          <cell r="BV1505">
            <v>13</v>
          </cell>
          <cell r="BW1505">
            <v>3</v>
          </cell>
          <cell r="CL1505">
            <v>0</v>
          </cell>
        </row>
        <row r="1506">
          <cell r="D1506" t="str">
            <v>304QVG0-904-PCS</v>
          </cell>
          <cell r="E1506" t="str">
            <v>304QVG0</v>
          </cell>
          <cell r="F1506" t="str">
            <v>BELLANTA 222 BANDA JKT</v>
          </cell>
          <cell r="G1506" t="str">
            <v>904</v>
          </cell>
          <cell r="H1506" t="str">
            <v>WHITE/BLUE ROYAL/RED</v>
          </cell>
          <cell r="I1506">
            <v>17.024999999999999</v>
          </cell>
          <cell r="J1506">
            <v>90</v>
          </cell>
          <cell r="K1506">
            <v>0</v>
          </cell>
          <cell r="L1506">
            <v>36</v>
          </cell>
          <cell r="M1506">
            <v>0</v>
          </cell>
          <cell r="N1506">
            <v>85</v>
          </cell>
          <cell r="O1506">
            <v>0</v>
          </cell>
          <cell r="P1506">
            <v>42.5</v>
          </cell>
          <cell r="Q1506">
            <v>0</v>
          </cell>
          <cell r="R1506" t="str">
            <v>HIVER 2019</v>
          </cell>
          <cell r="S1506" t="str">
            <v>APPAREL</v>
          </cell>
          <cell r="T1506" t="str">
            <v>WOMAN</v>
          </cell>
          <cell r="U1506" t="str">
            <v>(vide)</v>
          </cell>
          <cell r="V1506" t="str">
            <v>PCS</v>
          </cell>
          <cell r="W1506">
            <v>65</v>
          </cell>
          <cell r="X1506">
            <v>65</v>
          </cell>
          <cell r="BS1506">
            <v>14</v>
          </cell>
          <cell r="BT1506">
            <v>12</v>
          </cell>
          <cell r="BU1506">
            <v>30</v>
          </cell>
          <cell r="BV1506">
            <v>7</v>
          </cell>
          <cell r="BW1506">
            <v>2</v>
          </cell>
          <cell r="CL1506">
            <v>0</v>
          </cell>
        </row>
        <row r="1507">
          <cell r="D1507" t="str">
            <v>304QWI0-905-PCS</v>
          </cell>
          <cell r="E1507" t="str">
            <v>304QWI0</v>
          </cell>
          <cell r="F1507" t="str">
            <v>BRAKA 222 BANDA PANTS</v>
          </cell>
          <cell r="G1507" t="str">
            <v>905</v>
          </cell>
          <cell r="H1507" t="str">
            <v>BLUE ROYAL/RED</v>
          </cell>
          <cell r="I1507">
            <v>11.775</v>
          </cell>
          <cell r="J1507">
            <v>70</v>
          </cell>
          <cell r="K1507">
            <v>0</v>
          </cell>
          <cell r="L1507">
            <v>28</v>
          </cell>
          <cell r="M1507">
            <v>0</v>
          </cell>
          <cell r="N1507">
            <v>60</v>
          </cell>
          <cell r="O1507">
            <v>0</v>
          </cell>
          <cell r="P1507">
            <v>24</v>
          </cell>
          <cell r="Q1507">
            <v>0</v>
          </cell>
          <cell r="R1507" t="str">
            <v>HIVER 2019</v>
          </cell>
          <cell r="S1507" t="str">
            <v>APPAREL</v>
          </cell>
          <cell r="T1507" t="str">
            <v>MAN</v>
          </cell>
          <cell r="U1507" t="str">
            <v>(vide)</v>
          </cell>
          <cell r="V1507" t="str">
            <v>PCS</v>
          </cell>
          <cell r="W1507">
            <v>24</v>
          </cell>
          <cell r="X1507">
            <v>24</v>
          </cell>
          <cell r="BS1507">
            <v>3</v>
          </cell>
          <cell r="BT1507">
            <v>1</v>
          </cell>
          <cell r="BU1507">
            <v>4</v>
          </cell>
          <cell r="BV1507">
            <v>15</v>
          </cell>
          <cell r="BW1507">
            <v>1</v>
          </cell>
          <cell r="CL1507">
            <v>0</v>
          </cell>
        </row>
        <row r="1508">
          <cell r="D1508" t="str">
            <v>304QWI0-940-PCS</v>
          </cell>
          <cell r="E1508" t="str">
            <v>304QWI0</v>
          </cell>
          <cell r="F1508" t="str">
            <v>BRAKA 222 BANDA PANTS</v>
          </cell>
          <cell r="G1508" t="str">
            <v>940</v>
          </cell>
          <cell r="H1508" t="str">
            <v>BLACK/RED</v>
          </cell>
          <cell r="I1508">
            <v>11.775</v>
          </cell>
          <cell r="J1508">
            <v>70</v>
          </cell>
          <cell r="K1508">
            <v>0</v>
          </cell>
          <cell r="L1508">
            <v>28</v>
          </cell>
          <cell r="M1508">
            <v>0</v>
          </cell>
          <cell r="N1508">
            <v>60</v>
          </cell>
          <cell r="O1508">
            <v>0</v>
          </cell>
          <cell r="P1508">
            <v>24</v>
          </cell>
          <cell r="Q1508">
            <v>0</v>
          </cell>
          <cell r="R1508" t="str">
            <v>HIVER 2019</v>
          </cell>
          <cell r="S1508" t="str">
            <v>APPAREL</v>
          </cell>
          <cell r="T1508" t="str">
            <v>MAN</v>
          </cell>
          <cell r="U1508" t="str">
            <v>(vide)</v>
          </cell>
          <cell r="V1508" t="str">
            <v>PCS</v>
          </cell>
          <cell r="W1508">
            <v>31</v>
          </cell>
          <cell r="X1508">
            <v>31</v>
          </cell>
          <cell r="BU1508">
            <v>2</v>
          </cell>
          <cell r="BV1508">
            <v>15</v>
          </cell>
          <cell r="BW1508">
            <v>14</v>
          </cell>
          <cell r="CL1508">
            <v>0</v>
          </cell>
        </row>
        <row r="1509">
          <cell r="D1509" t="str">
            <v>304QWX0-906-PCS</v>
          </cell>
          <cell r="E1509" t="str">
            <v>304QWX0</v>
          </cell>
          <cell r="F1509" t="str">
            <v>BRUSHI AUTH JKT</v>
          </cell>
          <cell r="G1509" t="str">
            <v>906</v>
          </cell>
          <cell r="H1509" t="str">
            <v>BLACK/GREY SILVER</v>
          </cell>
          <cell r="I1509">
            <v>28.864999999999998</v>
          </cell>
          <cell r="J1509">
            <v>250</v>
          </cell>
          <cell r="K1509">
            <v>0</v>
          </cell>
          <cell r="L1509">
            <v>100</v>
          </cell>
          <cell r="M1509">
            <v>0</v>
          </cell>
          <cell r="N1509">
            <v>225</v>
          </cell>
          <cell r="O1509">
            <v>0</v>
          </cell>
          <cell r="P1509">
            <v>112.5</v>
          </cell>
          <cell r="Q1509">
            <v>0</v>
          </cell>
          <cell r="R1509" t="str">
            <v>HIVER 2019</v>
          </cell>
          <cell r="S1509" t="str">
            <v>APPAREL</v>
          </cell>
          <cell r="T1509" t="str">
            <v>MAN</v>
          </cell>
          <cell r="U1509" t="str">
            <v>(vide)</v>
          </cell>
          <cell r="V1509" t="str">
            <v>PCS</v>
          </cell>
          <cell r="W1509">
            <v>4</v>
          </cell>
          <cell r="X1509">
            <v>4</v>
          </cell>
          <cell r="BU1509">
            <v>2</v>
          </cell>
          <cell r="BV1509">
            <v>2</v>
          </cell>
          <cell r="CL1509">
            <v>0</v>
          </cell>
        </row>
        <row r="1510">
          <cell r="D1510" t="str">
            <v>304QXN0-900-PCS</v>
          </cell>
          <cell r="E1510" t="str">
            <v>304QXN0</v>
          </cell>
          <cell r="F1510" t="str">
            <v>BEAT AUTH SWEAT</v>
          </cell>
          <cell r="G1510" t="str">
            <v>900</v>
          </cell>
          <cell r="H1510" t="str">
            <v>ORANGE BRIGHT</v>
          </cell>
          <cell r="I1510">
            <v>9.5649999999999995</v>
          </cell>
          <cell r="J1510">
            <v>70</v>
          </cell>
          <cell r="K1510">
            <v>0</v>
          </cell>
          <cell r="L1510">
            <v>28</v>
          </cell>
          <cell r="M1510">
            <v>0</v>
          </cell>
          <cell r="N1510">
            <v>60</v>
          </cell>
          <cell r="O1510">
            <v>0</v>
          </cell>
          <cell r="P1510">
            <v>24</v>
          </cell>
          <cell r="Q1510">
            <v>0</v>
          </cell>
          <cell r="R1510" t="str">
            <v>HIVER 2019</v>
          </cell>
          <cell r="S1510" t="str">
            <v>APPAREL</v>
          </cell>
          <cell r="T1510" t="str">
            <v>MAN</v>
          </cell>
          <cell r="U1510" t="str">
            <v>(vide)</v>
          </cell>
          <cell r="V1510" t="str">
            <v>PCS</v>
          </cell>
          <cell r="W1510">
            <v>41</v>
          </cell>
          <cell r="X1510">
            <v>41</v>
          </cell>
          <cell r="BT1510">
            <v>4</v>
          </cell>
          <cell r="BU1510">
            <v>20</v>
          </cell>
          <cell r="BV1510">
            <v>16</v>
          </cell>
          <cell r="BW1510">
            <v>1</v>
          </cell>
          <cell r="CL1510">
            <v>0</v>
          </cell>
        </row>
        <row r="1511">
          <cell r="D1511" t="str">
            <v>304QXN0-903-PCS</v>
          </cell>
          <cell r="E1511" t="str">
            <v>304QXN0</v>
          </cell>
          <cell r="F1511" t="str">
            <v>BEAT AUTH SWEAT</v>
          </cell>
          <cell r="G1511" t="str">
            <v>903</v>
          </cell>
          <cell r="H1511" t="str">
            <v>BLACK</v>
          </cell>
          <cell r="I1511">
            <v>9.5649999999999995</v>
          </cell>
          <cell r="J1511">
            <v>70</v>
          </cell>
          <cell r="K1511">
            <v>0</v>
          </cell>
          <cell r="L1511">
            <v>28</v>
          </cell>
          <cell r="M1511">
            <v>0</v>
          </cell>
          <cell r="N1511">
            <v>60</v>
          </cell>
          <cell r="O1511">
            <v>0</v>
          </cell>
          <cell r="P1511">
            <v>24</v>
          </cell>
          <cell r="Q1511">
            <v>0</v>
          </cell>
          <cell r="R1511" t="str">
            <v>HIVER 2019</v>
          </cell>
          <cell r="S1511" t="str">
            <v>APPAREL</v>
          </cell>
          <cell r="T1511" t="str">
            <v>MAN</v>
          </cell>
          <cell r="U1511" t="str">
            <v>(vide)</v>
          </cell>
          <cell r="V1511" t="str">
            <v>PCS</v>
          </cell>
          <cell r="W1511">
            <v>314</v>
          </cell>
          <cell r="X1511">
            <v>314</v>
          </cell>
          <cell r="BT1511">
            <v>36</v>
          </cell>
          <cell r="BU1511">
            <v>92</v>
          </cell>
          <cell r="BV1511">
            <v>115</v>
          </cell>
          <cell r="BW1511">
            <v>71</v>
          </cell>
          <cell r="CL1511">
            <v>0</v>
          </cell>
        </row>
        <row r="1512">
          <cell r="D1512" t="str">
            <v>304QXQ0-903-PCS</v>
          </cell>
          <cell r="E1512" t="str">
            <v>304QXQ0</v>
          </cell>
          <cell r="F1512" t="str">
            <v>BEETROZ AUTH TEE</v>
          </cell>
          <cell r="G1512" t="str">
            <v>903</v>
          </cell>
          <cell r="H1512" t="str">
            <v>BLACK</v>
          </cell>
          <cell r="I1512">
            <v>8.2330000000000005</v>
          </cell>
          <cell r="J1512">
            <v>45</v>
          </cell>
          <cell r="K1512">
            <v>0</v>
          </cell>
          <cell r="L1512">
            <v>18</v>
          </cell>
          <cell r="M1512">
            <v>0</v>
          </cell>
          <cell r="N1512">
            <v>40</v>
          </cell>
          <cell r="O1512">
            <v>0</v>
          </cell>
          <cell r="P1512">
            <v>16</v>
          </cell>
          <cell r="Q1512">
            <v>0</v>
          </cell>
          <cell r="R1512" t="str">
            <v>HIVER 2019</v>
          </cell>
          <cell r="S1512" t="str">
            <v>APPAREL</v>
          </cell>
          <cell r="T1512" t="str">
            <v>MAN</v>
          </cell>
          <cell r="U1512" t="str">
            <v>(vide)</v>
          </cell>
          <cell r="V1512" t="str">
            <v>PCS</v>
          </cell>
          <cell r="W1512">
            <v>85</v>
          </cell>
          <cell r="X1512">
            <v>85</v>
          </cell>
          <cell r="BU1512">
            <v>16</v>
          </cell>
          <cell r="BV1512">
            <v>42</v>
          </cell>
          <cell r="BW1512">
            <v>27</v>
          </cell>
          <cell r="CL1512">
            <v>0</v>
          </cell>
        </row>
        <row r="1513">
          <cell r="D1513" t="str">
            <v>304QXS0-949-PCS</v>
          </cell>
          <cell r="E1513" t="str">
            <v>304QXS0</v>
          </cell>
          <cell r="F1513" t="str">
            <v>BICCIA AUTH TEE</v>
          </cell>
          <cell r="G1513" t="str">
            <v>949</v>
          </cell>
          <cell r="H1513" t="str">
            <v>ORANGE BRIGHT/BLACK</v>
          </cell>
          <cell r="I1513">
            <v>6.7350000000000003</v>
          </cell>
          <cell r="J1513">
            <v>45</v>
          </cell>
          <cell r="K1513">
            <v>0</v>
          </cell>
          <cell r="L1513">
            <v>18</v>
          </cell>
          <cell r="M1513">
            <v>0</v>
          </cell>
          <cell r="N1513">
            <v>40</v>
          </cell>
          <cell r="O1513">
            <v>0</v>
          </cell>
          <cell r="P1513">
            <v>16</v>
          </cell>
          <cell r="Q1513">
            <v>0</v>
          </cell>
          <cell r="R1513" t="str">
            <v>HIVER 2019</v>
          </cell>
          <cell r="S1513" t="str">
            <v>APPAREL</v>
          </cell>
          <cell r="T1513" t="str">
            <v>MAN</v>
          </cell>
          <cell r="U1513" t="str">
            <v>(vide)</v>
          </cell>
          <cell r="V1513" t="str">
            <v>PCS</v>
          </cell>
          <cell r="W1513">
            <v>310</v>
          </cell>
          <cell r="X1513">
            <v>310</v>
          </cell>
          <cell r="BT1513">
            <v>37</v>
          </cell>
          <cell r="BU1513">
            <v>100</v>
          </cell>
          <cell r="BV1513">
            <v>98</v>
          </cell>
          <cell r="BW1513">
            <v>54</v>
          </cell>
          <cell r="BX1513">
            <v>21</v>
          </cell>
          <cell r="CL1513">
            <v>0</v>
          </cell>
        </row>
        <row r="1514">
          <cell r="D1514" t="str">
            <v>304QXV0-918-PCS</v>
          </cell>
          <cell r="E1514" t="str">
            <v>304QXV0</v>
          </cell>
          <cell r="F1514" t="str">
            <v>BUBTAN AUTH PANTS</v>
          </cell>
          <cell r="G1514" t="str">
            <v>918</v>
          </cell>
          <cell r="H1514" t="str">
            <v>BLACK/WHITE</v>
          </cell>
          <cell r="I1514">
            <v>10.805</v>
          </cell>
          <cell r="J1514">
            <v>70</v>
          </cell>
          <cell r="K1514">
            <v>0</v>
          </cell>
          <cell r="L1514">
            <v>28</v>
          </cell>
          <cell r="M1514">
            <v>0</v>
          </cell>
          <cell r="N1514">
            <v>60</v>
          </cell>
          <cell r="O1514">
            <v>0</v>
          </cell>
          <cell r="P1514">
            <v>24</v>
          </cell>
          <cell r="Q1514">
            <v>0</v>
          </cell>
          <cell r="R1514" t="str">
            <v>HIVER 2019</v>
          </cell>
          <cell r="S1514" t="str">
            <v>APPAREL</v>
          </cell>
          <cell r="T1514" t="str">
            <v>MAN</v>
          </cell>
          <cell r="U1514" t="str">
            <v>(vide)</v>
          </cell>
          <cell r="V1514" t="str">
            <v>PCS</v>
          </cell>
          <cell r="W1514">
            <v>58</v>
          </cell>
          <cell r="X1514">
            <v>58</v>
          </cell>
          <cell r="BT1514">
            <v>8</v>
          </cell>
          <cell r="BU1514">
            <v>31</v>
          </cell>
          <cell r="BV1514">
            <v>6</v>
          </cell>
          <cell r="BW1514">
            <v>13</v>
          </cell>
          <cell r="CL1514">
            <v>0</v>
          </cell>
        </row>
        <row r="1515">
          <cell r="D1515" t="str">
            <v>304QXW0-903-PCS</v>
          </cell>
          <cell r="E1515" t="str">
            <v>304QXW0</v>
          </cell>
          <cell r="F1515" t="str">
            <v>BYNT AUTH JKT</v>
          </cell>
          <cell r="G1515" t="str">
            <v>903</v>
          </cell>
          <cell r="H1515" t="str">
            <v>BLACK</v>
          </cell>
          <cell r="I1515">
            <v>19.405000000000001</v>
          </cell>
          <cell r="J1515">
            <v>100</v>
          </cell>
          <cell r="K1515">
            <v>0</v>
          </cell>
          <cell r="L1515">
            <v>40</v>
          </cell>
          <cell r="M1515">
            <v>0</v>
          </cell>
          <cell r="N1515">
            <v>85</v>
          </cell>
          <cell r="O1515">
            <v>0</v>
          </cell>
          <cell r="P1515">
            <v>42.5</v>
          </cell>
          <cell r="Q1515">
            <v>0</v>
          </cell>
          <cell r="R1515" t="str">
            <v>HIVER 2019</v>
          </cell>
          <cell r="S1515" t="str">
            <v>APPAREL</v>
          </cell>
          <cell r="T1515" t="str">
            <v>MAN</v>
          </cell>
          <cell r="U1515" t="str">
            <v>(vide)</v>
          </cell>
          <cell r="V1515" t="str">
            <v>PCS</v>
          </cell>
          <cell r="W1515">
            <v>29</v>
          </cell>
          <cell r="X1515">
            <v>29</v>
          </cell>
          <cell r="BU1515">
            <v>1</v>
          </cell>
          <cell r="BV1515">
            <v>17</v>
          </cell>
          <cell r="BW1515">
            <v>11</v>
          </cell>
          <cell r="CL1515">
            <v>0</v>
          </cell>
        </row>
        <row r="1516">
          <cell r="D1516" t="str">
            <v>304R6Y0-900-PCS</v>
          </cell>
          <cell r="E1516" t="str">
            <v>304R6Y0</v>
          </cell>
          <cell r="F1516" t="str">
            <v xml:space="preserve">LOGO BANANE </v>
          </cell>
          <cell r="G1516" t="str">
            <v>900</v>
          </cell>
          <cell r="H1516" t="str">
            <v xml:space="preserve">BLACK </v>
          </cell>
          <cell r="I1516">
            <v>2.665</v>
          </cell>
          <cell r="J1516">
            <v>15</v>
          </cell>
          <cell r="K1516">
            <v>0</v>
          </cell>
          <cell r="L1516">
            <v>7.5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 t="str">
            <v>ETE 2019</v>
          </cell>
          <cell r="S1516" t="str">
            <v>BAG</v>
          </cell>
          <cell r="T1516" t="str">
            <v>UNISEX</v>
          </cell>
          <cell r="U1516" t="str">
            <v>(vide)</v>
          </cell>
          <cell r="V1516" t="str">
            <v>PCS</v>
          </cell>
          <cell r="W1516">
            <v>897</v>
          </cell>
          <cell r="X1516">
            <v>897</v>
          </cell>
          <cell r="CF1516">
            <v>897</v>
          </cell>
          <cell r="CL1516">
            <v>0</v>
          </cell>
        </row>
        <row r="1517">
          <cell r="D1517" t="str">
            <v>304RLC0-901-PCS</v>
          </cell>
          <cell r="E1517" t="str">
            <v>304RLC0</v>
          </cell>
          <cell r="F1517" t="str">
            <v>JARED AUTH DISNEY TEE</v>
          </cell>
          <cell r="G1517" t="str">
            <v>901</v>
          </cell>
          <cell r="H1517" t="str">
            <v>BLACK</v>
          </cell>
          <cell r="I1517">
            <v>13.744999999999999</v>
          </cell>
          <cell r="J1517">
            <v>79</v>
          </cell>
          <cell r="K1517">
            <v>0</v>
          </cell>
          <cell r="L1517">
            <v>31.6</v>
          </cell>
          <cell r="M1517">
            <v>0</v>
          </cell>
          <cell r="N1517">
            <v>70</v>
          </cell>
          <cell r="O1517">
            <v>0</v>
          </cell>
          <cell r="P1517">
            <v>28</v>
          </cell>
          <cell r="Q1517">
            <v>0</v>
          </cell>
          <cell r="R1517" t="str">
            <v>HIVER 2019</v>
          </cell>
          <cell r="S1517" t="str">
            <v>APPAREL</v>
          </cell>
          <cell r="T1517" t="str">
            <v>MAN</v>
          </cell>
          <cell r="U1517" t="str">
            <v>(vide)</v>
          </cell>
          <cell r="V1517" t="str">
            <v>PCS</v>
          </cell>
          <cell r="W1517">
            <v>5</v>
          </cell>
          <cell r="X1517">
            <v>5</v>
          </cell>
          <cell r="BU1517">
            <v>2</v>
          </cell>
          <cell r="BW1517">
            <v>3</v>
          </cell>
          <cell r="CL1517">
            <v>0</v>
          </cell>
        </row>
        <row r="1518">
          <cell r="D1518" t="str">
            <v>304RM40-928-PCS</v>
          </cell>
          <cell r="E1518" t="str">
            <v>304RM40</v>
          </cell>
          <cell r="F1518" t="str">
            <v>AUTHENTIC 90 BARNA</v>
          </cell>
          <cell r="G1518" t="str">
            <v>928</v>
          </cell>
          <cell r="H1518" t="str">
            <v xml:space="preserve">BLUE PETROL PINK </v>
          </cell>
          <cell r="I1518">
            <v>15.065</v>
          </cell>
          <cell r="J1518">
            <v>75</v>
          </cell>
          <cell r="K1518">
            <v>0</v>
          </cell>
          <cell r="L1518">
            <v>30</v>
          </cell>
          <cell r="M1518">
            <v>0</v>
          </cell>
          <cell r="N1518">
            <v>70</v>
          </cell>
          <cell r="O1518">
            <v>0</v>
          </cell>
          <cell r="P1518">
            <v>28</v>
          </cell>
          <cell r="Q1518">
            <v>0</v>
          </cell>
          <cell r="R1518" t="str">
            <v>HIVER 2019</v>
          </cell>
          <cell r="S1518" t="str">
            <v>APPAREL</v>
          </cell>
          <cell r="T1518" t="str">
            <v>MAN</v>
          </cell>
          <cell r="U1518" t="str">
            <v>(vide)</v>
          </cell>
          <cell r="V1518" t="str">
            <v>PCS</v>
          </cell>
          <cell r="W1518">
            <v>1</v>
          </cell>
          <cell r="X1518">
            <v>1</v>
          </cell>
          <cell r="BT1518">
            <v>1</v>
          </cell>
          <cell r="CL1518">
            <v>0</v>
          </cell>
        </row>
        <row r="1519">
          <cell r="D1519" t="str">
            <v>304RMA0-954-PCS</v>
          </cell>
          <cell r="E1519" t="str">
            <v>304RMA0</v>
          </cell>
          <cell r="F1519" t="str">
            <v>BAWER 222 BANDA JKT</v>
          </cell>
          <cell r="G1519" t="str">
            <v>954</v>
          </cell>
          <cell r="H1519" t="str">
            <v>BLACK/BLACK</v>
          </cell>
          <cell r="I1519">
            <v>23.914999999999999</v>
          </cell>
          <cell r="J1519">
            <v>150</v>
          </cell>
          <cell r="K1519">
            <v>0</v>
          </cell>
          <cell r="L1519">
            <v>60</v>
          </cell>
          <cell r="M1519">
            <v>0</v>
          </cell>
          <cell r="N1519">
            <v>135</v>
          </cell>
          <cell r="O1519">
            <v>0</v>
          </cell>
          <cell r="P1519">
            <v>54</v>
          </cell>
          <cell r="Q1519">
            <v>0</v>
          </cell>
          <cell r="R1519" t="str">
            <v>HIVER 2020</v>
          </cell>
          <cell r="S1519" t="str">
            <v>APPAREL</v>
          </cell>
          <cell r="T1519" t="str">
            <v>UNISEX</v>
          </cell>
          <cell r="U1519" t="str">
            <v>(vide)</v>
          </cell>
          <cell r="V1519" t="str">
            <v>PCS</v>
          </cell>
          <cell r="W1519">
            <v>12</v>
          </cell>
          <cell r="X1519">
            <v>12</v>
          </cell>
          <cell r="BS1519">
            <v>2</v>
          </cell>
          <cell r="BT1519">
            <v>1</v>
          </cell>
          <cell r="BU1519">
            <v>6</v>
          </cell>
          <cell r="BW1519">
            <v>3</v>
          </cell>
          <cell r="CL1519">
            <v>0</v>
          </cell>
        </row>
        <row r="1520">
          <cell r="D1520" t="str">
            <v>304RMB0-912-PCS</v>
          </cell>
          <cell r="E1520" t="str">
            <v>304RMB0</v>
          </cell>
          <cell r="F1520" t="str">
            <v>BRITEIN 222 BANDA JKT</v>
          </cell>
          <cell r="G1520" t="str">
            <v>912</v>
          </cell>
          <cell r="H1520" t="str">
            <v>BLUE ROYAL/WHITE</v>
          </cell>
          <cell r="I1520">
            <v>14.685</v>
          </cell>
          <cell r="J1520">
            <v>99</v>
          </cell>
          <cell r="K1520">
            <v>0</v>
          </cell>
          <cell r="L1520">
            <v>39.6</v>
          </cell>
          <cell r="M1520">
            <v>0</v>
          </cell>
          <cell r="N1520">
            <v>90</v>
          </cell>
          <cell r="O1520">
            <v>0</v>
          </cell>
          <cell r="P1520">
            <v>36</v>
          </cell>
          <cell r="Q1520">
            <v>0</v>
          </cell>
          <cell r="R1520" t="str">
            <v>HIVER 2020</v>
          </cell>
          <cell r="S1520" t="str">
            <v>APPAREL</v>
          </cell>
          <cell r="T1520" t="str">
            <v>UNISEX</v>
          </cell>
          <cell r="U1520" t="str">
            <v>(vide)</v>
          </cell>
          <cell r="V1520" t="str">
            <v>PCS</v>
          </cell>
          <cell r="W1520">
            <v>5</v>
          </cell>
          <cell r="X1520">
            <v>5</v>
          </cell>
          <cell r="BS1520">
            <v>2</v>
          </cell>
          <cell r="BT1520">
            <v>2</v>
          </cell>
          <cell r="BV1520">
            <v>1</v>
          </cell>
          <cell r="CL1520">
            <v>0</v>
          </cell>
        </row>
        <row r="1521">
          <cell r="D1521" t="str">
            <v>304RMB0-931-PCS</v>
          </cell>
          <cell r="E1521" t="str">
            <v>304RMB0</v>
          </cell>
          <cell r="F1521" t="str">
            <v>BRITEIN 222 BANDA JKT</v>
          </cell>
          <cell r="G1521" t="str">
            <v>931</v>
          </cell>
          <cell r="H1521" t="str">
            <v>GREEN/BLACK/ORANGE</v>
          </cell>
          <cell r="I1521">
            <v>14.685</v>
          </cell>
          <cell r="J1521">
            <v>99</v>
          </cell>
          <cell r="K1521">
            <v>0</v>
          </cell>
          <cell r="L1521">
            <v>39.6</v>
          </cell>
          <cell r="M1521">
            <v>0</v>
          </cell>
          <cell r="N1521">
            <v>90</v>
          </cell>
          <cell r="O1521">
            <v>0</v>
          </cell>
          <cell r="P1521">
            <v>36</v>
          </cell>
          <cell r="Q1521">
            <v>0</v>
          </cell>
          <cell r="R1521" t="str">
            <v>HIVER 2020</v>
          </cell>
          <cell r="S1521" t="str">
            <v>APPAREL</v>
          </cell>
          <cell r="T1521" t="str">
            <v>UNISEX</v>
          </cell>
          <cell r="U1521" t="str">
            <v>(vide)</v>
          </cell>
          <cell r="V1521" t="str">
            <v>PCS</v>
          </cell>
          <cell r="W1521">
            <v>18</v>
          </cell>
          <cell r="X1521">
            <v>18</v>
          </cell>
          <cell r="BS1521">
            <v>1</v>
          </cell>
          <cell r="BT1521">
            <v>2</v>
          </cell>
          <cell r="BU1521">
            <v>8</v>
          </cell>
          <cell r="BV1521">
            <v>4</v>
          </cell>
          <cell r="BW1521">
            <v>3</v>
          </cell>
          <cell r="CL1521">
            <v>0</v>
          </cell>
        </row>
        <row r="1522">
          <cell r="D1522" t="str">
            <v>304RMB0-954-PCS</v>
          </cell>
          <cell r="E1522" t="str">
            <v>304RMB0</v>
          </cell>
          <cell r="F1522" t="str">
            <v>BRITEIN 222 BANDA JKT</v>
          </cell>
          <cell r="G1522" t="str">
            <v>954</v>
          </cell>
          <cell r="H1522" t="str">
            <v>BLACK/BLACK</v>
          </cell>
          <cell r="I1522">
            <v>14.685</v>
          </cell>
          <cell r="J1522">
            <v>99</v>
          </cell>
          <cell r="K1522">
            <v>0</v>
          </cell>
          <cell r="L1522">
            <v>39.6</v>
          </cell>
          <cell r="M1522">
            <v>0</v>
          </cell>
          <cell r="N1522">
            <v>90</v>
          </cell>
          <cell r="O1522">
            <v>0</v>
          </cell>
          <cell r="P1522">
            <v>36</v>
          </cell>
          <cell r="Q1522">
            <v>0</v>
          </cell>
          <cell r="R1522" t="str">
            <v>HIVER 2020</v>
          </cell>
          <cell r="S1522" t="str">
            <v>APPAREL</v>
          </cell>
          <cell r="T1522" t="str">
            <v>UNISEX</v>
          </cell>
          <cell r="U1522" t="str">
            <v>(vide)</v>
          </cell>
          <cell r="V1522" t="str">
            <v>PCS</v>
          </cell>
          <cell r="W1522">
            <v>17</v>
          </cell>
          <cell r="X1522">
            <v>17</v>
          </cell>
          <cell r="BT1522">
            <v>2</v>
          </cell>
          <cell r="BU1522">
            <v>4</v>
          </cell>
          <cell r="BV1522">
            <v>11</v>
          </cell>
          <cell r="CL1522">
            <v>0</v>
          </cell>
        </row>
        <row r="1523">
          <cell r="D1523" t="str">
            <v>304RMD0-916-PCS</v>
          </cell>
          <cell r="E1523" t="str">
            <v>304RMD0</v>
          </cell>
          <cell r="F1523" t="str">
            <v>BENNY 222 BANDA 10 JKT</v>
          </cell>
          <cell r="G1523" t="str">
            <v>916</v>
          </cell>
          <cell r="H1523" t="str">
            <v>VIOLET/PINK</v>
          </cell>
          <cell r="I1523">
            <v>27.745000000000001</v>
          </cell>
          <cell r="J1523">
            <v>130</v>
          </cell>
          <cell r="K1523">
            <v>0</v>
          </cell>
          <cell r="L1523">
            <v>52</v>
          </cell>
          <cell r="M1523">
            <v>0</v>
          </cell>
          <cell r="N1523">
            <v>115</v>
          </cell>
          <cell r="O1523">
            <v>0</v>
          </cell>
          <cell r="P1523">
            <v>46</v>
          </cell>
          <cell r="Q1523">
            <v>0</v>
          </cell>
          <cell r="R1523" t="str">
            <v>HIVER 2019</v>
          </cell>
          <cell r="S1523" t="str">
            <v>APPAREL</v>
          </cell>
          <cell r="T1523" t="str">
            <v>WOMAN</v>
          </cell>
          <cell r="U1523" t="str">
            <v>(vide)</v>
          </cell>
          <cell r="V1523" t="str">
            <v>PCS</v>
          </cell>
          <cell r="W1523">
            <v>74</v>
          </cell>
          <cell r="X1523">
            <v>74</v>
          </cell>
          <cell r="BS1523">
            <v>7</v>
          </cell>
          <cell r="BT1523">
            <v>26</v>
          </cell>
          <cell r="BU1523">
            <v>36</v>
          </cell>
          <cell r="BV1523">
            <v>3</v>
          </cell>
          <cell r="BW1523">
            <v>2</v>
          </cell>
          <cell r="CL1523">
            <v>0</v>
          </cell>
        </row>
        <row r="1524">
          <cell r="D1524" t="str">
            <v>304RMD0-968-PCS</v>
          </cell>
          <cell r="E1524" t="str">
            <v>304RMD0</v>
          </cell>
          <cell r="F1524" t="str">
            <v>BENNY 222 BANDA 10 JKT</v>
          </cell>
          <cell r="G1524" t="str">
            <v>968</v>
          </cell>
          <cell r="H1524" t="str">
            <v>BLACK/WHITE/BLACK</v>
          </cell>
          <cell r="I1524">
            <v>27.745000000000001</v>
          </cell>
          <cell r="J1524">
            <v>130</v>
          </cell>
          <cell r="K1524">
            <v>0</v>
          </cell>
          <cell r="L1524">
            <v>52</v>
          </cell>
          <cell r="M1524">
            <v>0</v>
          </cell>
          <cell r="N1524">
            <v>115</v>
          </cell>
          <cell r="O1524">
            <v>0</v>
          </cell>
          <cell r="P1524">
            <v>46</v>
          </cell>
          <cell r="Q1524">
            <v>0</v>
          </cell>
          <cell r="R1524" t="str">
            <v>HIVER 2019</v>
          </cell>
          <cell r="S1524" t="str">
            <v>APPAREL</v>
          </cell>
          <cell r="T1524" t="str">
            <v>WOMAN</v>
          </cell>
          <cell r="U1524" t="str">
            <v>(vide)</v>
          </cell>
          <cell r="V1524" t="str">
            <v>PCS</v>
          </cell>
          <cell r="W1524">
            <v>2</v>
          </cell>
          <cell r="X1524">
            <v>2</v>
          </cell>
          <cell r="BW1524">
            <v>2</v>
          </cell>
          <cell r="CL1524">
            <v>0</v>
          </cell>
        </row>
        <row r="1525">
          <cell r="D1525" t="str">
            <v>304RME0-928-PCS</v>
          </cell>
          <cell r="E1525" t="str">
            <v>304RME0</v>
          </cell>
          <cell r="F1525" t="str">
            <v>AUTHENTIC 90 BRAGON</v>
          </cell>
          <cell r="G1525" t="str">
            <v>928</v>
          </cell>
          <cell r="H1525" t="str">
            <v xml:space="preserve">BLUE PETROL PINK </v>
          </cell>
          <cell r="I1525">
            <v>14.125</v>
          </cell>
          <cell r="J1525">
            <v>70</v>
          </cell>
          <cell r="K1525">
            <v>0</v>
          </cell>
          <cell r="L1525">
            <v>28</v>
          </cell>
          <cell r="M1525">
            <v>0</v>
          </cell>
          <cell r="N1525">
            <v>60</v>
          </cell>
          <cell r="O1525">
            <v>0</v>
          </cell>
          <cell r="P1525">
            <v>24</v>
          </cell>
          <cell r="Q1525">
            <v>0</v>
          </cell>
          <cell r="R1525" t="str">
            <v>HIVER 2019</v>
          </cell>
          <cell r="S1525" t="str">
            <v>APPAREL</v>
          </cell>
          <cell r="T1525" t="str">
            <v>MAN</v>
          </cell>
          <cell r="U1525" t="str">
            <v>(vide)</v>
          </cell>
          <cell r="V1525" t="str">
            <v>PCS</v>
          </cell>
          <cell r="W1525">
            <v>7</v>
          </cell>
          <cell r="X1525">
            <v>7</v>
          </cell>
          <cell r="BS1525">
            <v>1</v>
          </cell>
          <cell r="BT1525">
            <v>3</v>
          </cell>
          <cell r="BV1525">
            <v>2</v>
          </cell>
          <cell r="BW1525">
            <v>1</v>
          </cell>
          <cell r="CL1525">
            <v>0</v>
          </cell>
        </row>
        <row r="1526">
          <cell r="D1526" t="str">
            <v>304RMH0-932-PCS</v>
          </cell>
          <cell r="E1526" t="str">
            <v>304RMH0</v>
          </cell>
          <cell r="F1526" t="str">
            <v>90 BIFUT AUTH TEE</v>
          </cell>
          <cell r="G1526" t="str">
            <v>932</v>
          </cell>
          <cell r="H1526" t="str">
            <v>BLUE PETROL/WHT/PINK</v>
          </cell>
          <cell r="I1526">
            <v>7.843</v>
          </cell>
          <cell r="J1526">
            <v>50</v>
          </cell>
          <cell r="K1526">
            <v>0</v>
          </cell>
          <cell r="L1526">
            <v>20</v>
          </cell>
          <cell r="M1526">
            <v>0</v>
          </cell>
          <cell r="N1526">
            <v>45</v>
          </cell>
          <cell r="O1526">
            <v>0</v>
          </cell>
          <cell r="P1526">
            <v>18</v>
          </cell>
          <cell r="Q1526">
            <v>0</v>
          </cell>
          <cell r="R1526" t="str">
            <v>HIVER 2019</v>
          </cell>
          <cell r="S1526" t="str">
            <v>APPAREL</v>
          </cell>
          <cell r="T1526" t="str">
            <v>MAN</v>
          </cell>
          <cell r="U1526" t="str">
            <v>(vide)</v>
          </cell>
          <cell r="V1526" t="str">
            <v>PCS</v>
          </cell>
          <cell r="W1526">
            <v>9</v>
          </cell>
          <cell r="X1526">
            <v>9</v>
          </cell>
          <cell r="BS1526">
            <v>1</v>
          </cell>
          <cell r="BT1526">
            <v>2</v>
          </cell>
          <cell r="BU1526">
            <v>3</v>
          </cell>
          <cell r="BV1526">
            <v>2</v>
          </cell>
          <cell r="BW1526">
            <v>1</v>
          </cell>
          <cell r="CL1526">
            <v>0</v>
          </cell>
        </row>
        <row r="1527">
          <cell r="D1527" t="str">
            <v>304RMH0-939-PCS</v>
          </cell>
          <cell r="E1527" t="str">
            <v>304RMH0</v>
          </cell>
          <cell r="F1527" t="str">
            <v>90 BIFUT AUTH TEE</v>
          </cell>
          <cell r="G1527" t="str">
            <v>939</v>
          </cell>
          <cell r="H1527" t="str">
            <v>GREEN/LT/WHT/FUCHSIA</v>
          </cell>
          <cell r="I1527">
            <v>7.843</v>
          </cell>
          <cell r="J1527">
            <v>50</v>
          </cell>
          <cell r="K1527">
            <v>0</v>
          </cell>
          <cell r="L1527">
            <v>20</v>
          </cell>
          <cell r="M1527">
            <v>0</v>
          </cell>
          <cell r="N1527">
            <v>45</v>
          </cell>
          <cell r="O1527">
            <v>0</v>
          </cell>
          <cell r="P1527">
            <v>18</v>
          </cell>
          <cell r="Q1527">
            <v>0</v>
          </cell>
          <cell r="R1527" t="str">
            <v>HIVER 2019</v>
          </cell>
          <cell r="S1527" t="str">
            <v>APPAREL</v>
          </cell>
          <cell r="T1527" t="str">
            <v>MAN</v>
          </cell>
          <cell r="U1527" t="str">
            <v>(vide)</v>
          </cell>
          <cell r="V1527" t="str">
            <v>PCS</v>
          </cell>
          <cell r="W1527">
            <v>13</v>
          </cell>
          <cell r="X1527">
            <v>13</v>
          </cell>
          <cell r="BT1527">
            <v>6</v>
          </cell>
          <cell r="BU1527">
            <v>5</v>
          </cell>
          <cell r="BV1527">
            <v>2</v>
          </cell>
          <cell r="CL1527">
            <v>0</v>
          </cell>
        </row>
        <row r="1528">
          <cell r="D1528" t="str">
            <v>304RMV0-900-PCS</v>
          </cell>
          <cell r="E1528" t="str">
            <v>304RMV0</v>
          </cell>
          <cell r="F1528" t="str">
            <v xml:space="preserve">BALTUC 222 BANDA </v>
          </cell>
          <cell r="G1528" t="str">
            <v>900</v>
          </cell>
          <cell r="H1528" t="str">
            <v>BLACK/BLACK</v>
          </cell>
          <cell r="I1528">
            <v>4.2629999999999999</v>
          </cell>
          <cell r="J1528">
            <v>25</v>
          </cell>
          <cell r="K1528">
            <v>0</v>
          </cell>
          <cell r="L1528">
            <v>10</v>
          </cell>
          <cell r="M1528">
            <v>0</v>
          </cell>
          <cell r="N1528">
            <v>20</v>
          </cell>
          <cell r="O1528">
            <v>0</v>
          </cell>
          <cell r="P1528">
            <v>8</v>
          </cell>
          <cell r="Q1528">
            <v>0</v>
          </cell>
          <cell r="R1528" t="str">
            <v>HIVER 2020</v>
          </cell>
          <cell r="S1528" t="str">
            <v>BAG</v>
          </cell>
          <cell r="T1528" t="str">
            <v>UNISEX</v>
          </cell>
          <cell r="U1528" t="str">
            <v>(vide)</v>
          </cell>
          <cell r="V1528" t="str">
            <v>PCS</v>
          </cell>
          <cell r="W1528">
            <v>20</v>
          </cell>
          <cell r="X1528">
            <v>20</v>
          </cell>
          <cell r="CF1528">
            <v>20</v>
          </cell>
          <cell r="CL1528">
            <v>0</v>
          </cell>
        </row>
        <row r="1529">
          <cell r="D1529" t="str">
            <v>304RMX0-900-PCS</v>
          </cell>
          <cell r="E1529" t="str">
            <v>304RMX0</v>
          </cell>
          <cell r="F1529" t="str">
            <v>BALLI 222 BANDA WAIST BAG</v>
          </cell>
          <cell r="G1529" t="str">
            <v>900</v>
          </cell>
          <cell r="H1529" t="str">
            <v>BLACK/BLACK</v>
          </cell>
          <cell r="I1529">
            <v>4.5620000000000003</v>
          </cell>
          <cell r="J1529">
            <v>25</v>
          </cell>
          <cell r="K1529">
            <v>0</v>
          </cell>
          <cell r="L1529">
            <v>10</v>
          </cell>
          <cell r="M1529">
            <v>0</v>
          </cell>
          <cell r="N1529">
            <v>22</v>
          </cell>
          <cell r="O1529">
            <v>0</v>
          </cell>
          <cell r="P1529">
            <v>8.8000000000000007</v>
          </cell>
          <cell r="Q1529">
            <v>0</v>
          </cell>
          <cell r="R1529" t="str">
            <v>ETE 2020</v>
          </cell>
          <cell r="S1529" t="str">
            <v>BAG</v>
          </cell>
          <cell r="T1529" t="str">
            <v>UNISEX</v>
          </cell>
          <cell r="U1529" t="str">
            <v>(vide)</v>
          </cell>
          <cell r="V1529" t="str">
            <v>PCS</v>
          </cell>
          <cell r="W1529">
            <v>116</v>
          </cell>
          <cell r="X1529">
            <v>116</v>
          </cell>
          <cell r="CF1529">
            <v>116</v>
          </cell>
          <cell r="CL1529">
            <v>0</v>
          </cell>
        </row>
        <row r="1530">
          <cell r="D1530" t="str">
            <v>304RMX0-916-PCS</v>
          </cell>
          <cell r="E1530" t="str">
            <v>304RMX0</v>
          </cell>
          <cell r="F1530" t="str">
            <v>BALLI 222 BANDA WAIST BAG</v>
          </cell>
          <cell r="G1530" t="str">
            <v>916</v>
          </cell>
          <cell r="H1530" t="str">
            <v>YELLOW YOLK/WHITE ANTIQUE</v>
          </cell>
          <cell r="I1530">
            <v>4.5620000000000003</v>
          </cell>
          <cell r="J1530">
            <v>25</v>
          </cell>
          <cell r="K1530">
            <v>0</v>
          </cell>
          <cell r="L1530">
            <v>10</v>
          </cell>
          <cell r="M1530">
            <v>0</v>
          </cell>
          <cell r="N1530">
            <v>22</v>
          </cell>
          <cell r="O1530">
            <v>0</v>
          </cell>
          <cell r="P1530">
            <v>8.8000000000000007</v>
          </cell>
          <cell r="Q1530">
            <v>0</v>
          </cell>
          <cell r="R1530" t="str">
            <v>ETE 2020</v>
          </cell>
          <cell r="S1530" t="str">
            <v>BAG</v>
          </cell>
          <cell r="T1530" t="str">
            <v>UNISEX</v>
          </cell>
          <cell r="U1530" t="str">
            <v>(vide)</v>
          </cell>
          <cell r="V1530" t="str">
            <v>PCS</v>
          </cell>
          <cell r="W1530">
            <v>17</v>
          </cell>
          <cell r="X1530">
            <v>17</v>
          </cell>
          <cell r="CF1530">
            <v>17</v>
          </cell>
          <cell r="CL1530">
            <v>0</v>
          </cell>
        </row>
        <row r="1531">
          <cell r="D1531" t="str">
            <v>304RMX0-A0G-PCS</v>
          </cell>
          <cell r="E1531" t="str">
            <v>304RMX0</v>
          </cell>
          <cell r="F1531" t="str">
            <v>BALLI 222 BANDA WAIST BAG</v>
          </cell>
          <cell r="G1531" t="str">
            <v>A0G</v>
          </cell>
          <cell r="H1531" t="str">
            <v>RED BLAZE/WHITE ANTIQUE</v>
          </cell>
          <cell r="I1531">
            <v>4.5620000000000003</v>
          </cell>
          <cell r="J1531">
            <v>25</v>
          </cell>
          <cell r="K1531">
            <v>0</v>
          </cell>
          <cell r="L1531">
            <v>10</v>
          </cell>
          <cell r="M1531">
            <v>0</v>
          </cell>
          <cell r="N1531">
            <v>22</v>
          </cell>
          <cell r="O1531">
            <v>0</v>
          </cell>
          <cell r="P1531">
            <v>8.8000000000000007</v>
          </cell>
          <cell r="Q1531">
            <v>0</v>
          </cell>
          <cell r="R1531" t="str">
            <v>ETE 2020</v>
          </cell>
          <cell r="S1531" t="str">
            <v>BAG</v>
          </cell>
          <cell r="T1531" t="str">
            <v>UNISEX</v>
          </cell>
          <cell r="U1531" t="str">
            <v>(vide)</v>
          </cell>
          <cell r="V1531" t="str">
            <v>PCS</v>
          </cell>
          <cell r="W1531">
            <v>14</v>
          </cell>
          <cell r="X1531">
            <v>14</v>
          </cell>
          <cell r="CF1531">
            <v>14</v>
          </cell>
          <cell r="CL1531">
            <v>0</v>
          </cell>
        </row>
        <row r="1532">
          <cell r="D1532" t="str">
            <v>304RNP0-914-PCS</v>
          </cell>
          <cell r="E1532" t="str">
            <v>304RNP0</v>
          </cell>
          <cell r="F1532" t="str">
            <v>BERTUX 222 BANDA TEE</v>
          </cell>
          <cell r="G1532" t="str">
            <v>914</v>
          </cell>
          <cell r="H1532" t="str">
            <v>GREYMDMEL/BLUE/VIOLET</v>
          </cell>
          <cell r="I1532">
            <v>5.383</v>
          </cell>
          <cell r="J1532">
            <v>40</v>
          </cell>
          <cell r="K1532">
            <v>0</v>
          </cell>
          <cell r="L1532">
            <v>16</v>
          </cell>
          <cell r="M1532">
            <v>0</v>
          </cell>
          <cell r="N1532">
            <v>35</v>
          </cell>
          <cell r="O1532">
            <v>0</v>
          </cell>
          <cell r="P1532">
            <v>14</v>
          </cell>
          <cell r="Q1532">
            <v>0</v>
          </cell>
          <cell r="R1532" t="str">
            <v>HIVER 2019</v>
          </cell>
          <cell r="S1532" t="str">
            <v>APPAREL</v>
          </cell>
          <cell r="T1532" t="str">
            <v>MAN</v>
          </cell>
          <cell r="U1532" t="str">
            <v>(vide)</v>
          </cell>
          <cell r="V1532" t="str">
            <v>PCS</v>
          </cell>
          <cell r="W1532">
            <v>564</v>
          </cell>
          <cell r="X1532">
            <v>564</v>
          </cell>
          <cell r="BS1532">
            <v>20</v>
          </cell>
          <cell r="BT1532">
            <v>133</v>
          </cell>
          <cell r="BU1532">
            <v>207</v>
          </cell>
          <cell r="BV1532">
            <v>164</v>
          </cell>
          <cell r="BW1532">
            <v>40</v>
          </cell>
          <cell r="CL1532">
            <v>0</v>
          </cell>
        </row>
        <row r="1533">
          <cell r="D1533" t="str">
            <v>304RNP0-957-PCS</v>
          </cell>
          <cell r="E1533" t="str">
            <v>304RNP0</v>
          </cell>
          <cell r="F1533" t="str">
            <v>BERTUX 222 BANDA TEE</v>
          </cell>
          <cell r="G1533" t="str">
            <v>957</v>
          </cell>
          <cell r="H1533" t="str">
            <v>WHITE/VIOLET/BLU/WHT</v>
          </cell>
          <cell r="I1533">
            <v>5.383</v>
          </cell>
          <cell r="J1533">
            <v>40</v>
          </cell>
          <cell r="K1533">
            <v>0</v>
          </cell>
          <cell r="L1533">
            <v>16</v>
          </cell>
          <cell r="M1533">
            <v>0</v>
          </cell>
          <cell r="N1533">
            <v>35</v>
          </cell>
          <cell r="O1533">
            <v>0</v>
          </cell>
          <cell r="P1533">
            <v>14</v>
          </cell>
          <cell r="Q1533">
            <v>0</v>
          </cell>
          <cell r="R1533" t="str">
            <v>HIVER 2019</v>
          </cell>
          <cell r="S1533" t="str">
            <v>APPAREL</v>
          </cell>
          <cell r="T1533" t="str">
            <v>MAN</v>
          </cell>
          <cell r="U1533" t="str">
            <v>(vide)</v>
          </cell>
          <cell r="V1533" t="str">
            <v>PCS</v>
          </cell>
          <cell r="W1533">
            <v>290</v>
          </cell>
          <cell r="X1533">
            <v>290</v>
          </cell>
          <cell r="BS1533">
            <v>15</v>
          </cell>
          <cell r="BT1533">
            <v>56</v>
          </cell>
          <cell r="BU1533">
            <v>108</v>
          </cell>
          <cell r="BV1533">
            <v>71</v>
          </cell>
          <cell r="BW1533">
            <v>39</v>
          </cell>
          <cell r="BX1533">
            <v>1</v>
          </cell>
          <cell r="CL1533">
            <v>0</v>
          </cell>
        </row>
        <row r="1534">
          <cell r="D1534" t="str">
            <v>304RNR0-912-PCS</v>
          </cell>
          <cell r="E1534" t="str">
            <v>304RNR0</v>
          </cell>
          <cell r="F1534" t="str">
            <v>BEKKIA 222 BANDA TEE</v>
          </cell>
          <cell r="G1534" t="str">
            <v>912</v>
          </cell>
          <cell r="H1534" t="str">
            <v>BLUE ROYAL/WHITE</v>
          </cell>
          <cell r="I1534">
            <v>10.103</v>
          </cell>
          <cell r="J1534">
            <v>50</v>
          </cell>
          <cell r="K1534">
            <v>0</v>
          </cell>
          <cell r="L1534">
            <v>20</v>
          </cell>
          <cell r="M1534">
            <v>0</v>
          </cell>
          <cell r="N1534">
            <v>45</v>
          </cell>
          <cell r="O1534">
            <v>0</v>
          </cell>
          <cell r="P1534">
            <v>18</v>
          </cell>
          <cell r="Q1534">
            <v>0</v>
          </cell>
          <cell r="R1534" t="str">
            <v>HIVER 2019</v>
          </cell>
          <cell r="S1534" t="str">
            <v>APPAREL</v>
          </cell>
          <cell r="T1534" t="str">
            <v>MAN</v>
          </cell>
          <cell r="U1534" t="str">
            <v>(vide)</v>
          </cell>
          <cell r="V1534" t="str">
            <v>PCS</v>
          </cell>
          <cell r="W1534">
            <v>144</v>
          </cell>
          <cell r="X1534">
            <v>144</v>
          </cell>
          <cell r="BS1534">
            <v>9</v>
          </cell>
          <cell r="BT1534">
            <v>29</v>
          </cell>
          <cell r="BU1534">
            <v>52</v>
          </cell>
          <cell r="BV1534">
            <v>43</v>
          </cell>
          <cell r="BW1534">
            <v>11</v>
          </cell>
          <cell r="CL1534">
            <v>0</v>
          </cell>
        </row>
        <row r="1535">
          <cell r="D1535" t="str">
            <v>304RNR0-918-PCS</v>
          </cell>
          <cell r="E1535" t="str">
            <v>304RNR0</v>
          </cell>
          <cell r="F1535" t="str">
            <v>BEKKIA 222 BANDA TEE</v>
          </cell>
          <cell r="G1535" t="str">
            <v>918</v>
          </cell>
          <cell r="H1535" t="str">
            <v>BLACK/WHITE</v>
          </cell>
          <cell r="I1535">
            <v>10.103</v>
          </cell>
          <cell r="J1535">
            <v>50</v>
          </cell>
          <cell r="K1535">
            <v>0</v>
          </cell>
          <cell r="L1535">
            <v>20</v>
          </cell>
          <cell r="M1535">
            <v>0</v>
          </cell>
          <cell r="N1535">
            <v>45</v>
          </cell>
          <cell r="O1535">
            <v>0</v>
          </cell>
          <cell r="P1535">
            <v>18</v>
          </cell>
          <cell r="Q1535">
            <v>0</v>
          </cell>
          <cell r="R1535" t="str">
            <v>HIVER 2019</v>
          </cell>
          <cell r="S1535" t="str">
            <v>APPAREL</v>
          </cell>
          <cell r="T1535" t="str">
            <v>MAN</v>
          </cell>
          <cell r="U1535" t="str">
            <v>(vide)</v>
          </cell>
          <cell r="V1535" t="str">
            <v>PCS</v>
          </cell>
          <cell r="W1535">
            <v>196</v>
          </cell>
          <cell r="X1535">
            <v>196</v>
          </cell>
          <cell r="BS1535">
            <v>8</v>
          </cell>
          <cell r="BT1535">
            <v>40</v>
          </cell>
          <cell r="BU1535">
            <v>70</v>
          </cell>
          <cell r="BV1535">
            <v>67</v>
          </cell>
          <cell r="BW1535">
            <v>11</v>
          </cell>
          <cell r="CL1535">
            <v>0</v>
          </cell>
        </row>
        <row r="1536">
          <cell r="D1536" t="str">
            <v>304RSN0-900-PCS</v>
          </cell>
          <cell r="E1536" t="str">
            <v>304RSN0</v>
          </cell>
          <cell r="F1536" t="str">
            <v>BOLLY 222 BANDA WAIST BAG</v>
          </cell>
          <cell r="G1536" t="str">
            <v>900</v>
          </cell>
          <cell r="H1536" t="str">
            <v>BLACK/BLACK</v>
          </cell>
          <cell r="I1536">
            <v>5.2969999999999997</v>
          </cell>
          <cell r="J1536">
            <v>35</v>
          </cell>
          <cell r="K1536">
            <v>0</v>
          </cell>
          <cell r="L1536">
            <v>14</v>
          </cell>
          <cell r="M1536">
            <v>0</v>
          </cell>
          <cell r="N1536">
            <v>30</v>
          </cell>
          <cell r="O1536">
            <v>0</v>
          </cell>
          <cell r="P1536">
            <v>12</v>
          </cell>
          <cell r="Q1536">
            <v>0</v>
          </cell>
          <cell r="R1536" t="str">
            <v>ETE 2020</v>
          </cell>
          <cell r="S1536" t="str">
            <v>BAG</v>
          </cell>
          <cell r="T1536" t="str">
            <v>UNISEX</v>
          </cell>
          <cell r="U1536" t="str">
            <v>(vide)</v>
          </cell>
          <cell r="V1536" t="str">
            <v>PCS</v>
          </cell>
          <cell r="W1536">
            <v>35</v>
          </cell>
          <cell r="X1536">
            <v>35</v>
          </cell>
          <cell r="CF1536">
            <v>35</v>
          </cell>
          <cell r="CL1536">
            <v>0</v>
          </cell>
        </row>
        <row r="1537">
          <cell r="D1537" t="str">
            <v>304RV30-900-PCS</v>
          </cell>
          <cell r="E1537" t="str">
            <v>304RV30</v>
          </cell>
          <cell r="F1537" t="str">
            <v>RAGGIO</v>
          </cell>
          <cell r="G1537" t="str">
            <v>900</v>
          </cell>
          <cell r="H1537" t="str">
            <v>GREEN AFRICA/WHITE</v>
          </cell>
          <cell r="I1537">
            <v>6.4219999999999997</v>
          </cell>
          <cell r="J1537">
            <v>35</v>
          </cell>
          <cell r="K1537">
            <v>0</v>
          </cell>
          <cell r="L1537">
            <v>17.5</v>
          </cell>
          <cell r="M1537">
            <v>0</v>
          </cell>
          <cell r="N1537">
            <v>30</v>
          </cell>
          <cell r="O1537">
            <v>0</v>
          </cell>
          <cell r="P1537">
            <v>12</v>
          </cell>
          <cell r="Q1537">
            <v>0</v>
          </cell>
          <cell r="R1537" t="str">
            <v>HIVER 2019</v>
          </cell>
          <cell r="S1537" t="str">
            <v>APPAREL</v>
          </cell>
          <cell r="T1537" t="str">
            <v>MAN</v>
          </cell>
          <cell r="U1537" t="str">
            <v>(vide)</v>
          </cell>
          <cell r="V1537" t="str">
            <v>PCS</v>
          </cell>
          <cell r="W1537">
            <v>49</v>
          </cell>
          <cell r="X1537">
            <v>49</v>
          </cell>
          <cell r="BS1537">
            <v>9</v>
          </cell>
          <cell r="BT1537">
            <v>7</v>
          </cell>
          <cell r="BU1537">
            <v>7</v>
          </cell>
          <cell r="BV1537">
            <v>10</v>
          </cell>
          <cell r="BW1537">
            <v>12</v>
          </cell>
          <cell r="BX1537">
            <v>4</v>
          </cell>
          <cell r="CL1537">
            <v>0</v>
          </cell>
        </row>
        <row r="1538">
          <cell r="D1538" t="str">
            <v>304RV30-902-PCS</v>
          </cell>
          <cell r="E1538" t="str">
            <v>304RV30</v>
          </cell>
          <cell r="F1538" t="str">
            <v>RAGGIO</v>
          </cell>
          <cell r="G1538" t="str">
            <v>902</v>
          </cell>
          <cell r="H1538" t="str">
            <v>BLACK/WHITE</v>
          </cell>
          <cell r="I1538">
            <v>6.4219999999999997</v>
          </cell>
          <cell r="J1538">
            <v>35</v>
          </cell>
          <cell r="K1538">
            <v>0</v>
          </cell>
          <cell r="L1538">
            <v>17.5</v>
          </cell>
          <cell r="M1538">
            <v>0</v>
          </cell>
          <cell r="N1538">
            <v>30</v>
          </cell>
          <cell r="O1538">
            <v>0</v>
          </cell>
          <cell r="P1538">
            <v>12</v>
          </cell>
          <cell r="Q1538">
            <v>0</v>
          </cell>
          <cell r="R1538" t="str">
            <v>HIVER 2019</v>
          </cell>
          <cell r="S1538" t="str">
            <v>APPAREL</v>
          </cell>
          <cell r="T1538" t="str">
            <v>MAN</v>
          </cell>
          <cell r="U1538" t="str">
            <v>(vide)</v>
          </cell>
          <cell r="V1538" t="str">
            <v>PCS</v>
          </cell>
          <cell r="W1538">
            <v>30</v>
          </cell>
          <cell r="X1538">
            <v>30</v>
          </cell>
          <cell r="BS1538">
            <v>6</v>
          </cell>
          <cell r="BT1538">
            <v>3</v>
          </cell>
          <cell r="BU1538">
            <v>3</v>
          </cell>
          <cell r="BV1538">
            <v>4</v>
          </cell>
          <cell r="BW1538">
            <v>12</v>
          </cell>
          <cell r="BX1538">
            <v>2</v>
          </cell>
          <cell r="CL1538">
            <v>0</v>
          </cell>
        </row>
        <row r="1539">
          <cell r="D1539" t="str">
            <v>304RV90-902-PCS</v>
          </cell>
          <cell r="E1539" t="str">
            <v>304RV90</v>
          </cell>
          <cell r="F1539" t="str">
            <v>RIONDI</v>
          </cell>
          <cell r="G1539" t="str">
            <v>902</v>
          </cell>
          <cell r="H1539" t="str">
            <v>BLACK/WHITE</v>
          </cell>
          <cell r="I1539">
            <v>13.545</v>
          </cell>
          <cell r="J1539">
            <v>75</v>
          </cell>
          <cell r="K1539">
            <v>0</v>
          </cell>
          <cell r="L1539">
            <v>37.5</v>
          </cell>
          <cell r="M1539">
            <v>0</v>
          </cell>
          <cell r="N1539">
            <v>65</v>
          </cell>
          <cell r="O1539">
            <v>0</v>
          </cell>
          <cell r="P1539">
            <v>26</v>
          </cell>
          <cell r="Q1539">
            <v>0</v>
          </cell>
          <cell r="R1539" t="str">
            <v>HIVER 2019</v>
          </cell>
          <cell r="S1539" t="str">
            <v>APPAREL</v>
          </cell>
          <cell r="T1539" t="str">
            <v>MAN</v>
          </cell>
          <cell r="U1539" t="str">
            <v>(vide)</v>
          </cell>
          <cell r="V1539" t="str">
            <v>PCS</v>
          </cell>
          <cell r="W1539">
            <v>21</v>
          </cell>
          <cell r="X1539">
            <v>21</v>
          </cell>
          <cell r="BS1539">
            <v>11</v>
          </cell>
          <cell r="BU1539">
            <v>3</v>
          </cell>
          <cell r="BV1539">
            <v>2</v>
          </cell>
          <cell r="BW1539">
            <v>2</v>
          </cell>
          <cell r="BX1539">
            <v>3</v>
          </cell>
          <cell r="CL1539">
            <v>0</v>
          </cell>
        </row>
        <row r="1540">
          <cell r="D1540" t="str">
            <v>304RVA0-902-PCS</v>
          </cell>
          <cell r="E1540" t="str">
            <v>304RVA0</v>
          </cell>
          <cell r="F1540" t="str">
            <v>REZZO</v>
          </cell>
          <cell r="G1540" t="str">
            <v>902</v>
          </cell>
          <cell r="H1540" t="str">
            <v>BLACK/WHITE</v>
          </cell>
          <cell r="I1540">
            <v>10.973000000000001</v>
          </cell>
          <cell r="J1540">
            <v>65</v>
          </cell>
          <cell r="K1540">
            <v>0</v>
          </cell>
          <cell r="L1540">
            <v>32.5</v>
          </cell>
          <cell r="M1540">
            <v>0</v>
          </cell>
          <cell r="N1540">
            <v>55</v>
          </cell>
          <cell r="O1540">
            <v>0</v>
          </cell>
          <cell r="P1540">
            <v>22</v>
          </cell>
          <cell r="Q1540">
            <v>0</v>
          </cell>
          <cell r="R1540" t="str">
            <v>HIVER 2019</v>
          </cell>
          <cell r="S1540" t="str">
            <v>APPAREL</v>
          </cell>
          <cell r="T1540" t="str">
            <v>MAN</v>
          </cell>
          <cell r="U1540" t="str">
            <v>(vide)</v>
          </cell>
          <cell r="V1540" t="str">
            <v>PCS</v>
          </cell>
          <cell r="W1540">
            <v>27</v>
          </cell>
          <cell r="X1540">
            <v>27</v>
          </cell>
          <cell r="BS1540">
            <v>9</v>
          </cell>
          <cell r="BT1540">
            <v>3</v>
          </cell>
          <cell r="BU1540">
            <v>2</v>
          </cell>
          <cell r="BV1540">
            <v>8</v>
          </cell>
          <cell r="BW1540">
            <v>5</v>
          </cell>
          <cell r="CL1540">
            <v>0</v>
          </cell>
        </row>
        <row r="1541">
          <cell r="D1541" t="str">
            <v>304RVB0-909-PCS</v>
          </cell>
          <cell r="E1541" t="str">
            <v>304RVB0</v>
          </cell>
          <cell r="F1541" t="str">
            <v>RISANO</v>
          </cell>
          <cell r="G1541" t="str">
            <v>909</v>
          </cell>
          <cell r="H1541" t="str">
            <v>GREEN AFRICA/BLACK</v>
          </cell>
          <cell r="I1541">
            <v>14.327</v>
          </cell>
          <cell r="J1541">
            <v>85</v>
          </cell>
          <cell r="K1541">
            <v>0</v>
          </cell>
          <cell r="L1541">
            <v>42.5</v>
          </cell>
          <cell r="M1541">
            <v>0</v>
          </cell>
          <cell r="N1541">
            <v>75</v>
          </cell>
          <cell r="O1541">
            <v>0</v>
          </cell>
          <cell r="P1541">
            <v>30</v>
          </cell>
          <cell r="Q1541">
            <v>0</v>
          </cell>
          <cell r="R1541" t="str">
            <v>HIVER 2019</v>
          </cell>
          <cell r="S1541" t="str">
            <v>APPAREL</v>
          </cell>
          <cell r="T1541" t="str">
            <v>MAN</v>
          </cell>
          <cell r="U1541" t="str">
            <v>(vide)</v>
          </cell>
          <cell r="V1541" t="str">
            <v>PCS</v>
          </cell>
          <cell r="W1541">
            <v>284</v>
          </cell>
          <cell r="X1541">
            <v>284</v>
          </cell>
          <cell r="BU1541">
            <v>20</v>
          </cell>
          <cell r="BV1541">
            <v>124</v>
          </cell>
          <cell r="BW1541">
            <v>140</v>
          </cell>
          <cell r="CL1541">
            <v>0</v>
          </cell>
        </row>
        <row r="1542">
          <cell r="D1542" t="str">
            <v>304RVC0-902-PCS</v>
          </cell>
          <cell r="E1542" t="str">
            <v>304RVC0</v>
          </cell>
          <cell r="F1542" t="str">
            <v>RICCIO</v>
          </cell>
          <cell r="G1542" t="str">
            <v>902</v>
          </cell>
          <cell r="H1542" t="str">
            <v>BLACK/WHITE</v>
          </cell>
          <cell r="I1542">
            <v>9.9659999999999993</v>
          </cell>
          <cell r="J1542">
            <v>55</v>
          </cell>
          <cell r="K1542">
            <v>0</v>
          </cell>
          <cell r="L1542">
            <v>27.5</v>
          </cell>
          <cell r="M1542">
            <v>0</v>
          </cell>
          <cell r="N1542">
            <v>45</v>
          </cell>
          <cell r="O1542">
            <v>0</v>
          </cell>
          <cell r="P1542">
            <v>18</v>
          </cell>
          <cell r="Q1542">
            <v>0</v>
          </cell>
          <cell r="R1542" t="str">
            <v>HIVER 2019</v>
          </cell>
          <cell r="S1542" t="str">
            <v>APPAREL</v>
          </cell>
          <cell r="T1542" t="str">
            <v>MAN</v>
          </cell>
          <cell r="U1542" t="str">
            <v>(vide)</v>
          </cell>
          <cell r="V1542" t="str">
            <v>PCS</v>
          </cell>
          <cell r="W1542">
            <v>21</v>
          </cell>
          <cell r="X1542">
            <v>21</v>
          </cell>
          <cell r="BS1542">
            <v>5</v>
          </cell>
          <cell r="BU1542">
            <v>7</v>
          </cell>
          <cell r="BV1542">
            <v>3</v>
          </cell>
          <cell r="BW1542">
            <v>5</v>
          </cell>
          <cell r="BX1542">
            <v>1</v>
          </cell>
          <cell r="CL1542">
            <v>0</v>
          </cell>
        </row>
        <row r="1543">
          <cell r="D1543" t="str">
            <v>304S0C0-901-PCS</v>
          </cell>
          <cell r="E1543" t="str">
            <v>304S0C0</v>
          </cell>
          <cell r="F1543" t="str">
            <v>CAMALINE AUTHENTIC JPN</v>
          </cell>
          <cell r="G1543" t="str">
            <v>901</v>
          </cell>
          <cell r="H1543" t="str">
            <v>GREEN - WHITE ANTIQUE</v>
          </cell>
          <cell r="I1543">
            <v>22.558</v>
          </cell>
          <cell r="J1543">
            <v>89</v>
          </cell>
          <cell r="K1543">
            <v>0</v>
          </cell>
          <cell r="L1543">
            <v>35.6</v>
          </cell>
          <cell r="M1543">
            <v>0</v>
          </cell>
          <cell r="N1543">
            <v>80</v>
          </cell>
          <cell r="O1543">
            <v>0</v>
          </cell>
          <cell r="P1543">
            <v>32</v>
          </cell>
          <cell r="Q1543">
            <v>0</v>
          </cell>
          <cell r="R1543" t="str">
            <v>ETE 2020</v>
          </cell>
          <cell r="S1543" t="str">
            <v>APPAREL</v>
          </cell>
          <cell r="T1543" t="str">
            <v>WOMAN</v>
          </cell>
          <cell r="U1543" t="str">
            <v>(vide)</v>
          </cell>
          <cell r="V1543" t="str">
            <v>PCS</v>
          </cell>
          <cell r="W1543">
            <v>26</v>
          </cell>
          <cell r="X1543">
            <v>26</v>
          </cell>
          <cell r="BS1543">
            <v>1</v>
          </cell>
          <cell r="BT1543">
            <v>9</v>
          </cell>
          <cell r="BU1543">
            <v>13</v>
          </cell>
          <cell r="BV1543">
            <v>3</v>
          </cell>
          <cell r="CL1543">
            <v>0</v>
          </cell>
        </row>
        <row r="1544">
          <cell r="D1544" t="str">
            <v>304S0C0-905-PCS</v>
          </cell>
          <cell r="E1544" t="str">
            <v>304S0C0</v>
          </cell>
          <cell r="F1544" t="str">
            <v>CAMALINE AUTHENTIC JPN</v>
          </cell>
          <cell r="G1544" t="str">
            <v>905</v>
          </cell>
          <cell r="H1544" t="str">
            <v>WHITE ANTIQUE</v>
          </cell>
          <cell r="I1544">
            <v>22.558</v>
          </cell>
          <cell r="J1544">
            <v>89</v>
          </cell>
          <cell r="K1544">
            <v>0</v>
          </cell>
          <cell r="L1544">
            <v>35.6</v>
          </cell>
          <cell r="M1544">
            <v>0</v>
          </cell>
          <cell r="N1544">
            <v>80</v>
          </cell>
          <cell r="O1544">
            <v>0</v>
          </cell>
          <cell r="P1544">
            <v>32</v>
          </cell>
          <cell r="Q1544">
            <v>0</v>
          </cell>
          <cell r="R1544" t="str">
            <v>ETE 2020</v>
          </cell>
          <cell r="S1544" t="str">
            <v>APPAREL</v>
          </cell>
          <cell r="T1544" t="str">
            <v>WOMAN</v>
          </cell>
          <cell r="U1544" t="str">
            <v>(vide)</v>
          </cell>
          <cell r="V1544" t="str">
            <v>PCS</v>
          </cell>
          <cell r="W1544">
            <v>43</v>
          </cell>
          <cell r="X1544">
            <v>43</v>
          </cell>
          <cell r="BS1544">
            <v>2</v>
          </cell>
          <cell r="BT1544">
            <v>14</v>
          </cell>
          <cell r="BU1544">
            <v>21</v>
          </cell>
          <cell r="BV1544">
            <v>6</v>
          </cell>
          <cell r="CL1544">
            <v>0</v>
          </cell>
        </row>
        <row r="1545">
          <cell r="D1545" t="str">
            <v>304S0D0-005-PCS</v>
          </cell>
          <cell r="E1545" t="str">
            <v>304S0D0</v>
          </cell>
          <cell r="F1545" t="str">
            <v>COLMIN AUTHENTIC JPN</v>
          </cell>
          <cell r="G1545" t="str">
            <v>005</v>
          </cell>
          <cell r="H1545" t="str">
            <v>BLACK</v>
          </cell>
          <cell r="I1545">
            <v>15.914</v>
          </cell>
          <cell r="J1545">
            <v>89</v>
          </cell>
          <cell r="K1545">
            <v>0</v>
          </cell>
          <cell r="L1545">
            <v>35.6</v>
          </cell>
          <cell r="M1545">
            <v>0</v>
          </cell>
          <cell r="N1545">
            <v>80</v>
          </cell>
          <cell r="O1545">
            <v>0</v>
          </cell>
          <cell r="P1545">
            <v>32</v>
          </cell>
          <cell r="Q1545">
            <v>0</v>
          </cell>
          <cell r="R1545" t="str">
            <v>ETE 2020</v>
          </cell>
          <cell r="S1545" t="str">
            <v>APPAREL</v>
          </cell>
          <cell r="T1545" t="str">
            <v>MAN</v>
          </cell>
          <cell r="U1545" t="str">
            <v>(vide)</v>
          </cell>
          <cell r="V1545" t="str">
            <v>PCS</v>
          </cell>
          <cell r="W1545">
            <v>39</v>
          </cell>
          <cell r="X1545">
            <v>39</v>
          </cell>
          <cell r="BT1545">
            <v>12</v>
          </cell>
          <cell r="BU1545">
            <v>13</v>
          </cell>
          <cell r="BV1545">
            <v>8</v>
          </cell>
          <cell r="BW1545">
            <v>6</v>
          </cell>
          <cell r="CL1545">
            <v>0</v>
          </cell>
        </row>
        <row r="1546">
          <cell r="D1546" t="str">
            <v>304S0D0-902-PCS</v>
          </cell>
          <cell r="E1546" t="str">
            <v>304S0D0</v>
          </cell>
          <cell r="F1546" t="str">
            <v>COLMIN AUTHENTIC JPN</v>
          </cell>
          <cell r="G1546" t="str">
            <v>902</v>
          </cell>
          <cell r="H1546" t="str">
            <v>WHITE ANTIQUE - BLUE MD</v>
          </cell>
          <cell r="I1546">
            <v>15.914</v>
          </cell>
          <cell r="J1546">
            <v>89</v>
          </cell>
          <cell r="K1546">
            <v>0</v>
          </cell>
          <cell r="L1546">
            <v>35.6</v>
          </cell>
          <cell r="M1546">
            <v>0</v>
          </cell>
          <cell r="N1546">
            <v>80</v>
          </cell>
          <cell r="O1546">
            <v>0</v>
          </cell>
          <cell r="P1546">
            <v>32</v>
          </cell>
          <cell r="Q1546">
            <v>0</v>
          </cell>
          <cell r="R1546" t="str">
            <v>ETE 2020</v>
          </cell>
          <cell r="S1546" t="str">
            <v>APPAREL</v>
          </cell>
          <cell r="T1546" t="str">
            <v>MAN</v>
          </cell>
          <cell r="U1546" t="str">
            <v>(vide)</v>
          </cell>
          <cell r="V1546" t="str">
            <v>PCS</v>
          </cell>
          <cell r="W1546">
            <v>24</v>
          </cell>
          <cell r="X1546">
            <v>24</v>
          </cell>
          <cell r="BT1546">
            <v>6</v>
          </cell>
          <cell r="BU1546">
            <v>6</v>
          </cell>
          <cell r="BV1546">
            <v>7</v>
          </cell>
          <cell r="BW1546">
            <v>5</v>
          </cell>
          <cell r="CL1546">
            <v>0</v>
          </cell>
        </row>
        <row r="1547">
          <cell r="D1547" t="str">
            <v>304S1Q0-005-PCS</v>
          </cell>
          <cell r="E1547" t="str">
            <v>304S1Q0</v>
          </cell>
          <cell r="F1547" t="str">
            <v>CIULIA AUTHENTIC JPN</v>
          </cell>
          <cell r="G1547" t="str">
            <v>005</v>
          </cell>
          <cell r="H1547" t="str">
            <v>BLACK</v>
          </cell>
          <cell r="I1547">
            <v>22.452000000000002</v>
          </cell>
          <cell r="J1547">
            <v>109</v>
          </cell>
          <cell r="K1547">
            <v>0</v>
          </cell>
          <cell r="L1547">
            <v>43.6</v>
          </cell>
          <cell r="M1547">
            <v>0</v>
          </cell>
          <cell r="N1547">
            <v>100</v>
          </cell>
          <cell r="O1547">
            <v>0</v>
          </cell>
          <cell r="P1547">
            <v>40</v>
          </cell>
          <cell r="Q1547">
            <v>0</v>
          </cell>
          <cell r="R1547" t="str">
            <v>ETE 2020</v>
          </cell>
          <cell r="S1547" t="str">
            <v>APPAREL</v>
          </cell>
          <cell r="T1547" t="str">
            <v>WOMAN</v>
          </cell>
          <cell r="U1547" t="str">
            <v>(vide)</v>
          </cell>
          <cell r="V1547" t="str">
            <v>PCS</v>
          </cell>
          <cell r="W1547">
            <v>31</v>
          </cell>
          <cell r="X1547">
            <v>31</v>
          </cell>
          <cell r="BS1547">
            <v>13</v>
          </cell>
          <cell r="BT1547">
            <v>13</v>
          </cell>
          <cell r="BU1547">
            <v>3</v>
          </cell>
          <cell r="BV1547">
            <v>2</v>
          </cell>
          <cell r="CL1547">
            <v>0</v>
          </cell>
        </row>
        <row r="1548">
          <cell r="D1548" t="str">
            <v>304S1Q0-905-PCS</v>
          </cell>
          <cell r="E1548" t="str">
            <v>304S1Q0</v>
          </cell>
          <cell r="F1548" t="str">
            <v>CIULIA AUTHENTIC JPN</v>
          </cell>
          <cell r="G1548" t="str">
            <v>905</v>
          </cell>
          <cell r="H1548" t="str">
            <v>WHITE ANTIQUE</v>
          </cell>
          <cell r="I1548">
            <v>22.452000000000002</v>
          </cell>
          <cell r="J1548">
            <v>109</v>
          </cell>
          <cell r="K1548">
            <v>0</v>
          </cell>
          <cell r="L1548">
            <v>43.6</v>
          </cell>
          <cell r="M1548">
            <v>0</v>
          </cell>
          <cell r="N1548">
            <v>100</v>
          </cell>
          <cell r="O1548">
            <v>0</v>
          </cell>
          <cell r="P1548">
            <v>40</v>
          </cell>
          <cell r="Q1548">
            <v>0</v>
          </cell>
          <cell r="R1548" t="str">
            <v>ETE 2020</v>
          </cell>
          <cell r="S1548" t="str">
            <v>APPAREL</v>
          </cell>
          <cell r="T1548" t="str">
            <v>WOMAN</v>
          </cell>
          <cell r="U1548" t="str">
            <v>(vide)</v>
          </cell>
          <cell r="V1548" t="str">
            <v>PCS</v>
          </cell>
          <cell r="W1548">
            <v>32</v>
          </cell>
          <cell r="X1548">
            <v>32</v>
          </cell>
          <cell r="BS1548">
            <v>13</v>
          </cell>
          <cell r="BT1548">
            <v>13</v>
          </cell>
          <cell r="BU1548">
            <v>4</v>
          </cell>
          <cell r="BV1548">
            <v>2</v>
          </cell>
          <cell r="CL1548">
            <v>0</v>
          </cell>
        </row>
        <row r="1549">
          <cell r="D1549" t="str">
            <v>304S1S0-005-PCS</v>
          </cell>
          <cell r="E1549" t="str">
            <v>304S1S0</v>
          </cell>
          <cell r="F1549" t="str">
            <v>CIULIO AUTHENTIC JPN</v>
          </cell>
          <cell r="G1549" t="str">
            <v>005</v>
          </cell>
          <cell r="H1549" t="str">
            <v>BLACK</v>
          </cell>
          <cell r="I1549">
            <v>17.236999999999998</v>
          </cell>
          <cell r="J1549">
            <v>99</v>
          </cell>
          <cell r="K1549">
            <v>0</v>
          </cell>
          <cell r="L1549">
            <v>39.6</v>
          </cell>
          <cell r="M1549">
            <v>0</v>
          </cell>
          <cell r="N1549">
            <v>90</v>
          </cell>
          <cell r="O1549">
            <v>0</v>
          </cell>
          <cell r="P1549">
            <v>36</v>
          </cell>
          <cell r="Q1549">
            <v>0</v>
          </cell>
          <cell r="R1549" t="str">
            <v>ETE 2020</v>
          </cell>
          <cell r="S1549" t="str">
            <v>APPAREL</v>
          </cell>
          <cell r="T1549" t="str">
            <v>MAN</v>
          </cell>
          <cell r="U1549" t="str">
            <v>(vide)</v>
          </cell>
          <cell r="V1549" t="str">
            <v>PCS</v>
          </cell>
          <cell r="W1549">
            <v>36</v>
          </cell>
          <cell r="X1549">
            <v>36</v>
          </cell>
          <cell r="BT1549">
            <v>10</v>
          </cell>
          <cell r="BU1549">
            <v>12</v>
          </cell>
          <cell r="BV1549">
            <v>9</v>
          </cell>
          <cell r="BW1549">
            <v>5</v>
          </cell>
          <cell r="CL1549">
            <v>0</v>
          </cell>
        </row>
        <row r="1550">
          <cell r="D1550" t="str">
            <v>304S1S0-903-PCS</v>
          </cell>
          <cell r="E1550" t="str">
            <v>304S1S0</v>
          </cell>
          <cell r="F1550" t="str">
            <v>CIULIO AUTHENTIC JPN</v>
          </cell>
          <cell r="G1550" t="str">
            <v>903</v>
          </cell>
          <cell r="H1550" t="str">
            <v>BLUE MD - WHITE ANTIQUE</v>
          </cell>
          <cell r="I1550">
            <v>17.236999999999998</v>
          </cell>
          <cell r="J1550">
            <v>99</v>
          </cell>
          <cell r="K1550">
            <v>0</v>
          </cell>
          <cell r="L1550">
            <v>39.6</v>
          </cell>
          <cell r="M1550">
            <v>0</v>
          </cell>
          <cell r="N1550">
            <v>90</v>
          </cell>
          <cell r="O1550">
            <v>0</v>
          </cell>
          <cell r="P1550">
            <v>36</v>
          </cell>
          <cell r="Q1550">
            <v>0</v>
          </cell>
          <cell r="R1550" t="str">
            <v>ETE 2020</v>
          </cell>
          <cell r="S1550" t="str">
            <v>APPAREL</v>
          </cell>
          <cell r="T1550" t="str">
            <v>MAN</v>
          </cell>
          <cell r="U1550" t="str">
            <v>(vide)</v>
          </cell>
          <cell r="V1550" t="str">
            <v>PCS</v>
          </cell>
          <cell r="W1550">
            <v>37</v>
          </cell>
          <cell r="X1550">
            <v>37</v>
          </cell>
          <cell r="BS1550">
            <v>3</v>
          </cell>
          <cell r="BT1550">
            <v>13</v>
          </cell>
          <cell r="BU1550">
            <v>12</v>
          </cell>
          <cell r="BV1550">
            <v>4</v>
          </cell>
          <cell r="BW1550">
            <v>5</v>
          </cell>
          <cell r="CL1550">
            <v>0</v>
          </cell>
        </row>
        <row r="1551">
          <cell r="D1551" t="str">
            <v>304S1V0-902-PCS</v>
          </cell>
          <cell r="E1551" t="str">
            <v>304S1V0</v>
          </cell>
          <cell r="F1551" t="str">
            <v>COBY AUTHENTIC JPN</v>
          </cell>
          <cell r="G1551" t="str">
            <v>902</v>
          </cell>
          <cell r="H1551" t="str">
            <v>WHITE ANTIQUE - BLUE MD</v>
          </cell>
          <cell r="I1551">
            <v>9.5749999999999993</v>
          </cell>
          <cell r="J1551">
            <v>69</v>
          </cell>
          <cell r="K1551">
            <v>0</v>
          </cell>
          <cell r="L1551">
            <v>27.6</v>
          </cell>
          <cell r="M1551">
            <v>0</v>
          </cell>
          <cell r="N1551">
            <v>60</v>
          </cell>
          <cell r="O1551">
            <v>0</v>
          </cell>
          <cell r="P1551">
            <v>24</v>
          </cell>
          <cell r="Q1551">
            <v>0</v>
          </cell>
          <cell r="R1551" t="str">
            <v>ETE 2020</v>
          </cell>
          <cell r="S1551" t="str">
            <v>APPAREL</v>
          </cell>
          <cell r="T1551" t="str">
            <v>MAN</v>
          </cell>
          <cell r="U1551" t="str">
            <v>(vide)</v>
          </cell>
          <cell r="V1551" t="str">
            <v>PCS</v>
          </cell>
          <cell r="W1551">
            <v>69</v>
          </cell>
          <cell r="X1551">
            <v>69</v>
          </cell>
          <cell r="BT1551">
            <v>16</v>
          </cell>
          <cell r="BU1551">
            <v>24</v>
          </cell>
          <cell r="BV1551">
            <v>15</v>
          </cell>
          <cell r="BW1551">
            <v>14</v>
          </cell>
          <cell r="CL1551">
            <v>0</v>
          </cell>
        </row>
        <row r="1552">
          <cell r="D1552" t="str">
            <v>304S1V0-A01-PCS</v>
          </cell>
          <cell r="E1552" t="str">
            <v>304S1V0</v>
          </cell>
          <cell r="F1552" t="str">
            <v>COBY AUTHENTIC JPN</v>
          </cell>
          <cell r="G1552" t="str">
            <v>A01</v>
          </cell>
          <cell r="H1552" t="str">
            <v>BLACK</v>
          </cell>
          <cell r="I1552">
            <v>9.5749999999999993</v>
          </cell>
          <cell r="J1552">
            <v>69</v>
          </cell>
          <cell r="K1552">
            <v>0</v>
          </cell>
          <cell r="L1552">
            <v>27.6</v>
          </cell>
          <cell r="M1552">
            <v>0</v>
          </cell>
          <cell r="N1552">
            <v>60</v>
          </cell>
          <cell r="O1552">
            <v>0</v>
          </cell>
          <cell r="P1552">
            <v>24</v>
          </cell>
          <cell r="Q1552">
            <v>0</v>
          </cell>
          <cell r="R1552" t="str">
            <v>ETE 2020</v>
          </cell>
          <cell r="S1552" t="str">
            <v>APPAREL</v>
          </cell>
          <cell r="T1552" t="str">
            <v>MAN</v>
          </cell>
          <cell r="U1552" t="str">
            <v>(vide)</v>
          </cell>
          <cell r="V1552" t="str">
            <v>PCS</v>
          </cell>
          <cell r="W1552">
            <v>12</v>
          </cell>
          <cell r="X1552">
            <v>12</v>
          </cell>
          <cell r="BT1552">
            <v>3</v>
          </cell>
          <cell r="BU1552">
            <v>3</v>
          </cell>
          <cell r="BV1552">
            <v>2</v>
          </cell>
          <cell r="BW1552">
            <v>4</v>
          </cell>
          <cell r="CL1552">
            <v>0</v>
          </cell>
        </row>
        <row r="1553">
          <cell r="D1553" t="str">
            <v>304S1W0-901-PCS</v>
          </cell>
          <cell r="E1553" t="str">
            <v>304S1W0</v>
          </cell>
          <cell r="F1553" t="str">
            <v>CYMIL AUTHENTIC JPN</v>
          </cell>
          <cell r="G1553" t="str">
            <v>901</v>
          </cell>
          <cell r="H1553" t="str">
            <v>GREEN - WHITE ANTIQUE</v>
          </cell>
          <cell r="I1553">
            <v>12.603999999999999</v>
          </cell>
          <cell r="J1553">
            <v>69</v>
          </cell>
          <cell r="K1553">
            <v>0</v>
          </cell>
          <cell r="L1553">
            <v>27.6</v>
          </cell>
          <cell r="M1553">
            <v>0</v>
          </cell>
          <cell r="N1553">
            <v>60</v>
          </cell>
          <cell r="O1553">
            <v>0</v>
          </cell>
          <cell r="P1553">
            <v>24</v>
          </cell>
          <cell r="Q1553">
            <v>0</v>
          </cell>
          <cell r="R1553" t="str">
            <v>ETE 2020</v>
          </cell>
          <cell r="S1553" t="str">
            <v>APPAREL</v>
          </cell>
          <cell r="T1553" t="str">
            <v>WOMAN</v>
          </cell>
          <cell r="U1553" t="str">
            <v>(vide)</v>
          </cell>
          <cell r="V1553" t="str">
            <v>PCS</v>
          </cell>
          <cell r="W1553">
            <v>14</v>
          </cell>
          <cell r="X1553">
            <v>14</v>
          </cell>
          <cell r="BS1553">
            <v>3</v>
          </cell>
          <cell r="BT1553">
            <v>5</v>
          </cell>
          <cell r="BU1553">
            <v>6</v>
          </cell>
          <cell r="CL1553">
            <v>0</v>
          </cell>
        </row>
        <row r="1554">
          <cell r="D1554" t="str">
            <v>304S1X0-005-PCS</v>
          </cell>
          <cell r="E1554" t="str">
            <v>304S1X0</v>
          </cell>
          <cell r="F1554" t="str">
            <v>CIUTRUS AUTHENTIC JPN</v>
          </cell>
          <cell r="G1554" t="str">
            <v>005</v>
          </cell>
          <cell r="H1554" t="str">
            <v>BLACK</v>
          </cell>
          <cell r="I1554">
            <v>9.4670000000000005</v>
          </cell>
          <cell r="J1554">
            <v>79</v>
          </cell>
          <cell r="K1554">
            <v>0</v>
          </cell>
          <cell r="L1554">
            <v>31.6</v>
          </cell>
          <cell r="M1554">
            <v>0</v>
          </cell>
          <cell r="N1554">
            <v>70</v>
          </cell>
          <cell r="O1554">
            <v>0</v>
          </cell>
          <cell r="P1554">
            <v>28</v>
          </cell>
          <cell r="Q1554">
            <v>0</v>
          </cell>
          <cell r="R1554" t="str">
            <v>ETE 2020</v>
          </cell>
          <cell r="S1554" t="str">
            <v>APPAREL</v>
          </cell>
          <cell r="T1554" t="str">
            <v>MAN</v>
          </cell>
          <cell r="U1554" t="str">
            <v>(vide)</v>
          </cell>
          <cell r="V1554" t="str">
            <v>PCS</v>
          </cell>
          <cell r="W1554">
            <v>11</v>
          </cell>
          <cell r="X1554">
            <v>11</v>
          </cell>
          <cell r="BT1554">
            <v>3</v>
          </cell>
          <cell r="BU1554">
            <v>5</v>
          </cell>
          <cell r="BV1554">
            <v>1</v>
          </cell>
          <cell r="BW1554">
            <v>2</v>
          </cell>
          <cell r="CL1554">
            <v>0</v>
          </cell>
        </row>
        <row r="1555">
          <cell r="D1555" t="str">
            <v>304S1X0-902-PCS</v>
          </cell>
          <cell r="E1555" t="str">
            <v>304S1X0</v>
          </cell>
          <cell r="F1555" t="str">
            <v>CIUTRUS AUTHENTIC JPN</v>
          </cell>
          <cell r="G1555" t="str">
            <v>902</v>
          </cell>
          <cell r="H1555" t="str">
            <v>WHITE ANTIQUE - BLUE MD</v>
          </cell>
          <cell r="I1555">
            <v>9.4670000000000005</v>
          </cell>
          <cell r="J1555">
            <v>79</v>
          </cell>
          <cell r="K1555">
            <v>0</v>
          </cell>
          <cell r="L1555">
            <v>31.6</v>
          </cell>
          <cell r="M1555">
            <v>0</v>
          </cell>
          <cell r="N1555">
            <v>70</v>
          </cell>
          <cell r="O1555">
            <v>0</v>
          </cell>
          <cell r="P1555">
            <v>28</v>
          </cell>
          <cell r="Q1555">
            <v>0</v>
          </cell>
          <cell r="R1555" t="str">
            <v>ETE 2020</v>
          </cell>
          <cell r="S1555" t="str">
            <v>APPAREL</v>
          </cell>
          <cell r="T1555" t="str">
            <v>MAN</v>
          </cell>
          <cell r="U1555" t="str">
            <v>(vide)</v>
          </cell>
          <cell r="V1555" t="str">
            <v>PCS</v>
          </cell>
          <cell r="W1555">
            <v>54</v>
          </cell>
          <cell r="X1555">
            <v>54</v>
          </cell>
          <cell r="BS1555">
            <v>2</v>
          </cell>
          <cell r="BT1555">
            <v>18</v>
          </cell>
          <cell r="BU1555">
            <v>21</v>
          </cell>
          <cell r="BV1555">
            <v>12</v>
          </cell>
          <cell r="BW1555">
            <v>1</v>
          </cell>
          <cell r="CL1555">
            <v>0</v>
          </cell>
        </row>
        <row r="1556">
          <cell r="D1556" t="str">
            <v>304S1Y0-005-PCS</v>
          </cell>
          <cell r="E1556" t="str">
            <v>304S1Y0</v>
          </cell>
          <cell r="F1556" t="str">
            <v>CAZY AUTHENTIC JPN</v>
          </cell>
          <cell r="G1556" t="str">
            <v>005</v>
          </cell>
          <cell r="H1556" t="str">
            <v>BLACK</v>
          </cell>
          <cell r="I1556">
            <v>9.6649999999999991</v>
          </cell>
          <cell r="J1556">
            <v>55</v>
          </cell>
          <cell r="K1556">
            <v>0</v>
          </cell>
          <cell r="L1556">
            <v>22</v>
          </cell>
          <cell r="M1556">
            <v>0</v>
          </cell>
          <cell r="N1556">
            <v>50</v>
          </cell>
          <cell r="O1556">
            <v>0</v>
          </cell>
          <cell r="P1556">
            <v>20</v>
          </cell>
          <cell r="Q1556">
            <v>0</v>
          </cell>
          <cell r="R1556" t="str">
            <v>ETE 2020</v>
          </cell>
          <cell r="S1556" t="str">
            <v>APPAREL</v>
          </cell>
          <cell r="T1556" t="str">
            <v>WOMAN</v>
          </cell>
          <cell r="U1556" t="str">
            <v>(vide)</v>
          </cell>
          <cell r="V1556" t="str">
            <v>PCS</v>
          </cell>
          <cell r="W1556">
            <v>44</v>
          </cell>
          <cell r="X1556">
            <v>44</v>
          </cell>
          <cell r="BS1556">
            <v>14</v>
          </cell>
          <cell r="BT1556">
            <v>16</v>
          </cell>
          <cell r="BU1556">
            <v>10</v>
          </cell>
          <cell r="BV1556">
            <v>4</v>
          </cell>
          <cell r="CL1556">
            <v>0</v>
          </cell>
        </row>
        <row r="1557">
          <cell r="D1557" t="str">
            <v>304S1Y0-901-PCS</v>
          </cell>
          <cell r="E1557" t="str">
            <v>304S1Y0</v>
          </cell>
          <cell r="F1557" t="str">
            <v>CAZY AUTHENTIC JPN</v>
          </cell>
          <cell r="G1557" t="str">
            <v>901</v>
          </cell>
          <cell r="H1557" t="str">
            <v>GREEN - WHITE ANTIQUE</v>
          </cell>
          <cell r="I1557">
            <v>9.6649999999999991</v>
          </cell>
          <cell r="J1557">
            <v>55</v>
          </cell>
          <cell r="K1557">
            <v>0</v>
          </cell>
          <cell r="L1557">
            <v>22</v>
          </cell>
          <cell r="M1557">
            <v>0</v>
          </cell>
          <cell r="N1557">
            <v>50</v>
          </cell>
          <cell r="O1557">
            <v>0</v>
          </cell>
          <cell r="P1557">
            <v>20</v>
          </cell>
          <cell r="Q1557">
            <v>0</v>
          </cell>
          <cell r="R1557" t="str">
            <v>ETE 2020</v>
          </cell>
          <cell r="S1557" t="str">
            <v>APPAREL</v>
          </cell>
          <cell r="T1557" t="str">
            <v>WOMAN</v>
          </cell>
          <cell r="U1557" t="str">
            <v>(vide)</v>
          </cell>
          <cell r="V1557" t="str">
            <v>PCS</v>
          </cell>
          <cell r="W1557">
            <v>9</v>
          </cell>
          <cell r="X1557">
            <v>9</v>
          </cell>
          <cell r="BS1557">
            <v>2</v>
          </cell>
          <cell r="BT1557">
            <v>3</v>
          </cell>
          <cell r="BU1557">
            <v>1</v>
          </cell>
          <cell r="BV1557">
            <v>3</v>
          </cell>
          <cell r="CL1557">
            <v>0</v>
          </cell>
        </row>
        <row r="1558">
          <cell r="D1558" t="str">
            <v>304S2A0-907-PCS</v>
          </cell>
          <cell r="E1558" t="str">
            <v>304S2A0</v>
          </cell>
          <cell r="F1558" t="str">
            <v>LIMA BACKPACK</v>
          </cell>
          <cell r="G1558" t="str">
            <v>907</v>
          </cell>
          <cell r="H1558" t="str">
            <v xml:space="preserve">PINK CARNATION BLACK </v>
          </cell>
          <cell r="I1558">
            <v>3.3959999999999999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20</v>
          </cell>
          <cell r="O1558">
            <v>0</v>
          </cell>
          <cell r="P1558">
            <v>10</v>
          </cell>
          <cell r="Q1558">
            <v>0</v>
          </cell>
          <cell r="R1558" t="str">
            <v>ETE 2019</v>
          </cell>
          <cell r="S1558" t="str">
            <v>BAG</v>
          </cell>
          <cell r="T1558" t="str">
            <v>UNISEX</v>
          </cell>
          <cell r="U1558" t="str">
            <v>(vide)</v>
          </cell>
          <cell r="V1558" t="str">
            <v>PCS</v>
          </cell>
          <cell r="W1558">
            <v>110</v>
          </cell>
          <cell r="X1558">
            <v>110</v>
          </cell>
          <cell r="CF1558">
            <v>110</v>
          </cell>
          <cell r="CL1558">
            <v>0</v>
          </cell>
        </row>
        <row r="1559">
          <cell r="D1559" t="str">
            <v>304S2A0-908-PCS</v>
          </cell>
          <cell r="E1559" t="str">
            <v>304S2A0</v>
          </cell>
          <cell r="F1559" t="str">
            <v>LIMA BACKPACK</v>
          </cell>
          <cell r="G1559" t="str">
            <v>908</v>
          </cell>
          <cell r="H1559" t="str">
            <v xml:space="preserve">RED HOT CORAL BLACK </v>
          </cell>
          <cell r="I1559">
            <v>3.3959999999999999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20</v>
          </cell>
          <cell r="O1559">
            <v>0</v>
          </cell>
          <cell r="P1559">
            <v>10</v>
          </cell>
          <cell r="Q1559">
            <v>0</v>
          </cell>
          <cell r="R1559" t="str">
            <v>ETE 2019</v>
          </cell>
          <cell r="S1559" t="str">
            <v>BAG</v>
          </cell>
          <cell r="T1559" t="str">
            <v>UNISEX</v>
          </cell>
          <cell r="U1559" t="str">
            <v>(vide)</v>
          </cell>
          <cell r="V1559" t="str">
            <v>PCS</v>
          </cell>
          <cell r="W1559">
            <v>90</v>
          </cell>
          <cell r="X1559">
            <v>90</v>
          </cell>
          <cell r="CF1559">
            <v>90</v>
          </cell>
          <cell r="CL1559">
            <v>0</v>
          </cell>
        </row>
        <row r="1560">
          <cell r="D1560" t="str">
            <v>304S2C0-900-PCS</v>
          </cell>
          <cell r="E1560" t="str">
            <v>304S2C0</v>
          </cell>
          <cell r="F1560" t="str">
            <v>DUNNY</v>
          </cell>
          <cell r="G1560" t="str">
            <v>900</v>
          </cell>
          <cell r="H1560" t="str">
            <v xml:space="preserve">BLACK </v>
          </cell>
          <cell r="I1560">
            <v>4.5789999999999997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25</v>
          </cell>
          <cell r="O1560">
            <v>0</v>
          </cell>
          <cell r="P1560">
            <v>12.5</v>
          </cell>
          <cell r="Q1560">
            <v>0</v>
          </cell>
          <cell r="R1560" t="str">
            <v>ETE 2019</v>
          </cell>
          <cell r="S1560" t="str">
            <v>BAG</v>
          </cell>
          <cell r="T1560" t="str">
            <v>UNISEX</v>
          </cell>
          <cell r="U1560" t="str">
            <v>(vide)</v>
          </cell>
          <cell r="V1560" t="str">
            <v>PCS</v>
          </cell>
          <cell r="W1560">
            <v>365</v>
          </cell>
          <cell r="X1560">
            <v>365</v>
          </cell>
          <cell r="CF1560">
            <v>365</v>
          </cell>
          <cell r="CL1560">
            <v>0</v>
          </cell>
        </row>
        <row r="1561">
          <cell r="D1561" t="str">
            <v>304S300-904-PCS</v>
          </cell>
          <cell r="E1561" t="str">
            <v>304S300</v>
          </cell>
          <cell r="F1561" t="str">
            <v>CORYS AUTHENTIC RACE</v>
          </cell>
          <cell r="G1561" t="str">
            <v>904</v>
          </cell>
          <cell r="H1561" t="str">
            <v>RED - WHITE - TURQUOISE</v>
          </cell>
          <cell r="I1561">
            <v>16.623000000000001</v>
          </cell>
          <cell r="J1561">
            <v>89</v>
          </cell>
          <cell r="K1561">
            <v>0</v>
          </cell>
          <cell r="L1561">
            <v>35.6</v>
          </cell>
          <cell r="M1561">
            <v>0</v>
          </cell>
          <cell r="N1561">
            <v>80</v>
          </cell>
          <cell r="O1561">
            <v>0</v>
          </cell>
          <cell r="P1561">
            <v>32</v>
          </cell>
          <cell r="Q1561">
            <v>0</v>
          </cell>
          <cell r="R1561" t="str">
            <v>ETE 2020</v>
          </cell>
          <cell r="S1561" t="str">
            <v>APPAREL</v>
          </cell>
          <cell r="T1561" t="str">
            <v>WOMAN</v>
          </cell>
          <cell r="U1561" t="str">
            <v>(vide)</v>
          </cell>
          <cell r="V1561" t="str">
            <v>PCS</v>
          </cell>
          <cell r="W1561">
            <v>28</v>
          </cell>
          <cell r="X1561">
            <v>28</v>
          </cell>
          <cell r="BS1561">
            <v>12</v>
          </cell>
          <cell r="BT1561">
            <v>8</v>
          </cell>
          <cell r="BU1561">
            <v>4</v>
          </cell>
          <cell r="BV1561">
            <v>4</v>
          </cell>
          <cell r="CL1561">
            <v>0</v>
          </cell>
        </row>
        <row r="1562">
          <cell r="D1562" t="str">
            <v>304S300-908-PCS</v>
          </cell>
          <cell r="E1562" t="str">
            <v>304S300</v>
          </cell>
          <cell r="F1562" t="str">
            <v>CORYS AUTHENTIC RACE</v>
          </cell>
          <cell r="G1562" t="str">
            <v>908</v>
          </cell>
          <cell r="H1562" t="str">
            <v>BLACK - RED -WHITE</v>
          </cell>
          <cell r="I1562">
            <v>16.623000000000001</v>
          </cell>
          <cell r="J1562">
            <v>89</v>
          </cell>
          <cell r="K1562">
            <v>0</v>
          </cell>
          <cell r="L1562">
            <v>35.6</v>
          </cell>
          <cell r="M1562">
            <v>0</v>
          </cell>
          <cell r="N1562">
            <v>80</v>
          </cell>
          <cell r="O1562">
            <v>0</v>
          </cell>
          <cell r="P1562">
            <v>32</v>
          </cell>
          <cell r="Q1562">
            <v>0</v>
          </cell>
          <cell r="R1562" t="str">
            <v>ETE 2020</v>
          </cell>
          <cell r="S1562" t="str">
            <v>APPAREL</v>
          </cell>
          <cell r="T1562" t="str">
            <v>WOMAN</v>
          </cell>
          <cell r="U1562" t="str">
            <v>(vide)</v>
          </cell>
          <cell r="V1562" t="str">
            <v>PCS</v>
          </cell>
          <cell r="W1562">
            <v>37</v>
          </cell>
          <cell r="X1562">
            <v>37</v>
          </cell>
          <cell r="BS1562">
            <v>13</v>
          </cell>
          <cell r="BT1562">
            <v>15</v>
          </cell>
          <cell r="BU1562">
            <v>7</v>
          </cell>
          <cell r="BV1562">
            <v>2</v>
          </cell>
          <cell r="CL1562">
            <v>0</v>
          </cell>
        </row>
        <row r="1563">
          <cell r="D1563" t="str">
            <v>304S320-912-PCS</v>
          </cell>
          <cell r="E1563" t="str">
            <v>304S320</v>
          </cell>
          <cell r="F1563" t="str">
            <v>CLIOS AUTHENTIC RACE</v>
          </cell>
          <cell r="G1563" t="str">
            <v>912</v>
          </cell>
          <cell r="H1563" t="str">
            <v>BLACK - WHITE - TURQUOISE</v>
          </cell>
          <cell r="I1563">
            <v>12.311999999999999</v>
          </cell>
          <cell r="J1563">
            <v>89</v>
          </cell>
          <cell r="K1563">
            <v>0</v>
          </cell>
          <cell r="L1563">
            <v>35.6</v>
          </cell>
          <cell r="M1563">
            <v>0</v>
          </cell>
          <cell r="N1563">
            <v>80</v>
          </cell>
          <cell r="O1563">
            <v>0</v>
          </cell>
          <cell r="P1563">
            <v>32</v>
          </cell>
          <cell r="Q1563">
            <v>0</v>
          </cell>
          <cell r="R1563" t="str">
            <v>ETE 2020</v>
          </cell>
          <cell r="S1563" t="str">
            <v>APPAREL</v>
          </cell>
          <cell r="T1563" t="str">
            <v>MAN</v>
          </cell>
          <cell r="U1563" t="str">
            <v>(vide)</v>
          </cell>
          <cell r="V1563" t="str">
            <v>PCS</v>
          </cell>
          <cell r="W1563">
            <v>28</v>
          </cell>
          <cell r="X1563">
            <v>28</v>
          </cell>
          <cell r="BT1563">
            <v>5</v>
          </cell>
          <cell r="BU1563">
            <v>9</v>
          </cell>
          <cell r="BV1563">
            <v>7</v>
          </cell>
          <cell r="BW1563">
            <v>7</v>
          </cell>
          <cell r="CL1563">
            <v>0</v>
          </cell>
        </row>
        <row r="1564">
          <cell r="D1564" t="str">
            <v>304S330-902-PCS</v>
          </cell>
          <cell r="E1564" t="str">
            <v>304S330</v>
          </cell>
          <cell r="F1564" t="str">
            <v>CLEMY AUTHENTIC RACE</v>
          </cell>
          <cell r="G1564" t="str">
            <v>902</v>
          </cell>
          <cell r="H1564" t="str">
            <v>WHITE - RED - BLACK -TURQUOISE</v>
          </cell>
          <cell r="I1564">
            <v>17.582999999999998</v>
          </cell>
          <cell r="J1564">
            <v>109</v>
          </cell>
          <cell r="K1564">
            <v>0</v>
          </cell>
          <cell r="L1564">
            <v>43.6</v>
          </cell>
          <cell r="M1564">
            <v>0</v>
          </cell>
          <cell r="N1564">
            <v>100</v>
          </cell>
          <cell r="O1564">
            <v>0</v>
          </cell>
          <cell r="P1564">
            <v>40</v>
          </cell>
          <cell r="Q1564">
            <v>0</v>
          </cell>
          <cell r="R1564" t="str">
            <v>ETE 2020</v>
          </cell>
          <cell r="S1564" t="str">
            <v>APPAREL</v>
          </cell>
          <cell r="T1564" t="str">
            <v>WOMAN</v>
          </cell>
          <cell r="U1564" t="str">
            <v>(vide)</v>
          </cell>
          <cell r="V1564" t="str">
            <v>PCS</v>
          </cell>
          <cell r="W1564">
            <v>115</v>
          </cell>
          <cell r="X1564">
            <v>115</v>
          </cell>
          <cell r="BS1564">
            <v>26</v>
          </cell>
          <cell r="BT1564">
            <v>39</v>
          </cell>
          <cell r="BU1564">
            <v>43</v>
          </cell>
          <cell r="BV1564">
            <v>7</v>
          </cell>
          <cell r="CL1564">
            <v>0</v>
          </cell>
        </row>
        <row r="1565">
          <cell r="D1565" t="str">
            <v>304S340-911-PCS</v>
          </cell>
          <cell r="E1565" t="str">
            <v>304S340</v>
          </cell>
          <cell r="F1565" t="str">
            <v>CEDRIC AUTHENTIC RACE</v>
          </cell>
          <cell r="G1565" t="str">
            <v>911</v>
          </cell>
          <cell r="H1565" t="str">
            <v>WHITE - TURQUOISE - BLACK</v>
          </cell>
          <cell r="I1565">
            <v>18.687000000000001</v>
          </cell>
          <cell r="J1565">
            <v>119</v>
          </cell>
          <cell r="K1565">
            <v>0</v>
          </cell>
          <cell r="L1565">
            <v>47.6</v>
          </cell>
          <cell r="M1565">
            <v>0</v>
          </cell>
          <cell r="N1565">
            <v>105</v>
          </cell>
          <cell r="O1565">
            <v>0</v>
          </cell>
          <cell r="P1565">
            <v>42</v>
          </cell>
          <cell r="Q1565">
            <v>0</v>
          </cell>
          <cell r="R1565" t="str">
            <v>ETE 2020</v>
          </cell>
          <cell r="S1565" t="str">
            <v>APPAREL</v>
          </cell>
          <cell r="T1565" t="str">
            <v>MAN</v>
          </cell>
          <cell r="U1565" t="str">
            <v>(vide)</v>
          </cell>
          <cell r="V1565" t="str">
            <v>PCS</v>
          </cell>
          <cell r="W1565">
            <v>135</v>
          </cell>
          <cell r="X1565">
            <v>135</v>
          </cell>
          <cell r="BT1565">
            <v>31</v>
          </cell>
          <cell r="BU1565">
            <v>41</v>
          </cell>
          <cell r="BV1565">
            <v>46</v>
          </cell>
          <cell r="BW1565">
            <v>16</v>
          </cell>
          <cell r="BX1565">
            <v>1</v>
          </cell>
          <cell r="CL1565">
            <v>0</v>
          </cell>
        </row>
        <row r="1566">
          <cell r="D1566" t="str">
            <v>304S380-902-PCS</v>
          </cell>
          <cell r="E1566" t="str">
            <v>304S380</v>
          </cell>
          <cell r="F1566" t="str">
            <v>AUTHENTIC SAND CADY</v>
          </cell>
          <cell r="G1566" t="str">
            <v>902</v>
          </cell>
          <cell r="H1566" t="str">
            <v>WHITE/GREEN AQUA/PINK</v>
          </cell>
          <cell r="I1566">
            <v>9.0470000000000006</v>
          </cell>
          <cell r="J1566">
            <v>59</v>
          </cell>
          <cell r="K1566">
            <v>0</v>
          </cell>
          <cell r="L1566">
            <v>23.6</v>
          </cell>
          <cell r="M1566">
            <v>0</v>
          </cell>
          <cell r="N1566">
            <v>50</v>
          </cell>
          <cell r="O1566">
            <v>0</v>
          </cell>
          <cell r="P1566">
            <v>20</v>
          </cell>
          <cell r="Q1566">
            <v>0</v>
          </cell>
          <cell r="R1566" t="str">
            <v>ETE 2020</v>
          </cell>
          <cell r="S1566" t="str">
            <v>APPAREL</v>
          </cell>
          <cell r="T1566" t="str">
            <v>WOMAN</v>
          </cell>
          <cell r="U1566" t="str">
            <v>(vide)</v>
          </cell>
          <cell r="V1566" t="str">
            <v>PCS</v>
          </cell>
          <cell r="W1566">
            <v>22</v>
          </cell>
          <cell r="X1566">
            <v>22</v>
          </cell>
          <cell r="BS1566">
            <v>8</v>
          </cell>
          <cell r="BT1566">
            <v>11</v>
          </cell>
          <cell r="BU1566">
            <v>3</v>
          </cell>
          <cell r="CL1566">
            <v>0</v>
          </cell>
        </row>
        <row r="1567">
          <cell r="D1567" t="str">
            <v>304S380-A06-PCS</v>
          </cell>
          <cell r="E1567" t="str">
            <v>304S380</v>
          </cell>
          <cell r="F1567" t="str">
            <v>AUTHENTIC SAND CADY</v>
          </cell>
          <cell r="G1567" t="str">
            <v>A06</v>
          </cell>
          <cell r="H1567" t="str">
            <v>BLACK/WHITE/RED FRAGOLA</v>
          </cell>
          <cell r="I1567">
            <v>9.0470000000000006</v>
          </cell>
          <cell r="J1567">
            <v>59</v>
          </cell>
          <cell r="K1567">
            <v>0</v>
          </cell>
          <cell r="L1567">
            <v>23.6</v>
          </cell>
          <cell r="M1567">
            <v>0</v>
          </cell>
          <cell r="N1567">
            <v>50</v>
          </cell>
          <cell r="O1567">
            <v>0</v>
          </cell>
          <cell r="P1567">
            <v>20</v>
          </cell>
          <cell r="Q1567">
            <v>0</v>
          </cell>
          <cell r="R1567" t="str">
            <v>ETE 2020</v>
          </cell>
          <cell r="S1567" t="str">
            <v>APPAREL</v>
          </cell>
          <cell r="T1567" t="str">
            <v>WOMAN</v>
          </cell>
          <cell r="U1567" t="str">
            <v>(vide)</v>
          </cell>
          <cell r="V1567" t="str">
            <v>PCS</v>
          </cell>
          <cell r="W1567">
            <v>18</v>
          </cell>
          <cell r="X1567">
            <v>18</v>
          </cell>
          <cell r="BS1567">
            <v>6</v>
          </cell>
          <cell r="BT1567">
            <v>10</v>
          </cell>
          <cell r="BU1567">
            <v>2</v>
          </cell>
          <cell r="CL1567">
            <v>0</v>
          </cell>
        </row>
        <row r="1568">
          <cell r="D1568" t="str">
            <v>304S390-913-PCS</v>
          </cell>
          <cell r="E1568" t="str">
            <v>304S390</v>
          </cell>
          <cell r="F1568" t="str">
            <v>CLOVY AUTHENTIC RACE</v>
          </cell>
          <cell r="G1568" t="str">
            <v>913</v>
          </cell>
          <cell r="H1568" t="str">
            <v>BLACK - RED -TURQUOISE - WHITE</v>
          </cell>
          <cell r="I1568">
            <v>14.385</v>
          </cell>
          <cell r="J1568">
            <v>79</v>
          </cell>
          <cell r="K1568">
            <v>0</v>
          </cell>
          <cell r="L1568">
            <v>31.6</v>
          </cell>
          <cell r="M1568">
            <v>0</v>
          </cell>
          <cell r="N1568">
            <v>70</v>
          </cell>
          <cell r="O1568">
            <v>0</v>
          </cell>
          <cell r="P1568">
            <v>28</v>
          </cell>
          <cell r="Q1568">
            <v>0</v>
          </cell>
          <cell r="R1568" t="str">
            <v>ETE 2020</v>
          </cell>
          <cell r="S1568" t="str">
            <v>APPAREL</v>
          </cell>
          <cell r="T1568" t="str">
            <v>MAN</v>
          </cell>
          <cell r="U1568" t="str">
            <v>(vide)</v>
          </cell>
          <cell r="V1568" t="str">
            <v>PCS</v>
          </cell>
          <cell r="W1568">
            <v>66</v>
          </cell>
          <cell r="X1568">
            <v>66</v>
          </cell>
          <cell r="BT1568">
            <v>22</v>
          </cell>
          <cell r="BU1568">
            <v>35</v>
          </cell>
          <cell r="BV1568">
            <v>1</v>
          </cell>
          <cell r="BW1568">
            <v>8</v>
          </cell>
          <cell r="CL1568">
            <v>0</v>
          </cell>
        </row>
        <row r="1569">
          <cell r="D1569" t="str">
            <v>304S3E0-904-PCS</v>
          </cell>
          <cell r="E1569" t="str">
            <v>304S3E0</v>
          </cell>
          <cell r="F1569" t="str">
            <v>CARPIN AUTHENTIC RACE</v>
          </cell>
          <cell r="G1569" t="str">
            <v>904</v>
          </cell>
          <cell r="H1569" t="str">
            <v>RED - WHITE - TURQUOISE</v>
          </cell>
          <cell r="I1569">
            <v>12.148</v>
          </cell>
          <cell r="J1569">
            <v>59</v>
          </cell>
          <cell r="K1569">
            <v>0</v>
          </cell>
          <cell r="L1569">
            <v>23.6</v>
          </cell>
          <cell r="M1569">
            <v>0</v>
          </cell>
          <cell r="N1569">
            <v>50</v>
          </cell>
          <cell r="O1569">
            <v>0</v>
          </cell>
          <cell r="P1569">
            <v>20</v>
          </cell>
          <cell r="Q1569">
            <v>0</v>
          </cell>
          <cell r="R1569" t="str">
            <v>ETE 2020</v>
          </cell>
          <cell r="S1569" t="str">
            <v>APPAREL</v>
          </cell>
          <cell r="T1569" t="str">
            <v>WOMAN</v>
          </cell>
          <cell r="U1569" t="str">
            <v>(vide)</v>
          </cell>
          <cell r="V1569" t="str">
            <v>PCS</v>
          </cell>
          <cell r="W1569">
            <v>47</v>
          </cell>
          <cell r="X1569">
            <v>47</v>
          </cell>
          <cell r="BS1569">
            <v>12</v>
          </cell>
          <cell r="BT1569">
            <v>12</v>
          </cell>
          <cell r="BU1569">
            <v>16</v>
          </cell>
          <cell r="BV1569">
            <v>7</v>
          </cell>
          <cell r="CL1569">
            <v>0</v>
          </cell>
        </row>
        <row r="1570">
          <cell r="D1570" t="str">
            <v>304S3E0-914-PCS</v>
          </cell>
          <cell r="E1570" t="str">
            <v>304S3E0</v>
          </cell>
          <cell r="F1570" t="str">
            <v>CARPIN AUTHENTIC RACE</v>
          </cell>
          <cell r="G1570" t="str">
            <v>914</v>
          </cell>
          <cell r="H1570" t="str">
            <v>BLACK - WHITE</v>
          </cell>
          <cell r="I1570">
            <v>12.148</v>
          </cell>
          <cell r="J1570">
            <v>59</v>
          </cell>
          <cell r="K1570">
            <v>0</v>
          </cell>
          <cell r="L1570">
            <v>23.6</v>
          </cell>
          <cell r="M1570">
            <v>0</v>
          </cell>
          <cell r="N1570">
            <v>50</v>
          </cell>
          <cell r="O1570">
            <v>0</v>
          </cell>
          <cell r="P1570">
            <v>20</v>
          </cell>
          <cell r="Q1570">
            <v>0</v>
          </cell>
          <cell r="R1570" t="str">
            <v>ETE 2020</v>
          </cell>
          <cell r="S1570" t="str">
            <v>APPAREL</v>
          </cell>
          <cell r="T1570" t="str">
            <v>WOMAN</v>
          </cell>
          <cell r="U1570" t="str">
            <v>(vide)</v>
          </cell>
          <cell r="V1570" t="str">
            <v>PCS</v>
          </cell>
          <cell r="W1570">
            <v>52</v>
          </cell>
          <cell r="X1570">
            <v>52</v>
          </cell>
          <cell r="BS1570">
            <v>13</v>
          </cell>
          <cell r="BT1570">
            <v>15</v>
          </cell>
          <cell r="BU1570">
            <v>17</v>
          </cell>
          <cell r="BV1570">
            <v>7</v>
          </cell>
          <cell r="CL1570">
            <v>0</v>
          </cell>
        </row>
        <row r="1571">
          <cell r="D1571" t="str">
            <v>304S3U0-900-PCS</v>
          </cell>
          <cell r="E1571" t="str">
            <v>304S3U0</v>
          </cell>
          <cell r="F1571" t="str">
            <v>CALYP AUTHENTIC RACE</v>
          </cell>
          <cell r="G1571" t="str">
            <v>900</v>
          </cell>
          <cell r="H1571" t="str">
            <v>WHITE - TURQUOISE - RED</v>
          </cell>
          <cell r="I1571">
            <v>7.4160000000000004</v>
          </cell>
          <cell r="J1571">
            <v>49</v>
          </cell>
          <cell r="K1571">
            <v>0</v>
          </cell>
          <cell r="L1571">
            <v>19.600000000000001</v>
          </cell>
          <cell r="M1571">
            <v>0</v>
          </cell>
          <cell r="N1571">
            <v>45</v>
          </cell>
          <cell r="O1571">
            <v>0</v>
          </cell>
          <cell r="P1571">
            <v>18</v>
          </cell>
          <cell r="Q1571">
            <v>0</v>
          </cell>
          <cell r="R1571" t="str">
            <v>ETE 2020</v>
          </cell>
          <cell r="S1571" t="str">
            <v>APPAREL</v>
          </cell>
          <cell r="T1571" t="str">
            <v>WOMAN</v>
          </cell>
          <cell r="U1571" t="str">
            <v>(vide)</v>
          </cell>
          <cell r="V1571" t="str">
            <v>PCS</v>
          </cell>
          <cell r="W1571">
            <v>36</v>
          </cell>
          <cell r="X1571">
            <v>36</v>
          </cell>
          <cell r="BS1571">
            <v>4</v>
          </cell>
          <cell r="BT1571">
            <v>11</v>
          </cell>
          <cell r="BU1571">
            <v>11</v>
          </cell>
          <cell r="BV1571">
            <v>8</v>
          </cell>
          <cell r="BW1571">
            <v>2</v>
          </cell>
          <cell r="CL1571">
            <v>0</v>
          </cell>
        </row>
        <row r="1572">
          <cell r="D1572" t="str">
            <v>304S3Y0-005-PCS</v>
          </cell>
          <cell r="E1572" t="str">
            <v>304S3Y0</v>
          </cell>
          <cell r="F1572" t="str">
            <v>CANTID AUTHENTIC RACE</v>
          </cell>
          <cell r="G1572" t="str">
            <v>005</v>
          </cell>
          <cell r="H1572" t="str">
            <v>BLACK</v>
          </cell>
          <cell r="I1572">
            <v>6.0549999999999997</v>
          </cell>
          <cell r="J1572">
            <v>59</v>
          </cell>
          <cell r="K1572">
            <v>0</v>
          </cell>
          <cell r="L1572">
            <v>23.6</v>
          </cell>
          <cell r="M1572">
            <v>0</v>
          </cell>
          <cell r="N1572">
            <v>50</v>
          </cell>
          <cell r="O1572">
            <v>0</v>
          </cell>
          <cell r="P1572">
            <v>20</v>
          </cell>
          <cell r="Q1572">
            <v>0</v>
          </cell>
          <cell r="R1572" t="str">
            <v>ETE 2020</v>
          </cell>
          <cell r="S1572" t="str">
            <v>APPAREL</v>
          </cell>
          <cell r="T1572" t="str">
            <v>MAN</v>
          </cell>
          <cell r="U1572" t="str">
            <v>(vide)</v>
          </cell>
          <cell r="V1572" t="str">
            <v>PCS</v>
          </cell>
          <cell r="W1572">
            <v>16</v>
          </cell>
          <cell r="X1572">
            <v>16</v>
          </cell>
          <cell r="BT1572">
            <v>2</v>
          </cell>
          <cell r="BU1572">
            <v>1</v>
          </cell>
          <cell r="BV1572">
            <v>7</v>
          </cell>
          <cell r="BW1572">
            <v>6</v>
          </cell>
          <cell r="CL1572">
            <v>0</v>
          </cell>
        </row>
        <row r="1573">
          <cell r="D1573" t="str">
            <v>304S3Y0-296-PCS</v>
          </cell>
          <cell r="E1573" t="str">
            <v>304S3Y0</v>
          </cell>
          <cell r="F1573" t="str">
            <v>CANTID AUTHENTIC RACE</v>
          </cell>
          <cell r="G1573" t="str">
            <v>296</v>
          </cell>
          <cell r="H1573" t="str">
            <v>RED BLAZE</v>
          </cell>
          <cell r="I1573">
            <v>6.0549999999999997</v>
          </cell>
          <cell r="J1573">
            <v>59</v>
          </cell>
          <cell r="K1573">
            <v>0</v>
          </cell>
          <cell r="L1573">
            <v>23.6</v>
          </cell>
          <cell r="M1573">
            <v>0</v>
          </cell>
          <cell r="N1573">
            <v>50</v>
          </cell>
          <cell r="O1573">
            <v>0</v>
          </cell>
          <cell r="P1573">
            <v>20</v>
          </cell>
          <cell r="Q1573">
            <v>0</v>
          </cell>
          <cell r="R1573" t="str">
            <v>ETE 2020</v>
          </cell>
          <cell r="S1573" t="str">
            <v>APPAREL</v>
          </cell>
          <cell r="T1573" t="str">
            <v>MAN</v>
          </cell>
          <cell r="U1573" t="str">
            <v>(vide)</v>
          </cell>
          <cell r="V1573" t="str">
            <v>PCS</v>
          </cell>
          <cell r="W1573">
            <v>22</v>
          </cell>
          <cell r="X1573">
            <v>22</v>
          </cell>
          <cell r="BT1573">
            <v>6</v>
          </cell>
          <cell r="BU1573">
            <v>7</v>
          </cell>
          <cell r="BV1573">
            <v>4</v>
          </cell>
          <cell r="BW1573">
            <v>5</v>
          </cell>
          <cell r="CL1573">
            <v>0</v>
          </cell>
        </row>
        <row r="1574">
          <cell r="D1574" t="str">
            <v>304S3Y0-910-PCS</v>
          </cell>
          <cell r="E1574" t="str">
            <v>304S3Y0</v>
          </cell>
          <cell r="F1574" t="str">
            <v>CANTID AUTHENTIC RACE</v>
          </cell>
          <cell r="G1574" t="str">
            <v>910</v>
          </cell>
          <cell r="H1574" t="str">
            <v>WHITE</v>
          </cell>
          <cell r="I1574">
            <v>6.0549999999999997</v>
          </cell>
          <cell r="J1574">
            <v>59</v>
          </cell>
          <cell r="K1574">
            <v>0</v>
          </cell>
          <cell r="L1574">
            <v>23.6</v>
          </cell>
          <cell r="M1574">
            <v>0</v>
          </cell>
          <cell r="N1574">
            <v>50</v>
          </cell>
          <cell r="O1574">
            <v>0</v>
          </cell>
          <cell r="P1574">
            <v>20</v>
          </cell>
          <cell r="Q1574">
            <v>0</v>
          </cell>
          <cell r="R1574" t="str">
            <v>ETE 2020</v>
          </cell>
          <cell r="S1574" t="str">
            <v>APPAREL</v>
          </cell>
          <cell r="T1574" t="str">
            <v>MAN</v>
          </cell>
          <cell r="U1574" t="str">
            <v>(vide)</v>
          </cell>
          <cell r="V1574" t="str">
            <v>PCS</v>
          </cell>
          <cell r="W1574">
            <v>42</v>
          </cell>
          <cell r="X1574">
            <v>42</v>
          </cell>
          <cell r="BT1574">
            <v>10</v>
          </cell>
          <cell r="BU1574">
            <v>15</v>
          </cell>
          <cell r="BV1574">
            <v>13</v>
          </cell>
          <cell r="BW1574">
            <v>4</v>
          </cell>
          <cell r="CL1574">
            <v>0</v>
          </cell>
        </row>
        <row r="1575">
          <cell r="D1575" t="str">
            <v>304S430-905-PCS</v>
          </cell>
          <cell r="E1575" t="str">
            <v>304S430</v>
          </cell>
          <cell r="F1575" t="str">
            <v>AUTHENTIC SAND CARRENCY</v>
          </cell>
          <cell r="G1575" t="str">
            <v>905</v>
          </cell>
          <cell r="H1575" t="str">
            <v>BLUE MD/YELLOW/WHITE</v>
          </cell>
          <cell r="I1575">
            <v>4.6399999999999997</v>
          </cell>
          <cell r="J1575">
            <v>39</v>
          </cell>
          <cell r="K1575">
            <v>0</v>
          </cell>
          <cell r="L1575">
            <v>15.6</v>
          </cell>
          <cell r="M1575">
            <v>0</v>
          </cell>
          <cell r="N1575">
            <v>30</v>
          </cell>
          <cell r="O1575">
            <v>0</v>
          </cell>
          <cell r="P1575">
            <v>12</v>
          </cell>
          <cell r="Q1575">
            <v>0</v>
          </cell>
          <cell r="R1575" t="str">
            <v>ETE 2020</v>
          </cell>
          <cell r="S1575" t="str">
            <v>APPAREL</v>
          </cell>
          <cell r="T1575" t="str">
            <v>MAN</v>
          </cell>
          <cell r="U1575" t="str">
            <v>(vide)</v>
          </cell>
          <cell r="V1575" t="str">
            <v>PCS</v>
          </cell>
          <cell r="W1575">
            <v>49</v>
          </cell>
          <cell r="X1575">
            <v>49</v>
          </cell>
          <cell r="BS1575">
            <v>3</v>
          </cell>
          <cell r="BT1575">
            <v>12</v>
          </cell>
          <cell r="BU1575">
            <v>16</v>
          </cell>
          <cell r="BV1575">
            <v>10</v>
          </cell>
          <cell r="BW1575">
            <v>7</v>
          </cell>
          <cell r="BX1575">
            <v>1</v>
          </cell>
          <cell r="CL1575">
            <v>0</v>
          </cell>
        </row>
        <row r="1576">
          <cell r="D1576" t="str">
            <v>304S450-902-PCS</v>
          </cell>
          <cell r="E1576" t="str">
            <v>304S450</v>
          </cell>
          <cell r="F1576" t="str">
            <v>AUTHENTIC SAND CRYSTAL</v>
          </cell>
          <cell r="G1576" t="str">
            <v>902</v>
          </cell>
          <cell r="H1576" t="str">
            <v>WHITE/SAND PINK</v>
          </cell>
          <cell r="I1576">
            <v>4.0679999999999996</v>
          </cell>
          <cell r="J1576">
            <v>35</v>
          </cell>
          <cell r="K1576">
            <v>0</v>
          </cell>
          <cell r="L1576">
            <v>14</v>
          </cell>
          <cell r="M1576">
            <v>0</v>
          </cell>
          <cell r="N1576">
            <v>28</v>
          </cell>
          <cell r="O1576">
            <v>0</v>
          </cell>
          <cell r="P1576">
            <v>11.2</v>
          </cell>
          <cell r="Q1576">
            <v>0</v>
          </cell>
          <cell r="R1576" t="str">
            <v>ETE 2020</v>
          </cell>
          <cell r="S1576" t="str">
            <v>APPAREL</v>
          </cell>
          <cell r="T1576" t="str">
            <v>WOMAN</v>
          </cell>
          <cell r="U1576" t="str">
            <v>(vide)</v>
          </cell>
          <cell r="V1576" t="str">
            <v>PCS</v>
          </cell>
          <cell r="W1576">
            <v>49</v>
          </cell>
          <cell r="X1576">
            <v>49</v>
          </cell>
          <cell r="BS1576">
            <v>13</v>
          </cell>
          <cell r="BT1576">
            <v>19</v>
          </cell>
          <cell r="BU1576">
            <v>12</v>
          </cell>
          <cell r="BV1576">
            <v>5</v>
          </cell>
          <cell r="CL1576">
            <v>0</v>
          </cell>
        </row>
        <row r="1577">
          <cell r="D1577" t="str">
            <v>304S450-A06-PCS</v>
          </cell>
          <cell r="E1577" t="str">
            <v>304S450</v>
          </cell>
          <cell r="F1577" t="str">
            <v>AUTHENTIC SAND CRYSTAL</v>
          </cell>
          <cell r="G1577" t="str">
            <v>A06</v>
          </cell>
          <cell r="H1577" t="str">
            <v>BLACK/WHITE/RED FRAGOLA</v>
          </cell>
          <cell r="I1577">
            <v>4.0679999999999996</v>
          </cell>
          <cell r="J1577">
            <v>35</v>
          </cell>
          <cell r="K1577">
            <v>0</v>
          </cell>
          <cell r="L1577">
            <v>14</v>
          </cell>
          <cell r="M1577">
            <v>0</v>
          </cell>
          <cell r="N1577">
            <v>28</v>
          </cell>
          <cell r="O1577">
            <v>0</v>
          </cell>
          <cell r="P1577">
            <v>11.2</v>
          </cell>
          <cell r="Q1577">
            <v>0</v>
          </cell>
          <cell r="R1577" t="str">
            <v>ETE 2020</v>
          </cell>
          <cell r="S1577" t="str">
            <v>APPAREL</v>
          </cell>
          <cell r="T1577" t="str">
            <v>WOMAN</v>
          </cell>
          <cell r="U1577" t="str">
            <v>(vide)</v>
          </cell>
          <cell r="V1577" t="str">
            <v>PCS</v>
          </cell>
          <cell r="W1577">
            <v>73</v>
          </cell>
          <cell r="X1577">
            <v>73</v>
          </cell>
          <cell r="BS1577">
            <v>21</v>
          </cell>
          <cell r="BT1577">
            <v>28</v>
          </cell>
          <cell r="BU1577">
            <v>18</v>
          </cell>
          <cell r="BV1577">
            <v>6</v>
          </cell>
          <cell r="CL1577">
            <v>0</v>
          </cell>
        </row>
        <row r="1578">
          <cell r="D1578" t="str">
            <v>304S4I0-911-PCS</v>
          </cell>
          <cell r="E1578" t="str">
            <v>304S4I0</v>
          </cell>
          <cell r="F1578" t="str">
            <v>AUTHENTIC SAND CHARICE</v>
          </cell>
          <cell r="G1578" t="str">
            <v>911</v>
          </cell>
          <cell r="H1578" t="str">
            <v>WHITE/BLUE MD/WHITE</v>
          </cell>
          <cell r="I1578">
            <v>15.177</v>
          </cell>
          <cell r="J1578">
            <v>89</v>
          </cell>
          <cell r="K1578">
            <v>0</v>
          </cell>
          <cell r="L1578">
            <v>35.6</v>
          </cell>
          <cell r="M1578">
            <v>0</v>
          </cell>
          <cell r="N1578">
            <v>75</v>
          </cell>
          <cell r="O1578">
            <v>0</v>
          </cell>
          <cell r="P1578">
            <v>30</v>
          </cell>
          <cell r="Q1578">
            <v>0</v>
          </cell>
          <cell r="R1578" t="str">
            <v>ETE 2020</v>
          </cell>
          <cell r="S1578" t="str">
            <v>APPAREL</v>
          </cell>
          <cell r="T1578" t="str">
            <v>MAN</v>
          </cell>
          <cell r="U1578" t="str">
            <v>(vide)</v>
          </cell>
          <cell r="V1578" t="str">
            <v>PCS</v>
          </cell>
          <cell r="W1578">
            <v>164</v>
          </cell>
          <cell r="X1578">
            <v>164</v>
          </cell>
          <cell r="BT1578">
            <v>39</v>
          </cell>
          <cell r="BU1578">
            <v>62</v>
          </cell>
          <cell r="BV1578">
            <v>47</v>
          </cell>
          <cell r="BW1578">
            <v>16</v>
          </cell>
          <cell r="CL1578">
            <v>0</v>
          </cell>
        </row>
        <row r="1579">
          <cell r="D1579" t="str">
            <v>304S4I0-A02-PCS</v>
          </cell>
          <cell r="E1579" t="str">
            <v>304S4I0</v>
          </cell>
          <cell r="F1579" t="str">
            <v>AUTHENTIC SAND CHARICE</v>
          </cell>
          <cell r="G1579" t="str">
            <v>A02</v>
          </cell>
          <cell r="H1579" t="str">
            <v>BLACK/WHITE ANTIQUE</v>
          </cell>
          <cell r="I1579">
            <v>15.177</v>
          </cell>
          <cell r="J1579">
            <v>89</v>
          </cell>
          <cell r="K1579">
            <v>0</v>
          </cell>
          <cell r="L1579">
            <v>35.6</v>
          </cell>
          <cell r="M1579">
            <v>0</v>
          </cell>
          <cell r="N1579">
            <v>75</v>
          </cell>
          <cell r="O1579">
            <v>0</v>
          </cell>
          <cell r="P1579">
            <v>30</v>
          </cell>
          <cell r="Q1579">
            <v>0</v>
          </cell>
          <cell r="R1579" t="str">
            <v>ETE 2020</v>
          </cell>
          <cell r="S1579" t="str">
            <v>APPAREL</v>
          </cell>
          <cell r="T1579" t="str">
            <v>MAN</v>
          </cell>
          <cell r="U1579" t="str">
            <v>(vide)</v>
          </cell>
          <cell r="V1579" t="str">
            <v>PCS</v>
          </cell>
          <cell r="W1579">
            <v>47</v>
          </cell>
          <cell r="X1579">
            <v>47</v>
          </cell>
          <cell r="BT1579">
            <v>11</v>
          </cell>
          <cell r="BU1579">
            <v>20</v>
          </cell>
          <cell r="BV1579">
            <v>10</v>
          </cell>
          <cell r="BW1579">
            <v>6</v>
          </cell>
          <cell r="CL1579">
            <v>0</v>
          </cell>
        </row>
        <row r="1580">
          <cell r="D1580" t="str">
            <v>304S4J0-902-PCS</v>
          </cell>
          <cell r="E1580" t="str">
            <v>304S4J0</v>
          </cell>
          <cell r="F1580" t="str">
            <v>AUTHENTIC SAND CHENELLE</v>
          </cell>
          <cell r="G1580" t="str">
            <v>902</v>
          </cell>
          <cell r="H1580" t="str">
            <v>WHITE/GREEN AQUA/PINK</v>
          </cell>
          <cell r="I1580">
            <v>9.673</v>
          </cell>
          <cell r="J1580">
            <v>69</v>
          </cell>
          <cell r="K1580">
            <v>0</v>
          </cell>
          <cell r="L1580">
            <v>27.6</v>
          </cell>
          <cell r="M1580">
            <v>0</v>
          </cell>
          <cell r="N1580">
            <v>50</v>
          </cell>
          <cell r="O1580">
            <v>0</v>
          </cell>
          <cell r="P1580">
            <v>20</v>
          </cell>
          <cell r="Q1580">
            <v>0</v>
          </cell>
          <cell r="R1580" t="str">
            <v>ETE 2020</v>
          </cell>
          <cell r="S1580" t="str">
            <v>APPAREL</v>
          </cell>
          <cell r="T1580" t="str">
            <v>WOMAN</v>
          </cell>
          <cell r="U1580" t="str">
            <v>(vide)</v>
          </cell>
          <cell r="V1580" t="str">
            <v>PCS</v>
          </cell>
          <cell r="W1580">
            <v>7</v>
          </cell>
          <cell r="X1580">
            <v>7</v>
          </cell>
          <cell r="BS1580">
            <v>2</v>
          </cell>
          <cell r="BT1580">
            <v>3</v>
          </cell>
          <cell r="BU1580">
            <v>2</v>
          </cell>
          <cell r="CL1580">
            <v>0</v>
          </cell>
        </row>
        <row r="1581">
          <cell r="D1581" t="str">
            <v>304S4J0-A06-PCS</v>
          </cell>
          <cell r="E1581" t="str">
            <v>304S4J0</v>
          </cell>
          <cell r="F1581" t="str">
            <v>AUTHENTIC SAND CHENELLE</v>
          </cell>
          <cell r="G1581" t="str">
            <v>A06</v>
          </cell>
          <cell r="H1581" t="str">
            <v>BLACK/WHITE/RED FRAGOLA</v>
          </cell>
          <cell r="I1581">
            <v>9.673</v>
          </cell>
          <cell r="J1581">
            <v>69</v>
          </cell>
          <cell r="K1581">
            <v>0</v>
          </cell>
          <cell r="L1581">
            <v>27.6</v>
          </cell>
          <cell r="M1581">
            <v>0</v>
          </cell>
          <cell r="N1581">
            <v>50</v>
          </cell>
          <cell r="O1581">
            <v>0</v>
          </cell>
          <cell r="P1581">
            <v>20</v>
          </cell>
          <cell r="Q1581">
            <v>0</v>
          </cell>
          <cell r="R1581" t="str">
            <v>ETE 2020</v>
          </cell>
          <cell r="S1581" t="str">
            <v>APPAREL</v>
          </cell>
          <cell r="T1581" t="str">
            <v>WOMAN</v>
          </cell>
          <cell r="U1581" t="str">
            <v>(vide)</v>
          </cell>
          <cell r="V1581" t="str">
            <v>PCS</v>
          </cell>
          <cell r="W1581">
            <v>9</v>
          </cell>
          <cell r="X1581">
            <v>9</v>
          </cell>
          <cell r="BS1581">
            <v>2</v>
          </cell>
          <cell r="BT1581">
            <v>3</v>
          </cell>
          <cell r="BU1581">
            <v>4</v>
          </cell>
          <cell r="CL1581">
            <v>0</v>
          </cell>
        </row>
        <row r="1582">
          <cell r="D1582" t="str">
            <v>304S4N0-905-PCS</v>
          </cell>
          <cell r="E1582" t="str">
            <v>304S4N0</v>
          </cell>
          <cell r="F1582" t="str">
            <v>AUTHENTIC SAND CLINIC</v>
          </cell>
          <cell r="G1582" t="str">
            <v>905</v>
          </cell>
          <cell r="H1582" t="str">
            <v>BLUE MD/YELLOW/WHITE</v>
          </cell>
          <cell r="I1582">
            <v>10.217000000000001</v>
          </cell>
          <cell r="J1582">
            <v>69</v>
          </cell>
          <cell r="K1582">
            <v>0</v>
          </cell>
          <cell r="L1582">
            <v>27.6</v>
          </cell>
          <cell r="M1582">
            <v>0</v>
          </cell>
          <cell r="N1582">
            <v>60</v>
          </cell>
          <cell r="O1582">
            <v>0</v>
          </cell>
          <cell r="P1582">
            <v>24</v>
          </cell>
          <cell r="Q1582">
            <v>0</v>
          </cell>
          <cell r="R1582" t="str">
            <v>ETE 2020</v>
          </cell>
          <cell r="S1582" t="str">
            <v>APPAREL</v>
          </cell>
          <cell r="T1582" t="str">
            <v>MAN</v>
          </cell>
          <cell r="U1582" t="str">
            <v>(vide)</v>
          </cell>
          <cell r="V1582" t="str">
            <v>PCS</v>
          </cell>
          <cell r="W1582">
            <v>47</v>
          </cell>
          <cell r="X1582">
            <v>47</v>
          </cell>
          <cell r="BT1582">
            <v>14</v>
          </cell>
          <cell r="BU1582">
            <v>14</v>
          </cell>
          <cell r="BV1582">
            <v>12</v>
          </cell>
          <cell r="BW1582">
            <v>7</v>
          </cell>
          <cell r="CL1582">
            <v>0</v>
          </cell>
        </row>
        <row r="1583">
          <cell r="D1583" t="str">
            <v>304S4R0-911-PCS</v>
          </cell>
          <cell r="E1583" t="str">
            <v>304S4R0</v>
          </cell>
          <cell r="F1583" t="str">
            <v>AUTHENTIC SAND CRUMB</v>
          </cell>
          <cell r="G1583" t="str">
            <v>911</v>
          </cell>
          <cell r="H1583" t="str">
            <v>WHITE/BLUE MD/YELLOW</v>
          </cell>
          <cell r="I1583">
            <v>12.641999999999999</v>
          </cell>
          <cell r="J1583">
            <v>79</v>
          </cell>
          <cell r="K1583">
            <v>0</v>
          </cell>
          <cell r="L1583">
            <v>31.6</v>
          </cell>
          <cell r="M1583">
            <v>0</v>
          </cell>
          <cell r="N1583">
            <v>60</v>
          </cell>
          <cell r="O1583">
            <v>0</v>
          </cell>
          <cell r="P1583">
            <v>24</v>
          </cell>
          <cell r="Q1583">
            <v>0</v>
          </cell>
          <cell r="R1583" t="str">
            <v>ETE 2020</v>
          </cell>
          <cell r="S1583" t="str">
            <v>APPAREL</v>
          </cell>
          <cell r="T1583" t="str">
            <v>MAN</v>
          </cell>
          <cell r="U1583" t="str">
            <v>(vide)</v>
          </cell>
          <cell r="V1583" t="str">
            <v>PCS</v>
          </cell>
          <cell r="W1583">
            <v>70</v>
          </cell>
          <cell r="X1583">
            <v>70</v>
          </cell>
          <cell r="BS1583">
            <v>4</v>
          </cell>
          <cell r="BT1583">
            <v>21</v>
          </cell>
          <cell r="BU1583">
            <v>25</v>
          </cell>
          <cell r="BV1583">
            <v>16</v>
          </cell>
          <cell r="BW1583">
            <v>4</v>
          </cell>
          <cell r="CL1583">
            <v>0</v>
          </cell>
        </row>
        <row r="1584">
          <cell r="D1584" t="str">
            <v>304S4R0-A02-PCS</v>
          </cell>
          <cell r="E1584" t="str">
            <v>304S4R0</v>
          </cell>
          <cell r="F1584" t="str">
            <v>AUTHENTIC SAND CRUMB</v>
          </cell>
          <cell r="G1584" t="str">
            <v>A02</v>
          </cell>
          <cell r="H1584" t="str">
            <v>BLACK/WHITE ANTIQUE</v>
          </cell>
          <cell r="I1584">
            <v>12.641999999999999</v>
          </cell>
          <cell r="J1584">
            <v>79</v>
          </cell>
          <cell r="K1584">
            <v>0</v>
          </cell>
          <cell r="L1584">
            <v>31.6</v>
          </cell>
          <cell r="M1584">
            <v>0</v>
          </cell>
          <cell r="N1584">
            <v>60</v>
          </cell>
          <cell r="O1584">
            <v>0</v>
          </cell>
          <cell r="P1584">
            <v>24</v>
          </cell>
          <cell r="Q1584">
            <v>0</v>
          </cell>
          <cell r="R1584" t="str">
            <v>ETE 2020</v>
          </cell>
          <cell r="S1584" t="str">
            <v>APPAREL</v>
          </cell>
          <cell r="T1584" t="str">
            <v>MAN</v>
          </cell>
          <cell r="U1584" t="str">
            <v>(vide)</v>
          </cell>
          <cell r="V1584" t="str">
            <v>PCS</v>
          </cell>
          <cell r="W1584">
            <v>37</v>
          </cell>
          <cell r="X1584">
            <v>37</v>
          </cell>
          <cell r="BT1584">
            <v>11</v>
          </cell>
          <cell r="BU1584">
            <v>14</v>
          </cell>
          <cell r="BV1584">
            <v>8</v>
          </cell>
          <cell r="BW1584">
            <v>4</v>
          </cell>
          <cell r="CL1584">
            <v>0</v>
          </cell>
        </row>
        <row r="1585">
          <cell r="D1585" t="str">
            <v>304S4S0-906-PCS</v>
          </cell>
          <cell r="E1585" t="str">
            <v>304S4S0</v>
          </cell>
          <cell r="F1585" t="str">
            <v>AUTHENTIC SAND COLLIDE</v>
          </cell>
          <cell r="G1585" t="str">
            <v>906</v>
          </cell>
          <cell r="H1585" t="str">
            <v>BLUE MD/YELLOW</v>
          </cell>
          <cell r="I1585">
            <v>6.8419999999999996</v>
          </cell>
          <cell r="J1585">
            <v>49</v>
          </cell>
          <cell r="K1585">
            <v>0</v>
          </cell>
          <cell r="L1585">
            <v>19.600000000000001</v>
          </cell>
          <cell r="M1585">
            <v>0</v>
          </cell>
          <cell r="N1585">
            <v>40</v>
          </cell>
          <cell r="O1585">
            <v>0</v>
          </cell>
          <cell r="P1585">
            <v>16</v>
          </cell>
          <cell r="Q1585">
            <v>0</v>
          </cell>
          <cell r="R1585" t="str">
            <v>ETE 2020</v>
          </cell>
          <cell r="S1585" t="str">
            <v>APPAREL</v>
          </cell>
          <cell r="T1585" t="str">
            <v>MAN</v>
          </cell>
          <cell r="U1585" t="str">
            <v>(vide)</v>
          </cell>
          <cell r="V1585" t="str">
            <v>PCS</v>
          </cell>
          <cell r="W1585">
            <v>42</v>
          </cell>
          <cell r="X1585">
            <v>42</v>
          </cell>
          <cell r="BT1585">
            <v>9</v>
          </cell>
          <cell r="BU1585">
            <v>16</v>
          </cell>
          <cell r="BV1585">
            <v>12</v>
          </cell>
          <cell r="BW1585">
            <v>5</v>
          </cell>
          <cell r="CL1585">
            <v>0</v>
          </cell>
        </row>
        <row r="1586">
          <cell r="D1586" t="str">
            <v>304S4V0-908-PCS</v>
          </cell>
          <cell r="E1586" t="str">
            <v>304S4V0</v>
          </cell>
          <cell r="F1586" t="str">
            <v>CAMIL AUTHENTIC RACE</v>
          </cell>
          <cell r="G1586" t="str">
            <v>908</v>
          </cell>
          <cell r="H1586" t="str">
            <v>BLACK - RED -WHITE</v>
          </cell>
          <cell r="I1586">
            <v>7.9269999999999996</v>
          </cell>
          <cell r="J1586">
            <v>49</v>
          </cell>
          <cell r="K1586">
            <v>0</v>
          </cell>
          <cell r="L1586">
            <v>19.600000000000001</v>
          </cell>
          <cell r="M1586">
            <v>0</v>
          </cell>
          <cell r="N1586">
            <v>45</v>
          </cell>
          <cell r="O1586">
            <v>0</v>
          </cell>
          <cell r="P1586">
            <v>18</v>
          </cell>
          <cell r="Q1586">
            <v>0</v>
          </cell>
          <cell r="R1586" t="str">
            <v>ETE 2020</v>
          </cell>
          <cell r="S1586" t="str">
            <v>APPAREL</v>
          </cell>
          <cell r="T1586" t="str">
            <v>WOMAN</v>
          </cell>
          <cell r="U1586" t="str">
            <v>(vide)</v>
          </cell>
          <cell r="V1586" t="str">
            <v>PCS</v>
          </cell>
          <cell r="W1586">
            <v>22</v>
          </cell>
          <cell r="X1586">
            <v>22</v>
          </cell>
          <cell r="BS1586">
            <v>7</v>
          </cell>
          <cell r="BT1586">
            <v>7</v>
          </cell>
          <cell r="BU1586">
            <v>4</v>
          </cell>
          <cell r="BV1586">
            <v>4</v>
          </cell>
          <cell r="CL1586">
            <v>0</v>
          </cell>
        </row>
        <row r="1587">
          <cell r="D1587" t="str">
            <v>304S5G0-904-PCS</v>
          </cell>
          <cell r="E1587" t="str">
            <v>304S5G0</v>
          </cell>
          <cell r="F1587" t="str">
            <v>CABALA AUTH  BUMBAG</v>
          </cell>
          <cell r="G1587" t="str">
            <v>904</v>
          </cell>
          <cell r="H1587" t="str">
            <v>BLUE MD/YELLOW/WHITE</v>
          </cell>
          <cell r="I1587">
            <v>4.6040000000000001</v>
          </cell>
          <cell r="J1587">
            <v>35</v>
          </cell>
          <cell r="K1587">
            <v>0</v>
          </cell>
          <cell r="L1587">
            <v>14</v>
          </cell>
          <cell r="M1587">
            <v>0</v>
          </cell>
          <cell r="N1587">
            <v>30</v>
          </cell>
          <cell r="O1587">
            <v>0</v>
          </cell>
          <cell r="P1587">
            <v>12</v>
          </cell>
          <cell r="Q1587">
            <v>0</v>
          </cell>
          <cell r="R1587" t="str">
            <v>ETE 2020</v>
          </cell>
          <cell r="S1587" t="str">
            <v>BAG</v>
          </cell>
          <cell r="T1587" t="str">
            <v>UNISEX</v>
          </cell>
          <cell r="U1587" t="str">
            <v>(vide)</v>
          </cell>
          <cell r="V1587" t="str">
            <v>PCS</v>
          </cell>
          <cell r="W1587">
            <v>18</v>
          </cell>
          <cell r="X1587">
            <v>18</v>
          </cell>
          <cell r="CF1587">
            <v>18</v>
          </cell>
          <cell r="CL1587">
            <v>0</v>
          </cell>
        </row>
        <row r="1588">
          <cell r="D1588" t="str">
            <v>304S5H0-900-PCS</v>
          </cell>
          <cell r="E1588" t="str">
            <v>304S5H0</v>
          </cell>
          <cell r="F1588" t="str">
            <v>LA CAMARG AUTHENTIC</v>
          </cell>
          <cell r="G1588" t="str">
            <v>900</v>
          </cell>
          <cell r="H1588" t="str">
            <v>BLACK - WHITE - BLACK</v>
          </cell>
          <cell r="I1588">
            <v>20.527999999999999</v>
          </cell>
          <cell r="J1588">
            <v>119</v>
          </cell>
          <cell r="K1588">
            <v>0</v>
          </cell>
          <cell r="L1588">
            <v>47.6</v>
          </cell>
          <cell r="M1588">
            <v>0</v>
          </cell>
          <cell r="N1588">
            <v>105</v>
          </cell>
          <cell r="O1588">
            <v>0</v>
          </cell>
          <cell r="P1588">
            <v>42</v>
          </cell>
          <cell r="Q1588">
            <v>0</v>
          </cell>
          <cell r="R1588" t="str">
            <v>ETE 2020</v>
          </cell>
          <cell r="S1588" t="str">
            <v>APPAREL</v>
          </cell>
          <cell r="T1588" t="str">
            <v>MAN</v>
          </cell>
          <cell r="U1588" t="str">
            <v>(vide)</v>
          </cell>
          <cell r="V1588" t="str">
            <v>PCS</v>
          </cell>
          <cell r="W1588">
            <v>45</v>
          </cell>
          <cell r="X1588">
            <v>45</v>
          </cell>
          <cell r="BT1588">
            <v>10</v>
          </cell>
          <cell r="BU1588">
            <v>20</v>
          </cell>
          <cell r="BV1588">
            <v>10</v>
          </cell>
          <cell r="BW1588">
            <v>5</v>
          </cell>
          <cell r="CL1588">
            <v>0</v>
          </cell>
        </row>
        <row r="1589">
          <cell r="D1589" t="str">
            <v>304S5H0-906-PCS</v>
          </cell>
          <cell r="E1589" t="str">
            <v>304S5H0</v>
          </cell>
          <cell r="F1589" t="str">
            <v>LA CAMARG AUTHENTIC</v>
          </cell>
          <cell r="G1589" t="str">
            <v>906</v>
          </cell>
          <cell r="H1589" t="str">
            <v>BLUER ROYAL - ORANGE - WHITE</v>
          </cell>
          <cell r="I1589">
            <v>20.527999999999999</v>
          </cell>
          <cell r="J1589">
            <v>119</v>
          </cell>
          <cell r="K1589">
            <v>0</v>
          </cell>
          <cell r="L1589">
            <v>47.6</v>
          </cell>
          <cell r="M1589">
            <v>0</v>
          </cell>
          <cell r="N1589">
            <v>105</v>
          </cell>
          <cell r="O1589">
            <v>0</v>
          </cell>
          <cell r="P1589">
            <v>42</v>
          </cell>
          <cell r="Q1589">
            <v>0</v>
          </cell>
          <cell r="R1589" t="str">
            <v>ETE 2020</v>
          </cell>
          <cell r="S1589" t="str">
            <v>APPAREL</v>
          </cell>
          <cell r="T1589" t="str">
            <v>MAN</v>
          </cell>
          <cell r="U1589" t="str">
            <v>(vide)</v>
          </cell>
          <cell r="V1589" t="str">
            <v>PCS</v>
          </cell>
          <cell r="W1589">
            <v>56</v>
          </cell>
          <cell r="X1589">
            <v>56</v>
          </cell>
          <cell r="BS1589">
            <v>1</v>
          </cell>
          <cell r="BT1589">
            <v>13</v>
          </cell>
          <cell r="BU1589">
            <v>21</v>
          </cell>
          <cell r="BV1589">
            <v>14</v>
          </cell>
          <cell r="BW1589">
            <v>7</v>
          </cell>
          <cell r="CL1589">
            <v>0</v>
          </cell>
        </row>
        <row r="1590">
          <cell r="D1590" t="str">
            <v>304S5Q0-901-PCS</v>
          </cell>
          <cell r="E1590" t="str">
            <v>304S5Q0</v>
          </cell>
          <cell r="F1590" t="str">
            <v>LA CIOVAN AUTHENTIC</v>
          </cell>
          <cell r="G1590" t="str">
            <v>901</v>
          </cell>
          <cell r="H1590" t="str">
            <v>WHITE - ORANGE - BLACK</v>
          </cell>
          <cell r="I1590">
            <v>18.241</v>
          </cell>
          <cell r="J1590">
            <v>69</v>
          </cell>
          <cell r="K1590">
            <v>0</v>
          </cell>
          <cell r="L1590">
            <v>27.6</v>
          </cell>
          <cell r="M1590">
            <v>0</v>
          </cell>
          <cell r="N1590">
            <v>60</v>
          </cell>
          <cell r="O1590">
            <v>0</v>
          </cell>
          <cell r="P1590">
            <v>24</v>
          </cell>
          <cell r="Q1590">
            <v>0</v>
          </cell>
          <cell r="R1590" t="str">
            <v>ETE 2020</v>
          </cell>
          <cell r="S1590" t="str">
            <v>APPAREL</v>
          </cell>
          <cell r="T1590" t="str">
            <v>MAN</v>
          </cell>
          <cell r="U1590" t="str">
            <v>(vide)</v>
          </cell>
          <cell r="V1590" t="str">
            <v>PCS</v>
          </cell>
          <cell r="W1590">
            <v>25</v>
          </cell>
          <cell r="X1590">
            <v>25</v>
          </cell>
          <cell r="BT1590">
            <v>1</v>
          </cell>
          <cell r="BU1590">
            <v>12</v>
          </cell>
          <cell r="BV1590">
            <v>9</v>
          </cell>
          <cell r="BW1590">
            <v>3</v>
          </cell>
          <cell r="CL1590">
            <v>0</v>
          </cell>
        </row>
        <row r="1591">
          <cell r="D1591" t="str">
            <v>304S670-C69-PCS</v>
          </cell>
          <cell r="E1591" t="str">
            <v>304S670</v>
          </cell>
          <cell r="F1591" t="str">
            <v>CAMYL 222 BANDA SWIMMING BRA</v>
          </cell>
          <cell r="G1591" t="str">
            <v>C69</v>
          </cell>
          <cell r="H1591" t="str">
            <v>BLACK/WHITE ANTIQUE</v>
          </cell>
          <cell r="I1591">
            <v>5.6470000000000002</v>
          </cell>
          <cell r="J1591">
            <v>29</v>
          </cell>
          <cell r="K1591">
            <v>0</v>
          </cell>
          <cell r="L1591">
            <v>11.6</v>
          </cell>
          <cell r="M1591">
            <v>0</v>
          </cell>
          <cell r="N1591">
            <v>25</v>
          </cell>
          <cell r="O1591">
            <v>0</v>
          </cell>
          <cell r="P1591">
            <v>10</v>
          </cell>
          <cell r="Q1591">
            <v>0</v>
          </cell>
          <cell r="R1591" t="str">
            <v>ETE 2020</v>
          </cell>
          <cell r="S1591" t="str">
            <v>APPAREL</v>
          </cell>
          <cell r="T1591" t="str">
            <v>WOMAN</v>
          </cell>
          <cell r="U1591" t="str">
            <v>(vide)</v>
          </cell>
          <cell r="V1591" t="str">
            <v>PCS</v>
          </cell>
          <cell r="W1591">
            <v>53</v>
          </cell>
          <cell r="X1591">
            <v>53</v>
          </cell>
          <cell r="BS1591">
            <v>13</v>
          </cell>
          <cell r="BT1591">
            <v>17</v>
          </cell>
          <cell r="BU1591">
            <v>10</v>
          </cell>
          <cell r="BV1591">
            <v>9</v>
          </cell>
          <cell r="BW1591">
            <v>4</v>
          </cell>
          <cell r="CL1591">
            <v>0</v>
          </cell>
        </row>
        <row r="1592">
          <cell r="D1592" t="str">
            <v>304S6A0-C69-PCS</v>
          </cell>
          <cell r="E1592" t="str">
            <v>304S6A0</v>
          </cell>
          <cell r="F1592" t="str">
            <v>CANDY 222 BANDA SWIMMING BRIEF</v>
          </cell>
          <cell r="G1592" t="str">
            <v>C69</v>
          </cell>
          <cell r="H1592" t="str">
            <v>BLACK/WHITE ANTIQUE</v>
          </cell>
          <cell r="I1592">
            <v>5.7549999999999999</v>
          </cell>
          <cell r="J1592">
            <v>25</v>
          </cell>
          <cell r="K1592">
            <v>0</v>
          </cell>
          <cell r="L1592">
            <v>10</v>
          </cell>
          <cell r="M1592">
            <v>0</v>
          </cell>
          <cell r="N1592">
            <v>22</v>
          </cell>
          <cell r="O1592">
            <v>0</v>
          </cell>
          <cell r="P1592">
            <v>8.8000000000000007</v>
          </cell>
          <cell r="Q1592">
            <v>0</v>
          </cell>
          <cell r="R1592" t="str">
            <v>ETE 2020</v>
          </cell>
          <cell r="S1592" t="str">
            <v>APPAREL</v>
          </cell>
          <cell r="T1592" t="str">
            <v>WOMAN</v>
          </cell>
          <cell r="U1592" t="str">
            <v>(vide)</v>
          </cell>
          <cell r="V1592" t="str">
            <v>PCS</v>
          </cell>
          <cell r="W1592">
            <v>48</v>
          </cell>
          <cell r="X1592">
            <v>48</v>
          </cell>
          <cell r="BS1592">
            <v>12</v>
          </cell>
          <cell r="BT1592">
            <v>17</v>
          </cell>
          <cell r="BU1592">
            <v>8</v>
          </cell>
          <cell r="BV1592">
            <v>9</v>
          </cell>
          <cell r="BW1592">
            <v>2</v>
          </cell>
          <cell r="CL1592">
            <v>0</v>
          </cell>
        </row>
        <row r="1593">
          <cell r="D1593" t="str">
            <v>304S6D0-A0E-PCS</v>
          </cell>
          <cell r="E1593" t="str">
            <v>304S6D0</v>
          </cell>
          <cell r="F1593" t="str">
            <v>CONEY 222 BANDA SWIMMING SHORT</v>
          </cell>
          <cell r="G1593" t="str">
            <v>A0E</v>
          </cell>
          <cell r="H1593" t="str">
            <v>RED BLAZE/WHITE ANTIQUE</v>
          </cell>
          <cell r="I1593">
            <v>5.3520000000000003</v>
          </cell>
          <cell r="J1593">
            <v>45</v>
          </cell>
          <cell r="K1593">
            <v>0</v>
          </cell>
          <cell r="L1593">
            <v>18</v>
          </cell>
          <cell r="M1593">
            <v>0</v>
          </cell>
          <cell r="N1593">
            <v>30</v>
          </cell>
          <cell r="O1593">
            <v>0</v>
          </cell>
          <cell r="P1593">
            <v>12</v>
          </cell>
          <cell r="Q1593">
            <v>0</v>
          </cell>
          <cell r="R1593" t="str">
            <v>ETE 2020</v>
          </cell>
          <cell r="S1593" t="str">
            <v>APPAREL</v>
          </cell>
          <cell r="T1593" t="str">
            <v>MAN</v>
          </cell>
          <cell r="U1593" t="str">
            <v>(vide)</v>
          </cell>
          <cell r="V1593" t="str">
            <v>PCS</v>
          </cell>
          <cell r="W1593">
            <v>132</v>
          </cell>
          <cell r="X1593">
            <v>132</v>
          </cell>
          <cell r="BS1593">
            <v>8</v>
          </cell>
          <cell r="BT1593">
            <v>31</v>
          </cell>
          <cell r="BU1593">
            <v>38</v>
          </cell>
          <cell r="BV1593">
            <v>37</v>
          </cell>
          <cell r="BW1593">
            <v>18</v>
          </cell>
          <cell r="CL1593">
            <v>0</v>
          </cell>
        </row>
        <row r="1594">
          <cell r="D1594" t="str">
            <v>304S6D0-F72-PCS</v>
          </cell>
          <cell r="E1594" t="str">
            <v>304S6D0</v>
          </cell>
          <cell r="F1594" t="str">
            <v>CONEY 222 BANDA SWIMMING SHORT</v>
          </cell>
          <cell r="G1594" t="str">
            <v>F72</v>
          </cell>
          <cell r="H1594" t="str">
            <v>YELLOW/WHITE ANTIQUE</v>
          </cell>
          <cell r="I1594">
            <v>5.3520000000000003</v>
          </cell>
          <cell r="J1594">
            <v>45</v>
          </cell>
          <cell r="K1594">
            <v>0</v>
          </cell>
          <cell r="L1594">
            <v>18</v>
          </cell>
          <cell r="M1594">
            <v>0</v>
          </cell>
          <cell r="N1594">
            <v>30</v>
          </cell>
          <cell r="O1594">
            <v>0</v>
          </cell>
          <cell r="P1594">
            <v>12</v>
          </cell>
          <cell r="Q1594">
            <v>0</v>
          </cell>
          <cell r="R1594" t="str">
            <v>ETE 2020</v>
          </cell>
          <cell r="S1594" t="str">
            <v>APPAREL</v>
          </cell>
          <cell r="T1594" t="str">
            <v>MAN</v>
          </cell>
          <cell r="U1594" t="str">
            <v>(vide)</v>
          </cell>
          <cell r="V1594" t="str">
            <v>PCS</v>
          </cell>
          <cell r="W1594">
            <v>119</v>
          </cell>
          <cell r="X1594">
            <v>119</v>
          </cell>
          <cell r="BS1594">
            <v>14</v>
          </cell>
          <cell r="BT1594">
            <v>37</v>
          </cell>
          <cell r="BU1594">
            <v>37</v>
          </cell>
          <cell r="BV1594">
            <v>25</v>
          </cell>
          <cell r="BW1594">
            <v>6</v>
          </cell>
          <cell r="CL1594">
            <v>0</v>
          </cell>
        </row>
        <row r="1595">
          <cell r="D1595" t="str">
            <v>304S6D0-F81-PCS</v>
          </cell>
          <cell r="E1595" t="str">
            <v>304S6D0</v>
          </cell>
          <cell r="F1595" t="str">
            <v>CONEY 222 BANDA SWIMMING SHORT</v>
          </cell>
          <cell r="G1595" t="str">
            <v>F81</v>
          </cell>
          <cell r="H1595" t="str">
            <v>BLACK/WHITE ANTIQUE</v>
          </cell>
          <cell r="I1595">
            <v>5.3520000000000003</v>
          </cell>
          <cell r="J1595">
            <v>45</v>
          </cell>
          <cell r="K1595">
            <v>0</v>
          </cell>
          <cell r="L1595">
            <v>18</v>
          </cell>
          <cell r="M1595">
            <v>0</v>
          </cell>
          <cell r="N1595">
            <v>30</v>
          </cell>
          <cell r="O1595">
            <v>0</v>
          </cell>
          <cell r="P1595">
            <v>12</v>
          </cell>
          <cell r="Q1595">
            <v>0</v>
          </cell>
          <cell r="R1595" t="str">
            <v>ETE 2020</v>
          </cell>
          <cell r="S1595" t="str">
            <v>APPAREL</v>
          </cell>
          <cell r="T1595" t="str">
            <v>MAN</v>
          </cell>
          <cell r="U1595" t="str">
            <v>(vide)</v>
          </cell>
          <cell r="V1595" t="str">
            <v>PCS</v>
          </cell>
          <cell r="W1595">
            <v>86</v>
          </cell>
          <cell r="X1595">
            <v>86</v>
          </cell>
          <cell r="BS1595">
            <v>12</v>
          </cell>
          <cell r="BT1595">
            <v>21</v>
          </cell>
          <cell r="BU1595">
            <v>26</v>
          </cell>
          <cell r="BV1595">
            <v>19</v>
          </cell>
          <cell r="BW1595">
            <v>7</v>
          </cell>
          <cell r="BX1595">
            <v>1</v>
          </cell>
          <cell r="CL1595">
            <v>0</v>
          </cell>
        </row>
        <row r="1596">
          <cell r="D1596" t="str">
            <v>304S6G0-F78-PCS</v>
          </cell>
          <cell r="E1596" t="str">
            <v>304S6G0</v>
          </cell>
          <cell r="F1596" t="str">
            <v>CALI 222 BANDA SWIMMING SHORT</v>
          </cell>
          <cell r="G1596" t="str">
            <v>F78</v>
          </cell>
          <cell r="H1596" t="str">
            <v>BLUE COBALT/ANTIQUE WHITE</v>
          </cell>
          <cell r="I1596">
            <v>5.3520000000000003</v>
          </cell>
          <cell r="J1596">
            <v>45</v>
          </cell>
          <cell r="K1596">
            <v>0</v>
          </cell>
          <cell r="L1596">
            <v>18</v>
          </cell>
          <cell r="M1596">
            <v>0</v>
          </cell>
          <cell r="N1596">
            <v>28</v>
          </cell>
          <cell r="O1596">
            <v>0</v>
          </cell>
          <cell r="P1596">
            <v>11.2</v>
          </cell>
          <cell r="Q1596">
            <v>0</v>
          </cell>
          <cell r="R1596" t="str">
            <v>ETE 2020</v>
          </cell>
          <cell r="S1596" t="str">
            <v>APPAREL</v>
          </cell>
          <cell r="T1596" t="str">
            <v>MAN</v>
          </cell>
          <cell r="U1596" t="str">
            <v>(vide)</v>
          </cell>
          <cell r="V1596" t="str">
            <v>PCS</v>
          </cell>
          <cell r="W1596">
            <v>180</v>
          </cell>
          <cell r="X1596">
            <v>180</v>
          </cell>
          <cell r="BT1596">
            <v>43</v>
          </cell>
          <cell r="BU1596">
            <v>50</v>
          </cell>
          <cell r="BV1596">
            <v>52</v>
          </cell>
          <cell r="BW1596">
            <v>35</v>
          </cell>
          <cell r="CL1596">
            <v>0</v>
          </cell>
        </row>
        <row r="1597">
          <cell r="D1597" t="str">
            <v>304S6G0-Z00-PCS</v>
          </cell>
          <cell r="E1597" t="str">
            <v>304S6G0</v>
          </cell>
          <cell r="F1597" t="str">
            <v>CALI 222 BANDA SWIMMING SHORT</v>
          </cell>
          <cell r="G1597" t="str">
            <v>Z00</v>
          </cell>
          <cell r="H1597" t="str">
            <v>RED BLAZE/ANTIQUE WHITE</v>
          </cell>
          <cell r="I1597">
            <v>5.3520000000000003</v>
          </cell>
          <cell r="J1597">
            <v>45</v>
          </cell>
          <cell r="K1597">
            <v>0</v>
          </cell>
          <cell r="L1597">
            <v>18</v>
          </cell>
          <cell r="M1597">
            <v>0</v>
          </cell>
          <cell r="N1597">
            <v>28</v>
          </cell>
          <cell r="O1597">
            <v>0</v>
          </cell>
          <cell r="P1597">
            <v>11.2</v>
          </cell>
          <cell r="Q1597">
            <v>0</v>
          </cell>
          <cell r="R1597" t="str">
            <v>ETE 2020</v>
          </cell>
          <cell r="S1597" t="str">
            <v>APPAREL</v>
          </cell>
          <cell r="T1597" t="str">
            <v>MAN</v>
          </cell>
          <cell r="U1597" t="str">
            <v>(vide)</v>
          </cell>
          <cell r="V1597" t="str">
            <v>PCS</v>
          </cell>
          <cell r="W1597">
            <v>172</v>
          </cell>
          <cell r="X1597">
            <v>172</v>
          </cell>
          <cell r="BT1597">
            <v>40</v>
          </cell>
          <cell r="BU1597">
            <v>46</v>
          </cell>
          <cell r="BV1597">
            <v>48</v>
          </cell>
          <cell r="BW1597">
            <v>38</v>
          </cell>
          <cell r="CL1597">
            <v>0</v>
          </cell>
        </row>
        <row r="1598">
          <cell r="D1598" t="str">
            <v>304S6N0-907-PCS</v>
          </cell>
          <cell r="E1598" t="str">
            <v>304S6N0</v>
          </cell>
          <cell r="F1598" t="str">
            <v>CATIM AUTHENTIC RACE</v>
          </cell>
          <cell r="G1598" t="str">
            <v>907</v>
          </cell>
          <cell r="H1598" t="str">
            <v>WHITE - BLACK -RED</v>
          </cell>
          <cell r="I1598">
            <v>7.9279999999999999</v>
          </cell>
          <cell r="J1598">
            <v>49</v>
          </cell>
          <cell r="K1598">
            <v>0</v>
          </cell>
          <cell r="L1598">
            <v>19.600000000000001</v>
          </cell>
          <cell r="M1598">
            <v>0</v>
          </cell>
          <cell r="N1598">
            <v>45</v>
          </cell>
          <cell r="O1598">
            <v>0</v>
          </cell>
          <cell r="P1598">
            <v>18</v>
          </cell>
          <cell r="Q1598">
            <v>0</v>
          </cell>
          <cell r="R1598" t="str">
            <v>ETE 2020</v>
          </cell>
          <cell r="S1598" t="str">
            <v>APPAREL</v>
          </cell>
          <cell r="T1598" t="str">
            <v>WOMAN</v>
          </cell>
          <cell r="U1598" t="str">
            <v>(vide)</v>
          </cell>
          <cell r="V1598" t="str">
            <v>PCS</v>
          </cell>
          <cell r="W1598">
            <v>56</v>
          </cell>
          <cell r="X1598">
            <v>56</v>
          </cell>
          <cell r="BS1598">
            <v>12</v>
          </cell>
          <cell r="BT1598">
            <v>23</v>
          </cell>
          <cell r="BU1598">
            <v>17</v>
          </cell>
          <cell r="BV1598">
            <v>4</v>
          </cell>
          <cell r="CL1598">
            <v>0</v>
          </cell>
        </row>
        <row r="1599">
          <cell r="D1599" t="str">
            <v>304S6P0-909-PCS</v>
          </cell>
          <cell r="E1599" t="str">
            <v>304S6P0</v>
          </cell>
          <cell r="F1599" t="str">
            <v>CLIPY AUTHENTIC RACE</v>
          </cell>
          <cell r="G1599" t="str">
            <v>909</v>
          </cell>
          <cell r="H1599" t="str">
            <v>RED BLAZE - WHITE</v>
          </cell>
          <cell r="I1599">
            <v>9.5909999999999993</v>
          </cell>
          <cell r="J1599">
            <v>55</v>
          </cell>
          <cell r="K1599">
            <v>0</v>
          </cell>
          <cell r="L1599">
            <v>22</v>
          </cell>
          <cell r="M1599">
            <v>0</v>
          </cell>
          <cell r="N1599">
            <v>50</v>
          </cell>
          <cell r="O1599">
            <v>0</v>
          </cell>
          <cell r="P1599">
            <v>20</v>
          </cell>
          <cell r="Q1599">
            <v>0</v>
          </cell>
          <cell r="R1599" t="str">
            <v>ETE 2020</v>
          </cell>
          <cell r="S1599" t="str">
            <v>APPAREL</v>
          </cell>
          <cell r="T1599" t="str">
            <v>MAN</v>
          </cell>
          <cell r="U1599" t="str">
            <v>(vide)</v>
          </cell>
          <cell r="V1599" t="str">
            <v>PCS</v>
          </cell>
          <cell r="W1599">
            <v>12</v>
          </cell>
          <cell r="X1599">
            <v>12</v>
          </cell>
          <cell r="BT1599">
            <v>3</v>
          </cell>
          <cell r="BU1599">
            <v>5</v>
          </cell>
          <cell r="BV1599">
            <v>1</v>
          </cell>
          <cell r="BW1599">
            <v>3</v>
          </cell>
          <cell r="CL1599">
            <v>0</v>
          </cell>
        </row>
        <row r="1600">
          <cell r="D1600" t="str">
            <v>304S6Y0-902-PCS</v>
          </cell>
          <cell r="E1600" t="str">
            <v>304S6Y0</v>
          </cell>
          <cell r="F1600" t="str">
            <v>AUTHENTIC SAND CARTAN</v>
          </cell>
          <cell r="G1600" t="str">
            <v>902</v>
          </cell>
          <cell r="H1600" t="str">
            <v>WHITE/GREEN AQUA/PINK</v>
          </cell>
          <cell r="I1600">
            <v>6.093</v>
          </cell>
          <cell r="J1600">
            <v>49</v>
          </cell>
          <cell r="K1600">
            <v>0</v>
          </cell>
          <cell r="L1600">
            <v>19.600000000000001</v>
          </cell>
          <cell r="M1600">
            <v>0</v>
          </cell>
          <cell r="N1600">
            <v>35</v>
          </cell>
          <cell r="O1600">
            <v>0</v>
          </cell>
          <cell r="P1600">
            <v>14</v>
          </cell>
          <cell r="Q1600">
            <v>0</v>
          </cell>
          <cell r="R1600" t="str">
            <v>ETE 2020</v>
          </cell>
          <cell r="S1600" t="str">
            <v>APPAREL</v>
          </cell>
          <cell r="T1600" t="str">
            <v>WOMAN</v>
          </cell>
          <cell r="U1600" t="str">
            <v>(vide)</v>
          </cell>
          <cell r="V1600" t="str">
            <v>PCS</v>
          </cell>
          <cell r="W1600">
            <v>23</v>
          </cell>
          <cell r="X1600">
            <v>23</v>
          </cell>
          <cell r="BS1600">
            <v>6</v>
          </cell>
          <cell r="BT1600">
            <v>15</v>
          </cell>
          <cell r="BU1600">
            <v>2</v>
          </cell>
          <cell r="CL1600">
            <v>0</v>
          </cell>
        </row>
        <row r="1601">
          <cell r="D1601" t="str">
            <v>304S6Y0-A06-PCS</v>
          </cell>
          <cell r="E1601" t="str">
            <v>304S6Y0</v>
          </cell>
          <cell r="F1601" t="str">
            <v>AUTHENTIC SAND CARTAN</v>
          </cell>
          <cell r="G1601" t="str">
            <v>A06</v>
          </cell>
          <cell r="H1601" t="str">
            <v>BLACK/WHITE/RED FRAGOLA</v>
          </cell>
          <cell r="I1601">
            <v>6.093</v>
          </cell>
          <cell r="J1601">
            <v>49</v>
          </cell>
          <cell r="K1601">
            <v>0</v>
          </cell>
          <cell r="L1601">
            <v>19.600000000000001</v>
          </cell>
          <cell r="M1601">
            <v>0</v>
          </cell>
          <cell r="N1601">
            <v>35</v>
          </cell>
          <cell r="O1601">
            <v>0</v>
          </cell>
          <cell r="P1601">
            <v>14</v>
          </cell>
          <cell r="Q1601">
            <v>0</v>
          </cell>
          <cell r="R1601" t="str">
            <v>ETE 2020</v>
          </cell>
          <cell r="S1601" t="str">
            <v>APPAREL</v>
          </cell>
          <cell r="T1601" t="str">
            <v>WOMAN</v>
          </cell>
          <cell r="U1601" t="str">
            <v>(vide)</v>
          </cell>
          <cell r="V1601" t="str">
            <v>PCS</v>
          </cell>
          <cell r="W1601">
            <v>47</v>
          </cell>
          <cell r="X1601">
            <v>47</v>
          </cell>
          <cell r="BS1601">
            <v>14</v>
          </cell>
          <cell r="BT1601">
            <v>23</v>
          </cell>
          <cell r="BU1601">
            <v>10</v>
          </cell>
          <cell r="CL1601">
            <v>0</v>
          </cell>
        </row>
        <row r="1602">
          <cell r="D1602" t="str">
            <v>304S7L0-A0S-PCS</v>
          </cell>
          <cell r="E1602" t="str">
            <v>304S7L0</v>
          </cell>
          <cell r="F1602" t="str">
            <v>LADY TREAD 222 BANDA SPORT SHORT</v>
          </cell>
          <cell r="G1602" t="str">
            <v>A0S</v>
          </cell>
          <cell r="H1602" t="str">
            <v>BLACK/RED FRAGOLA</v>
          </cell>
          <cell r="I1602">
            <v>5.3550000000000004</v>
          </cell>
          <cell r="J1602">
            <v>35</v>
          </cell>
          <cell r="K1602">
            <v>0</v>
          </cell>
          <cell r="L1602">
            <v>14</v>
          </cell>
          <cell r="M1602">
            <v>0</v>
          </cell>
          <cell r="N1602">
            <v>28</v>
          </cell>
          <cell r="O1602">
            <v>0</v>
          </cell>
          <cell r="P1602">
            <v>11.2</v>
          </cell>
          <cell r="Q1602">
            <v>0</v>
          </cell>
          <cell r="R1602" t="str">
            <v>ETE 2020</v>
          </cell>
          <cell r="S1602" t="str">
            <v>APPAREL</v>
          </cell>
          <cell r="T1602" t="str">
            <v>WOMAN</v>
          </cell>
          <cell r="U1602" t="str">
            <v>(vide)</v>
          </cell>
          <cell r="V1602" t="str">
            <v>PCS</v>
          </cell>
          <cell r="W1602">
            <v>123</v>
          </cell>
          <cell r="X1602">
            <v>123</v>
          </cell>
          <cell r="BS1602">
            <v>45</v>
          </cell>
          <cell r="BT1602">
            <v>41</v>
          </cell>
          <cell r="BU1602">
            <v>33</v>
          </cell>
          <cell r="BV1602">
            <v>4</v>
          </cell>
          <cell r="CL1602">
            <v>0</v>
          </cell>
        </row>
        <row r="1603">
          <cell r="D1603" t="str">
            <v>304S7L0-C69-PCS</v>
          </cell>
          <cell r="E1603" t="str">
            <v>304S7L0</v>
          </cell>
          <cell r="F1603" t="str">
            <v>LADY TREAD 222 BANDA SPORT SHORT</v>
          </cell>
          <cell r="G1603" t="str">
            <v>C69</v>
          </cell>
          <cell r="H1603" t="str">
            <v>BLACK/WHITE ANTIQUE</v>
          </cell>
          <cell r="I1603">
            <v>5.3550000000000004</v>
          </cell>
          <cell r="J1603">
            <v>35</v>
          </cell>
          <cell r="K1603">
            <v>0</v>
          </cell>
          <cell r="L1603">
            <v>14</v>
          </cell>
          <cell r="M1603">
            <v>0</v>
          </cell>
          <cell r="N1603">
            <v>28</v>
          </cell>
          <cell r="O1603">
            <v>0</v>
          </cell>
          <cell r="P1603">
            <v>11.2</v>
          </cell>
          <cell r="Q1603">
            <v>0</v>
          </cell>
          <cell r="R1603" t="str">
            <v>ETE 2020</v>
          </cell>
          <cell r="S1603" t="str">
            <v>APPAREL</v>
          </cell>
          <cell r="T1603" t="str">
            <v>WOMAN</v>
          </cell>
          <cell r="U1603" t="str">
            <v>(vide)</v>
          </cell>
          <cell r="V1603" t="str">
            <v>PCS</v>
          </cell>
          <cell r="W1603">
            <v>155</v>
          </cell>
          <cell r="X1603">
            <v>155</v>
          </cell>
          <cell r="BS1603">
            <v>50</v>
          </cell>
          <cell r="BT1603">
            <v>53</v>
          </cell>
          <cell r="BU1603">
            <v>47</v>
          </cell>
          <cell r="BV1603">
            <v>2</v>
          </cell>
          <cell r="BW1603">
            <v>3</v>
          </cell>
          <cell r="CL1603">
            <v>0</v>
          </cell>
        </row>
        <row r="1604">
          <cell r="D1604" t="str">
            <v>304S7M0-A08-PCS</v>
          </cell>
          <cell r="E1604" t="str">
            <v>304S7M0</v>
          </cell>
          <cell r="F1604" t="str">
            <v>CULTIN 222 BANDA TEE</v>
          </cell>
          <cell r="G1604" t="str">
            <v>A08</v>
          </cell>
          <cell r="H1604" t="str">
            <v>WHITE</v>
          </cell>
          <cell r="I1604">
            <v>5.0049999999999999</v>
          </cell>
          <cell r="J1604">
            <v>39</v>
          </cell>
          <cell r="K1604">
            <v>0</v>
          </cell>
          <cell r="L1604">
            <v>15.6</v>
          </cell>
          <cell r="M1604">
            <v>0</v>
          </cell>
          <cell r="N1604">
            <v>30</v>
          </cell>
          <cell r="O1604">
            <v>0</v>
          </cell>
          <cell r="P1604">
            <v>12</v>
          </cell>
          <cell r="Q1604">
            <v>0</v>
          </cell>
          <cell r="R1604" t="str">
            <v>ETE 2020</v>
          </cell>
          <cell r="S1604" t="str">
            <v>APPAREL</v>
          </cell>
          <cell r="T1604" t="str">
            <v>MAN</v>
          </cell>
          <cell r="U1604" t="str">
            <v>(vide)</v>
          </cell>
          <cell r="V1604" t="str">
            <v>PCS</v>
          </cell>
          <cell r="W1604">
            <v>22</v>
          </cell>
          <cell r="X1604">
            <v>22</v>
          </cell>
          <cell r="BT1604">
            <v>4</v>
          </cell>
          <cell r="BU1604">
            <v>3</v>
          </cell>
          <cell r="BV1604">
            <v>5</v>
          </cell>
          <cell r="BW1604">
            <v>6</v>
          </cell>
          <cell r="BX1604">
            <v>4</v>
          </cell>
          <cell r="CL1604">
            <v>0</v>
          </cell>
        </row>
        <row r="1605">
          <cell r="D1605" t="str">
            <v>304S7M0-A0X-PCS</v>
          </cell>
          <cell r="E1605" t="str">
            <v>304S7M0</v>
          </cell>
          <cell r="F1605" t="str">
            <v>CULTIN 222 BANDA TEE</v>
          </cell>
          <cell r="G1605" t="str">
            <v>A0X</v>
          </cell>
          <cell r="H1605" t="str">
            <v>RED BLAZE/WHITE ANTIQUE</v>
          </cell>
          <cell r="I1605">
            <v>5.0049999999999999</v>
          </cell>
          <cell r="J1605">
            <v>39</v>
          </cell>
          <cell r="K1605">
            <v>0</v>
          </cell>
          <cell r="L1605">
            <v>15.6</v>
          </cell>
          <cell r="M1605">
            <v>0</v>
          </cell>
          <cell r="N1605">
            <v>30</v>
          </cell>
          <cell r="O1605">
            <v>0</v>
          </cell>
          <cell r="P1605">
            <v>12</v>
          </cell>
          <cell r="Q1605">
            <v>0</v>
          </cell>
          <cell r="R1605" t="str">
            <v>ETE 2020</v>
          </cell>
          <cell r="S1605" t="str">
            <v>APPAREL</v>
          </cell>
          <cell r="T1605" t="str">
            <v>MAN</v>
          </cell>
          <cell r="U1605" t="str">
            <v>(vide)</v>
          </cell>
          <cell r="V1605" t="str">
            <v>PCS</v>
          </cell>
          <cell r="W1605">
            <v>15</v>
          </cell>
          <cell r="X1605">
            <v>15</v>
          </cell>
          <cell r="BT1605">
            <v>3</v>
          </cell>
          <cell r="BU1605">
            <v>5</v>
          </cell>
          <cell r="BV1605">
            <v>3</v>
          </cell>
          <cell r="BW1605">
            <v>2</v>
          </cell>
          <cell r="BX1605">
            <v>2</v>
          </cell>
          <cell r="CL1605">
            <v>0</v>
          </cell>
        </row>
        <row r="1606">
          <cell r="D1606" t="str">
            <v>304S7M0-A56-PCS</v>
          </cell>
          <cell r="E1606" t="str">
            <v>304S7M0</v>
          </cell>
          <cell r="F1606" t="str">
            <v>CULTIN 222 BANDA TEE</v>
          </cell>
          <cell r="G1606" t="str">
            <v>A56</v>
          </cell>
          <cell r="H1606" t="str">
            <v>BLACK/WHITE ANTIQUE</v>
          </cell>
          <cell r="I1606">
            <v>5.0049999999999999</v>
          </cell>
          <cell r="J1606">
            <v>39</v>
          </cell>
          <cell r="K1606">
            <v>0</v>
          </cell>
          <cell r="L1606">
            <v>15.6</v>
          </cell>
          <cell r="M1606">
            <v>0</v>
          </cell>
          <cell r="N1606">
            <v>30</v>
          </cell>
          <cell r="O1606">
            <v>0</v>
          </cell>
          <cell r="P1606">
            <v>12</v>
          </cell>
          <cell r="Q1606">
            <v>0</v>
          </cell>
          <cell r="R1606" t="str">
            <v>ETE 2020</v>
          </cell>
          <cell r="S1606" t="str">
            <v>APPAREL</v>
          </cell>
          <cell r="T1606" t="str">
            <v>MAN</v>
          </cell>
          <cell r="U1606" t="str">
            <v>(vide)</v>
          </cell>
          <cell r="V1606" t="str">
            <v>PCS</v>
          </cell>
          <cell r="W1606">
            <v>73</v>
          </cell>
          <cell r="X1606">
            <v>73</v>
          </cell>
          <cell r="BS1606">
            <v>2</v>
          </cell>
          <cell r="BT1606">
            <v>20</v>
          </cell>
          <cell r="BU1606">
            <v>21</v>
          </cell>
          <cell r="BV1606">
            <v>15</v>
          </cell>
          <cell r="BW1606">
            <v>10</v>
          </cell>
          <cell r="BX1606">
            <v>5</v>
          </cell>
          <cell r="CL1606">
            <v>0</v>
          </cell>
        </row>
        <row r="1607">
          <cell r="D1607" t="str">
            <v>304SC50-005-PCS</v>
          </cell>
          <cell r="E1607" t="str">
            <v>304SC50</v>
          </cell>
          <cell r="F1607" t="str">
            <v>CERNAM AUTHENTIC JPN</v>
          </cell>
          <cell r="G1607" t="str">
            <v>005</v>
          </cell>
          <cell r="H1607" t="str">
            <v>BLACK</v>
          </cell>
          <cell r="I1607">
            <v>9.3350000000000009</v>
          </cell>
          <cell r="J1607">
            <v>59</v>
          </cell>
          <cell r="K1607">
            <v>0</v>
          </cell>
          <cell r="L1607">
            <v>23.6</v>
          </cell>
          <cell r="M1607">
            <v>0</v>
          </cell>
          <cell r="N1607">
            <v>50</v>
          </cell>
          <cell r="O1607">
            <v>0</v>
          </cell>
          <cell r="P1607">
            <v>20</v>
          </cell>
          <cell r="Q1607">
            <v>0</v>
          </cell>
          <cell r="R1607" t="str">
            <v>ETE 2020</v>
          </cell>
          <cell r="S1607" t="str">
            <v>APPAREL</v>
          </cell>
          <cell r="T1607" t="str">
            <v>MAN</v>
          </cell>
          <cell r="U1607" t="str">
            <v>(vide)</v>
          </cell>
          <cell r="V1607" t="str">
            <v>PCS</v>
          </cell>
          <cell r="W1607">
            <v>27</v>
          </cell>
          <cell r="X1607">
            <v>27</v>
          </cell>
          <cell r="BT1607">
            <v>7</v>
          </cell>
          <cell r="BU1607">
            <v>7</v>
          </cell>
          <cell r="BV1607">
            <v>4</v>
          </cell>
          <cell r="BW1607">
            <v>9</v>
          </cell>
          <cell r="CL1607">
            <v>0</v>
          </cell>
        </row>
        <row r="1608">
          <cell r="D1608" t="str">
            <v>304SC50-905-PCS</v>
          </cell>
          <cell r="E1608" t="str">
            <v>304SC50</v>
          </cell>
          <cell r="F1608" t="str">
            <v>CERNAM AUTHENTIC JPN</v>
          </cell>
          <cell r="G1608" t="str">
            <v>905</v>
          </cell>
          <cell r="H1608" t="str">
            <v>WHITE ANTIQUE</v>
          </cell>
          <cell r="I1608">
            <v>9.3350000000000009</v>
          </cell>
          <cell r="J1608">
            <v>59</v>
          </cell>
          <cell r="K1608">
            <v>0</v>
          </cell>
          <cell r="L1608">
            <v>23.6</v>
          </cell>
          <cell r="M1608">
            <v>0</v>
          </cell>
          <cell r="N1608">
            <v>50</v>
          </cell>
          <cell r="O1608">
            <v>0</v>
          </cell>
          <cell r="P1608">
            <v>20</v>
          </cell>
          <cell r="Q1608">
            <v>0</v>
          </cell>
          <cell r="R1608" t="str">
            <v>ETE 2020</v>
          </cell>
          <cell r="S1608" t="str">
            <v>APPAREL</v>
          </cell>
          <cell r="T1608" t="str">
            <v>MAN</v>
          </cell>
          <cell r="U1608" t="str">
            <v>(vide)</v>
          </cell>
          <cell r="V1608" t="str">
            <v>PCS</v>
          </cell>
          <cell r="W1608">
            <v>27</v>
          </cell>
          <cell r="X1608">
            <v>27</v>
          </cell>
          <cell r="BT1608">
            <v>8</v>
          </cell>
          <cell r="BU1608">
            <v>7</v>
          </cell>
          <cell r="BV1608">
            <v>5</v>
          </cell>
          <cell r="BW1608">
            <v>7</v>
          </cell>
          <cell r="CL1608">
            <v>0</v>
          </cell>
        </row>
        <row r="1609">
          <cell r="D1609" t="str">
            <v>304SHH0-953-PCS</v>
          </cell>
          <cell r="E1609" t="str">
            <v>304SHH0</v>
          </cell>
          <cell r="F1609" t="str">
            <v>COFFEE 222 BANDA 10</v>
          </cell>
          <cell r="G1609" t="str">
            <v>953</v>
          </cell>
          <cell r="H1609" t="str">
            <v xml:space="preserve">WHITE ANTIQUE BRONZE </v>
          </cell>
          <cell r="I1609">
            <v>26.573</v>
          </cell>
          <cell r="J1609">
            <v>109</v>
          </cell>
          <cell r="K1609">
            <v>0</v>
          </cell>
          <cell r="L1609">
            <v>43.6</v>
          </cell>
          <cell r="M1609">
            <v>0</v>
          </cell>
          <cell r="N1609">
            <v>100</v>
          </cell>
          <cell r="O1609">
            <v>0</v>
          </cell>
          <cell r="P1609">
            <v>40</v>
          </cell>
          <cell r="Q1609">
            <v>0</v>
          </cell>
          <cell r="R1609" t="str">
            <v>ETE 2020</v>
          </cell>
          <cell r="S1609" t="str">
            <v>APPAREL</v>
          </cell>
          <cell r="T1609" t="str">
            <v>MAN</v>
          </cell>
          <cell r="U1609" t="str">
            <v>(vide)</v>
          </cell>
          <cell r="V1609" t="str">
            <v>PCS</v>
          </cell>
          <cell r="W1609">
            <v>30</v>
          </cell>
          <cell r="X1609">
            <v>30</v>
          </cell>
          <cell r="BT1609">
            <v>4</v>
          </cell>
          <cell r="BU1609">
            <v>7</v>
          </cell>
          <cell r="BV1609">
            <v>11</v>
          </cell>
          <cell r="BW1609">
            <v>6</v>
          </cell>
          <cell r="BX1609">
            <v>2</v>
          </cell>
          <cell r="CL1609">
            <v>0</v>
          </cell>
        </row>
        <row r="1610">
          <cell r="D1610" t="str">
            <v>304SHH0-AAL-PCS</v>
          </cell>
          <cell r="E1610" t="str">
            <v>304SHH0</v>
          </cell>
          <cell r="F1610" t="str">
            <v>COFFEE 222 BANDA 10</v>
          </cell>
          <cell r="G1610" t="str">
            <v>AAL</v>
          </cell>
          <cell r="H1610" t="str">
            <v xml:space="preserve">BLACK WHITE </v>
          </cell>
          <cell r="I1610">
            <v>26.573</v>
          </cell>
          <cell r="J1610">
            <v>109</v>
          </cell>
          <cell r="K1610">
            <v>0</v>
          </cell>
          <cell r="L1610">
            <v>43.6</v>
          </cell>
          <cell r="M1610">
            <v>0</v>
          </cell>
          <cell r="N1610">
            <v>100</v>
          </cell>
          <cell r="O1610">
            <v>0</v>
          </cell>
          <cell r="P1610">
            <v>40</v>
          </cell>
          <cell r="Q1610">
            <v>0</v>
          </cell>
          <cell r="R1610" t="str">
            <v>ETE 2020</v>
          </cell>
          <cell r="S1610" t="str">
            <v>APPAREL</v>
          </cell>
          <cell r="T1610" t="str">
            <v>MAN</v>
          </cell>
          <cell r="U1610" t="str">
            <v>(vide)</v>
          </cell>
          <cell r="V1610" t="str">
            <v>PCS</v>
          </cell>
          <cell r="W1610">
            <v>41</v>
          </cell>
          <cell r="X1610">
            <v>41</v>
          </cell>
          <cell r="BT1610">
            <v>7</v>
          </cell>
          <cell r="BU1610">
            <v>13</v>
          </cell>
          <cell r="BV1610">
            <v>11</v>
          </cell>
          <cell r="BW1610">
            <v>7</v>
          </cell>
          <cell r="BX1610">
            <v>3</v>
          </cell>
          <cell r="CL1610">
            <v>0</v>
          </cell>
        </row>
        <row r="1611">
          <cell r="D1611" t="str">
            <v>304SHK0-900-C12M</v>
          </cell>
          <cell r="E1611" t="str">
            <v>304SHK0</v>
          </cell>
          <cell r="F1611" t="str">
            <v>MONSI</v>
          </cell>
          <cell r="G1611" t="str">
            <v>900</v>
          </cell>
          <cell r="H1611" t="str">
            <v>BLACK/GREY VAPOR</v>
          </cell>
          <cell r="I1611">
            <v>9.2759999999999998</v>
          </cell>
          <cell r="J1611">
            <v>60</v>
          </cell>
          <cell r="K1611">
            <v>0</v>
          </cell>
          <cell r="L1611">
            <v>30</v>
          </cell>
          <cell r="M1611">
            <v>0</v>
          </cell>
          <cell r="N1611">
            <v>55</v>
          </cell>
          <cell r="O1611">
            <v>0</v>
          </cell>
          <cell r="P1611">
            <v>27.5</v>
          </cell>
          <cell r="Q1611">
            <v>0</v>
          </cell>
          <cell r="R1611" t="str">
            <v>HIVER 2020</v>
          </cell>
          <cell r="S1611" t="str">
            <v>SHOES</v>
          </cell>
          <cell r="T1611" t="str">
            <v>MAN</v>
          </cell>
          <cell r="U1611" t="str">
            <v>40-1|41-2|42-3|43-3|44-2|45-1</v>
          </cell>
          <cell r="V1611" t="str">
            <v>C12M</v>
          </cell>
          <cell r="W1611">
            <v>204</v>
          </cell>
          <cell r="X1611">
            <v>17</v>
          </cell>
          <cell r="CG1611">
            <v>17</v>
          </cell>
          <cell r="CL1611">
            <v>0</v>
          </cell>
        </row>
        <row r="1612">
          <cell r="D1612" t="str">
            <v>304SHK0-900-C8M</v>
          </cell>
          <cell r="E1612" t="str">
            <v>304SHK0</v>
          </cell>
          <cell r="F1612" t="str">
            <v>MONSI</v>
          </cell>
          <cell r="G1612" t="str">
            <v>900</v>
          </cell>
          <cell r="H1612" t="str">
            <v>BLACK/GREY VAPOR</v>
          </cell>
          <cell r="I1612">
            <v>9.2759999999999998</v>
          </cell>
          <cell r="J1612">
            <v>60</v>
          </cell>
          <cell r="K1612">
            <v>0</v>
          </cell>
          <cell r="L1612">
            <v>30</v>
          </cell>
          <cell r="M1612">
            <v>0</v>
          </cell>
          <cell r="N1612">
            <v>60</v>
          </cell>
          <cell r="O1612">
            <v>0</v>
          </cell>
          <cell r="P1612">
            <v>24</v>
          </cell>
          <cell r="Q1612">
            <v>0</v>
          </cell>
          <cell r="R1612" t="str">
            <v>HIVER 2020</v>
          </cell>
          <cell r="S1612" t="str">
            <v>SHOES</v>
          </cell>
          <cell r="T1612" t="str">
            <v>MAN</v>
          </cell>
          <cell r="U1612" t="str">
            <v>40-1|41-1|42-2|43-2|44-1|45-1</v>
          </cell>
          <cell r="V1612" t="str">
            <v>C8M</v>
          </cell>
          <cell r="W1612">
            <v>16</v>
          </cell>
          <cell r="X1612">
            <v>2</v>
          </cell>
          <cell r="CG1612">
            <v>2</v>
          </cell>
          <cell r="CL1612">
            <v>0</v>
          </cell>
        </row>
        <row r="1613">
          <cell r="D1613" t="str">
            <v>304SHK0-900-PAI</v>
          </cell>
          <cell r="E1613" t="str">
            <v>304SHK0</v>
          </cell>
          <cell r="F1613" t="str">
            <v>MONSI</v>
          </cell>
          <cell r="G1613" t="str">
            <v>900</v>
          </cell>
          <cell r="H1613" t="str">
            <v>BLACK/GREY VAPOR</v>
          </cell>
          <cell r="I1613">
            <v>9.2759999999999998</v>
          </cell>
          <cell r="J1613">
            <v>60</v>
          </cell>
          <cell r="K1613">
            <v>0</v>
          </cell>
          <cell r="L1613">
            <v>30</v>
          </cell>
          <cell r="M1613">
            <v>0</v>
          </cell>
          <cell r="N1613">
            <v>60</v>
          </cell>
          <cell r="O1613">
            <v>0</v>
          </cell>
          <cell r="P1613">
            <v>30</v>
          </cell>
          <cell r="Q1613">
            <v>0</v>
          </cell>
          <cell r="R1613" t="str">
            <v>HIVER 2020</v>
          </cell>
          <cell r="S1613" t="str">
            <v>SHOES</v>
          </cell>
          <cell r="T1613" t="str">
            <v>MAN</v>
          </cell>
          <cell r="U1613" t="str">
            <v>(vide)</v>
          </cell>
          <cell r="V1613" t="str">
            <v>PAI</v>
          </cell>
          <cell r="W1613">
            <v>18</v>
          </cell>
          <cell r="X1613">
            <v>18</v>
          </cell>
          <cell r="AQ1613">
            <v>2</v>
          </cell>
          <cell r="AR1613">
            <v>4</v>
          </cell>
          <cell r="AS1613">
            <v>2</v>
          </cell>
          <cell r="AT1613">
            <v>4</v>
          </cell>
          <cell r="AU1613">
            <v>4</v>
          </cell>
          <cell r="AV1613">
            <v>2</v>
          </cell>
          <cell r="CL1613">
            <v>0</v>
          </cell>
        </row>
        <row r="1614">
          <cell r="D1614" t="str">
            <v>304SHK0-901-C12M</v>
          </cell>
          <cell r="E1614" t="str">
            <v>304SHK0</v>
          </cell>
          <cell r="F1614" t="str">
            <v>MONSI</v>
          </cell>
          <cell r="G1614" t="str">
            <v>901</v>
          </cell>
          <cell r="H1614" t="str">
            <v>BROWN/GREY VAPOR</v>
          </cell>
          <cell r="I1614">
            <v>9.2759999999999998</v>
          </cell>
          <cell r="J1614">
            <v>60</v>
          </cell>
          <cell r="K1614">
            <v>0</v>
          </cell>
          <cell r="L1614">
            <v>30</v>
          </cell>
          <cell r="M1614">
            <v>0</v>
          </cell>
          <cell r="N1614">
            <v>55</v>
          </cell>
          <cell r="O1614">
            <v>0</v>
          </cell>
          <cell r="P1614">
            <v>27.5</v>
          </cell>
          <cell r="Q1614">
            <v>0</v>
          </cell>
          <cell r="R1614" t="str">
            <v>HIVER 2020</v>
          </cell>
          <cell r="S1614" t="str">
            <v>SHOES</v>
          </cell>
          <cell r="T1614" t="str">
            <v>MAN</v>
          </cell>
          <cell r="U1614" t="str">
            <v>40-1|41-2|42-3|43-3|44-2|45-1</v>
          </cell>
          <cell r="V1614" t="str">
            <v>C12M</v>
          </cell>
          <cell r="W1614">
            <v>60</v>
          </cell>
          <cell r="X1614">
            <v>5</v>
          </cell>
          <cell r="CG1614">
            <v>5</v>
          </cell>
          <cell r="CL1614">
            <v>0</v>
          </cell>
        </row>
        <row r="1615">
          <cell r="D1615" t="str">
            <v>304SHK0-901-C8M</v>
          </cell>
          <cell r="E1615" t="str">
            <v>304SHK0</v>
          </cell>
          <cell r="F1615" t="str">
            <v>MONSI</v>
          </cell>
          <cell r="G1615" t="str">
            <v>901</v>
          </cell>
          <cell r="H1615" t="str">
            <v>BROWN/GREY VAPOR</v>
          </cell>
          <cell r="I1615">
            <v>9.2759999999999998</v>
          </cell>
          <cell r="J1615">
            <v>60</v>
          </cell>
          <cell r="K1615">
            <v>0</v>
          </cell>
          <cell r="L1615">
            <v>30</v>
          </cell>
          <cell r="M1615">
            <v>0</v>
          </cell>
          <cell r="N1615">
            <v>60</v>
          </cell>
          <cell r="O1615">
            <v>0</v>
          </cell>
          <cell r="P1615">
            <v>24</v>
          </cell>
          <cell r="Q1615">
            <v>0</v>
          </cell>
          <cell r="R1615" t="str">
            <v>HIVER 2020</v>
          </cell>
          <cell r="S1615" t="str">
            <v>SHOES</v>
          </cell>
          <cell r="T1615" t="str">
            <v>MAN</v>
          </cell>
          <cell r="U1615" t="str">
            <v>40-1|41-1|42-2|43-2|44-1|45-1</v>
          </cell>
          <cell r="V1615" t="str">
            <v>C8M</v>
          </cell>
          <cell r="W1615">
            <v>32</v>
          </cell>
          <cell r="X1615">
            <v>4</v>
          </cell>
          <cell r="CG1615">
            <v>4</v>
          </cell>
          <cell r="CL1615">
            <v>0</v>
          </cell>
        </row>
        <row r="1616">
          <cell r="D1616" t="str">
            <v>304SHK0-901-PAI</v>
          </cell>
          <cell r="E1616" t="str">
            <v>304SHK0</v>
          </cell>
          <cell r="F1616" t="str">
            <v>MONSI</v>
          </cell>
          <cell r="G1616" t="str">
            <v>901</v>
          </cell>
          <cell r="H1616" t="str">
            <v>BROWN/GREY VAPOR</v>
          </cell>
          <cell r="I1616">
            <v>9.2759999999999998</v>
          </cell>
          <cell r="J1616">
            <v>60</v>
          </cell>
          <cell r="K1616">
            <v>0</v>
          </cell>
          <cell r="L1616">
            <v>30</v>
          </cell>
          <cell r="M1616">
            <v>0</v>
          </cell>
          <cell r="N1616">
            <v>60</v>
          </cell>
          <cell r="O1616">
            <v>0</v>
          </cell>
          <cell r="P1616">
            <v>30</v>
          </cell>
          <cell r="Q1616">
            <v>0</v>
          </cell>
          <cell r="R1616" t="str">
            <v>HIVER 2020</v>
          </cell>
          <cell r="S1616" t="str">
            <v>SHOES</v>
          </cell>
          <cell r="T1616" t="str">
            <v>MAN</v>
          </cell>
          <cell r="U1616" t="str">
            <v>(vide)</v>
          </cell>
          <cell r="V1616" t="str">
            <v>PAI</v>
          </cell>
          <cell r="W1616">
            <v>4</v>
          </cell>
          <cell r="X1616">
            <v>4</v>
          </cell>
          <cell r="AT1616">
            <v>4</v>
          </cell>
          <cell r="CL1616">
            <v>0</v>
          </cell>
        </row>
        <row r="1617">
          <cell r="D1617" t="str">
            <v>304SHK0-901-C12M</v>
          </cell>
          <cell r="E1617" t="str">
            <v>304SHK0</v>
          </cell>
          <cell r="F1617" t="str">
            <v>MONSI</v>
          </cell>
          <cell r="G1617" t="str">
            <v>901</v>
          </cell>
          <cell r="H1617" t="str">
            <v>BROWN/GREY VAPOR</v>
          </cell>
          <cell r="I1617">
            <v>9.2759999999999998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 t="str">
            <v>HIVER 2020</v>
          </cell>
          <cell r="S1617" t="str">
            <v>SHOES</v>
          </cell>
          <cell r="T1617" t="str">
            <v>MAN</v>
          </cell>
          <cell r="U1617" t="str">
            <v>(vide)</v>
          </cell>
          <cell r="V1617" t="str">
            <v>C12M</v>
          </cell>
          <cell r="W1617">
            <v>284.99998799999997</v>
          </cell>
          <cell r="X1617">
            <v>23.749998999999999</v>
          </cell>
          <cell r="AQ1617">
            <v>2</v>
          </cell>
          <cell r="AR1617">
            <v>3.9166660000000002</v>
          </cell>
          <cell r="AS1617">
            <v>6</v>
          </cell>
          <cell r="AT1617">
            <v>5.8333329999999997</v>
          </cell>
          <cell r="AU1617">
            <v>4</v>
          </cell>
          <cell r="AV1617">
            <v>2</v>
          </cell>
          <cell r="CL1617">
            <v>0</v>
          </cell>
        </row>
        <row r="1618">
          <cell r="D1618" t="str">
            <v>304SHM0-955-C12MN</v>
          </cell>
          <cell r="E1618" t="str">
            <v>304SHM0</v>
          </cell>
          <cell r="F1618" t="str">
            <v>VIPERA</v>
          </cell>
          <cell r="G1618" t="str">
            <v>955</v>
          </cell>
          <cell r="H1618" t="str">
            <v>BLUE NAVY/RED</v>
          </cell>
          <cell r="I1618">
            <v>8.8260000000000005</v>
          </cell>
          <cell r="J1618">
            <v>55</v>
          </cell>
          <cell r="K1618">
            <v>0</v>
          </cell>
          <cell r="L1618">
            <v>27.5</v>
          </cell>
          <cell r="M1618">
            <v>0</v>
          </cell>
          <cell r="N1618">
            <v>50</v>
          </cell>
          <cell r="O1618">
            <v>0</v>
          </cell>
          <cell r="P1618">
            <v>25</v>
          </cell>
          <cell r="Q1618">
            <v>0</v>
          </cell>
          <cell r="R1618" t="str">
            <v>HIVER 2019</v>
          </cell>
          <cell r="S1618" t="str">
            <v>SHOES</v>
          </cell>
          <cell r="T1618" t="str">
            <v>MAN</v>
          </cell>
          <cell r="U1618" t="str">
            <v>40-1|41-2|42-2|43-3|44-2|45-1|46-1</v>
          </cell>
          <cell r="V1618" t="str">
            <v>C12MN</v>
          </cell>
          <cell r="W1618">
            <v>1032</v>
          </cell>
          <cell r="X1618">
            <v>86</v>
          </cell>
          <cell r="CG1618">
            <v>86</v>
          </cell>
          <cell r="CL1618">
            <v>0</v>
          </cell>
        </row>
        <row r="1619">
          <cell r="D1619" t="str">
            <v>304SHM0-955-PAI</v>
          </cell>
          <cell r="E1619" t="str">
            <v>304SHM0</v>
          </cell>
          <cell r="F1619" t="str">
            <v>VIPERA</v>
          </cell>
          <cell r="G1619" t="str">
            <v>955</v>
          </cell>
          <cell r="H1619" t="str">
            <v>BLUE NAVY/RED</v>
          </cell>
          <cell r="I1619">
            <v>8.8260000000000005</v>
          </cell>
          <cell r="J1619">
            <v>55</v>
          </cell>
          <cell r="K1619">
            <v>0</v>
          </cell>
          <cell r="L1619">
            <v>27.5</v>
          </cell>
          <cell r="M1619">
            <v>0</v>
          </cell>
          <cell r="N1619">
            <v>50</v>
          </cell>
          <cell r="O1619">
            <v>0</v>
          </cell>
          <cell r="P1619">
            <v>25</v>
          </cell>
          <cell r="Q1619">
            <v>0</v>
          </cell>
          <cell r="R1619" t="str">
            <v>HIVER 2019</v>
          </cell>
          <cell r="S1619" t="str">
            <v>SHOES</v>
          </cell>
          <cell r="T1619" t="str">
            <v>MAN</v>
          </cell>
          <cell r="U1619" t="str">
            <v>(vide)</v>
          </cell>
          <cell r="V1619" t="str">
            <v>PAI</v>
          </cell>
          <cell r="W1619">
            <v>12</v>
          </cell>
          <cell r="X1619">
            <v>12</v>
          </cell>
          <cell r="AQ1619">
            <v>2</v>
          </cell>
          <cell r="AR1619">
            <v>1</v>
          </cell>
          <cell r="AS1619">
            <v>2</v>
          </cell>
          <cell r="AT1619">
            <v>4</v>
          </cell>
          <cell r="AU1619">
            <v>1</v>
          </cell>
          <cell r="AW1619">
            <v>2</v>
          </cell>
          <cell r="CL1619">
            <v>0</v>
          </cell>
        </row>
        <row r="1620">
          <cell r="D1620" t="str">
            <v>304SHM0-955-C8MN</v>
          </cell>
          <cell r="E1620" t="str">
            <v>304SHM0</v>
          </cell>
          <cell r="F1620" t="str">
            <v>VIPERA</v>
          </cell>
          <cell r="G1620" t="str">
            <v>955</v>
          </cell>
          <cell r="H1620" t="str">
            <v>BLUE NAVY/RED</v>
          </cell>
          <cell r="I1620">
            <v>8.8260000000000005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  <cell r="R1620" t="str">
            <v>HIVER 2019</v>
          </cell>
          <cell r="S1620" t="str">
            <v>SHOES</v>
          </cell>
          <cell r="T1620" t="str">
            <v>MAN</v>
          </cell>
          <cell r="U1620" t="str">
            <v>40-1|41-1|42-2|43-2|44-1|45-1</v>
          </cell>
          <cell r="V1620" t="str">
            <v>C8MN</v>
          </cell>
          <cell r="W1620">
            <v>304</v>
          </cell>
          <cell r="X1620">
            <v>38</v>
          </cell>
          <cell r="CG1620">
            <v>38</v>
          </cell>
          <cell r="CL1620">
            <v>0</v>
          </cell>
        </row>
        <row r="1621">
          <cell r="D1621" t="str">
            <v>304SHM0-956-C12MN</v>
          </cell>
          <cell r="E1621" t="str">
            <v>304SHM0</v>
          </cell>
          <cell r="F1621" t="str">
            <v>VIPERA</v>
          </cell>
          <cell r="G1621" t="str">
            <v>956</v>
          </cell>
          <cell r="H1621" t="str">
            <v>BLACK/GREY DK</v>
          </cell>
          <cell r="I1621">
            <v>8.8260000000000005</v>
          </cell>
          <cell r="J1621">
            <v>55</v>
          </cell>
          <cell r="K1621">
            <v>0</v>
          </cell>
          <cell r="L1621">
            <v>27.5</v>
          </cell>
          <cell r="M1621">
            <v>0</v>
          </cell>
          <cell r="N1621">
            <v>50</v>
          </cell>
          <cell r="O1621">
            <v>0</v>
          </cell>
          <cell r="P1621">
            <v>25</v>
          </cell>
          <cell r="Q1621">
            <v>0</v>
          </cell>
          <cell r="R1621" t="str">
            <v>HIVER 2019</v>
          </cell>
          <cell r="S1621" t="str">
            <v>SHOES</v>
          </cell>
          <cell r="T1621" t="str">
            <v>MAN</v>
          </cell>
          <cell r="U1621" t="str">
            <v>40-1|41-2|42-2|43-3|44-2|45-1|46-1</v>
          </cell>
          <cell r="V1621" t="str">
            <v>C12MN</v>
          </cell>
          <cell r="W1621">
            <v>732</v>
          </cell>
          <cell r="X1621">
            <v>61</v>
          </cell>
          <cell r="CG1621">
            <v>61</v>
          </cell>
          <cell r="CL1621">
            <v>0</v>
          </cell>
        </row>
        <row r="1622">
          <cell r="D1622" t="str">
            <v>304SHM0-956-PAI</v>
          </cell>
          <cell r="E1622" t="str">
            <v>304SHM0</v>
          </cell>
          <cell r="F1622" t="str">
            <v>VIPERA</v>
          </cell>
          <cell r="G1622" t="str">
            <v>956</v>
          </cell>
          <cell r="H1622" t="str">
            <v>BLACK/GREY DK</v>
          </cell>
          <cell r="I1622">
            <v>8.8260000000000005</v>
          </cell>
          <cell r="J1622">
            <v>55</v>
          </cell>
          <cell r="K1622">
            <v>0</v>
          </cell>
          <cell r="L1622">
            <v>27.5</v>
          </cell>
          <cell r="M1622">
            <v>0</v>
          </cell>
          <cell r="N1622">
            <v>50</v>
          </cell>
          <cell r="O1622">
            <v>0</v>
          </cell>
          <cell r="P1622">
            <v>25</v>
          </cell>
          <cell r="Q1622">
            <v>0</v>
          </cell>
          <cell r="R1622" t="str">
            <v>HIVER 2019</v>
          </cell>
          <cell r="S1622" t="str">
            <v>SHOES</v>
          </cell>
          <cell r="T1622" t="str">
            <v>MAN</v>
          </cell>
          <cell r="U1622" t="str">
            <v>(vide)</v>
          </cell>
          <cell r="V1622" t="str">
            <v>PAI</v>
          </cell>
          <cell r="W1622">
            <v>12</v>
          </cell>
          <cell r="X1622">
            <v>12</v>
          </cell>
          <cell r="AQ1622">
            <v>2</v>
          </cell>
          <cell r="AR1622">
            <v>4</v>
          </cell>
          <cell r="AT1622">
            <v>3</v>
          </cell>
          <cell r="AU1622">
            <v>3</v>
          </cell>
          <cell r="CL1622">
            <v>0</v>
          </cell>
        </row>
        <row r="1623">
          <cell r="D1623" t="str">
            <v>304SHM0-956-C8MN</v>
          </cell>
          <cell r="E1623" t="str">
            <v>304SHM0</v>
          </cell>
          <cell r="F1623" t="str">
            <v>VIPERA</v>
          </cell>
          <cell r="G1623" t="str">
            <v>956</v>
          </cell>
          <cell r="H1623" t="str">
            <v>BLACK/GREY DK</v>
          </cell>
          <cell r="I1623">
            <v>8.8260000000000005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 t="str">
            <v>HIVER 2019</v>
          </cell>
          <cell r="S1623" t="str">
            <v>SHOES</v>
          </cell>
          <cell r="T1623" t="str">
            <v>MAN</v>
          </cell>
          <cell r="U1623" t="str">
            <v>40-1|41-1|42-2|43-2|44-1|45-1</v>
          </cell>
          <cell r="V1623" t="str">
            <v>C8MN</v>
          </cell>
          <cell r="W1623">
            <v>152</v>
          </cell>
          <cell r="X1623">
            <v>19</v>
          </cell>
          <cell r="CG1623">
            <v>19</v>
          </cell>
          <cell r="CL1623">
            <v>0</v>
          </cell>
        </row>
        <row r="1624">
          <cell r="D1624" t="str">
            <v>304SHN0-949-C12MN</v>
          </cell>
          <cell r="E1624" t="str">
            <v>304SHN0</v>
          </cell>
          <cell r="F1624" t="str">
            <v>TCHOURI</v>
          </cell>
          <cell r="G1624" t="str">
            <v>949</v>
          </cell>
          <cell r="H1624" t="str">
            <v>WHITE/BROWN OLIVA</v>
          </cell>
          <cell r="I1624">
            <v>7.915</v>
          </cell>
          <cell r="J1624">
            <v>50</v>
          </cell>
          <cell r="K1624">
            <v>0</v>
          </cell>
          <cell r="L1624">
            <v>25</v>
          </cell>
          <cell r="M1624">
            <v>0</v>
          </cell>
          <cell r="N1624">
            <v>40</v>
          </cell>
          <cell r="O1624">
            <v>0</v>
          </cell>
          <cell r="P1624">
            <v>20</v>
          </cell>
          <cell r="Q1624">
            <v>0</v>
          </cell>
          <cell r="R1624" t="str">
            <v>ETE 2020</v>
          </cell>
          <cell r="S1624" t="str">
            <v>SHOES</v>
          </cell>
          <cell r="T1624" t="str">
            <v>MAN</v>
          </cell>
          <cell r="U1624" t="str">
            <v>40-1|41-2|42-2|43-3|44-2|45-1|46-1</v>
          </cell>
          <cell r="V1624" t="str">
            <v>C12MN</v>
          </cell>
          <cell r="W1624">
            <v>372</v>
          </cell>
          <cell r="X1624">
            <v>31</v>
          </cell>
          <cell r="CG1624">
            <v>31</v>
          </cell>
          <cell r="CL1624">
            <v>0</v>
          </cell>
        </row>
        <row r="1625">
          <cell r="D1625" t="str">
            <v>304SHN0-949-PAI</v>
          </cell>
          <cell r="E1625" t="str">
            <v>304SHN0</v>
          </cell>
          <cell r="F1625" t="str">
            <v>TCHOURI</v>
          </cell>
          <cell r="G1625" t="str">
            <v>949</v>
          </cell>
          <cell r="H1625" t="str">
            <v>WHITE/BROWN OLIVA</v>
          </cell>
          <cell r="I1625">
            <v>7.915</v>
          </cell>
          <cell r="J1625">
            <v>50</v>
          </cell>
          <cell r="K1625">
            <v>0</v>
          </cell>
          <cell r="L1625">
            <v>25</v>
          </cell>
          <cell r="M1625">
            <v>0</v>
          </cell>
          <cell r="N1625">
            <v>40</v>
          </cell>
          <cell r="O1625">
            <v>0</v>
          </cell>
          <cell r="P1625">
            <v>20</v>
          </cell>
          <cell r="Q1625">
            <v>0</v>
          </cell>
          <cell r="R1625" t="str">
            <v>ETE 2020</v>
          </cell>
          <cell r="S1625" t="str">
            <v>SHOES</v>
          </cell>
          <cell r="T1625" t="str">
            <v>MAN</v>
          </cell>
          <cell r="U1625" t="str">
            <v>(vide)</v>
          </cell>
          <cell r="V1625" t="str">
            <v>PAI</v>
          </cell>
          <cell r="W1625">
            <v>18</v>
          </cell>
          <cell r="X1625">
            <v>18</v>
          </cell>
          <cell r="AQ1625">
            <v>2</v>
          </cell>
          <cell r="AR1625">
            <v>3</v>
          </cell>
          <cell r="AT1625">
            <v>3</v>
          </cell>
          <cell r="AU1625">
            <v>4</v>
          </cell>
          <cell r="AV1625">
            <v>2</v>
          </cell>
          <cell r="AW1625">
            <v>4</v>
          </cell>
          <cell r="CL1625">
            <v>0</v>
          </cell>
        </row>
        <row r="1626">
          <cell r="D1626" t="str">
            <v>304SHN0-950-C12MN</v>
          </cell>
          <cell r="E1626" t="str">
            <v>304SHN0</v>
          </cell>
          <cell r="F1626" t="str">
            <v>TCHOURI</v>
          </cell>
          <cell r="G1626" t="str">
            <v>950</v>
          </cell>
          <cell r="H1626" t="str">
            <v>WHITE/RED DK</v>
          </cell>
          <cell r="I1626">
            <v>7.915</v>
          </cell>
          <cell r="J1626">
            <v>50</v>
          </cell>
          <cell r="K1626">
            <v>0</v>
          </cell>
          <cell r="L1626">
            <v>25</v>
          </cell>
          <cell r="M1626">
            <v>0</v>
          </cell>
          <cell r="N1626">
            <v>40</v>
          </cell>
          <cell r="O1626">
            <v>0</v>
          </cell>
          <cell r="P1626">
            <v>20</v>
          </cell>
          <cell r="Q1626">
            <v>0</v>
          </cell>
          <cell r="R1626" t="str">
            <v>ETE 2020</v>
          </cell>
          <cell r="S1626" t="str">
            <v>SHOES</v>
          </cell>
          <cell r="T1626" t="str">
            <v>MAN</v>
          </cell>
          <cell r="U1626" t="str">
            <v>40-1|41-2|42-2|43-3|44-2|45-1|46-1</v>
          </cell>
          <cell r="V1626" t="str">
            <v>C12MN</v>
          </cell>
          <cell r="W1626">
            <v>24</v>
          </cell>
          <cell r="X1626">
            <v>2</v>
          </cell>
          <cell r="CG1626">
            <v>2</v>
          </cell>
          <cell r="CL1626">
            <v>0</v>
          </cell>
        </row>
        <row r="1627">
          <cell r="D1627" t="str">
            <v>304SHN0-950-C8MN</v>
          </cell>
          <cell r="E1627" t="str">
            <v>304SHN0</v>
          </cell>
          <cell r="F1627" t="str">
            <v>TCHOURI</v>
          </cell>
          <cell r="G1627" t="str">
            <v>950</v>
          </cell>
          <cell r="H1627" t="str">
            <v>WHITE/RED DK</v>
          </cell>
          <cell r="I1627">
            <v>7.915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 t="str">
            <v>ETE 2020</v>
          </cell>
          <cell r="S1627" t="str">
            <v>SHOES</v>
          </cell>
          <cell r="T1627" t="str">
            <v>MAN</v>
          </cell>
          <cell r="U1627" t="str">
            <v>40-1|41-1|42-2|43-2|44-1|45-1</v>
          </cell>
          <cell r="V1627" t="str">
            <v>C8MN</v>
          </cell>
          <cell r="W1627">
            <v>16</v>
          </cell>
          <cell r="X1627">
            <v>2</v>
          </cell>
          <cell r="CG1627">
            <v>2</v>
          </cell>
          <cell r="CL1627">
            <v>0</v>
          </cell>
        </row>
        <row r="1628">
          <cell r="D1628" t="str">
            <v>304SHN0-951-C12MN</v>
          </cell>
          <cell r="E1628" t="str">
            <v>304SHN0</v>
          </cell>
          <cell r="F1628" t="str">
            <v>TCHOURI</v>
          </cell>
          <cell r="G1628" t="str">
            <v>951</v>
          </cell>
          <cell r="H1628" t="str">
            <v>BROWN LT/BLUE MARINE</v>
          </cell>
          <cell r="I1628">
            <v>7.915</v>
          </cell>
          <cell r="J1628">
            <v>50</v>
          </cell>
          <cell r="K1628">
            <v>0</v>
          </cell>
          <cell r="L1628">
            <v>25</v>
          </cell>
          <cell r="M1628">
            <v>0</v>
          </cell>
          <cell r="N1628">
            <v>40</v>
          </cell>
          <cell r="O1628">
            <v>0</v>
          </cell>
          <cell r="P1628">
            <v>20</v>
          </cell>
          <cell r="Q1628">
            <v>0</v>
          </cell>
          <cell r="R1628" t="str">
            <v>ETE 2020</v>
          </cell>
          <cell r="S1628" t="str">
            <v>SHOES</v>
          </cell>
          <cell r="T1628" t="str">
            <v>MAN</v>
          </cell>
          <cell r="U1628" t="str">
            <v>40-1|41-2|42-2|43-3|44-2|45-1|46-1</v>
          </cell>
          <cell r="V1628" t="str">
            <v>C12MN</v>
          </cell>
          <cell r="W1628">
            <v>72</v>
          </cell>
          <cell r="X1628">
            <v>6</v>
          </cell>
          <cell r="CG1628">
            <v>6</v>
          </cell>
          <cell r="CL1628">
            <v>0</v>
          </cell>
        </row>
        <row r="1629">
          <cell r="D1629" t="str">
            <v>304SHN0-951-PAI</v>
          </cell>
          <cell r="E1629" t="str">
            <v>304SHN0</v>
          </cell>
          <cell r="F1629" t="str">
            <v>TCHOURI</v>
          </cell>
          <cell r="G1629" t="str">
            <v>951</v>
          </cell>
          <cell r="H1629" t="str">
            <v>BROWN LT/BLUE MARINE</v>
          </cell>
          <cell r="I1629">
            <v>7.915</v>
          </cell>
          <cell r="J1629">
            <v>50</v>
          </cell>
          <cell r="K1629">
            <v>0</v>
          </cell>
          <cell r="L1629">
            <v>25</v>
          </cell>
          <cell r="M1629">
            <v>0</v>
          </cell>
          <cell r="N1629">
            <v>40</v>
          </cell>
          <cell r="O1629">
            <v>0</v>
          </cell>
          <cell r="P1629">
            <v>20</v>
          </cell>
          <cell r="Q1629">
            <v>0</v>
          </cell>
          <cell r="R1629" t="str">
            <v>ETE 2020</v>
          </cell>
          <cell r="S1629" t="str">
            <v>SHOES</v>
          </cell>
          <cell r="T1629" t="str">
            <v>MAN</v>
          </cell>
          <cell r="U1629" t="str">
            <v>(vide)</v>
          </cell>
          <cell r="V1629" t="str">
            <v>PAI</v>
          </cell>
          <cell r="W1629">
            <v>18</v>
          </cell>
          <cell r="X1629">
            <v>18</v>
          </cell>
          <cell r="AQ1629">
            <v>1</v>
          </cell>
          <cell r="AR1629">
            <v>5</v>
          </cell>
          <cell r="AS1629">
            <v>1</v>
          </cell>
          <cell r="AT1629">
            <v>6</v>
          </cell>
          <cell r="AU1629">
            <v>2</v>
          </cell>
          <cell r="AW1629">
            <v>3</v>
          </cell>
          <cell r="CL1629">
            <v>0</v>
          </cell>
        </row>
        <row r="1630">
          <cell r="D1630" t="str">
            <v>304SHN0-952-C12MN</v>
          </cell>
          <cell r="E1630" t="str">
            <v>304SHN0</v>
          </cell>
          <cell r="F1630" t="str">
            <v>TCHOURI</v>
          </cell>
          <cell r="G1630" t="str">
            <v>952</v>
          </cell>
          <cell r="H1630" t="str">
            <v>BLUE MARINE/BROWN</v>
          </cell>
          <cell r="I1630">
            <v>7.915</v>
          </cell>
          <cell r="J1630">
            <v>50</v>
          </cell>
          <cell r="K1630">
            <v>0</v>
          </cell>
          <cell r="L1630">
            <v>25</v>
          </cell>
          <cell r="M1630">
            <v>0</v>
          </cell>
          <cell r="N1630">
            <v>40</v>
          </cell>
          <cell r="O1630">
            <v>0</v>
          </cell>
          <cell r="P1630">
            <v>20</v>
          </cell>
          <cell r="Q1630">
            <v>0</v>
          </cell>
          <cell r="R1630" t="str">
            <v>ETE 2020</v>
          </cell>
          <cell r="S1630" t="str">
            <v>SHOES</v>
          </cell>
          <cell r="T1630" t="str">
            <v>MAN</v>
          </cell>
          <cell r="U1630" t="str">
            <v>40-1|41-2|42-2|43-3|44-2|45-1|46-1</v>
          </cell>
          <cell r="V1630" t="str">
            <v>C12MN</v>
          </cell>
          <cell r="W1630">
            <v>12</v>
          </cell>
          <cell r="X1630">
            <v>1</v>
          </cell>
          <cell r="CG1630">
            <v>1</v>
          </cell>
          <cell r="CL1630">
            <v>0</v>
          </cell>
        </row>
        <row r="1631">
          <cell r="D1631" t="str">
            <v>304SHN0-952-PAI</v>
          </cell>
          <cell r="E1631" t="str">
            <v>304SHN0</v>
          </cell>
          <cell r="F1631" t="str">
            <v>TCHOURI</v>
          </cell>
          <cell r="G1631" t="str">
            <v>952</v>
          </cell>
          <cell r="H1631" t="str">
            <v>BLUE MARINE/BROWN</v>
          </cell>
          <cell r="I1631">
            <v>7.915</v>
          </cell>
          <cell r="J1631">
            <v>50</v>
          </cell>
          <cell r="K1631">
            <v>0</v>
          </cell>
          <cell r="L1631">
            <v>25</v>
          </cell>
          <cell r="M1631">
            <v>0</v>
          </cell>
          <cell r="N1631">
            <v>40</v>
          </cell>
          <cell r="O1631">
            <v>0</v>
          </cell>
          <cell r="P1631">
            <v>20</v>
          </cell>
          <cell r="Q1631">
            <v>0</v>
          </cell>
          <cell r="R1631" t="str">
            <v>ETE 2020</v>
          </cell>
          <cell r="S1631" t="str">
            <v>SHOES</v>
          </cell>
          <cell r="T1631" t="str">
            <v>MAN</v>
          </cell>
          <cell r="U1631" t="str">
            <v>(vide)</v>
          </cell>
          <cell r="V1631" t="str">
            <v>PAI</v>
          </cell>
          <cell r="W1631">
            <v>30</v>
          </cell>
          <cell r="X1631">
            <v>30</v>
          </cell>
          <cell r="AQ1631">
            <v>4</v>
          </cell>
          <cell r="AR1631">
            <v>4</v>
          </cell>
          <cell r="AS1631">
            <v>3</v>
          </cell>
          <cell r="AT1631">
            <v>10</v>
          </cell>
          <cell r="AU1631">
            <v>5</v>
          </cell>
          <cell r="AV1631">
            <v>3</v>
          </cell>
          <cell r="AW1631">
            <v>1</v>
          </cell>
          <cell r="CL1631">
            <v>0</v>
          </cell>
        </row>
        <row r="1632">
          <cell r="D1632" t="str">
            <v>304SHN0-954-C12MN</v>
          </cell>
          <cell r="E1632" t="str">
            <v>304SHN0</v>
          </cell>
          <cell r="F1632" t="str">
            <v>TCHOURI</v>
          </cell>
          <cell r="G1632" t="str">
            <v>954</v>
          </cell>
          <cell r="H1632" t="str">
            <v>BLACK/GREY TAUPE</v>
          </cell>
          <cell r="I1632">
            <v>7.915</v>
          </cell>
          <cell r="J1632">
            <v>50</v>
          </cell>
          <cell r="K1632">
            <v>0</v>
          </cell>
          <cell r="L1632">
            <v>25</v>
          </cell>
          <cell r="M1632">
            <v>0</v>
          </cell>
          <cell r="N1632">
            <v>40</v>
          </cell>
          <cell r="O1632">
            <v>0</v>
          </cell>
          <cell r="P1632">
            <v>20</v>
          </cell>
          <cell r="Q1632">
            <v>0</v>
          </cell>
          <cell r="R1632" t="str">
            <v>ETE 2020</v>
          </cell>
          <cell r="S1632" t="str">
            <v>SHOES</v>
          </cell>
          <cell r="T1632" t="str">
            <v>MAN</v>
          </cell>
          <cell r="U1632" t="str">
            <v>40-1|41-2|42-2|43-3|44-2|45-1|46-1</v>
          </cell>
          <cell r="V1632" t="str">
            <v>C12MN</v>
          </cell>
          <cell r="W1632">
            <v>36</v>
          </cell>
          <cell r="X1632">
            <v>3</v>
          </cell>
          <cell r="CG1632">
            <v>3</v>
          </cell>
          <cell r="CL1632">
            <v>0</v>
          </cell>
        </row>
        <row r="1633">
          <cell r="D1633" t="str">
            <v>304SHN0-954-PAI</v>
          </cell>
          <cell r="E1633" t="str">
            <v>304SHN0</v>
          </cell>
          <cell r="F1633" t="str">
            <v>TCHOURI</v>
          </cell>
          <cell r="G1633" t="str">
            <v>954</v>
          </cell>
          <cell r="H1633" t="str">
            <v>BLACK/GREY TAUPE</v>
          </cell>
          <cell r="I1633">
            <v>7.915</v>
          </cell>
          <cell r="J1633">
            <v>50</v>
          </cell>
          <cell r="K1633">
            <v>0</v>
          </cell>
          <cell r="L1633">
            <v>25</v>
          </cell>
          <cell r="M1633">
            <v>0</v>
          </cell>
          <cell r="N1633">
            <v>40</v>
          </cell>
          <cell r="O1633">
            <v>0</v>
          </cell>
          <cell r="P1633">
            <v>20</v>
          </cell>
          <cell r="Q1633">
            <v>0</v>
          </cell>
          <cell r="R1633" t="str">
            <v>ETE 2020</v>
          </cell>
          <cell r="S1633" t="str">
            <v>SHOES</v>
          </cell>
          <cell r="T1633" t="str">
            <v>MAN</v>
          </cell>
          <cell r="U1633" t="str">
            <v>(vide)</v>
          </cell>
          <cell r="V1633" t="str">
            <v>PAI</v>
          </cell>
          <cell r="W1633">
            <v>66</v>
          </cell>
          <cell r="X1633">
            <v>66</v>
          </cell>
          <cell r="AQ1633">
            <v>6</v>
          </cell>
          <cell r="AR1633">
            <v>9</v>
          </cell>
          <cell r="AS1633">
            <v>3</v>
          </cell>
          <cell r="AT1633">
            <v>26</v>
          </cell>
          <cell r="AU1633">
            <v>10</v>
          </cell>
          <cell r="AV1633">
            <v>3</v>
          </cell>
          <cell r="AW1633">
            <v>9</v>
          </cell>
          <cell r="CL1633">
            <v>0</v>
          </cell>
        </row>
        <row r="1634">
          <cell r="D1634" t="str">
            <v>304SHN0-975-C12MN</v>
          </cell>
          <cell r="E1634" t="str">
            <v>304SHN0</v>
          </cell>
          <cell r="F1634" t="str">
            <v>TCHOURI</v>
          </cell>
          <cell r="G1634" t="str">
            <v>975</v>
          </cell>
          <cell r="H1634" t="str">
            <v>GREY BROWN (953)</v>
          </cell>
          <cell r="I1634">
            <v>7.915</v>
          </cell>
          <cell r="J1634">
            <v>50</v>
          </cell>
          <cell r="K1634">
            <v>0</v>
          </cell>
          <cell r="L1634">
            <v>25</v>
          </cell>
          <cell r="M1634">
            <v>0</v>
          </cell>
          <cell r="N1634">
            <v>40</v>
          </cell>
          <cell r="O1634">
            <v>0</v>
          </cell>
          <cell r="P1634">
            <v>20</v>
          </cell>
          <cell r="Q1634">
            <v>0</v>
          </cell>
          <cell r="R1634" t="str">
            <v>ETE 2020</v>
          </cell>
          <cell r="S1634" t="str">
            <v>SHOES</v>
          </cell>
          <cell r="T1634" t="str">
            <v>MAN</v>
          </cell>
          <cell r="U1634" t="str">
            <v>40-1|41-2|42-2|43-3|44-2|45-1|46-1</v>
          </cell>
          <cell r="V1634" t="str">
            <v>C12MN</v>
          </cell>
          <cell r="W1634">
            <v>156</v>
          </cell>
          <cell r="X1634">
            <v>13</v>
          </cell>
          <cell r="CG1634">
            <v>13</v>
          </cell>
          <cell r="CL1634">
            <v>0</v>
          </cell>
        </row>
        <row r="1635">
          <cell r="D1635" t="str">
            <v>304SHN0-975-PAI</v>
          </cell>
          <cell r="E1635" t="str">
            <v>304SHN0</v>
          </cell>
          <cell r="F1635" t="str">
            <v>TCHOURI</v>
          </cell>
          <cell r="G1635" t="str">
            <v>975</v>
          </cell>
          <cell r="H1635" t="str">
            <v>GREY BROWN (953)</v>
          </cell>
          <cell r="I1635">
            <v>7.915</v>
          </cell>
          <cell r="J1635">
            <v>50</v>
          </cell>
          <cell r="K1635">
            <v>0</v>
          </cell>
          <cell r="L1635">
            <v>25</v>
          </cell>
          <cell r="M1635">
            <v>0</v>
          </cell>
          <cell r="N1635">
            <v>40</v>
          </cell>
          <cell r="O1635">
            <v>0</v>
          </cell>
          <cell r="P1635">
            <v>20</v>
          </cell>
          <cell r="Q1635">
            <v>0</v>
          </cell>
          <cell r="R1635" t="str">
            <v>ETE 2020</v>
          </cell>
          <cell r="S1635" t="str">
            <v>SHOES</v>
          </cell>
          <cell r="T1635" t="str">
            <v>MAN</v>
          </cell>
          <cell r="U1635" t="str">
            <v>(vide)</v>
          </cell>
          <cell r="V1635" t="str">
            <v>PAI</v>
          </cell>
          <cell r="W1635">
            <v>8</v>
          </cell>
          <cell r="X1635">
            <v>8</v>
          </cell>
          <cell r="AR1635">
            <v>4</v>
          </cell>
          <cell r="AU1635">
            <v>2</v>
          </cell>
          <cell r="AV1635">
            <v>1</v>
          </cell>
          <cell r="AW1635">
            <v>1</v>
          </cell>
          <cell r="CL1635">
            <v>0</v>
          </cell>
        </row>
        <row r="1636">
          <cell r="D1636" t="str">
            <v>304SHN0-975-C8MN</v>
          </cell>
          <cell r="E1636" t="str">
            <v>304SHN0</v>
          </cell>
          <cell r="F1636" t="str">
            <v>TCHOURI</v>
          </cell>
          <cell r="G1636" t="str">
            <v>975</v>
          </cell>
          <cell r="H1636" t="str">
            <v>GREY BROWN (953)</v>
          </cell>
          <cell r="I1636">
            <v>7.915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 t="str">
            <v>ETE 2020</v>
          </cell>
          <cell r="S1636" t="str">
            <v>SHOES</v>
          </cell>
          <cell r="T1636" t="str">
            <v>MAN</v>
          </cell>
          <cell r="U1636" t="str">
            <v>40-1|41-1|42-2|43-2|44-1|45-1</v>
          </cell>
          <cell r="V1636" t="str">
            <v>C8MN</v>
          </cell>
          <cell r="W1636">
            <v>80</v>
          </cell>
          <cell r="X1636">
            <v>10</v>
          </cell>
          <cell r="CG1636">
            <v>10</v>
          </cell>
          <cell r="CL1636">
            <v>0</v>
          </cell>
        </row>
        <row r="1637">
          <cell r="D1637" t="str">
            <v>304SHN0-A00-C12MN</v>
          </cell>
          <cell r="E1637" t="str">
            <v>304SHN0</v>
          </cell>
          <cell r="F1637" t="str">
            <v>TCHOURI</v>
          </cell>
          <cell r="G1637" t="str">
            <v>A00</v>
          </cell>
          <cell r="H1637" t="str">
            <v>BLUE MARINE/WHITE/BROWN CAMEL</v>
          </cell>
          <cell r="I1637">
            <v>7.915</v>
          </cell>
          <cell r="J1637">
            <v>50</v>
          </cell>
          <cell r="K1637">
            <v>0</v>
          </cell>
          <cell r="L1637">
            <v>25</v>
          </cell>
          <cell r="M1637">
            <v>0</v>
          </cell>
          <cell r="N1637">
            <v>40</v>
          </cell>
          <cell r="O1637">
            <v>0</v>
          </cell>
          <cell r="P1637">
            <v>20</v>
          </cell>
          <cell r="Q1637">
            <v>0</v>
          </cell>
          <cell r="R1637" t="str">
            <v>ETE 2020</v>
          </cell>
          <cell r="S1637" t="str">
            <v>SHOES</v>
          </cell>
          <cell r="T1637" t="str">
            <v>MAN</v>
          </cell>
          <cell r="U1637" t="str">
            <v>40-1|41-2|42-2|43-3|44-2|45-1|46-1</v>
          </cell>
          <cell r="V1637" t="str">
            <v>C12MN</v>
          </cell>
          <cell r="W1637">
            <v>216</v>
          </cell>
          <cell r="X1637">
            <v>18</v>
          </cell>
          <cell r="CG1637">
            <v>18</v>
          </cell>
          <cell r="CL1637">
            <v>0</v>
          </cell>
        </row>
        <row r="1638">
          <cell r="D1638" t="str">
            <v>304SHN0-A00-PAI</v>
          </cell>
          <cell r="E1638" t="str">
            <v>304SHN0</v>
          </cell>
          <cell r="F1638" t="str">
            <v>TCHOURI</v>
          </cell>
          <cell r="G1638" t="str">
            <v>A00</v>
          </cell>
          <cell r="H1638" t="str">
            <v>BLUE MARINE/WHITE/BROWN CAMEL</v>
          </cell>
          <cell r="I1638">
            <v>7.915</v>
          </cell>
          <cell r="J1638">
            <v>50</v>
          </cell>
          <cell r="K1638">
            <v>0</v>
          </cell>
          <cell r="L1638">
            <v>25</v>
          </cell>
          <cell r="M1638">
            <v>0</v>
          </cell>
          <cell r="N1638">
            <v>40</v>
          </cell>
          <cell r="O1638">
            <v>0</v>
          </cell>
          <cell r="P1638">
            <v>20</v>
          </cell>
          <cell r="Q1638">
            <v>0</v>
          </cell>
          <cell r="R1638" t="str">
            <v>ETE 2020</v>
          </cell>
          <cell r="S1638" t="str">
            <v>SHOES</v>
          </cell>
          <cell r="T1638" t="str">
            <v>MAN</v>
          </cell>
          <cell r="U1638" t="str">
            <v>(vide)</v>
          </cell>
          <cell r="V1638" t="str">
            <v>PAI</v>
          </cell>
          <cell r="W1638">
            <v>15</v>
          </cell>
          <cell r="X1638">
            <v>15</v>
          </cell>
          <cell r="AR1638">
            <v>1</v>
          </cell>
          <cell r="AS1638">
            <v>3</v>
          </cell>
          <cell r="AT1638">
            <v>5</v>
          </cell>
          <cell r="AU1638">
            <v>3</v>
          </cell>
          <cell r="AV1638">
            <v>1</v>
          </cell>
          <cell r="AW1638">
            <v>2</v>
          </cell>
          <cell r="CL1638">
            <v>0</v>
          </cell>
        </row>
        <row r="1639">
          <cell r="D1639" t="str">
            <v>304SHN0-A05-C12MN</v>
          </cell>
          <cell r="E1639" t="str">
            <v>304SHN0</v>
          </cell>
          <cell r="F1639" t="str">
            <v>TCHOURI</v>
          </cell>
          <cell r="G1639" t="str">
            <v>A05</v>
          </cell>
          <cell r="H1639" t="str">
            <v>WHITE/BLUE MARINE/BUCCANEER</v>
          </cell>
          <cell r="I1639">
            <v>7.915</v>
          </cell>
          <cell r="J1639">
            <v>50</v>
          </cell>
          <cell r="K1639">
            <v>0</v>
          </cell>
          <cell r="L1639">
            <v>25</v>
          </cell>
          <cell r="M1639">
            <v>0</v>
          </cell>
          <cell r="N1639">
            <v>40</v>
          </cell>
          <cell r="O1639">
            <v>0</v>
          </cell>
          <cell r="P1639">
            <v>20</v>
          </cell>
          <cell r="Q1639">
            <v>0</v>
          </cell>
          <cell r="R1639" t="str">
            <v>ETE 2020</v>
          </cell>
          <cell r="S1639" t="str">
            <v>SHOES</v>
          </cell>
          <cell r="T1639" t="str">
            <v>MAN</v>
          </cell>
          <cell r="U1639" t="str">
            <v>40-1|41-2|42-2|43-3|44-2|45-1|46-1</v>
          </cell>
          <cell r="V1639" t="str">
            <v>C12MN</v>
          </cell>
          <cell r="W1639">
            <v>144</v>
          </cell>
          <cell r="X1639">
            <v>12</v>
          </cell>
          <cell r="CG1639">
            <v>12</v>
          </cell>
          <cell r="CL1639">
            <v>0</v>
          </cell>
        </row>
        <row r="1640">
          <cell r="D1640" t="str">
            <v>304SHN0-A05-PAI</v>
          </cell>
          <cell r="E1640" t="str">
            <v>304SHN0</v>
          </cell>
          <cell r="F1640" t="str">
            <v>TCHOURI</v>
          </cell>
          <cell r="G1640" t="str">
            <v>A05</v>
          </cell>
          <cell r="H1640" t="str">
            <v>WHITE/BLUE MARINE/BUCCANEER</v>
          </cell>
          <cell r="I1640">
            <v>7.915</v>
          </cell>
          <cell r="J1640">
            <v>50</v>
          </cell>
          <cell r="K1640">
            <v>0</v>
          </cell>
          <cell r="L1640">
            <v>25</v>
          </cell>
          <cell r="M1640">
            <v>0</v>
          </cell>
          <cell r="N1640">
            <v>40</v>
          </cell>
          <cell r="O1640">
            <v>0</v>
          </cell>
          <cell r="P1640">
            <v>20</v>
          </cell>
          <cell r="Q1640">
            <v>0</v>
          </cell>
          <cell r="R1640" t="str">
            <v>ETE 2020</v>
          </cell>
          <cell r="S1640" t="str">
            <v>SHOES</v>
          </cell>
          <cell r="T1640" t="str">
            <v>MAN</v>
          </cell>
          <cell r="U1640" t="str">
            <v>(vide)</v>
          </cell>
          <cell r="V1640" t="str">
            <v>PAI</v>
          </cell>
          <cell r="W1640">
            <v>14</v>
          </cell>
          <cell r="X1640">
            <v>14</v>
          </cell>
          <cell r="AR1640">
            <v>1</v>
          </cell>
          <cell r="AS1640">
            <v>2</v>
          </cell>
          <cell r="AT1640">
            <v>4</v>
          </cell>
          <cell r="AU1640">
            <v>3</v>
          </cell>
          <cell r="AV1640">
            <v>2</v>
          </cell>
          <cell r="AW1640">
            <v>2</v>
          </cell>
          <cell r="CL1640">
            <v>0</v>
          </cell>
        </row>
        <row r="1641">
          <cell r="D1641" t="str">
            <v>304SHN0-A16-C12MN</v>
          </cell>
          <cell r="E1641" t="str">
            <v>304SHN0</v>
          </cell>
          <cell r="F1641" t="str">
            <v>TCHOURI</v>
          </cell>
          <cell r="G1641" t="str">
            <v>A16</v>
          </cell>
          <cell r="H1641" t="str">
            <v>WHISKEY/BROWN MORO/GREEN AFRIC</v>
          </cell>
          <cell r="I1641">
            <v>7.915</v>
          </cell>
          <cell r="J1641">
            <v>50</v>
          </cell>
          <cell r="K1641">
            <v>0</v>
          </cell>
          <cell r="L1641">
            <v>25</v>
          </cell>
          <cell r="M1641">
            <v>0</v>
          </cell>
          <cell r="N1641">
            <v>40</v>
          </cell>
          <cell r="O1641">
            <v>0</v>
          </cell>
          <cell r="P1641">
            <v>20</v>
          </cell>
          <cell r="Q1641">
            <v>0</v>
          </cell>
          <cell r="R1641" t="str">
            <v>ETE 2020</v>
          </cell>
          <cell r="S1641" t="str">
            <v>SHOES</v>
          </cell>
          <cell r="T1641" t="str">
            <v>MAN</v>
          </cell>
          <cell r="U1641" t="str">
            <v>40-1|41-2|42-2|43-3|44-2|45-1|46-1</v>
          </cell>
          <cell r="V1641" t="str">
            <v>C12MN</v>
          </cell>
          <cell r="W1641">
            <v>480</v>
          </cell>
          <cell r="X1641">
            <v>40</v>
          </cell>
          <cell r="CG1641">
            <v>40</v>
          </cell>
          <cell r="CL1641">
            <v>0</v>
          </cell>
        </row>
        <row r="1642">
          <cell r="D1642" t="str">
            <v>304SHN0-A16-PAI</v>
          </cell>
          <cell r="E1642" t="str">
            <v>304SHN0</v>
          </cell>
          <cell r="F1642" t="str">
            <v>TCHOURI</v>
          </cell>
          <cell r="G1642" t="str">
            <v>A16</v>
          </cell>
          <cell r="H1642" t="str">
            <v>WHISKEY/BROWN MORO/GREEN AFRIC</v>
          </cell>
          <cell r="I1642">
            <v>7.915</v>
          </cell>
          <cell r="J1642">
            <v>50</v>
          </cell>
          <cell r="K1642">
            <v>0</v>
          </cell>
          <cell r="L1642">
            <v>25</v>
          </cell>
          <cell r="M1642">
            <v>0</v>
          </cell>
          <cell r="N1642">
            <v>40</v>
          </cell>
          <cell r="O1642">
            <v>0</v>
          </cell>
          <cell r="P1642">
            <v>20</v>
          </cell>
          <cell r="Q1642">
            <v>0</v>
          </cell>
          <cell r="R1642" t="str">
            <v>ETE 2020</v>
          </cell>
          <cell r="S1642" t="str">
            <v>SHOES</v>
          </cell>
          <cell r="T1642" t="str">
            <v>MAN</v>
          </cell>
          <cell r="U1642" t="str">
            <v>(vide)</v>
          </cell>
          <cell r="V1642" t="str">
            <v>PAI</v>
          </cell>
          <cell r="W1642">
            <v>24</v>
          </cell>
          <cell r="X1642">
            <v>24</v>
          </cell>
          <cell r="AQ1642">
            <v>2</v>
          </cell>
          <cell r="AR1642">
            <v>4</v>
          </cell>
          <cell r="AS1642">
            <v>4</v>
          </cell>
          <cell r="AT1642">
            <v>6</v>
          </cell>
          <cell r="AU1642">
            <v>4</v>
          </cell>
          <cell r="AV1642">
            <v>2</v>
          </cell>
          <cell r="AW1642">
            <v>2</v>
          </cell>
          <cell r="CL1642">
            <v>0</v>
          </cell>
        </row>
        <row r="1643">
          <cell r="D1643" t="str">
            <v>304SHV0-901-C12MN</v>
          </cell>
          <cell r="E1643" t="str">
            <v>304SHV0</v>
          </cell>
          <cell r="F1643" t="str">
            <v>CURTIS</v>
          </cell>
          <cell r="G1643" t="str">
            <v>901</v>
          </cell>
          <cell r="H1643" t="str">
            <v>WHITE/BLUE INTENSE</v>
          </cell>
          <cell r="I1643">
            <v>12.311999999999999</v>
          </cell>
          <cell r="J1643">
            <v>70</v>
          </cell>
          <cell r="K1643">
            <v>0</v>
          </cell>
          <cell r="L1643">
            <v>35</v>
          </cell>
          <cell r="M1643">
            <v>0</v>
          </cell>
          <cell r="N1643">
            <v>65</v>
          </cell>
          <cell r="O1643">
            <v>0</v>
          </cell>
          <cell r="P1643">
            <v>32.5</v>
          </cell>
          <cell r="Q1643">
            <v>0</v>
          </cell>
          <cell r="R1643" t="str">
            <v>HIVER 2019</v>
          </cell>
          <cell r="S1643" t="str">
            <v>SHOES</v>
          </cell>
          <cell r="T1643" t="str">
            <v>MAN</v>
          </cell>
          <cell r="U1643" t="str">
            <v>40-1|41-2|42-2|43-3|44-2|45-1|46-1</v>
          </cell>
          <cell r="V1643" t="str">
            <v>C12MN</v>
          </cell>
          <cell r="W1643">
            <v>12</v>
          </cell>
          <cell r="X1643">
            <v>1</v>
          </cell>
          <cell r="CG1643">
            <v>1</v>
          </cell>
          <cell r="CL1643">
            <v>0</v>
          </cell>
        </row>
        <row r="1644">
          <cell r="D1644" t="str">
            <v>304SHV0-901-C8MN</v>
          </cell>
          <cell r="E1644" t="str">
            <v>304SHV0</v>
          </cell>
          <cell r="F1644" t="str">
            <v>CURTIS</v>
          </cell>
          <cell r="G1644" t="str">
            <v>901</v>
          </cell>
          <cell r="H1644" t="str">
            <v>WHITE/BLUE INTENSE</v>
          </cell>
          <cell r="I1644">
            <v>12.311999999999999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 t="str">
            <v>HIVER 2019</v>
          </cell>
          <cell r="S1644" t="str">
            <v>SHOES</v>
          </cell>
          <cell r="T1644" t="str">
            <v>MAN</v>
          </cell>
          <cell r="U1644" t="str">
            <v>40-1|41-1|42-2|43-2|44-1|45-1</v>
          </cell>
          <cell r="V1644" t="str">
            <v>C8MN</v>
          </cell>
          <cell r="W1644">
            <v>8</v>
          </cell>
          <cell r="X1644">
            <v>1</v>
          </cell>
          <cell r="CG1644">
            <v>1</v>
          </cell>
          <cell r="CL1644">
            <v>0</v>
          </cell>
        </row>
        <row r="1645">
          <cell r="D1645" t="str">
            <v>304SHV0-902-C12MN</v>
          </cell>
          <cell r="E1645" t="str">
            <v>304SHV0</v>
          </cell>
          <cell r="F1645" t="str">
            <v>CURTIS</v>
          </cell>
          <cell r="G1645" t="str">
            <v>902</v>
          </cell>
          <cell r="H1645" t="str">
            <v>BLACK/BROWN TAN</v>
          </cell>
          <cell r="I1645">
            <v>12.311999999999999</v>
          </cell>
          <cell r="J1645">
            <v>70</v>
          </cell>
          <cell r="K1645">
            <v>0</v>
          </cell>
          <cell r="L1645">
            <v>35</v>
          </cell>
          <cell r="M1645">
            <v>0</v>
          </cell>
          <cell r="N1645">
            <v>65</v>
          </cell>
          <cell r="O1645">
            <v>0</v>
          </cell>
          <cell r="P1645">
            <v>32.5</v>
          </cell>
          <cell r="Q1645">
            <v>0</v>
          </cell>
          <cell r="R1645" t="str">
            <v>HIVER 2019</v>
          </cell>
          <cell r="S1645" t="str">
            <v>SHOES</v>
          </cell>
          <cell r="T1645" t="str">
            <v>MAN</v>
          </cell>
          <cell r="U1645" t="str">
            <v>40-1|41-2|42-2|43-3|44-2|45-1|46-1</v>
          </cell>
          <cell r="V1645" t="str">
            <v>C12MN</v>
          </cell>
          <cell r="W1645">
            <v>24</v>
          </cell>
          <cell r="X1645">
            <v>2</v>
          </cell>
          <cell r="CG1645">
            <v>2</v>
          </cell>
          <cell r="CL1645">
            <v>0</v>
          </cell>
        </row>
        <row r="1646">
          <cell r="D1646" t="str">
            <v>304SHV0-902-PAI</v>
          </cell>
          <cell r="E1646" t="str">
            <v>304SHV0</v>
          </cell>
          <cell r="F1646" t="str">
            <v>CURTIS</v>
          </cell>
          <cell r="G1646" t="str">
            <v>902</v>
          </cell>
          <cell r="H1646" t="str">
            <v>BLACK/BROWN TAN</v>
          </cell>
          <cell r="I1646">
            <v>12.311999999999999</v>
          </cell>
          <cell r="J1646">
            <v>70</v>
          </cell>
          <cell r="K1646">
            <v>0</v>
          </cell>
          <cell r="L1646">
            <v>35</v>
          </cell>
          <cell r="M1646">
            <v>0</v>
          </cell>
          <cell r="N1646">
            <v>65</v>
          </cell>
          <cell r="O1646">
            <v>0</v>
          </cell>
          <cell r="P1646">
            <v>32.5</v>
          </cell>
          <cell r="Q1646">
            <v>0</v>
          </cell>
          <cell r="R1646" t="str">
            <v>HIVER 2019</v>
          </cell>
          <cell r="S1646" t="str">
            <v>SHOES</v>
          </cell>
          <cell r="T1646" t="str">
            <v>MAN</v>
          </cell>
          <cell r="U1646" t="str">
            <v>(vide)</v>
          </cell>
          <cell r="V1646" t="str">
            <v>PAI</v>
          </cell>
          <cell r="W1646">
            <v>6</v>
          </cell>
          <cell r="X1646">
            <v>6</v>
          </cell>
          <cell r="AQ1646">
            <v>2</v>
          </cell>
          <cell r="AT1646">
            <v>3</v>
          </cell>
          <cell r="AV1646">
            <v>1</v>
          </cell>
          <cell r="CL1646">
            <v>0</v>
          </cell>
        </row>
        <row r="1647">
          <cell r="D1647" t="str">
            <v>304SHV0-903-PAI</v>
          </cell>
          <cell r="E1647" t="str">
            <v>304SHV0</v>
          </cell>
          <cell r="F1647" t="str">
            <v>CURTIS</v>
          </cell>
          <cell r="G1647" t="str">
            <v>903</v>
          </cell>
          <cell r="H1647" t="str">
            <v>BLUE DK DENIM/BROWN</v>
          </cell>
          <cell r="I1647">
            <v>12.311999999999999</v>
          </cell>
          <cell r="J1647">
            <v>70</v>
          </cell>
          <cell r="K1647">
            <v>0</v>
          </cell>
          <cell r="L1647">
            <v>35</v>
          </cell>
          <cell r="M1647">
            <v>0</v>
          </cell>
          <cell r="N1647">
            <v>65</v>
          </cell>
          <cell r="O1647">
            <v>0</v>
          </cell>
          <cell r="P1647">
            <v>32.5</v>
          </cell>
          <cell r="Q1647">
            <v>0</v>
          </cell>
          <cell r="R1647" t="str">
            <v>HIVER 2019</v>
          </cell>
          <cell r="S1647" t="str">
            <v>SHOES</v>
          </cell>
          <cell r="T1647" t="str">
            <v>MAN</v>
          </cell>
          <cell r="U1647" t="str">
            <v>(vide)</v>
          </cell>
          <cell r="V1647" t="str">
            <v>PAI</v>
          </cell>
          <cell r="W1647">
            <v>46</v>
          </cell>
          <cell r="X1647">
            <v>46</v>
          </cell>
          <cell r="AQ1647">
            <v>3</v>
          </cell>
          <cell r="AR1647">
            <v>8</v>
          </cell>
          <cell r="AS1647">
            <v>8</v>
          </cell>
          <cell r="AT1647">
            <v>12</v>
          </cell>
          <cell r="AU1647">
            <v>6</v>
          </cell>
          <cell r="AV1647">
            <v>4</v>
          </cell>
          <cell r="AW1647">
            <v>5</v>
          </cell>
          <cell r="CL1647">
            <v>0</v>
          </cell>
        </row>
        <row r="1648">
          <cell r="D1648" t="str">
            <v>304SHX0-901-C12JR</v>
          </cell>
          <cell r="E1648" t="str">
            <v>304SHX0</v>
          </cell>
          <cell r="F1648" t="str">
            <v>MOHAN 3 KID</v>
          </cell>
          <cell r="G1648" t="str">
            <v>901</v>
          </cell>
          <cell r="H1648" t="str">
            <v>BLUE NAVY/ORANGE</v>
          </cell>
          <cell r="I1648">
            <v>8.2750000000000004</v>
          </cell>
          <cell r="J1648">
            <v>45</v>
          </cell>
          <cell r="K1648">
            <v>0</v>
          </cell>
          <cell r="L1648">
            <v>22.5</v>
          </cell>
          <cell r="M1648">
            <v>0</v>
          </cell>
          <cell r="N1648">
            <v>45</v>
          </cell>
          <cell r="O1648">
            <v>0</v>
          </cell>
          <cell r="P1648">
            <v>22.5</v>
          </cell>
          <cell r="Q1648">
            <v>0</v>
          </cell>
          <cell r="R1648" t="str">
            <v>HIVER 2019</v>
          </cell>
          <cell r="S1648" t="str">
            <v>SHOES</v>
          </cell>
          <cell r="T1648" t="str">
            <v>KID</v>
          </cell>
          <cell r="U1648" t="str">
            <v>35-2|36-3|37-3|38-2|39-2</v>
          </cell>
          <cell r="V1648" t="str">
            <v>C12JR</v>
          </cell>
          <cell r="W1648">
            <v>396</v>
          </cell>
          <cell r="X1648">
            <v>33</v>
          </cell>
          <cell r="CG1648">
            <v>33</v>
          </cell>
          <cell r="CL1648">
            <v>0</v>
          </cell>
        </row>
        <row r="1649">
          <cell r="D1649" t="str">
            <v>304SHX0-901-PAI</v>
          </cell>
          <cell r="E1649" t="str">
            <v>304SHX0</v>
          </cell>
          <cell r="F1649" t="str">
            <v>MOHAN 3 KID</v>
          </cell>
          <cell r="G1649" t="str">
            <v>901</v>
          </cell>
          <cell r="H1649" t="str">
            <v>BLUE NAVY/ORANGE</v>
          </cell>
          <cell r="I1649">
            <v>8.2750000000000004</v>
          </cell>
          <cell r="J1649">
            <v>45</v>
          </cell>
          <cell r="K1649">
            <v>0</v>
          </cell>
          <cell r="L1649">
            <v>22.5</v>
          </cell>
          <cell r="M1649">
            <v>0</v>
          </cell>
          <cell r="N1649">
            <v>45</v>
          </cell>
          <cell r="O1649">
            <v>0</v>
          </cell>
          <cell r="P1649">
            <v>22.5</v>
          </cell>
          <cell r="Q1649">
            <v>0</v>
          </cell>
          <cell r="R1649" t="str">
            <v>HIVER 2019</v>
          </cell>
          <cell r="S1649" t="str">
            <v>SHOES</v>
          </cell>
          <cell r="T1649" t="str">
            <v>KID</v>
          </cell>
          <cell r="U1649" t="str">
            <v>(vide)</v>
          </cell>
          <cell r="V1649" t="str">
            <v>PAI</v>
          </cell>
          <cell r="W1649">
            <v>11</v>
          </cell>
          <cell r="X1649">
            <v>11</v>
          </cell>
          <cell r="AL1649">
            <v>2</v>
          </cell>
          <cell r="AM1649">
            <v>3</v>
          </cell>
          <cell r="AN1649">
            <v>2</v>
          </cell>
          <cell r="AO1649">
            <v>2</v>
          </cell>
          <cell r="AP1649">
            <v>2</v>
          </cell>
          <cell r="CL1649">
            <v>0</v>
          </cell>
        </row>
        <row r="1650">
          <cell r="D1650" t="str">
            <v>304SPH0-908-PCS</v>
          </cell>
          <cell r="E1650" t="str">
            <v>304SPH0</v>
          </cell>
          <cell r="F1650" t="str">
            <v xml:space="preserve">LA CASMIA AUTHENTIC </v>
          </cell>
          <cell r="G1650" t="str">
            <v>908</v>
          </cell>
          <cell r="H1650" t="str">
            <v>WHITE - ROYAL - ORANGE</v>
          </cell>
          <cell r="I1650">
            <v>22.324999999999999</v>
          </cell>
          <cell r="J1650">
            <v>109</v>
          </cell>
          <cell r="K1650">
            <v>0</v>
          </cell>
          <cell r="L1650">
            <v>43.6</v>
          </cell>
          <cell r="M1650">
            <v>0</v>
          </cell>
          <cell r="N1650">
            <v>100</v>
          </cell>
          <cell r="O1650">
            <v>0</v>
          </cell>
          <cell r="P1650">
            <v>40</v>
          </cell>
          <cell r="Q1650">
            <v>0</v>
          </cell>
          <cell r="R1650" t="str">
            <v>ETE 2020</v>
          </cell>
          <cell r="S1650" t="str">
            <v>APPAREL</v>
          </cell>
          <cell r="T1650" t="str">
            <v>WOMAN</v>
          </cell>
          <cell r="U1650" t="str">
            <v>(vide)</v>
          </cell>
          <cell r="V1650" t="str">
            <v>PCS</v>
          </cell>
          <cell r="W1650">
            <v>34</v>
          </cell>
          <cell r="X1650">
            <v>34</v>
          </cell>
          <cell r="BS1650">
            <v>5</v>
          </cell>
          <cell r="BT1650">
            <v>12</v>
          </cell>
          <cell r="BU1650">
            <v>11</v>
          </cell>
          <cell r="BV1650">
            <v>6</v>
          </cell>
          <cell r="CL1650">
            <v>0</v>
          </cell>
        </row>
        <row r="1651">
          <cell r="D1651" t="str">
            <v>304SPH0-A03-PCS</v>
          </cell>
          <cell r="E1651" t="str">
            <v>304SPH0</v>
          </cell>
          <cell r="F1651" t="str">
            <v xml:space="preserve">LA CASMIA AUTHENTIC </v>
          </cell>
          <cell r="G1651" t="str">
            <v>A03</v>
          </cell>
          <cell r="H1651" t="str">
            <v>BLACK - WHITE</v>
          </cell>
          <cell r="I1651">
            <v>22.324999999999999</v>
          </cell>
          <cell r="J1651">
            <v>109</v>
          </cell>
          <cell r="K1651">
            <v>0</v>
          </cell>
          <cell r="L1651">
            <v>43.6</v>
          </cell>
          <cell r="M1651">
            <v>0</v>
          </cell>
          <cell r="N1651">
            <v>100</v>
          </cell>
          <cell r="O1651">
            <v>0</v>
          </cell>
          <cell r="P1651">
            <v>40</v>
          </cell>
          <cell r="Q1651">
            <v>0</v>
          </cell>
          <cell r="R1651" t="str">
            <v>ETE 2020</v>
          </cell>
          <cell r="S1651" t="str">
            <v>APPAREL</v>
          </cell>
          <cell r="T1651" t="str">
            <v>WOMAN</v>
          </cell>
          <cell r="U1651" t="str">
            <v>(vide)</v>
          </cell>
          <cell r="V1651" t="str">
            <v>PCS</v>
          </cell>
          <cell r="W1651">
            <v>71</v>
          </cell>
          <cell r="X1651">
            <v>71</v>
          </cell>
          <cell r="BS1651">
            <v>11</v>
          </cell>
          <cell r="BT1651">
            <v>26</v>
          </cell>
          <cell r="BU1651">
            <v>22</v>
          </cell>
          <cell r="BV1651">
            <v>12</v>
          </cell>
          <cell r="CL1651">
            <v>0</v>
          </cell>
        </row>
        <row r="1652">
          <cell r="D1652" t="str">
            <v>304SV30-912-PCS</v>
          </cell>
          <cell r="E1652" t="str">
            <v>304SV30</v>
          </cell>
          <cell r="F1652" t="str">
            <v xml:space="preserve">LA CEMARS AUTHENTIC </v>
          </cell>
          <cell r="G1652" t="str">
            <v>912</v>
          </cell>
          <cell r="H1652" t="str">
            <v>BLUE ROYAL - ORANGE</v>
          </cell>
          <cell r="I1652">
            <v>12.065</v>
          </cell>
          <cell r="J1652">
            <v>79</v>
          </cell>
          <cell r="K1652">
            <v>0</v>
          </cell>
          <cell r="L1652">
            <v>31.6</v>
          </cell>
          <cell r="M1652">
            <v>0</v>
          </cell>
          <cell r="N1652">
            <v>70</v>
          </cell>
          <cell r="O1652">
            <v>0</v>
          </cell>
          <cell r="P1652">
            <v>28</v>
          </cell>
          <cell r="Q1652">
            <v>0</v>
          </cell>
          <cell r="R1652" t="str">
            <v>ETE 2020</v>
          </cell>
          <cell r="S1652" t="str">
            <v>APPAREL</v>
          </cell>
          <cell r="T1652" t="str">
            <v>MAN</v>
          </cell>
          <cell r="U1652" t="str">
            <v>(vide)</v>
          </cell>
          <cell r="V1652" t="str">
            <v>PCS</v>
          </cell>
          <cell r="W1652">
            <v>30</v>
          </cell>
          <cell r="X1652">
            <v>30</v>
          </cell>
          <cell r="BS1652">
            <v>1</v>
          </cell>
          <cell r="BT1652">
            <v>6</v>
          </cell>
          <cell r="BU1652">
            <v>10</v>
          </cell>
          <cell r="BV1652">
            <v>6</v>
          </cell>
          <cell r="BW1652">
            <v>7</v>
          </cell>
          <cell r="CL1652">
            <v>0</v>
          </cell>
        </row>
        <row r="1653">
          <cell r="D1653" t="str">
            <v>304SV40-901-PCS</v>
          </cell>
          <cell r="E1653" t="str">
            <v>304SV40</v>
          </cell>
          <cell r="F1653" t="str">
            <v>LA CORBIN AUTHENTIC</v>
          </cell>
          <cell r="G1653" t="str">
            <v>901</v>
          </cell>
          <cell r="H1653" t="str">
            <v>WHITE - ORANGE - BLACK</v>
          </cell>
          <cell r="I1653">
            <v>12.275</v>
          </cell>
          <cell r="J1653">
            <v>69</v>
          </cell>
          <cell r="K1653">
            <v>0</v>
          </cell>
          <cell r="L1653">
            <v>27.6</v>
          </cell>
          <cell r="M1653">
            <v>0</v>
          </cell>
          <cell r="N1653">
            <v>60</v>
          </cell>
          <cell r="O1653">
            <v>0</v>
          </cell>
          <cell r="P1653">
            <v>24</v>
          </cell>
          <cell r="Q1653">
            <v>0</v>
          </cell>
          <cell r="R1653" t="str">
            <v>ETE 2020</v>
          </cell>
          <cell r="S1653" t="str">
            <v>APPAREL</v>
          </cell>
          <cell r="T1653" t="str">
            <v>WOMAN</v>
          </cell>
          <cell r="U1653" t="str">
            <v>(vide)</v>
          </cell>
          <cell r="V1653" t="str">
            <v>PCS</v>
          </cell>
          <cell r="W1653">
            <v>23</v>
          </cell>
          <cell r="X1653">
            <v>23</v>
          </cell>
          <cell r="BS1653">
            <v>4</v>
          </cell>
          <cell r="BT1653">
            <v>8</v>
          </cell>
          <cell r="BU1653">
            <v>8</v>
          </cell>
          <cell r="BV1653">
            <v>3</v>
          </cell>
          <cell r="CL1653">
            <v>0</v>
          </cell>
        </row>
        <row r="1654">
          <cell r="D1654" t="str">
            <v>304SV70-917-PCS</v>
          </cell>
          <cell r="E1654" t="str">
            <v>304SV70</v>
          </cell>
          <cell r="F1654" t="str">
            <v>LA CEXARD AUTHENTIC</v>
          </cell>
          <cell r="G1654" t="str">
            <v>917</v>
          </cell>
          <cell r="H1654" t="str">
            <v>BLUE ROYAL - WHITE - BLACK</v>
          </cell>
          <cell r="I1654">
            <v>9.5879999999999992</v>
          </cell>
          <cell r="J1654">
            <v>49</v>
          </cell>
          <cell r="K1654">
            <v>0</v>
          </cell>
          <cell r="L1654">
            <v>19.600000000000001</v>
          </cell>
          <cell r="M1654">
            <v>0</v>
          </cell>
          <cell r="N1654">
            <v>45</v>
          </cell>
          <cell r="O1654">
            <v>0</v>
          </cell>
          <cell r="P1654">
            <v>18</v>
          </cell>
          <cell r="Q1654">
            <v>0</v>
          </cell>
          <cell r="R1654" t="str">
            <v>ETE 2020</v>
          </cell>
          <cell r="S1654" t="str">
            <v>APPAREL</v>
          </cell>
          <cell r="T1654" t="str">
            <v>MAN</v>
          </cell>
          <cell r="U1654" t="str">
            <v>(vide)</v>
          </cell>
          <cell r="V1654" t="str">
            <v>PCS</v>
          </cell>
          <cell r="W1654">
            <v>5</v>
          </cell>
          <cell r="X1654">
            <v>5</v>
          </cell>
          <cell r="BT1654">
            <v>1</v>
          </cell>
          <cell r="BU1654">
            <v>2</v>
          </cell>
          <cell r="BV1654">
            <v>2</v>
          </cell>
          <cell r="CL1654">
            <v>0</v>
          </cell>
        </row>
        <row r="1655">
          <cell r="D1655" t="str">
            <v>304SVY0-900-PCS</v>
          </cell>
          <cell r="E1655" t="str">
            <v>304SVY0</v>
          </cell>
          <cell r="F1655" t="str">
            <v>LA CLARISSA AUTHENTIC</v>
          </cell>
          <cell r="G1655" t="str">
            <v>900</v>
          </cell>
          <cell r="H1655" t="str">
            <v>BLACK - WHITE - BLACK</v>
          </cell>
          <cell r="I1655">
            <v>7.452</v>
          </cell>
          <cell r="J1655">
            <v>49</v>
          </cell>
          <cell r="K1655">
            <v>0</v>
          </cell>
          <cell r="L1655">
            <v>19.600000000000001</v>
          </cell>
          <cell r="M1655">
            <v>0</v>
          </cell>
          <cell r="N1655">
            <v>45</v>
          </cell>
          <cell r="O1655">
            <v>0</v>
          </cell>
          <cell r="P1655">
            <v>18</v>
          </cell>
          <cell r="Q1655">
            <v>0</v>
          </cell>
          <cell r="R1655" t="str">
            <v>ETE 2020</v>
          </cell>
          <cell r="S1655" t="str">
            <v>APPAREL</v>
          </cell>
          <cell r="T1655" t="str">
            <v>WOMAN</v>
          </cell>
          <cell r="U1655" t="str">
            <v>(vide)</v>
          </cell>
          <cell r="V1655" t="str">
            <v>PCS</v>
          </cell>
          <cell r="W1655">
            <v>18</v>
          </cell>
          <cell r="X1655">
            <v>18</v>
          </cell>
          <cell r="BS1655">
            <v>7</v>
          </cell>
          <cell r="BT1655">
            <v>6</v>
          </cell>
          <cell r="BU1655">
            <v>4</v>
          </cell>
          <cell r="BV1655">
            <v>1</v>
          </cell>
          <cell r="CL1655">
            <v>0</v>
          </cell>
        </row>
        <row r="1656">
          <cell r="D1656" t="str">
            <v>304SVY0-905-PCS</v>
          </cell>
          <cell r="E1656" t="str">
            <v>304SVY0</v>
          </cell>
          <cell r="F1656" t="str">
            <v>LA CLARISSA AUTHENTIC</v>
          </cell>
          <cell r="G1656" t="str">
            <v>905</v>
          </cell>
          <cell r="H1656" t="str">
            <v>WHITE - BLACK</v>
          </cell>
          <cell r="I1656">
            <v>7.452</v>
          </cell>
          <cell r="J1656">
            <v>49</v>
          </cell>
          <cell r="K1656">
            <v>0</v>
          </cell>
          <cell r="L1656">
            <v>19.600000000000001</v>
          </cell>
          <cell r="M1656">
            <v>0</v>
          </cell>
          <cell r="N1656">
            <v>45</v>
          </cell>
          <cell r="O1656">
            <v>0</v>
          </cell>
          <cell r="P1656">
            <v>18</v>
          </cell>
          <cell r="Q1656">
            <v>0</v>
          </cell>
          <cell r="R1656" t="str">
            <v>ETE 2020</v>
          </cell>
          <cell r="S1656" t="str">
            <v>APPAREL</v>
          </cell>
          <cell r="T1656" t="str">
            <v>WOMAN</v>
          </cell>
          <cell r="U1656" t="str">
            <v>(vide)</v>
          </cell>
          <cell r="V1656" t="str">
            <v>PCS</v>
          </cell>
          <cell r="W1656">
            <v>24</v>
          </cell>
          <cell r="X1656">
            <v>24</v>
          </cell>
          <cell r="BS1656">
            <v>10</v>
          </cell>
          <cell r="BT1656">
            <v>6</v>
          </cell>
          <cell r="BU1656">
            <v>6</v>
          </cell>
          <cell r="BV1656">
            <v>2</v>
          </cell>
          <cell r="CL1656">
            <v>0</v>
          </cell>
        </row>
        <row r="1657">
          <cell r="D1657" t="str">
            <v>304SZ90-A06-PCS</v>
          </cell>
          <cell r="E1657" t="str">
            <v>304SZ90</v>
          </cell>
          <cell r="F1657" t="str">
            <v>CULBIO</v>
          </cell>
          <cell r="G1657" t="str">
            <v>A06</v>
          </cell>
          <cell r="H1657" t="str">
            <v>BEIGE/BLACK/YELLOW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  <cell r="R1657" t="str">
            <v>ETE 2020</v>
          </cell>
          <cell r="S1657" t="str">
            <v>APPAREL</v>
          </cell>
          <cell r="T1657" t="str">
            <v>MAN</v>
          </cell>
          <cell r="U1657" t="str">
            <v>(vide)</v>
          </cell>
          <cell r="V1657" t="str">
            <v>PCS</v>
          </cell>
          <cell r="W1657">
            <v>12</v>
          </cell>
          <cell r="X1657">
            <v>12</v>
          </cell>
          <cell r="BS1657">
            <v>1</v>
          </cell>
          <cell r="BT1657">
            <v>3</v>
          </cell>
          <cell r="BU1657">
            <v>3</v>
          </cell>
          <cell r="BV1657">
            <v>4</v>
          </cell>
          <cell r="BW1657">
            <v>1</v>
          </cell>
          <cell r="CL1657">
            <v>0</v>
          </cell>
        </row>
        <row r="1658">
          <cell r="D1658" t="str">
            <v>304SZ90-A07-PCS</v>
          </cell>
          <cell r="E1658" t="str">
            <v>304SZ90</v>
          </cell>
          <cell r="F1658" t="str">
            <v>CULBIO</v>
          </cell>
          <cell r="G1658" t="str">
            <v>A07</v>
          </cell>
          <cell r="H1658" t="str">
            <v>CREAM/BRANDY/VIOLET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R1658" t="str">
            <v>ETE 2020</v>
          </cell>
          <cell r="S1658" t="str">
            <v>APPAREL</v>
          </cell>
          <cell r="T1658" t="str">
            <v>MAN</v>
          </cell>
          <cell r="U1658" t="str">
            <v>(vide)</v>
          </cell>
          <cell r="V1658" t="str">
            <v>PCS</v>
          </cell>
          <cell r="W1658">
            <v>4</v>
          </cell>
          <cell r="X1658">
            <v>4</v>
          </cell>
          <cell r="BS1658">
            <v>1</v>
          </cell>
          <cell r="BT1658">
            <v>1</v>
          </cell>
          <cell r="BU1658">
            <v>1</v>
          </cell>
          <cell r="BV1658">
            <v>1</v>
          </cell>
          <cell r="CL1658">
            <v>0</v>
          </cell>
        </row>
        <row r="1659">
          <cell r="D1659" t="str">
            <v>304SZ90-A08-PCS</v>
          </cell>
          <cell r="E1659" t="str">
            <v>304SZ90</v>
          </cell>
          <cell r="F1659" t="str">
            <v>CULBIO</v>
          </cell>
          <cell r="G1659" t="str">
            <v>A08</v>
          </cell>
          <cell r="H1659" t="str">
            <v>GREY/BLUE/RED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 t="str">
            <v>ETE 2020</v>
          </cell>
          <cell r="S1659" t="str">
            <v>APPAREL</v>
          </cell>
          <cell r="T1659" t="str">
            <v>MAN</v>
          </cell>
          <cell r="U1659" t="str">
            <v>(vide)</v>
          </cell>
          <cell r="V1659" t="str">
            <v>PCS</v>
          </cell>
          <cell r="W1659">
            <v>8</v>
          </cell>
          <cell r="X1659">
            <v>8</v>
          </cell>
          <cell r="BS1659">
            <v>1</v>
          </cell>
          <cell r="BT1659">
            <v>2</v>
          </cell>
          <cell r="BU1659">
            <v>2</v>
          </cell>
          <cell r="BV1659">
            <v>2</v>
          </cell>
          <cell r="BW1659">
            <v>1</v>
          </cell>
          <cell r="CL1659">
            <v>0</v>
          </cell>
        </row>
        <row r="1660">
          <cell r="D1660" t="str">
            <v>304SZH0-A06-PCS</v>
          </cell>
          <cell r="E1660" t="str">
            <v>304SZH0</v>
          </cell>
          <cell r="F1660" t="str">
            <v>CYNTU</v>
          </cell>
          <cell r="G1660" t="str">
            <v>A06</v>
          </cell>
          <cell r="H1660" t="str">
            <v>BEIGE/BLACK/YELLOW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 t="str">
            <v>ETE 2020</v>
          </cell>
          <cell r="S1660" t="str">
            <v>APPAREL</v>
          </cell>
          <cell r="T1660" t="str">
            <v>MAN</v>
          </cell>
          <cell r="U1660" t="str">
            <v>(vide)</v>
          </cell>
          <cell r="V1660" t="str">
            <v>PCS</v>
          </cell>
          <cell r="W1660">
            <v>4</v>
          </cell>
          <cell r="X1660">
            <v>4</v>
          </cell>
          <cell r="BS1660">
            <v>1</v>
          </cell>
          <cell r="BT1660">
            <v>1</v>
          </cell>
          <cell r="BU1660">
            <v>1</v>
          </cell>
          <cell r="BV1660">
            <v>1</v>
          </cell>
          <cell r="CL1660">
            <v>0</v>
          </cell>
        </row>
        <row r="1661">
          <cell r="D1661" t="str">
            <v>304SZH0-A07-PCS</v>
          </cell>
          <cell r="E1661" t="str">
            <v>304SZH0</v>
          </cell>
          <cell r="F1661" t="str">
            <v>CYNTU</v>
          </cell>
          <cell r="G1661" t="str">
            <v>A07</v>
          </cell>
          <cell r="H1661" t="str">
            <v>CREAM/BRANDY/VIOLET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 t="str">
            <v>ETE 2020</v>
          </cell>
          <cell r="S1661" t="str">
            <v>APPAREL</v>
          </cell>
          <cell r="T1661" t="str">
            <v>MAN</v>
          </cell>
          <cell r="U1661" t="str">
            <v>(vide)</v>
          </cell>
          <cell r="V1661" t="str">
            <v>PCS</v>
          </cell>
          <cell r="W1661">
            <v>20</v>
          </cell>
          <cell r="X1661">
            <v>20</v>
          </cell>
          <cell r="BS1661">
            <v>1</v>
          </cell>
          <cell r="BT1661">
            <v>7</v>
          </cell>
          <cell r="BU1661">
            <v>6</v>
          </cell>
          <cell r="BV1661">
            <v>5</v>
          </cell>
          <cell r="BW1661">
            <v>1</v>
          </cell>
          <cell r="CL1661">
            <v>0</v>
          </cell>
        </row>
        <row r="1662">
          <cell r="D1662" t="str">
            <v>304SZH0-A08-PCS</v>
          </cell>
          <cell r="E1662" t="str">
            <v>304SZH0</v>
          </cell>
          <cell r="F1662" t="str">
            <v>CYNTU</v>
          </cell>
          <cell r="G1662" t="str">
            <v>A08</v>
          </cell>
          <cell r="H1662" t="str">
            <v>GREY/BLUE/RED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 t="str">
            <v>ETE 2020</v>
          </cell>
          <cell r="S1662" t="str">
            <v>APPAREL</v>
          </cell>
          <cell r="T1662" t="str">
            <v>MAN</v>
          </cell>
          <cell r="U1662" t="str">
            <v>(vide)</v>
          </cell>
          <cell r="V1662" t="str">
            <v>PCS</v>
          </cell>
          <cell r="W1662">
            <v>6</v>
          </cell>
          <cell r="X1662">
            <v>6</v>
          </cell>
          <cell r="BS1662">
            <v>1</v>
          </cell>
          <cell r="BT1662">
            <v>2</v>
          </cell>
          <cell r="BU1662">
            <v>2</v>
          </cell>
          <cell r="BV1662">
            <v>1</v>
          </cell>
          <cell r="CL1662">
            <v>0</v>
          </cell>
        </row>
        <row r="1663">
          <cell r="D1663" t="str">
            <v>304SZH0-A09-PCS</v>
          </cell>
          <cell r="E1663" t="str">
            <v>304SZH0</v>
          </cell>
          <cell r="F1663" t="str">
            <v>CYNTU</v>
          </cell>
          <cell r="G1663" t="str">
            <v>A09</v>
          </cell>
          <cell r="H1663" t="str">
            <v>PINK FROST/GREY AQUA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  <cell r="R1663" t="str">
            <v>ETE 2020</v>
          </cell>
          <cell r="S1663" t="str">
            <v>APPAREL</v>
          </cell>
          <cell r="T1663" t="str">
            <v>MAN</v>
          </cell>
          <cell r="U1663" t="str">
            <v>(vide)</v>
          </cell>
          <cell r="V1663" t="str">
            <v>PCS</v>
          </cell>
          <cell r="W1663">
            <v>47</v>
          </cell>
          <cell r="X1663">
            <v>47</v>
          </cell>
          <cell r="BS1663">
            <v>4</v>
          </cell>
          <cell r="BT1663">
            <v>15</v>
          </cell>
          <cell r="BU1663">
            <v>15</v>
          </cell>
          <cell r="BV1663">
            <v>11</v>
          </cell>
          <cell r="BW1663">
            <v>2</v>
          </cell>
          <cell r="CL1663">
            <v>0</v>
          </cell>
        </row>
        <row r="1664">
          <cell r="D1664" t="str">
            <v>304T0F0-900-C8K</v>
          </cell>
          <cell r="E1664" t="str">
            <v>304T0F0</v>
          </cell>
          <cell r="F1664" t="str">
            <v>QUIMY</v>
          </cell>
          <cell r="G1664" t="str">
            <v>900</v>
          </cell>
          <cell r="H1664" t="str">
            <v>RED CORAL FLUO/BLUE NAVY</v>
          </cell>
          <cell r="I1664">
            <v>6.4790000000000001</v>
          </cell>
          <cell r="J1664">
            <v>40</v>
          </cell>
          <cell r="K1664">
            <v>0</v>
          </cell>
          <cell r="L1664">
            <v>20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R1664" t="str">
            <v>HIVER 2019</v>
          </cell>
          <cell r="S1664" t="str">
            <v>APPAREL</v>
          </cell>
          <cell r="T1664" t="str">
            <v>GIRL</v>
          </cell>
          <cell r="U1664" t="str">
            <v>10Y-2|12Y-1|14Y-1|4Y-1|6Y-1|8Y-2</v>
          </cell>
          <cell r="V1664" t="str">
            <v>C8K</v>
          </cell>
          <cell r="W1664">
            <v>360</v>
          </cell>
          <cell r="X1664">
            <v>45</v>
          </cell>
          <cell r="CG1664">
            <v>45</v>
          </cell>
          <cell r="CL1664">
            <v>0</v>
          </cell>
        </row>
        <row r="1665">
          <cell r="D1665" t="str">
            <v>304T0F0-900-PCS</v>
          </cell>
          <cell r="E1665" t="str">
            <v>304T0F0</v>
          </cell>
          <cell r="F1665" t="str">
            <v>QUIMY</v>
          </cell>
          <cell r="G1665" t="str">
            <v>900</v>
          </cell>
          <cell r="H1665" t="str">
            <v>RED CORAL FLUO/BLUE NAVY</v>
          </cell>
          <cell r="I1665">
            <v>6.4790000000000001</v>
          </cell>
          <cell r="J1665">
            <v>0</v>
          </cell>
          <cell r="K1665">
            <v>40</v>
          </cell>
          <cell r="L1665">
            <v>0</v>
          </cell>
          <cell r="M1665">
            <v>20</v>
          </cell>
          <cell r="N1665">
            <v>0</v>
          </cell>
          <cell r="O1665">
            <v>35</v>
          </cell>
          <cell r="P1665">
            <v>0</v>
          </cell>
          <cell r="Q1665">
            <v>14</v>
          </cell>
          <cell r="R1665" t="str">
            <v>HIVER 2019</v>
          </cell>
          <cell r="S1665" t="str">
            <v>APPAREL</v>
          </cell>
          <cell r="T1665" t="str">
            <v>GIRL</v>
          </cell>
          <cell r="U1665" t="str">
            <v>(vide)</v>
          </cell>
          <cell r="V1665" t="str">
            <v>PCS</v>
          </cell>
          <cell r="W1665">
            <v>6</v>
          </cell>
          <cell r="X1665">
            <v>6</v>
          </cell>
          <cell r="BG1665">
            <v>1</v>
          </cell>
          <cell r="BI1665">
            <v>1</v>
          </cell>
          <cell r="BJ1665">
            <v>1</v>
          </cell>
          <cell r="BL1665">
            <v>1</v>
          </cell>
          <cell r="BN1665">
            <v>1</v>
          </cell>
          <cell r="BP1665">
            <v>1</v>
          </cell>
          <cell r="CL1665">
            <v>0</v>
          </cell>
        </row>
        <row r="1666">
          <cell r="D1666" t="str">
            <v>304T0F0-904-C8K</v>
          </cell>
          <cell r="E1666" t="str">
            <v>304T0F0</v>
          </cell>
          <cell r="F1666" t="str">
            <v>QUIMY</v>
          </cell>
          <cell r="G1666" t="str">
            <v>904</v>
          </cell>
          <cell r="H1666" t="str">
            <v>BLUE NAVY/DETAILS</v>
          </cell>
          <cell r="I1666">
            <v>6.4790000000000001</v>
          </cell>
          <cell r="J1666">
            <v>40</v>
          </cell>
          <cell r="K1666">
            <v>0</v>
          </cell>
          <cell r="L1666">
            <v>20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  <cell r="R1666" t="str">
            <v>HIVER 2019</v>
          </cell>
          <cell r="S1666" t="str">
            <v>APPAREL</v>
          </cell>
          <cell r="T1666" t="str">
            <v>GIRL</v>
          </cell>
          <cell r="U1666" t="str">
            <v>10Y-2|12Y-1|14Y-1|4Y-1|6Y-1|8Y-2</v>
          </cell>
          <cell r="V1666" t="str">
            <v>C8K</v>
          </cell>
          <cell r="W1666">
            <v>408</v>
          </cell>
          <cell r="X1666">
            <v>51</v>
          </cell>
          <cell r="CG1666">
            <v>51</v>
          </cell>
          <cell r="CL1666">
            <v>0</v>
          </cell>
        </row>
        <row r="1667">
          <cell r="D1667" t="str">
            <v>304T0F0-904-PCS</v>
          </cell>
          <cell r="E1667" t="str">
            <v>304T0F0</v>
          </cell>
          <cell r="F1667" t="str">
            <v>QUIMY</v>
          </cell>
          <cell r="G1667" t="str">
            <v>904</v>
          </cell>
          <cell r="H1667" t="str">
            <v>BLUE NAVY/DETAILS</v>
          </cell>
          <cell r="I1667">
            <v>6.4790000000000001</v>
          </cell>
          <cell r="J1667">
            <v>0</v>
          </cell>
          <cell r="K1667">
            <v>40</v>
          </cell>
          <cell r="L1667">
            <v>0</v>
          </cell>
          <cell r="M1667">
            <v>20</v>
          </cell>
          <cell r="N1667">
            <v>0</v>
          </cell>
          <cell r="O1667">
            <v>35</v>
          </cell>
          <cell r="P1667">
            <v>0</v>
          </cell>
          <cell r="Q1667">
            <v>14</v>
          </cell>
          <cell r="R1667" t="str">
            <v>HIVER 2019</v>
          </cell>
          <cell r="S1667" t="str">
            <v>APPAREL</v>
          </cell>
          <cell r="T1667" t="str">
            <v>GIRL</v>
          </cell>
          <cell r="U1667" t="str">
            <v>(vide)</v>
          </cell>
          <cell r="V1667" t="str">
            <v>PCS</v>
          </cell>
          <cell r="W1667">
            <v>6</v>
          </cell>
          <cell r="X1667">
            <v>6</v>
          </cell>
          <cell r="BG1667">
            <v>1</v>
          </cell>
          <cell r="BJ1667">
            <v>2</v>
          </cell>
          <cell r="BL1667">
            <v>2</v>
          </cell>
          <cell r="BP1667">
            <v>1</v>
          </cell>
          <cell r="CL1667">
            <v>0</v>
          </cell>
        </row>
        <row r="1668">
          <cell r="D1668" t="str">
            <v>304T0G0-902-PCS</v>
          </cell>
          <cell r="E1668" t="str">
            <v>304T0G0</v>
          </cell>
          <cell r="F1668" t="str">
            <v>BACHI</v>
          </cell>
          <cell r="G1668" t="str">
            <v>902</v>
          </cell>
          <cell r="H1668" t="str">
            <v>BLUE NAVY</v>
          </cell>
          <cell r="I1668">
            <v>2.355</v>
          </cell>
          <cell r="J1668">
            <v>0</v>
          </cell>
          <cell r="K1668">
            <v>16</v>
          </cell>
          <cell r="L1668">
            <v>0</v>
          </cell>
          <cell r="M1668">
            <v>8</v>
          </cell>
          <cell r="N1668">
            <v>0</v>
          </cell>
          <cell r="O1668">
            <v>14</v>
          </cell>
          <cell r="P1668">
            <v>0</v>
          </cell>
          <cell r="Q1668">
            <v>5.6</v>
          </cell>
          <cell r="R1668" t="str">
            <v>HIVER 2019</v>
          </cell>
          <cell r="S1668" t="str">
            <v>APPAREL</v>
          </cell>
          <cell r="T1668" t="str">
            <v>BOY</v>
          </cell>
          <cell r="U1668" t="str">
            <v>(vide)</v>
          </cell>
          <cell r="V1668" t="str">
            <v>PCS</v>
          </cell>
          <cell r="W1668">
            <v>5</v>
          </cell>
          <cell r="X1668">
            <v>5</v>
          </cell>
          <cell r="BG1668">
            <v>1</v>
          </cell>
          <cell r="BI1668">
            <v>1</v>
          </cell>
          <cell r="BJ1668">
            <v>2</v>
          </cell>
          <cell r="BL1668">
            <v>1</v>
          </cell>
          <cell r="CL1668">
            <v>0</v>
          </cell>
        </row>
        <row r="1669">
          <cell r="D1669" t="str">
            <v>304T0G0-903-C8K</v>
          </cell>
          <cell r="E1669" t="str">
            <v>304T0G0</v>
          </cell>
          <cell r="F1669" t="str">
            <v>BACHI</v>
          </cell>
          <cell r="G1669" t="str">
            <v>903</v>
          </cell>
          <cell r="H1669" t="str">
            <v>GREY COLD MEL</v>
          </cell>
          <cell r="I1669">
            <v>2.355</v>
          </cell>
          <cell r="J1669">
            <v>16</v>
          </cell>
          <cell r="K1669">
            <v>0</v>
          </cell>
          <cell r="L1669">
            <v>8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 t="str">
            <v>HIVER 2019</v>
          </cell>
          <cell r="S1669" t="str">
            <v>APPAREL</v>
          </cell>
          <cell r="T1669" t="str">
            <v>BOY</v>
          </cell>
          <cell r="U1669" t="str">
            <v>10Y-2|12Y-1|14Y-1|4Y-1|6Y-1|8Y-2</v>
          </cell>
          <cell r="V1669" t="str">
            <v>C8K</v>
          </cell>
          <cell r="W1669">
            <v>8</v>
          </cell>
          <cell r="X1669">
            <v>1</v>
          </cell>
          <cell r="CG1669">
            <v>1</v>
          </cell>
          <cell r="CL1669">
            <v>0</v>
          </cell>
        </row>
        <row r="1670">
          <cell r="D1670" t="str">
            <v>304T0G0-903-PCS</v>
          </cell>
          <cell r="E1670" t="str">
            <v>304T0G0</v>
          </cell>
          <cell r="F1670" t="str">
            <v>BACHI</v>
          </cell>
          <cell r="G1670" t="str">
            <v>903</v>
          </cell>
          <cell r="H1670" t="str">
            <v>GREY COLD MEL</v>
          </cell>
          <cell r="I1670">
            <v>2.355</v>
          </cell>
          <cell r="J1670">
            <v>0</v>
          </cell>
          <cell r="K1670">
            <v>16</v>
          </cell>
          <cell r="L1670">
            <v>0</v>
          </cell>
          <cell r="M1670">
            <v>8</v>
          </cell>
          <cell r="N1670">
            <v>0</v>
          </cell>
          <cell r="O1670">
            <v>14</v>
          </cell>
          <cell r="P1670">
            <v>0</v>
          </cell>
          <cell r="Q1670">
            <v>5.6</v>
          </cell>
          <cell r="R1670" t="str">
            <v>HIVER 2019</v>
          </cell>
          <cell r="S1670" t="str">
            <v>APPAREL</v>
          </cell>
          <cell r="T1670" t="str">
            <v>BOY</v>
          </cell>
          <cell r="U1670" t="str">
            <v>(vide)</v>
          </cell>
          <cell r="V1670" t="str">
            <v>PCS</v>
          </cell>
          <cell r="W1670">
            <v>5</v>
          </cell>
          <cell r="X1670">
            <v>5</v>
          </cell>
          <cell r="BJ1670">
            <v>2</v>
          </cell>
          <cell r="BL1670">
            <v>2</v>
          </cell>
          <cell r="BN1670">
            <v>1</v>
          </cell>
          <cell r="CL1670">
            <v>0</v>
          </cell>
        </row>
        <row r="1671">
          <cell r="D1671" t="str">
            <v>304T500-900-PAI</v>
          </cell>
          <cell r="E1671" t="str">
            <v>304T500</v>
          </cell>
          <cell r="F1671" t="str">
            <v>JPN MITEL AUTHENTIC</v>
          </cell>
          <cell r="G1671" t="str">
            <v>900</v>
          </cell>
          <cell r="H1671" t="str">
            <v>WHITE/BLACK</v>
          </cell>
          <cell r="I1671">
            <v>8.8960000000000008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 t="str">
            <v>ETE 2020</v>
          </cell>
          <cell r="S1671" t="str">
            <v>SHOES</v>
          </cell>
          <cell r="T1671" t="str">
            <v>UNISEX</v>
          </cell>
          <cell r="U1671" t="str">
            <v>(vide)</v>
          </cell>
          <cell r="V1671" t="str">
            <v>PAI</v>
          </cell>
          <cell r="W1671">
            <v>81</v>
          </cell>
          <cell r="X1671">
            <v>81</v>
          </cell>
          <cell r="AQ1671">
            <v>3</v>
          </cell>
          <cell r="AR1671">
            <v>11</v>
          </cell>
          <cell r="AS1671">
            <v>15</v>
          </cell>
          <cell r="AT1671">
            <v>21</v>
          </cell>
          <cell r="AU1671">
            <v>20</v>
          </cell>
          <cell r="AV1671">
            <v>11</v>
          </cell>
          <cell r="CL1671">
            <v>0</v>
          </cell>
        </row>
        <row r="1672">
          <cell r="D1672" t="str">
            <v>304T500-916-PAI</v>
          </cell>
          <cell r="E1672" t="str">
            <v>304T500</v>
          </cell>
          <cell r="F1672" t="str">
            <v>JPN MITEL AUTHENTIC</v>
          </cell>
          <cell r="G1672" t="str">
            <v>916</v>
          </cell>
          <cell r="H1672" t="str">
            <v>BLACK/WHITE</v>
          </cell>
          <cell r="I1672">
            <v>8.8960000000000008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 t="str">
            <v>ETE 2020</v>
          </cell>
          <cell r="S1672" t="str">
            <v>SHOES</v>
          </cell>
          <cell r="T1672" t="str">
            <v>UNISEX</v>
          </cell>
          <cell r="U1672" t="str">
            <v>(vide)</v>
          </cell>
          <cell r="V1672" t="str">
            <v>PAI</v>
          </cell>
          <cell r="W1672">
            <v>100</v>
          </cell>
          <cell r="X1672">
            <v>100</v>
          </cell>
          <cell r="AQ1672">
            <v>4</v>
          </cell>
          <cell r="AR1672">
            <v>12</v>
          </cell>
          <cell r="AS1672">
            <v>19</v>
          </cell>
          <cell r="AT1672">
            <v>25</v>
          </cell>
          <cell r="AU1672">
            <v>27</v>
          </cell>
          <cell r="AV1672">
            <v>13</v>
          </cell>
          <cell r="CL1672">
            <v>0</v>
          </cell>
        </row>
        <row r="1673">
          <cell r="D1673" t="str">
            <v>304T580-907-C8K</v>
          </cell>
          <cell r="E1673" t="str">
            <v>304T580</v>
          </cell>
          <cell r="F1673" t="str">
            <v>QUATY</v>
          </cell>
          <cell r="G1673" t="str">
            <v>907</v>
          </cell>
          <cell r="H1673" t="str">
            <v>RED CORAL FLUO</v>
          </cell>
          <cell r="I1673">
            <v>1.881</v>
          </cell>
          <cell r="J1673">
            <v>14</v>
          </cell>
          <cell r="K1673">
            <v>0</v>
          </cell>
          <cell r="L1673">
            <v>7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 t="str">
            <v>HIVER 2019</v>
          </cell>
          <cell r="S1673" t="str">
            <v>APPAREL</v>
          </cell>
          <cell r="T1673" t="str">
            <v>GIRL</v>
          </cell>
          <cell r="U1673" t="str">
            <v>10Y-2|12Y-1|14Y-1|4Y-1|6Y-1|8Y-2</v>
          </cell>
          <cell r="V1673" t="str">
            <v>C8K</v>
          </cell>
          <cell r="W1673">
            <v>224</v>
          </cell>
          <cell r="X1673">
            <v>28</v>
          </cell>
          <cell r="CG1673">
            <v>28</v>
          </cell>
          <cell r="CL1673">
            <v>0</v>
          </cell>
        </row>
        <row r="1674">
          <cell r="D1674" t="str">
            <v>304T580-907-PCS</v>
          </cell>
          <cell r="E1674" t="str">
            <v>304T580</v>
          </cell>
          <cell r="F1674" t="str">
            <v>QUATY</v>
          </cell>
          <cell r="G1674" t="str">
            <v>907</v>
          </cell>
          <cell r="H1674" t="str">
            <v>RED CORAL FLUO</v>
          </cell>
          <cell r="I1674">
            <v>1.881</v>
          </cell>
          <cell r="J1674">
            <v>0</v>
          </cell>
          <cell r="K1674">
            <v>14</v>
          </cell>
          <cell r="L1674">
            <v>0</v>
          </cell>
          <cell r="M1674">
            <v>7</v>
          </cell>
          <cell r="N1674">
            <v>0</v>
          </cell>
          <cell r="O1674">
            <v>12</v>
          </cell>
          <cell r="P1674">
            <v>0</v>
          </cell>
          <cell r="Q1674">
            <v>4.8</v>
          </cell>
          <cell r="R1674" t="str">
            <v>HIVER 2019</v>
          </cell>
          <cell r="S1674" t="str">
            <v>APPAREL</v>
          </cell>
          <cell r="T1674" t="str">
            <v>GIRL</v>
          </cell>
          <cell r="U1674" t="str">
            <v>(vide)</v>
          </cell>
          <cell r="V1674" t="str">
            <v>PCS</v>
          </cell>
          <cell r="W1674">
            <v>10</v>
          </cell>
          <cell r="X1674">
            <v>10</v>
          </cell>
          <cell r="BG1674">
            <v>2</v>
          </cell>
          <cell r="BI1674">
            <v>1</v>
          </cell>
          <cell r="BJ1674">
            <v>3</v>
          </cell>
          <cell r="BL1674">
            <v>2</v>
          </cell>
          <cell r="BN1674">
            <v>1</v>
          </cell>
          <cell r="BP1674">
            <v>1</v>
          </cell>
          <cell r="CL1674">
            <v>0</v>
          </cell>
        </row>
        <row r="1675">
          <cell r="D1675" t="str">
            <v>304T580-908-C8K</v>
          </cell>
          <cell r="E1675" t="str">
            <v>304T580</v>
          </cell>
          <cell r="F1675" t="str">
            <v>QUATY</v>
          </cell>
          <cell r="G1675" t="str">
            <v>908</v>
          </cell>
          <cell r="H1675" t="str">
            <v>PINK LOTUS</v>
          </cell>
          <cell r="I1675">
            <v>1.881</v>
          </cell>
          <cell r="J1675">
            <v>14</v>
          </cell>
          <cell r="K1675">
            <v>0</v>
          </cell>
          <cell r="L1675">
            <v>7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R1675" t="str">
            <v>HIVER 2019</v>
          </cell>
          <cell r="S1675" t="str">
            <v>APPAREL</v>
          </cell>
          <cell r="T1675" t="str">
            <v>GIRL</v>
          </cell>
          <cell r="U1675" t="str">
            <v>10Y-2|12Y-1|14Y-1|4Y-1|6Y-1|8Y-2</v>
          </cell>
          <cell r="V1675" t="str">
            <v>C8K</v>
          </cell>
          <cell r="W1675">
            <v>176</v>
          </cell>
          <cell r="X1675">
            <v>22</v>
          </cell>
          <cell r="CG1675">
            <v>22</v>
          </cell>
          <cell r="CL1675">
            <v>0</v>
          </cell>
        </row>
        <row r="1676">
          <cell r="D1676" t="str">
            <v>304T580-908-PCS</v>
          </cell>
          <cell r="E1676" t="str">
            <v>304T580</v>
          </cell>
          <cell r="F1676" t="str">
            <v>QUATY</v>
          </cell>
          <cell r="G1676" t="str">
            <v>908</v>
          </cell>
          <cell r="H1676" t="str">
            <v>PINK LOTUS</v>
          </cell>
          <cell r="I1676">
            <v>1.881</v>
          </cell>
          <cell r="J1676">
            <v>0</v>
          </cell>
          <cell r="K1676">
            <v>14</v>
          </cell>
          <cell r="L1676">
            <v>0</v>
          </cell>
          <cell r="M1676">
            <v>7</v>
          </cell>
          <cell r="N1676">
            <v>0</v>
          </cell>
          <cell r="O1676">
            <v>12</v>
          </cell>
          <cell r="P1676">
            <v>0</v>
          </cell>
          <cell r="Q1676">
            <v>4.8</v>
          </cell>
          <cell r="R1676" t="str">
            <v>HIVER 2019</v>
          </cell>
          <cell r="S1676" t="str">
            <v>APPAREL</v>
          </cell>
          <cell r="T1676" t="str">
            <v>GIRL</v>
          </cell>
          <cell r="U1676" t="str">
            <v>(vide)</v>
          </cell>
          <cell r="V1676" t="str">
            <v>PCS</v>
          </cell>
          <cell r="W1676">
            <v>8</v>
          </cell>
          <cell r="X1676">
            <v>8</v>
          </cell>
          <cell r="BG1676">
            <v>1</v>
          </cell>
          <cell r="BI1676">
            <v>2</v>
          </cell>
          <cell r="BJ1676">
            <v>2</v>
          </cell>
          <cell r="BL1676">
            <v>3</v>
          </cell>
          <cell r="CL1676">
            <v>0</v>
          </cell>
        </row>
        <row r="1677">
          <cell r="D1677" t="str">
            <v>304T580-909-C8K</v>
          </cell>
          <cell r="E1677" t="str">
            <v>304T580</v>
          </cell>
          <cell r="F1677" t="str">
            <v>QUATY</v>
          </cell>
          <cell r="G1677" t="str">
            <v>909</v>
          </cell>
          <cell r="H1677" t="str">
            <v>AZURE AZUL</v>
          </cell>
          <cell r="I1677">
            <v>1.881</v>
          </cell>
          <cell r="J1677">
            <v>14</v>
          </cell>
          <cell r="K1677">
            <v>0</v>
          </cell>
          <cell r="L1677">
            <v>7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 t="str">
            <v>HIVER 2019</v>
          </cell>
          <cell r="S1677" t="str">
            <v>APPAREL</v>
          </cell>
          <cell r="T1677" t="str">
            <v>GIRL</v>
          </cell>
          <cell r="U1677" t="str">
            <v>10Y-2|12Y-1|14Y-1|4Y-1|6Y-1|8Y-2</v>
          </cell>
          <cell r="V1677" t="str">
            <v>C8K</v>
          </cell>
          <cell r="W1677">
            <v>336</v>
          </cell>
          <cell r="X1677">
            <v>42</v>
          </cell>
          <cell r="CG1677">
            <v>42</v>
          </cell>
          <cell r="CL1677">
            <v>0</v>
          </cell>
        </row>
        <row r="1678">
          <cell r="D1678" t="str">
            <v>304T580-909-C14K</v>
          </cell>
          <cell r="E1678" t="str">
            <v>304T580</v>
          </cell>
          <cell r="F1678" t="str">
            <v>QUATY</v>
          </cell>
          <cell r="G1678" t="str">
            <v>909</v>
          </cell>
          <cell r="H1678" t="str">
            <v>AZURE AZUL</v>
          </cell>
          <cell r="I1678">
            <v>1.881</v>
          </cell>
          <cell r="J1678">
            <v>14</v>
          </cell>
          <cell r="K1678">
            <v>0</v>
          </cell>
          <cell r="L1678">
            <v>7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 t="str">
            <v>HIVER 2019</v>
          </cell>
          <cell r="S1678" t="str">
            <v>APPAREL</v>
          </cell>
          <cell r="T1678" t="str">
            <v>GIRL</v>
          </cell>
          <cell r="U1678" t="str">
            <v>10Y-3|12Y-2|14Y-1|4Y-2|6Y-3|8Y-3</v>
          </cell>
          <cell r="V1678" t="str">
            <v>C14K</v>
          </cell>
          <cell r="W1678">
            <v>84</v>
          </cell>
          <cell r="X1678">
            <v>6</v>
          </cell>
          <cell r="CG1678">
            <v>6</v>
          </cell>
          <cell r="CL1678">
            <v>0</v>
          </cell>
        </row>
        <row r="1679">
          <cell r="D1679" t="str">
            <v>304T580-909-PCS</v>
          </cell>
          <cell r="E1679" t="str">
            <v>304T580</v>
          </cell>
          <cell r="F1679" t="str">
            <v>QUATY</v>
          </cell>
          <cell r="G1679" t="str">
            <v>909</v>
          </cell>
          <cell r="H1679" t="str">
            <v>AZURE AZUL</v>
          </cell>
          <cell r="I1679">
            <v>1.881</v>
          </cell>
          <cell r="J1679">
            <v>0</v>
          </cell>
          <cell r="K1679">
            <v>14</v>
          </cell>
          <cell r="L1679">
            <v>0</v>
          </cell>
          <cell r="M1679">
            <v>7</v>
          </cell>
          <cell r="N1679">
            <v>0</v>
          </cell>
          <cell r="O1679">
            <v>12</v>
          </cell>
          <cell r="P1679">
            <v>0</v>
          </cell>
          <cell r="Q1679">
            <v>4.8</v>
          </cell>
          <cell r="R1679" t="str">
            <v>HIVER 2019</v>
          </cell>
          <cell r="S1679" t="str">
            <v>APPAREL</v>
          </cell>
          <cell r="T1679" t="str">
            <v>GIRL</v>
          </cell>
          <cell r="U1679" t="str">
            <v>(vide)</v>
          </cell>
          <cell r="V1679" t="str">
            <v>PCS</v>
          </cell>
          <cell r="W1679">
            <v>8</v>
          </cell>
          <cell r="X1679">
            <v>8</v>
          </cell>
          <cell r="BG1679">
            <v>2</v>
          </cell>
          <cell r="BI1679">
            <v>2</v>
          </cell>
          <cell r="BL1679">
            <v>3</v>
          </cell>
          <cell r="BP1679">
            <v>1</v>
          </cell>
          <cell r="CL1679">
            <v>0</v>
          </cell>
        </row>
        <row r="1680">
          <cell r="D1680" t="str">
            <v>304T5D0-907-C8K</v>
          </cell>
          <cell r="E1680" t="str">
            <v>304T5D0</v>
          </cell>
          <cell r="F1680" t="str">
            <v>QUASTOR</v>
          </cell>
          <cell r="G1680" t="str">
            <v>907</v>
          </cell>
          <cell r="H1680" t="str">
            <v>RED CORAL FLUO</v>
          </cell>
          <cell r="I1680">
            <v>2.6030000000000002</v>
          </cell>
          <cell r="J1680">
            <v>16</v>
          </cell>
          <cell r="K1680">
            <v>0</v>
          </cell>
          <cell r="L1680">
            <v>8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 t="str">
            <v>HIVER 2019</v>
          </cell>
          <cell r="S1680" t="str">
            <v>APPAREL</v>
          </cell>
          <cell r="T1680" t="str">
            <v>GIRL</v>
          </cell>
          <cell r="U1680" t="str">
            <v>10Y-2|12Y-1|14Y-1|4Y-1|6Y-1|8Y-2</v>
          </cell>
          <cell r="V1680" t="str">
            <v>C8K</v>
          </cell>
          <cell r="W1680">
            <v>56</v>
          </cell>
          <cell r="X1680">
            <v>7</v>
          </cell>
          <cell r="CG1680">
            <v>7</v>
          </cell>
          <cell r="CL1680">
            <v>0</v>
          </cell>
        </row>
        <row r="1681">
          <cell r="D1681" t="str">
            <v>304T5D0-913-C8K</v>
          </cell>
          <cell r="E1681" t="str">
            <v>304T5D0</v>
          </cell>
          <cell r="F1681" t="str">
            <v>QUASTOR</v>
          </cell>
          <cell r="G1681" t="str">
            <v>913</v>
          </cell>
          <cell r="H1681" t="str">
            <v>AZURE AZUL</v>
          </cell>
          <cell r="I1681">
            <v>2.6030000000000002</v>
          </cell>
          <cell r="J1681">
            <v>16</v>
          </cell>
          <cell r="K1681">
            <v>0</v>
          </cell>
          <cell r="L1681">
            <v>8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 t="str">
            <v>HIVER 2019</v>
          </cell>
          <cell r="S1681" t="str">
            <v>APPAREL</v>
          </cell>
          <cell r="T1681" t="str">
            <v>GIRL</v>
          </cell>
          <cell r="U1681" t="str">
            <v>10Y-2|12Y-1|14Y-1|4Y-1|6Y-1|8Y-2</v>
          </cell>
          <cell r="V1681" t="str">
            <v>C8K</v>
          </cell>
          <cell r="W1681">
            <v>160</v>
          </cell>
          <cell r="X1681">
            <v>20</v>
          </cell>
          <cell r="CG1681">
            <v>20</v>
          </cell>
          <cell r="CL1681">
            <v>0</v>
          </cell>
        </row>
        <row r="1682">
          <cell r="D1682" t="str">
            <v>304T5E0-908-C8K</v>
          </cell>
          <cell r="E1682" t="str">
            <v>304T5E0</v>
          </cell>
          <cell r="F1682" t="str">
            <v>QUESIA</v>
          </cell>
          <cell r="G1682" t="str">
            <v>908</v>
          </cell>
          <cell r="H1682" t="str">
            <v>PINK LOTUS</v>
          </cell>
          <cell r="I1682">
            <v>4.9359999999999999</v>
          </cell>
          <cell r="J1682">
            <v>35</v>
          </cell>
          <cell r="K1682">
            <v>0</v>
          </cell>
          <cell r="L1682">
            <v>17.5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 t="str">
            <v>HIVER 2019</v>
          </cell>
          <cell r="S1682" t="str">
            <v>APPAREL</v>
          </cell>
          <cell r="T1682" t="str">
            <v>GIRL</v>
          </cell>
          <cell r="U1682" t="str">
            <v>10Y-2|12Y-1|14Y-1|4Y-1|6Y-1|8Y-2</v>
          </cell>
          <cell r="V1682" t="str">
            <v>C8K</v>
          </cell>
          <cell r="W1682">
            <v>224</v>
          </cell>
          <cell r="X1682">
            <v>28</v>
          </cell>
          <cell r="CG1682">
            <v>28</v>
          </cell>
          <cell r="CL1682">
            <v>0</v>
          </cell>
        </row>
        <row r="1683">
          <cell r="D1683" t="str">
            <v>304T5E0-908-PCS</v>
          </cell>
          <cell r="E1683" t="str">
            <v>304T5E0</v>
          </cell>
          <cell r="F1683" t="str">
            <v>QUESIA</v>
          </cell>
          <cell r="G1683" t="str">
            <v>908</v>
          </cell>
          <cell r="H1683" t="str">
            <v>PINK LOTUS</v>
          </cell>
          <cell r="I1683">
            <v>4.9359999999999999</v>
          </cell>
          <cell r="J1683">
            <v>0</v>
          </cell>
          <cell r="K1683">
            <v>35</v>
          </cell>
          <cell r="L1683">
            <v>0</v>
          </cell>
          <cell r="M1683">
            <v>17.5</v>
          </cell>
          <cell r="N1683">
            <v>0</v>
          </cell>
          <cell r="O1683">
            <v>30</v>
          </cell>
          <cell r="P1683">
            <v>0</v>
          </cell>
          <cell r="Q1683">
            <v>12</v>
          </cell>
          <cell r="R1683" t="str">
            <v>HIVER 2019</v>
          </cell>
          <cell r="S1683" t="str">
            <v>APPAREL</v>
          </cell>
          <cell r="T1683" t="str">
            <v>GIRL</v>
          </cell>
          <cell r="U1683" t="str">
            <v>(vide)</v>
          </cell>
          <cell r="V1683" t="str">
            <v>PCS</v>
          </cell>
          <cell r="W1683">
            <v>2</v>
          </cell>
          <cell r="X1683">
            <v>2</v>
          </cell>
          <cell r="BG1683">
            <v>1</v>
          </cell>
          <cell r="BP1683">
            <v>1</v>
          </cell>
          <cell r="CL1683">
            <v>0</v>
          </cell>
        </row>
        <row r="1684">
          <cell r="D1684" t="str">
            <v>304T5E0-910-C8K</v>
          </cell>
          <cell r="E1684" t="str">
            <v>304T5E0</v>
          </cell>
          <cell r="F1684" t="str">
            <v>QUESIA</v>
          </cell>
          <cell r="G1684" t="str">
            <v>910</v>
          </cell>
          <cell r="H1684" t="str">
            <v>GREY COLD MEL</v>
          </cell>
          <cell r="I1684">
            <v>4.9359999999999999</v>
          </cell>
          <cell r="J1684">
            <v>35</v>
          </cell>
          <cell r="K1684">
            <v>0</v>
          </cell>
          <cell r="L1684">
            <v>17.5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 t="str">
            <v>HIVER 2019</v>
          </cell>
          <cell r="S1684" t="str">
            <v>APPAREL</v>
          </cell>
          <cell r="T1684" t="str">
            <v>GIRL</v>
          </cell>
          <cell r="U1684" t="str">
            <v>10Y-2|12Y-1|14Y-1|4Y-1|6Y-1|8Y-2</v>
          </cell>
          <cell r="V1684" t="str">
            <v>C8K</v>
          </cell>
          <cell r="W1684">
            <v>424</v>
          </cell>
          <cell r="X1684">
            <v>53</v>
          </cell>
          <cell r="CG1684">
            <v>53</v>
          </cell>
          <cell r="CL1684">
            <v>0</v>
          </cell>
        </row>
        <row r="1685">
          <cell r="D1685" t="str">
            <v>304T5E0-910-C14K</v>
          </cell>
          <cell r="E1685" t="str">
            <v>304T5E0</v>
          </cell>
          <cell r="F1685" t="str">
            <v>QUESIA</v>
          </cell>
          <cell r="G1685" t="str">
            <v>910</v>
          </cell>
          <cell r="H1685" t="str">
            <v>GREY COLD MEL</v>
          </cell>
          <cell r="I1685">
            <v>4.9359999999999999</v>
          </cell>
          <cell r="J1685">
            <v>35</v>
          </cell>
          <cell r="K1685">
            <v>0</v>
          </cell>
          <cell r="L1685">
            <v>17.5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 t="str">
            <v>HIVER 2019</v>
          </cell>
          <cell r="S1685" t="str">
            <v>APPAREL</v>
          </cell>
          <cell r="T1685" t="str">
            <v>GIRL</v>
          </cell>
          <cell r="U1685" t="str">
            <v>10Y-3|12Y-2|14Y-1|4Y-2|6Y-3|8Y-3</v>
          </cell>
          <cell r="V1685" t="str">
            <v>C14K</v>
          </cell>
          <cell r="W1685">
            <v>238</v>
          </cell>
          <cell r="X1685">
            <v>17</v>
          </cell>
          <cell r="CG1685">
            <v>17</v>
          </cell>
          <cell r="CL1685">
            <v>0</v>
          </cell>
        </row>
        <row r="1686">
          <cell r="D1686" t="str">
            <v>304T5E0-910-PCS</v>
          </cell>
          <cell r="E1686" t="str">
            <v>304T5E0</v>
          </cell>
          <cell r="F1686" t="str">
            <v>QUESIA</v>
          </cell>
          <cell r="G1686" t="str">
            <v>910</v>
          </cell>
          <cell r="H1686" t="str">
            <v>GREY COLD MEL</v>
          </cell>
          <cell r="I1686">
            <v>4.9359999999999999</v>
          </cell>
          <cell r="J1686">
            <v>0</v>
          </cell>
          <cell r="K1686">
            <v>35</v>
          </cell>
          <cell r="L1686">
            <v>0</v>
          </cell>
          <cell r="M1686">
            <v>17.5</v>
          </cell>
          <cell r="N1686">
            <v>0</v>
          </cell>
          <cell r="O1686">
            <v>30</v>
          </cell>
          <cell r="P1686">
            <v>0</v>
          </cell>
          <cell r="Q1686">
            <v>12</v>
          </cell>
          <cell r="R1686" t="str">
            <v>HIVER 2019</v>
          </cell>
          <cell r="S1686" t="str">
            <v>APPAREL</v>
          </cell>
          <cell r="T1686" t="str">
            <v>GIRL</v>
          </cell>
          <cell r="U1686" t="str">
            <v>(vide)</v>
          </cell>
          <cell r="V1686" t="str">
            <v>PCS</v>
          </cell>
          <cell r="W1686">
            <v>8</v>
          </cell>
          <cell r="X1686">
            <v>8</v>
          </cell>
          <cell r="BG1686">
            <v>2</v>
          </cell>
          <cell r="BI1686">
            <v>3</v>
          </cell>
          <cell r="BJ1686">
            <v>1</v>
          </cell>
          <cell r="BL1686">
            <v>1</v>
          </cell>
          <cell r="BN1686">
            <v>1</v>
          </cell>
          <cell r="CL1686">
            <v>0</v>
          </cell>
        </row>
        <row r="1687">
          <cell r="D1687" t="str">
            <v>304T5E0-933-C8K</v>
          </cell>
          <cell r="E1687" t="str">
            <v>304T5E0</v>
          </cell>
          <cell r="F1687" t="str">
            <v>QUESIA</v>
          </cell>
          <cell r="G1687" t="str">
            <v>933</v>
          </cell>
          <cell r="H1687" t="str">
            <v>OFF WHITE MEL</v>
          </cell>
          <cell r="I1687">
            <v>4.9359999999999999</v>
          </cell>
          <cell r="J1687">
            <v>35</v>
          </cell>
          <cell r="K1687">
            <v>0</v>
          </cell>
          <cell r="L1687">
            <v>17.5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 t="str">
            <v>HIVER 2019</v>
          </cell>
          <cell r="S1687" t="str">
            <v>APPAREL</v>
          </cell>
          <cell r="T1687" t="str">
            <v>GIRL</v>
          </cell>
          <cell r="U1687" t="str">
            <v>10Y-2|12Y-1|14Y-1|4Y-1|6Y-1|8Y-2</v>
          </cell>
          <cell r="V1687" t="str">
            <v>C8K</v>
          </cell>
          <cell r="W1687">
            <v>24</v>
          </cell>
          <cell r="X1687">
            <v>3</v>
          </cell>
          <cell r="CG1687">
            <v>3</v>
          </cell>
          <cell r="CL1687">
            <v>0</v>
          </cell>
        </row>
        <row r="1688">
          <cell r="D1688" t="str">
            <v>304T5E0-933-PCS</v>
          </cell>
          <cell r="E1688" t="str">
            <v>304T5E0</v>
          </cell>
          <cell r="F1688" t="str">
            <v>QUESIA</v>
          </cell>
          <cell r="G1688" t="str">
            <v>933</v>
          </cell>
          <cell r="H1688" t="str">
            <v>OFF WHITE MEL</v>
          </cell>
          <cell r="I1688">
            <v>4.9359999999999999</v>
          </cell>
          <cell r="J1688">
            <v>0</v>
          </cell>
          <cell r="K1688">
            <v>35</v>
          </cell>
          <cell r="L1688">
            <v>0</v>
          </cell>
          <cell r="M1688">
            <v>17.5</v>
          </cell>
          <cell r="N1688">
            <v>0</v>
          </cell>
          <cell r="O1688">
            <v>30</v>
          </cell>
          <cell r="P1688">
            <v>0</v>
          </cell>
          <cell r="Q1688">
            <v>12</v>
          </cell>
          <cell r="R1688" t="str">
            <v>HIVER 2019</v>
          </cell>
          <cell r="S1688" t="str">
            <v>APPAREL</v>
          </cell>
          <cell r="T1688" t="str">
            <v>GIRL</v>
          </cell>
          <cell r="U1688" t="str">
            <v>(vide)</v>
          </cell>
          <cell r="V1688" t="str">
            <v>PCS</v>
          </cell>
          <cell r="W1688">
            <v>8</v>
          </cell>
          <cell r="X1688">
            <v>8</v>
          </cell>
          <cell r="BG1688">
            <v>1</v>
          </cell>
          <cell r="BI1688">
            <v>2</v>
          </cell>
          <cell r="BJ1688">
            <v>4</v>
          </cell>
          <cell r="BP1688">
            <v>1</v>
          </cell>
          <cell r="CL1688">
            <v>0</v>
          </cell>
        </row>
        <row r="1689">
          <cell r="D1689" t="str">
            <v>304T5F0-926-C8K</v>
          </cell>
          <cell r="E1689" t="str">
            <v>304T5F0</v>
          </cell>
          <cell r="F1689" t="str">
            <v>BOMINI</v>
          </cell>
          <cell r="G1689" t="str">
            <v>926</v>
          </cell>
          <cell r="H1689" t="str">
            <v>GREY COLD MEL/BLUE NAVY</v>
          </cell>
          <cell r="I1689">
            <v>9.4580000000000002</v>
          </cell>
          <cell r="J1689">
            <v>50</v>
          </cell>
          <cell r="K1689">
            <v>0</v>
          </cell>
          <cell r="L1689">
            <v>25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R1689" t="str">
            <v>HIVER 2019</v>
          </cell>
          <cell r="S1689" t="str">
            <v>APPAREL</v>
          </cell>
          <cell r="T1689" t="str">
            <v>BOY</v>
          </cell>
          <cell r="U1689" t="str">
            <v>10Y-2|12Y-1|14Y-1|4Y-1|6Y-1|8Y-2</v>
          </cell>
          <cell r="V1689" t="str">
            <v>C8K</v>
          </cell>
          <cell r="W1689">
            <v>64</v>
          </cell>
          <cell r="X1689">
            <v>8</v>
          </cell>
          <cell r="CG1689">
            <v>8</v>
          </cell>
          <cell r="CL1689">
            <v>0</v>
          </cell>
        </row>
        <row r="1690">
          <cell r="D1690" t="str">
            <v>304T5F0-926-C14K</v>
          </cell>
          <cell r="E1690" t="str">
            <v>304T5F0</v>
          </cell>
          <cell r="F1690" t="str">
            <v>BOMINI</v>
          </cell>
          <cell r="G1690" t="str">
            <v>926</v>
          </cell>
          <cell r="H1690" t="str">
            <v>GREY COLD MEL/BLUE NAVY</v>
          </cell>
          <cell r="I1690">
            <v>9.4580000000000002</v>
          </cell>
          <cell r="J1690">
            <v>50</v>
          </cell>
          <cell r="K1690">
            <v>0</v>
          </cell>
          <cell r="L1690">
            <v>25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  <cell r="R1690" t="str">
            <v>HIVER 2019</v>
          </cell>
          <cell r="S1690" t="str">
            <v>APPAREL</v>
          </cell>
          <cell r="T1690" t="str">
            <v>BOY</v>
          </cell>
          <cell r="U1690" t="str">
            <v>10Y-3|12Y-2|14Y-1|4Y-2|6Y-3|8Y-3</v>
          </cell>
          <cell r="V1690" t="str">
            <v>C14K</v>
          </cell>
          <cell r="W1690">
            <v>14</v>
          </cell>
          <cell r="X1690">
            <v>1</v>
          </cell>
          <cell r="CG1690">
            <v>1</v>
          </cell>
          <cell r="CL1690">
            <v>0</v>
          </cell>
        </row>
        <row r="1691">
          <cell r="D1691" t="str">
            <v>304T5F0-927-C8K</v>
          </cell>
          <cell r="E1691" t="str">
            <v>304T5F0</v>
          </cell>
          <cell r="F1691" t="str">
            <v>BOMINI</v>
          </cell>
          <cell r="G1691" t="str">
            <v>927</v>
          </cell>
          <cell r="H1691" t="str">
            <v>BLACK MEL/GREY COLD MEL</v>
          </cell>
          <cell r="I1691">
            <v>9.4580000000000002</v>
          </cell>
          <cell r="J1691">
            <v>50</v>
          </cell>
          <cell r="K1691">
            <v>0</v>
          </cell>
          <cell r="L1691">
            <v>25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  <cell r="R1691" t="str">
            <v>HIVER 2019</v>
          </cell>
          <cell r="S1691" t="str">
            <v>APPAREL</v>
          </cell>
          <cell r="T1691" t="str">
            <v>BOY</v>
          </cell>
          <cell r="U1691" t="str">
            <v>10Y-2|12Y-1|14Y-1|4Y-1|6Y-1|8Y-2</v>
          </cell>
          <cell r="V1691" t="str">
            <v>C8K</v>
          </cell>
          <cell r="W1691">
            <v>64</v>
          </cell>
          <cell r="X1691">
            <v>8</v>
          </cell>
          <cell r="CG1691">
            <v>8</v>
          </cell>
          <cell r="CL1691">
            <v>0</v>
          </cell>
        </row>
        <row r="1692">
          <cell r="D1692" t="str">
            <v>304T5F0-927-PCS</v>
          </cell>
          <cell r="E1692" t="str">
            <v>304T5F0</v>
          </cell>
          <cell r="F1692" t="str">
            <v>BOMINI</v>
          </cell>
          <cell r="G1692" t="str">
            <v>927</v>
          </cell>
          <cell r="H1692" t="str">
            <v>BLACK MEL/GREY COLD MEL</v>
          </cell>
          <cell r="I1692">
            <v>9.4580000000000002</v>
          </cell>
          <cell r="J1692">
            <v>0</v>
          </cell>
          <cell r="K1692">
            <v>50</v>
          </cell>
          <cell r="L1692">
            <v>0</v>
          </cell>
          <cell r="M1692">
            <v>25</v>
          </cell>
          <cell r="N1692">
            <v>0</v>
          </cell>
          <cell r="O1692">
            <v>45</v>
          </cell>
          <cell r="P1692">
            <v>0</v>
          </cell>
          <cell r="Q1692">
            <v>18</v>
          </cell>
          <cell r="R1692" t="str">
            <v>HIVER 2019</v>
          </cell>
          <cell r="S1692" t="str">
            <v>APPAREL</v>
          </cell>
          <cell r="T1692" t="str">
            <v>BOY</v>
          </cell>
          <cell r="U1692" t="str">
            <v>(vide)</v>
          </cell>
          <cell r="V1692" t="str">
            <v>PCS</v>
          </cell>
          <cell r="W1692">
            <v>23</v>
          </cell>
          <cell r="X1692">
            <v>23</v>
          </cell>
          <cell r="BG1692">
            <v>11</v>
          </cell>
          <cell r="BI1692">
            <v>12</v>
          </cell>
          <cell r="CL1692">
            <v>0</v>
          </cell>
        </row>
        <row r="1693">
          <cell r="D1693" t="str">
            <v>304T5G0-928-C8K</v>
          </cell>
          <cell r="E1693" t="str">
            <v>304T5G0</v>
          </cell>
          <cell r="F1693" t="str">
            <v>BATISTO</v>
          </cell>
          <cell r="G1693" t="str">
            <v>928</v>
          </cell>
          <cell r="H1693" t="str">
            <v>BLUE NAVY/DETAILS</v>
          </cell>
          <cell r="I1693">
            <v>6.6539999999999999</v>
          </cell>
          <cell r="J1693">
            <v>40</v>
          </cell>
          <cell r="K1693">
            <v>0</v>
          </cell>
          <cell r="L1693">
            <v>20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  <cell r="R1693" t="str">
            <v>HIVER 2019</v>
          </cell>
          <cell r="S1693" t="str">
            <v>APPAREL</v>
          </cell>
          <cell r="T1693" t="str">
            <v>BOY</v>
          </cell>
          <cell r="U1693" t="str">
            <v>10Y-2|12Y-1|14Y-1|4Y-1|6Y-1|8Y-2</v>
          </cell>
          <cell r="V1693" t="str">
            <v>C8K</v>
          </cell>
          <cell r="W1693">
            <v>72</v>
          </cell>
          <cell r="X1693">
            <v>9</v>
          </cell>
          <cell r="CG1693">
            <v>9</v>
          </cell>
          <cell r="CL1693">
            <v>0</v>
          </cell>
        </row>
        <row r="1694">
          <cell r="D1694" t="str">
            <v>304T5G0-929-C8K</v>
          </cell>
          <cell r="E1694" t="str">
            <v>304T5G0</v>
          </cell>
          <cell r="F1694" t="str">
            <v>BATISTO</v>
          </cell>
          <cell r="G1694" t="str">
            <v>929</v>
          </cell>
          <cell r="H1694" t="str">
            <v>BLACK/DETAILS</v>
          </cell>
          <cell r="I1694">
            <v>6.6539999999999999</v>
          </cell>
          <cell r="J1694">
            <v>40</v>
          </cell>
          <cell r="K1694">
            <v>0</v>
          </cell>
          <cell r="L1694">
            <v>20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 t="str">
            <v>HIVER 2019</v>
          </cell>
          <cell r="S1694" t="str">
            <v>APPAREL</v>
          </cell>
          <cell r="T1694" t="str">
            <v>BOY</v>
          </cell>
          <cell r="U1694" t="str">
            <v>10Y-2|12Y-1|14Y-1|4Y-1|6Y-1|8Y-2</v>
          </cell>
          <cell r="V1694" t="str">
            <v>C8K</v>
          </cell>
          <cell r="W1694">
            <v>80</v>
          </cell>
          <cell r="X1694">
            <v>10</v>
          </cell>
          <cell r="CG1694">
            <v>10</v>
          </cell>
          <cell r="CL1694">
            <v>0</v>
          </cell>
        </row>
        <row r="1695">
          <cell r="D1695" t="str">
            <v>304T5G0-929-PCS</v>
          </cell>
          <cell r="E1695" t="str">
            <v>304T5G0</v>
          </cell>
          <cell r="F1695" t="str">
            <v>BATISTO</v>
          </cell>
          <cell r="G1695" t="str">
            <v>929</v>
          </cell>
          <cell r="H1695" t="str">
            <v>BLACK/DETAILS</v>
          </cell>
          <cell r="I1695">
            <v>6.6539999999999999</v>
          </cell>
          <cell r="J1695">
            <v>0</v>
          </cell>
          <cell r="K1695">
            <v>40</v>
          </cell>
          <cell r="L1695">
            <v>0</v>
          </cell>
          <cell r="M1695">
            <v>20</v>
          </cell>
          <cell r="N1695">
            <v>0</v>
          </cell>
          <cell r="O1695">
            <v>35</v>
          </cell>
          <cell r="P1695">
            <v>0</v>
          </cell>
          <cell r="Q1695">
            <v>14</v>
          </cell>
          <cell r="R1695" t="str">
            <v>HIVER 2019</v>
          </cell>
          <cell r="S1695" t="str">
            <v>APPAREL</v>
          </cell>
          <cell r="T1695" t="str">
            <v>BOY</v>
          </cell>
          <cell r="U1695" t="str">
            <v>(vide)</v>
          </cell>
          <cell r="V1695" t="str">
            <v>PCS</v>
          </cell>
          <cell r="W1695">
            <v>3</v>
          </cell>
          <cell r="X1695">
            <v>3</v>
          </cell>
          <cell r="BG1695">
            <v>1</v>
          </cell>
          <cell r="BI1695">
            <v>1</v>
          </cell>
          <cell r="BL1695">
            <v>1</v>
          </cell>
          <cell r="CL1695">
            <v>0</v>
          </cell>
        </row>
        <row r="1696">
          <cell r="D1696" t="str">
            <v>304T5G0-929-C10M</v>
          </cell>
          <cell r="E1696" t="str">
            <v>304T5G0</v>
          </cell>
          <cell r="F1696" t="str">
            <v>BATISTO</v>
          </cell>
          <cell r="G1696" t="str">
            <v>929</v>
          </cell>
          <cell r="H1696" t="str">
            <v>BLACK/DETAILS</v>
          </cell>
          <cell r="I1696">
            <v>6.6539999999999999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 t="str">
            <v>HIVER 2019</v>
          </cell>
          <cell r="S1696" t="str">
            <v>APPAREL</v>
          </cell>
          <cell r="T1696" t="str">
            <v>BOY</v>
          </cell>
          <cell r="U1696" t="str">
            <v>2XL-1|L-3|M-3|S-1|XL-2</v>
          </cell>
          <cell r="V1696" t="str">
            <v>C10M</v>
          </cell>
          <cell r="W1696">
            <v>40</v>
          </cell>
          <cell r="X1696">
            <v>4</v>
          </cell>
          <cell r="CG1696">
            <v>4</v>
          </cell>
          <cell r="CL1696">
            <v>0</v>
          </cell>
        </row>
        <row r="1697">
          <cell r="D1697" t="str">
            <v>304T5H0-917-C8K</v>
          </cell>
          <cell r="E1697" t="str">
            <v>304T5H0</v>
          </cell>
          <cell r="F1697" t="str">
            <v>QUIBILY</v>
          </cell>
          <cell r="G1697" t="str">
            <v>917</v>
          </cell>
          <cell r="H1697" t="str">
            <v>BLUE NAVY/PINK LOTUS</v>
          </cell>
          <cell r="I1697">
            <v>8.9649999999999999</v>
          </cell>
          <cell r="J1697">
            <v>60</v>
          </cell>
          <cell r="K1697">
            <v>0</v>
          </cell>
          <cell r="L1697">
            <v>30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 t="str">
            <v>HIVER 2019</v>
          </cell>
          <cell r="S1697" t="str">
            <v>APPAREL</v>
          </cell>
          <cell r="T1697" t="str">
            <v>GIRL</v>
          </cell>
          <cell r="U1697" t="str">
            <v>10Y-2|12Y-1|14Y-1|4Y-1|6Y-1|8Y-2</v>
          </cell>
          <cell r="V1697" t="str">
            <v>C8K</v>
          </cell>
          <cell r="W1697">
            <v>32</v>
          </cell>
          <cell r="X1697">
            <v>4</v>
          </cell>
          <cell r="CG1697">
            <v>4</v>
          </cell>
          <cell r="CL1697">
            <v>0</v>
          </cell>
        </row>
        <row r="1698">
          <cell r="D1698" t="str">
            <v>304T5H0-917-C14K</v>
          </cell>
          <cell r="E1698" t="str">
            <v>304T5H0</v>
          </cell>
          <cell r="F1698" t="str">
            <v>QUIBILY</v>
          </cell>
          <cell r="G1698" t="str">
            <v>917</v>
          </cell>
          <cell r="H1698" t="str">
            <v>BLUE NAVY/PINK LOTUS</v>
          </cell>
          <cell r="I1698">
            <v>8.9649999999999999</v>
          </cell>
          <cell r="J1698">
            <v>60</v>
          </cell>
          <cell r="K1698">
            <v>0</v>
          </cell>
          <cell r="L1698">
            <v>30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 t="str">
            <v>HIVER 2019</v>
          </cell>
          <cell r="S1698" t="str">
            <v>APPAREL</v>
          </cell>
          <cell r="T1698" t="str">
            <v>GIRL</v>
          </cell>
          <cell r="U1698" t="str">
            <v>10Y-3|12Y-2|14Y-1|4Y-2|6Y-3|8Y-3</v>
          </cell>
          <cell r="V1698" t="str">
            <v>C14K</v>
          </cell>
          <cell r="W1698">
            <v>28</v>
          </cell>
          <cell r="X1698">
            <v>2</v>
          </cell>
          <cell r="CG1698">
            <v>2</v>
          </cell>
          <cell r="CL1698">
            <v>0</v>
          </cell>
        </row>
        <row r="1699">
          <cell r="D1699" t="str">
            <v>304T5H0-934-C8K</v>
          </cell>
          <cell r="E1699" t="str">
            <v>304T5H0</v>
          </cell>
          <cell r="F1699" t="str">
            <v>QUIBILY</v>
          </cell>
          <cell r="G1699" t="str">
            <v>934</v>
          </cell>
          <cell r="H1699" t="str">
            <v>PINK/OFF WHITE MEL</v>
          </cell>
          <cell r="I1699">
            <v>8.9649999999999999</v>
          </cell>
          <cell r="J1699">
            <v>60</v>
          </cell>
          <cell r="K1699">
            <v>0</v>
          </cell>
          <cell r="L1699">
            <v>30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 t="str">
            <v>HIVER 2019</v>
          </cell>
          <cell r="S1699" t="str">
            <v>APPAREL</v>
          </cell>
          <cell r="T1699" t="str">
            <v>GIRL</v>
          </cell>
          <cell r="U1699" t="str">
            <v>10Y-2|12Y-1|14Y-1|4Y-1|6Y-1|8Y-2</v>
          </cell>
          <cell r="V1699" t="str">
            <v>C8K</v>
          </cell>
          <cell r="W1699">
            <v>176</v>
          </cell>
          <cell r="X1699">
            <v>22</v>
          </cell>
          <cell r="CG1699">
            <v>22</v>
          </cell>
          <cell r="CL1699">
            <v>0</v>
          </cell>
        </row>
        <row r="1700">
          <cell r="D1700" t="str">
            <v>304T5H0-934-C14K</v>
          </cell>
          <cell r="E1700" t="str">
            <v>304T5H0</v>
          </cell>
          <cell r="F1700" t="str">
            <v>QUIBILY</v>
          </cell>
          <cell r="G1700" t="str">
            <v>934</v>
          </cell>
          <cell r="H1700" t="str">
            <v>PINK/OFF WHITE MEL</v>
          </cell>
          <cell r="I1700">
            <v>8.9649999999999999</v>
          </cell>
          <cell r="J1700">
            <v>60</v>
          </cell>
          <cell r="K1700">
            <v>0</v>
          </cell>
          <cell r="L1700">
            <v>30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R1700" t="str">
            <v>HIVER 2019</v>
          </cell>
          <cell r="S1700" t="str">
            <v>APPAREL</v>
          </cell>
          <cell r="T1700" t="str">
            <v>GIRL</v>
          </cell>
          <cell r="U1700" t="str">
            <v>10Y-3|12Y-2|14Y-1|4Y-2|6Y-3|8Y-3</v>
          </cell>
          <cell r="V1700" t="str">
            <v>C14K</v>
          </cell>
          <cell r="W1700">
            <v>196</v>
          </cell>
          <cell r="X1700">
            <v>14</v>
          </cell>
          <cell r="CG1700">
            <v>14</v>
          </cell>
          <cell r="CL1700">
            <v>0</v>
          </cell>
        </row>
        <row r="1701">
          <cell r="D1701" t="str">
            <v>304T5H0-934-PCS</v>
          </cell>
          <cell r="E1701" t="str">
            <v>304T5H0</v>
          </cell>
          <cell r="F1701" t="str">
            <v>QUIBILY</v>
          </cell>
          <cell r="G1701" t="str">
            <v>934</v>
          </cell>
          <cell r="H1701" t="str">
            <v>PINK/OFF WHITE MEL</v>
          </cell>
          <cell r="I1701">
            <v>8.9649999999999999</v>
          </cell>
          <cell r="J1701">
            <v>0</v>
          </cell>
          <cell r="K1701">
            <v>60</v>
          </cell>
          <cell r="L1701">
            <v>0</v>
          </cell>
          <cell r="M1701">
            <v>30</v>
          </cell>
          <cell r="N1701">
            <v>0</v>
          </cell>
          <cell r="O1701">
            <v>50</v>
          </cell>
          <cell r="P1701">
            <v>0</v>
          </cell>
          <cell r="Q1701">
            <v>20</v>
          </cell>
          <cell r="R1701" t="str">
            <v>HIVER 2019</v>
          </cell>
          <cell r="S1701" t="str">
            <v>APPAREL</v>
          </cell>
          <cell r="T1701" t="str">
            <v>GIRL</v>
          </cell>
          <cell r="U1701" t="str">
            <v>(vide)</v>
          </cell>
          <cell r="V1701" t="str">
            <v>PCS</v>
          </cell>
          <cell r="W1701">
            <v>6</v>
          </cell>
          <cell r="X1701">
            <v>6</v>
          </cell>
          <cell r="BJ1701">
            <v>2</v>
          </cell>
          <cell r="BL1701">
            <v>2</v>
          </cell>
          <cell r="BP1701">
            <v>2</v>
          </cell>
          <cell r="CL1701">
            <v>0</v>
          </cell>
        </row>
        <row r="1702">
          <cell r="D1702" t="str">
            <v>304T5Z0-900-PAI</v>
          </cell>
          <cell r="E1702" t="str">
            <v>304T5Z0</v>
          </cell>
          <cell r="F1702" t="str">
            <v>ASTER 1  222 BANDA</v>
          </cell>
          <cell r="G1702" t="str">
            <v>900</v>
          </cell>
          <cell r="H1702" t="str">
            <v>WHITE/BLACK</v>
          </cell>
          <cell r="I1702">
            <v>8.5809999999999995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 t="str">
            <v>ETE 2020</v>
          </cell>
          <cell r="S1702" t="str">
            <v>SHOES</v>
          </cell>
          <cell r="T1702" t="str">
            <v>UNISEX</v>
          </cell>
          <cell r="U1702" t="str">
            <v>(vide)</v>
          </cell>
          <cell r="V1702" t="str">
            <v>PAI</v>
          </cell>
          <cell r="W1702">
            <v>57</v>
          </cell>
          <cell r="X1702">
            <v>57</v>
          </cell>
          <cell r="AM1702">
            <v>5</v>
          </cell>
          <cell r="AN1702">
            <v>7</v>
          </cell>
          <cell r="AO1702">
            <v>10</v>
          </cell>
          <cell r="AP1702">
            <v>10</v>
          </cell>
          <cell r="AQ1702">
            <v>8</v>
          </cell>
          <cell r="AR1702">
            <v>6</v>
          </cell>
          <cell r="AS1702">
            <v>5</v>
          </cell>
          <cell r="AT1702">
            <v>3</v>
          </cell>
          <cell r="AU1702">
            <v>2</v>
          </cell>
          <cell r="AV1702">
            <v>1</v>
          </cell>
          <cell r="CL1702">
            <v>0</v>
          </cell>
        </row>
        <row r="1703">
          <cell r="D1703" t="str">
            <v>304T5Z0-916-PAI</v>
          </cell>
          <cell r="E1703" t="str">
            <v>304T5Z0</v>
          </cell>
          <cell r="F1703" t="str">
            <v>ASTER 1  222 BANDA</v>
          </cell>
          <cell r="G1703" t="str">
            <v>916</v>
          </cell>
          <cell r="H1703" t="str">
            <v>BLACK/WHITE</v>
          </cell>
          <cell r="I1703">
            <v>8.5809999999999995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 t="str">
            <v>ETE 2020</v>
          </cell>
          <cell r="S1703" t="str">
            <v>SHOES</v>
          </cell>
          <cell r="T1703" t="str">
            <v>UNISEX</v>
          </cell>
          <cell r="U1703" t="str">
            <v>(vide)</v>
          </cell>
          <cell r="V1703" t="str">
            <v>PAI</v>
          </cell>
          <cell r="W1703">
            <v>112</v>
          </cell>
          <cell r="X1703">
            <v>112</v>
          </cell>
          <cell r="AM1703">
            <v>13</v>
          </cell>
          <cell r="AN1703">
            <v>11</v>
          </cell>
          <cell r="AO1703">
            <v>14</v>
          </cell>
          <cell r="AP1703">
            <v>13</v>
          </cell>
          <cell r="AQ1703">
            <v>11</v>
          </cell>
          <cell r="AR1703">
            <v>11</v>
          </cell>
          <cell r="AS1703">
            <v>13</v>
          </cell>
          <cell r="AT1703">
            <v>9</v>
          </cell>
          <cell r="AU1703">
            <v>8</v>
          </cell>
          <cell r="AV1703">
            <v>6</v>
          </cell>
          <cell r="AW1703">
            <v>3</v>
          </cell>
          <cell r="CL1703">
            <v>0</v>
          </cell>
        </row>
        <row r="1704">
          <cell r="D1704" t="str">
            <v>304T5Z0-918-PAI</v>
          </cell>
          <cell r="E1704" t="str">
            <v>304T5Z0</v>
          </cell>
          <cell r="F1704" t="str">
            <v>ASTER 1  222 BANDA</v>
          </cell>
          <cell r="G1704" t="str">
            <v>918</v>
          </cell>
          <cell r="H1704" t="str">
            <v>WHITE/PINK DK</v>
          </cell>
          <cell r="I1704">
            <v>8.5809999999999995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 t="str">
            <v>ETE 2020</v>
          </cell>
          <cell r="S1704" t="str">
            <v>SHOES</v>
          </cell>
          <cell r="T1704" t="str">
            <v>UNISEX</v>
          </cell>
          <cell r="U1704" t="str">
            <v>(vide)</v>
          </cell>
          <cell r="V1704" t="str">
            <v>PAI</v>
          </cell>
          <cell r="W1704">
            <v>20</v>
          </cell>
          <cell r="X1704">
            <v>20</v>
          </cell>
          <cell r="AM1704">
            <v>1</v>
          </cell>
          <cell r="AN1704">
            <v>5</v>
          </cell>
          <cell r="AO1704">
            <v>9</v>
          </cell>
          <cell r="AP1704">
            <v>4</v>
          </cell>
          <cell r="AQ1704">
            <v>1</v>
          </cell>
          <cell r="CL1704">
            <v>0</v>
          </cell>
        </row>
        <row r="1705">
          <cell r="D1705" t="str">
            <v>304T660-917-C8K</v>
          </cell>
          <cell r="E1705" t="str">
            <v>304T660</v>
          </cell>
          <cell r="F1705" t="str">
            <v>QUIBLY</v>
          </cell>
          <cell r="G1705" t="str">
            <v>917</v>
          </cell>
          <cell r="H1705" t="str">
            <v>BLUE NAVY/PINK LOTUS</v>
          </cell>
          <cell r="I1705">
            <v>4.8129999999999997</v>
          </cell>
          <cell r="J1705">
            <v>40</v>
          </cell>
          <cell r="K1705">
            <v>0</v>
          </cell>
          <cell r="L1705">
            <v>20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 t="str">
            <v>HIVER 2019</v>
          </cell>
          <cell r="S1705" t="str">
            <v>APPAREL</v>
          </cell>
          <cell r="T1705" t="str">
            <v>GIRL</v>
          </cell>
          <cell r="U1705" t="str">
            <v>10Y-2|12Y-1|14Y-1|4Y-1|6Y-1|8Y-2</v>
          </cell>
          <cell r="V1705" t="str">
            <v>C8K</v>
          </cell>
          <cell r="W1705">
            <v>368</v>
          </cell>
          <cell r="X1705">
            <v>46</v>
          </cell>
          <cell r="CG1705">
            <v>46</v>
          </cell>
          <cell r="CL1705">
            <v>0</v>
          </cell>
        </row>
        <row r="1706">
          <cell r="D1706" t="str">
            <v>304T660-917-PCS</v>
          </cell>
          <cell r="E1706" t="str">
            <v>304T660</v>
          </cell>
          <cell r="F1706" t="str">
            <v>QUIBLY</v>
          </cell>
          <cell r="G1706" t="str">
            <v>917</v>
          </cell>
          <cell r="H1706" t="str">
            <v>BLUE NAVY/PINK LOTUS</v>
          </cell>
          <cell r="I1706">
            <v>4.8129999999999997</v>
          </cell>
          <cell r="J1706">
            <v>0</v>
          </cell>
          <cell r="K1706">
            <v>40</v>
          </cell>
          <cell r="L1706">
            <v>0</v>
          </cell>
          <cell r="M1706">
            <v>20</v>
          </cell>
          <cell r="N1706">
            <v>0</v>
          </cell>
          <cell r="O1706">
            <v>35</v>
          </cell>
          <cell r="P1706">
            <v>0</v>
          </cell>
          <cell r="Q1706">
            <v>14</v>
          </cell>
          <cell r="R1706" t="str">
            <v>HIVER 2019</v>
          </cell>
          <cell r="S1706" t="str">
            <v>APPAREL</v>
          </cell>
          <cell r="T1706" t="str">
            <v>GIRL</v>
          </cell>
          <cell r="U1706" t="str">
            <v>(vide)</v>
          </cell>
          <cell r="V1706" t="str">
            <v>PCS</v>
          </cell>
          <cell r="W1706">
            <v>141</v>
          </cell>
          <cell r="X1706">
            <v>141</v>
          </cell>
          <cell r="BG1706">
            <v>25</v>
          </cell>
          <cell r="BI1706">
            <v>27</v>
          </cell>
          <cell r="BJ1706">
            <v>40</v>
          </cell>
          <cell r="BL1706">
            <v>38</v>
          </cell>
          <cell r="BN1706">
            <v>7</v>
          </cell>
          <cell r="BP1706">
            <v>4</v>
          </cell>
          <cell r="CL1706">
            <v>0</v>
          </cell>
        </row>
        <row r="1707">
          <cell r="D1707" t="str">
            <v>304T670-914-C8K</v>
          </cell>
          <cell r="E1707" t="str">
            <v>304T670</v>
          </cell>
          <cell r="F1707" t="str">
            <v>BADJO</v>
          </cell>
          <cell r="G1707" t="str">
            <v>914</v>
          </cell>
          <cell r="H1707" t="str">
            <v>BLUE NAVY/GREEN</v>
          </cell>
          <cell r="I1707">
            <v>10.238</v>
          </cell>
          <cell r="J1707">
            <v>60</v>
          </cell>
          <cell r="K1707">
            <v>0</v>
          </cell>
          <cell r="L1707">
            <v>30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  <cell r="R1707" t="str">
            <v>HIVER 2019</v>
          </cell>
          <cell r="S1707" t="str">
            <v>APPAREL</v>
          </cell>
          <cell r="T1707" t="str">
            <v>BOY</v>
          </cell>
          <cell r="U1707" t="str">
            <v>10Y-2|12Y-1|14Y-1|4Y-1|6Y-1|8Y-2</v>
          </cell>
          <cell r="V1707" t="str">
            <v>C8K</v>
          </cell>
          <cell r="W1707">
            <v>16</v>
          </cell>
          <cell r="X1707">
            <v>2</v>
          </cell>
          <cell r="CG1707">
            <v>2</v>
          </cell>
          <cell r="CL1707">
            <v>0</v>
          </cell>
        </row>
        <row r="1708">
          <cell r="D1708" t="str">
            <v>304T670-916-PCS</v>
          </cell>
          <cell r="E1708" t="str">
            <v>304T670</v>
          </cell>
          <cell r="F1708" t="str">
            <v>BADJO</v>
          </cell>
          <cell r="G1708" t="str">
            <v>916</v>
          </cell>
          <cell r="H1708" t="str">
            <v>BLACK MEL/GREY COLD MEL</v>
          </cell>
          <cell r="I1708">
            <v>10.238</v>
          </cell>
          <cell r="J1708">
            <v>0</v>
          </cell>
          <cell r="K1708">
            <v>60</v>
          </cell>
          <cell r="L1708">
            <v>0</v>
          </cell>
          <cell r="M1708">
            <v>30</v>
          </cell>
          <cell r="N1708">
            <v>0</v>
          </cell>
          <cell r="O1708">
            <v>50</v>
          </cell>
          <cell r="P1708">
            <v>0</v>
          </cell>
          <cell r="Q1708">
            <v>20</v>
          </cell>
          <cell r="R1708" t="str">
            <v>HIVER 2019</v>
          </cell>
          <cell r="S1708" t="str">
            <v>APPAREL</v>
          </cell>
          <cell r="T1708" t="str">
            <v>BOY</v>
          </cell>
          <cell r="U1708" t="str">
            <v>(vide)</v>
          </cell>
          <cell r="V1708" t="str">
            <v>PCS</v>
          </cell>
          <cell r="W1708">
            <v>11</v>
          </cell>
          <cell r="X1708">
            <v>11</v>
          </cell>
          <cell r="BG1708">
            <v>2</v>
          </cell>
          <cell r="BJ1708">
            <v>6</v>
          </cell>
          <cell r="BL1708">
            <v>3</v>
          </cell>
          <cell r="CL1708">
            <v>0</v>
          </cell>
        </row>
        <row r="1709">
          <cell r="D1709" t="str">
            <v>304T6I0-935-C12K</v>
          </cell>
          <cell r="E1709" t="str">
            <v>304T6I0</v>
          </cell>
          <cell r="F1709" t="str">
            <v>QUODIAMO</v>
          </cell>
          <cell r="G1709" t="str">
            <v>935</v>
          </cell>
          <cell r="H1709" t="str">
            <v>OFF WHITE MEL/FANCY</v>
          </cell>
          <cell r="I1709">
            <v>3.278</v>
          </cell>
          <cell r="J1709">
            <v>25</v>
          </cell>
          <cell r="K1709">
            <v>0</v>
          </cell>
          <cell r="L1709">
            <v>12.5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R1709" t="str">
            <v>HIVER 2019</v>
          </cell>
          <cell r="S1709" t="str">
            <v>APPAREL</v>
          </cell>
          <cell r="T1709" t="str">
            <v>GIRL</v>
          </cell>
          <cell r="U1709" t="str">
            <v>10Y-2|12Y-1|4Y-3|6Y-3|8Y-3</v>
          </cell>
          <cell r="V1709" t="str">
            <v>C12K</v>
          </cell>
          <cell r="W1709">
            <v>48</v>
          </cell>
          <cell r="X1709">
            <v>4</v>
          </cell>
          <cell r="CG1709">
            <v>4</v>
          </cell>
          <cell r="CL1709">
            <v>0</v>
          </cell>
        </row>
        <row r="1710">
          <cell r="D1710" t="str">
            <v>304T6J0-911-C14K</v>
          </cell>
          <cell r="E1710" t="str">
            <v>304T6J0</v>
          </cell>
          <cell r="F1710" t="str">
            <v>QUODIA</v>
          </cell>
          <cell r="G1710" t="str">
            <v>911</v>
          </cell>
          <cell r="H1710" t="str">
            <v>BLUE NAVY</v>
          </cell>
          <cell r="I1710">
            <v>3.3969999999999998</v>
          </cell>
          <cell r="J1710">
            <v>22</v>
          </cell>
          <cell r="K1710">
            <v>0</v>
          </cell>
          <cell r="L1710">
            <v>11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  <cell r="R1710" t="str">
            <v>HIVER 2019</v>
          </cell>
          <cell r="S1710" t="str">
            <v>APPAREL</v>
          </cell>
          <cell r="T1710" t="str">
            <v>GIRL</v>
          </cell>
          <cell r="U1710" t="str">
            <v>10Y-3|12Y-2|14Y-1|4Y-2|6Y-3|8Y-3</v>
          </cell>
          <cell r="V1710" t="str">
            <v>C14K</v>
          </cell>
          <cell r="W1710">
            <v>14</v>
          </cell>
          <cell r="X1710">
            <v>1</v>
          </cell>
          <cell r="CG1710">
            <v>1</v>
          </cell>
          <cell r="CL1710">
            <v>0</v>
          </cell>
        </row>
        <row r="1711">
          <cell r="D1711" t="str">
            <v>304T6K0-920-C8K</v>
          </cell>
          <cell r="E1711" t="str">
            <v>304T6K0</v>
          </cell>
          <cell r="F1711" t="str">
            <v>BARNI</v>
          </cell>
          <cell r="G1711" t="str">
            <v>920</v>
          </cell>
          <cell r="H1711" t="str">
            <v>BLUE NAVY/GREEN</v>
          </cell>
          <cell r="I1711">
            <v>4.0709999999999997</v>
          </cell>
          <cell r="J1711">
            <v>60</v>
          </cell>
          <cell r="K1711">
            <v>0</v>
          </cell>
          <cell r="L1711">
            <v>30</v>
          </cell>
          <cell r="M1711">
            <v>0</v>
          </cell>
          <cell r="N1711">
            <v>0</v>
          </cell>
          <cell r="O1711">
            <v>0</v>
          </cell>
          <cell r="P1711">
            <v>0</v>
          </cell>
          <cell r="Q1711">
            <v>0</v>
          </cell>
          <cell r="R1711" t="str">
            <v>HIVER 2019</v>
          </cell>
          <cell r="S1711" t="str">
            <v>APPAREL</v>
          </cell>
          <cell r="T1711" t="str">
            <v>BOY</v>
          </cell>
          <cell r="U1711" t="str">
            <v>10Y-2|12Y-1|14Y-1|4Y-1|6Y-1|8Y-2</v>
          </cell>
          <cell r="V1711" t="str">
            <v>C8K</v>
          </cell>
          <cell r="W1711">
            <v>48</v>
          </cell>
          <cell r="X1711">
            <v>6</v>
          </cell>
          <cell r="CG1711">
            <v>6</v>
          </cell>
          <cell r="CL1711">
            <v>0</v>
          </cell>
        </row>
        <row r="1712">
          <cell r="D1712" t="str">
            <v>304T6K0-920-PCS</v>
          </cell>
          <cell r="E1712" t="str">
            <v>304T6K0</v>
          </cell>
          <cell r="F1712" t="str">
            <v>BARNI</v>
          </cell>
          <cell r="G1712" t="str">
            <v>920</v>
          </cell>
          <cell r="H1712" t="str">
            <v>BLUE NAVY/GREEN</v>
          </cell>
          <cell r="I1712">
            <v>4.0709999999999997</v>
          </cell>
          <cell r="J1712">
            <v>0</v>
          </cell>
          <cell r="K1712">
            <v>60</v>
          </cell>
          <cell r="L1712">
            <v>0</v>
          </cell>
          <cell r="M1712">
            <v>30</v>
          </cell>
          <cell r="N1712">
            <v>0</v>
          </cell>
          <cell r="O1712">
            <v>50</v>
          </cell>
          <cell r="P1712">
            <v>0</v>
          </cell>
          <cell r="Q1712">
            <v>20</v>
          </cell>
          <cell r="R1712" t="str">
            <v>HIVER 2019</v>
          </cell>
          <cell r="S1712" t="str">
            <v>APPAREL</v>
          </cell>
          <cell r="T1712" t="str">
            <v>BOY</v>
          </cell>
          <cell r="U1712" t="str">
            <v>(vide)</v>
          </cell>
          <cell r="V1712" t="str">
            <v>PCS</v>
          </cell>
          <cell r="W1712">
            <v>4</v>
          </cell>
          <cell r="X1712">
            <v>4</v>
          </cell>
          <cell r="BG1712">
            <v>1</v>
          </cell>
          <cell r="BJ1712">
            <v>2</v>
          </cell>
          <cell r="BL1712">
            <v>1</v>
          </cell>
          <cell r="CL1712">
            <v>0</v>
          </cell>
        </row>
        <row r="1713">
          <cell r="D1713" t="str">
            <v>304T6K0-921-C8K</v>
          </cell>
          <cell r="E1713" t="str">
            <v>304T6K0</v>
          </cell>
          <cell r="F1713" t="str">
            <v>BARNI</v>
          </cell>
          <cell r="G1713" t="str">
            <v>921</v>
          </cell>
          <cell r="H1713" t="str">
            <v>BLACK/GREY MD STEEL</v>
          </cell>
          <cell r="I1713">
            <v>4.0709999999999997</v>
          </cell>
          <cell r="J1713">
            <v>60</v>
          </cell>
          <cell r="K1713">
            <v>0</v>
          </cell>
          <cell r="L1713">
            <v>30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 t="str">
            <v>HIVER 2019</v>
          </cell>
          <cell r="S1713" t="str">
            <v>APPAREL</v>
          </cell>
          <cell r="T1713" t="str">
            <v>BOY</v>
          </cell>
          <cell r="U1713" t="str">
            <v>10Y-2|12Y-1|14Y-1|4Y-1|6Y-1|8Y-2</v>
          </cell>
          <cell r="V1713" t="str">
            <v>C8K</v>
          </cell>
          <cell r="W1713">
            <v>160</v>
          </cell>
          <cell r="X1713">
            <v>20</v>
          </cell>
          <cell r="CG1713">
            <v>20</v>
          </cell>
          <cell r="CL1713">
            <v>0</v>
          </cell>
        </row>
        <row r="1714">
          <cell r="D1714" t="str">
            <v>304T6K0-921-PCS</v>
          </cell>
          <cell r="E1714" t="str">
            <v>304T6K0</v>
          </cell>
          <cell r="F1714" t="str">
            <v>BARNI</v>
          </cell>
          <cell r="G1714" t="str">
            <v>921</v>
          </cell>
          <cell r="H1714" t="str">
            <v>BLACK/GREY MD STEEL</v>
          </cell>
          <cell r="I1714">
            <v>4.0709999999999997</v>
          </cell>
          <cell r="J1714">
            <v>0</v>
          </cell>
          <cell r="K1714">
            <v>60</v>
          </cell>
          <cell r="L1714">
            <v>0</v>
          </cell>
          <cell r="M1714">
            <v>30</v>
          </cell>
          <cell r="N1714">
            <v>0</v>
          </cell>
          <cell r="O1714">
            <v>50</v>
          </cell>
          <cell r="P1714">
            <v>0</v>
          </cell>
          <cell r="Q1714">
            <v>20</v>
          </cell>
          <cell r="R1714" t="str">
            <v>HIVER 2019</v>
          </cell>
          <cell r="S1714" t="str">
            <v>APPAREL</v>
          </cell>
          <cell r="T1714" t="str">
            <v>BOY</v>
          </cell>
          <cell r="U1714" t="str">
            <v>(vide)</v>
          </cell>
          <cell r="V1714" t="str">
            <v>PCS</v>
          </cell>
          <cell r="W1714">
            <v>3</v>
          </cell>
          <cell r="X1714">
            <v>3</v>
          </cell>
          <cell r="BJ1714">
            <v>2</v>
          </cell>
          <cell r="BL1714">
            <v>1</v>
          </cell>
          <cell r="CL1714">
            <v>0</v>
          </cell>
        </row>
        <row r="1715">
          <cell r="D1715" t="str">
            <v>304T6L0-919-C8K</v>
          </cell>
          <cell r="E1715" t="str">
            <v>304T6L0</v>
          </cell>
          <cell r="F1715" t="str">
            <v>QUATRINA</v>
          </cell>
          <cell r="G1715" t="str">
            <v>919</v>
          </cell>
          <cell r="H1715" t="str">
            <v>BLACK</v>
          </cell>
          <cell r="I1715">
            <v>12.282</v>
          </cell>
          <cell r="J1715">
            <v>60</v>
          </cell>
          <cell r="K1715">
            <v>0</v>
          </cell>
          <cell r="L1715">
            <v>30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 t="str">
            <v>HIVER 2019</v>
          </cell>
          <cell r="S1715" t="str">
            <v>APPAREL</v>
          </cell>
          <cell r="T1715" t="str">
            <v>GIRL</v>
          </cell>
          <cell r="U1715" t="str">
            <v>10Y-2|12Y-1|14Y-1|4Y-1|6Y-1|8Y-2</v>
          </cell>
          <cell r="V1715" t="str">
            <v>C8K</v>
          </cell>
          <cell r="W1715">
            <v>88</v>
          </cell>
          <cell r="X1715">
            <v>11</v>
          </cell>
          <cell r="CG1715">
            <v>11</v>
          </cell>
          <cell r="CL1715">
            <v>0</v>
          </cell>
        </row>
        <row r="1716">
          <cell r="D1716" t="str">
            <v>304T6L0-919-PCS</v>
          </cell>
          <cell r="E1716" t="str">
            <v>304T6L0</v>
          </cell>
          <cell r="F1716" t="str">
            <v>QUATRINA</v>
          </cell>
          <cell r="G1716" t="str">
            <v>919</v>
          </cell>
          <cell r="H1716" t="str">
            <v>BLACK</v>
          </cell>
          <cell r="I1716">
            <v>12.282</v>
          </cell>
          <cell r="J1716">
            <v>0</v>
          </cell>
          <cell r="K1716">
            <v>60</v>
          </cell>
          <cell r="L1716">
            <v>0</v>
          </cell>
          <cell r="M1716">
            <v>30</v>
          </cell>
          <cell r="N1716">
            <v>0</v>
          </cell>
          <cell r="O1716">
            <v>50</v>
          </cell>
          <cell r="P1716">
            <v>0</v>
          </cell>
          <cell r="Q1716">
            <v>20</v>
          </cell>
          <cell r="R1716" t="str">
            <v>HIVER 2019</v>
          </cell>
          <cell r="S1716" t="str">
            <v>APPAREL</v>
          </cell>
          <cell r="T1716" t="str">
            <v>GIRL</v>
          </cell>
          <cell r="U1716" t="str">
            <v>(vide)</v>
          </cell>
          <cell r="V1716" t="str">
            <v>PCS</v>
          </cell>
          <cell r="W1716">
            <v>23</v>
          </cell>
          <cell r="X1716">
            <v>23</v>
          </cell>
          <cell r="BG1716">
            <v>1</v>
          </cell>
          <cell r="BI1716">
            <v>2</v>
          </cell>
          <cell r="BJ1716">
            <v>7</v>
          </cell>
          <cell r="BL1716">
            <v>9</v>
          </cell>
          <cell r="BN1716">
            <v>1</v>
          </cell>
          <cell r="BP1716">
            <v>3</v>
          </cell>
          <cell r="CL1716">
            <v>0</v>
          </cell>
        </row>
        <row r="1717">
          <cell r="D1717" t="str">
            <v>304T6M0-902-C8K</v>
          </cell>
          <cell r="E1717" t="str">
            <v>304T6M0</v>
          </cell>
          <cell r="F1717" t="str">
            <v>BORGGIA</v>
          </cell>
          <cell r="G1717" t="str">
            <v>902</v>
          </cell>
          <cell r="H1717" t="str">
            <v>BLUE NAVY</v>
          </cell>
          <cell r="I1717">
            <v>1.9350000000000001</v>
          </cell>
          <cell r="J1717">
            <v>14</v>
          </cell>
          <cell r="K1717">
            <v>0</v>
          </cell>
          <cell r="L1717">
            <v>7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 t="str">
            <v>HIVER 2019</v>
          </cell>
          <cell r="S1717" t="str">
            <v>APPAREL</v>
          </cell>
          <cell r="T1717" t="str">
            <v>BOY</v>
          </cell>
          <cell r="U1717" t="str">
            <v>10Y-2|12Y-1|14Y-1|4Y-1|6Y-1|8Y-2</v>
          </cell>
          <cell r="V1717" t="str">
            <v>C8K</v>
          </cell>
          <cell r="W1717">
            <v>320</v>
          </cell>
          <cell r="X1717">
            <v>40</v>
          </cell>
          <cell r="CG1717">
            <v>40</v>
          </cell>
          <cell r="CL1717">
            <v>0</v>
          </cell>
        </row>
        <row r="1718">
          <cell r="D1718" t="str">
            <v>304T6M0-902-C14K</v>
          </cell>
          <cell r="E1718" t="str">
            <v>304T6M0</v>
          </cell>
          <cell r="F1718" t="str">
            <v>BORGGIA</v>
          </cell>
          <cell r="G1718" t="str">
            <v>902</v>
          </cell>
          <cell r="H1718" t="str">
            <v>BLUE NAVY</v>
          </cell>
          <cell r="I1718">
            <v>1.9350000000000001</v>
          </cell>
          <cell r="J1718">
            <v>14</v>
          </cell>
          <cell r="K1718">
            <v>0</v>
          </cell>
          <cell r="L1718">
            <v>7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R1718" t="str">
            <v>HIVER 2019</v>
          </cell>
          <cell r="S1718" t="str">
            <v>APPAREL</v>
          </cell>
          <cell r="T1718" t="str">
            <v>BOY</v>
          </cell>
          <cell r="U1718" t="str">
            <v>10Y-3|12Y-2|14Y-1|4Y-2|6Y-3|8Y-3</v>
          </cell>
          <cell r="V1718" t="str">
            <v>C14K</v>
          </cell>
          <cell r="W1718">
            <v>532</v>
          </cell>
          <cell r="X1718">
            <v>38</v>
          </cell>
          <cell r="CG1718">
            <v>38</v>
          </cell>
          <cell r="CL1718">
            <v>0</v>
          </cell>
        </row>
        <row r="1719">
          <cell r="D1719" t="str">
            <v>304T6M0-902-PCS</v>
          </cell>
          <cell r="E1719" t="str">
            <v>304T6M0</v>
          </cell>
          <cell r="F1719" t="str">
            <v>BORGGIA</v>
          </cell>
          <cell r="G1719" t="str">
            <v>902</v>
          </cell>
          <cell r="H1719" t="str">
            <v>BLUE NAVY</v>
          </cell>
          <cell r="I1719">
            <v>1.9350000000000001</v>
          </cell>
          <cell r="J1719">
            <v>0</v>
          </cell>
          <cell r="K1719">
            <v>14</v>
          </cell>
          <cell r="L1719">
            <v>0</v>
          </cell>
          <cell r="M1719">
            <v>7</v>
          </cell>
          <cell r="N1719">
            <v>0</v>
          </cell>
          <cell r="O1719">
            <v>12</v>
          </cell>
          <cell r="P1719">
            <v>0</v>
          </cell>
          <cell r="Q1719">
            <v>8.4</v>
          </cell>
          <cell r="R1719" t="str">
            <v>HIVER 2019</v>
          </cell>
          <cell r="S1719" t="str">
            <v>APPAREL</v>
          </cell>
          <cell r="T1719" t="str">
            <v>BOY</v>
          </cell>
          <cell r="U1719" t="str">
            <v>(vide)</v>
          </cell>
          <cell r="V1719" t="str">
            <v>PCS</v>
          </cell>
          <cell r="W1719">
            <v>10</v>
          </cell>
          <cell r="X1719">
            <v>10</v>
          </cell>
          <cell r="BG1719">
            <v>2</v>
          </cell>
          <cell r="BI1719">
            <v>1</v>
          </cell>
          <cell r="BJ1719">
            <v>4</v>
          </cell>
          <cell r="BL1719">
            <v>1</v>
          </cell>
          <cell r="BN1719">
            <v>1</v>
          </cell>
          <cell r="BP1719">
            <v>1</v>
          </cell>
          <cell r="CL1719">
            <v>0</v>
          </cell>
        </row>
        <row r="1720">
          <cell r="D1720" t="str">
            <v>304T6M0-903-C8K</v>
          </cell>
          <cell r="E1720" t="str">
            <v>304T6M0</v>
          </cell>
          <cell r="F1720" t="str">
            <v>BORGGIA</v>
          </cell>
          <cell r="G1720" t="str">
            <v>903</v>
          </cell>
          <cell r="H1720" t="str">
            <v>GREY COLD MEL</v>
          </cell>
          <cell r="I1720">
            <v>1.9350000000000001</v>
          </cell>
          <cell r="J1720">
            <v>14</v>
          </cell>
          <cell r="K1720">
            <v>0</v>
          </cell>
          <cell r="L1720">
            <v>7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R1720" t="str">
            <v>HIVER 2019</v>
          </cell>
          <cell r="S1720" t="str">
            <v>APPAREL</v>
          </cell>
          <cell r="T1720" t="str">
            <v>BOY</v>
          </cell>
          <cell r="U1720" t="str">
            <v>10Y-2|12Y-1|14Y-1|4Y-1|6Y-1|8Y-2</v>
          </cell>
          <cell r="V1720" t="str">
            <v>C8K</v>
          </cell>
          <cell r="W1720">
            <v>424</v>
          </cell>
          <cell r="X1720">
            <v>53</v>
          </cell>
          <cell r="CG1720">
            <v>53</v>
          </cell>
          <cell r="CL1720">
            <v>0</v>
          </cell>
        </row>
        <row r="1721">
          <cell r="D1721" t="str">
            <v>304T6M0-903-C14K</v>
          </cell>
          <cell r="E1721" t="str">
            <v>304T6M0</v>
          </cell>
          <cell r="F1721" t="str">
            <v>BORGGIA</v>
          </cell>
          <cell r="G1721" t="str">
            <v>903</v>
          </cell>
          <cell r="H1721" t="str">
            <v>GREY COLD MEL</v>
          </cell>
          <cell r="I1721">
            <v>1.9350000000000001</v>
          </cell>
          <cell r="J1721">
            <v>14</v>
          </cell>
          <cell r="K1721">
            <v>0</v>
          </cell>
          <cell r="L1721">
            <v>7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 t="str">
            <v>HIVER 2019</v>
          </cell>
          <cell r="S1721" t="str">
            <v>APPAREL</v>
          </cell>
          <cell r="T1721" t="str">
            <v>BOY</v>
          </cell>
          <cell r="U1721" t="str">
            <v>10Y-3|12Y-2|14Y-1|4Y-2|6Y-3|8Y-3</v>
          </cell>
          <cell r="V1721" t="str">
            <v>C14K</v>
          </cell>
          <cell r="W1721">
            <v>644</v>
          </cell>
          <cell r="X1721">
            <v>46</v>
          </cell>
          <cell r="CG1721">
            <v>46</v>
          </cell>
          <cell r="CL1721">
            <v>0</v>
          </cell>
        </row>
        <row r="1722">
          <cell r="D1722" t="str">
            <v>304T6M0-905-C14K</v>
          </cell>
          <cell r="E1722" t="str">
            <v>304T6M0</v>
          </cell>
          <cell r="F1722" t="str">
            <v>BORGGIA</v>
          </cell>
          <cell r="G1722" t="str">
            <v>905</v>
          </cell>
          <cell r="H1722" t="str">
            <v>BLACK</v>
          </cell>
          <cell r="I1722">
            <v>1.9350000000000001</v>
          </cell>
          <cell r="J1722">
            <v>14</v>
          </cell>
          <cell r="K1722">
            <v>0</v>
          </cell>
          <cell r="L1722">
            <v>7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 t="str">
            <v>HIVER 2019</v>
          </cell>
          <cell r="S1722" t="str">
            <v>APPAREL</v>
          </cell>
          <cell r="T1722" t="str">
            <v>BOY</v>
          </cell>
          <cell r="U1722" t="str">
            <v>10Y-3|12Y-2|14Y-1|4Y-2|6Y-3|8Y-3</v>
          </cell>
          <cell r="V1722" t="str">
            <v>C14K</v>
          </cell>
          <cell r="W1722">
            <v>238</v>
          </cell>
          <cell r="X1722">
            <v>17</v>
          </cell>
          <cell r="CG1722">
            <v>17</v>
          </cell>
          <cell r="CL1722">
            <v>0</v>
          </cell>
        </row>
        <row r="1723">
          <cell r="D1723" t="str">
            <v>304T6M0-906-C8K</v>
          </cell>
          <cell r="E1723" t="str">
            <v>304T6M0</v>
          </cell>
          <cell r="F1723" t="str">
            <v>BORGGIA</v>
          </cell>
          <cell r="G1723" t="str">
            <v>906</v>
          </cell>
          <cell r="H1723" t="str">
            <v>ORANGE TOMATO</v>
          </cell>
          <cell r="I1723">
            <v>1.9350000000000001</v>
          </cell>
          <cell r="J1723">
            <v>14</v>
          </cell>
          <cell r="K1723">
            <v>0</v>
          </cell>
          <cell r="L1723">
            <v>7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 t="str">
            <v>HIVER 2019</v>
          </cell>
          <cell r="S1723" t="str">
            <v>APPAREL</v>
          </cell>
          <cell r="T1723" t="str">
            <v>BOY</v>
          </cell>
          <cell r="U1723" t="str">
            <v>10Y-2|12Y-1|14Y-1|4Y-1|6Y-1|8Y-2</v>
          </cell>
          <cell r="V1723" t="str">
            <v>C8K</v>
          </cell>
          <cell r="W1723">
            <v>144</v>
          </cell>
          <cell r="X1723">
            <v>18</v>
          </cell>
          <cell r="CG1723">
            <v>18</v>
          </cell>
          <cell r="CL1723">
            <v>0</v>
          </cell>
        </row>
        <row r="1724">
          <cell r="D1724" t="str">
            <v>304T6M0-906-C14K</v>
          </cell>
          <cell r="E1724" t="str">
            <v>304T6M0</v>
          </cell>
          <cell r="F1724" t="str">
            <v>BORGGIA</v>
          </cell>
          <cell r="G1724" t="str">
            <v>906</v>
          </cell>
          <cell r="H1724" t="str">
            <v>ORANGE TOMATO</v>
          </cell>
          <cell r="I1724">
            <v>1.9350000000000001</v>
          </cell>
          <cell r="J1724">
            <v>14</v>
          </cell>
          <cell r="K1724">
            <v>0</v>
          </cell>
          <cell r="L1724">
            <v>7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  <cell r="R1724" t="str">
            <v>HIVER 2019</v>
          </cell>
          <cell r="S1724" t="str">
            <v>APPAREL</v>
          </cell>
          <cell r="T1724" t="str">
            <v>BOY</v>
          </cell>
          <cell r="U1724" t="str">
            <v>10Y-3|12Y-2|14Y-1|4Y-2|6Y-3|8Y-3</v>
          </cell>
          <cell r="V1724" t="str">
            <v>C14K</v>
          </cell>
          <cell r="W1724">
            <v>196</v>
          </cell>
          <cell r="X1724">
            <v>14</v>
          </cell>
          <cell r="CG1724">
            <v>14</v>
          </cell>
          <cell r="CL1724">
            <v>0</v>
          </cell>
        </row>
        <row r="1725">
          <cell r="D1725" t="str">
            <v>304T6M0-906-PCS</v>
          </cell>
          <cell r="E1725" t="str">
            <v>304T6M0</v>
          </cell>
          <cell r="F1725" t="str">
            <v>BORGGIA</v>
          </cell>
          <cell r="G1725" t="str">
            <v>906</v>
          </cell>
          <cell r="H1725" t="str">
            <v>ORANGE TOMATO</v>
          </cell>
          <cell r="I1725">
            <v>1.9350000000000001</v>
          </cell>
          <cell r="J1725">
            <v>0</v>
          </cell>
          <cell r="K1725">
            <v>14</v>
          </cell>
          <cell r="L1725">
            <v>0</v>
          </cell>
          <cell r="M1725">
            <v>7</v>
          </cell>
          <cell r="N1725">
            <v>0</v>
          </cell>
          <cell r="O1725">
            <v>12</v>
          </cell>
          <cell r="P1725">
            <v>0</v>
          </cell>
          <cell r="Q1725">
            <v>8.4</v>
          </cell>
          <cell r="R1725" t="str">
            <v>HIVER 2019</v>
          </cell>
          <cell r="S1725" t="str">
            <v>APPAREL</v>
          </cell>
          <cell r="T1725" t="str">
            <v>BOY</v>
          </cell>
          <cell r="U1725" t="str">
            <v>(vide)</v>
          </cell>
          <cell r="V1725" t="str">
            <v>PCS</v>
          </cell>
          <cell r="W1725">
            <v>5</v>
          </cell>
          <cell r="X1725">
            <v>5</v>
          </cell>
          <cell r="BJ1725">
            <v>2</v>
          </cell>
          <cell r="BL1725">
            <v>1</v>
          </cell>
          <cell r="BN1725">
            <v>1</v>
          </cell>
          <cell r="BP1725">
            <v>1</v>
          </cell>
          <cell r="CL1725">
            <v>0</v>
          </cell>
        </row>
        <row r="1726">
          <cell r="D1726" t="str">
            <v>304T6P0-914-C8K</v>
          </cell>
          <cell r="E1726" t="str">
            <v>304T6P0</v>
          </cell>
          <cell r="F1726" t="str">
            <v>BARETO</v>
          </cell>
          <cell r="G1726" t="str">
            <v>914</v>
          </cell>
          <cell r="H1726" t="str">
            <v>BLUE NAVY/GREEN</v>
          </cell>
          <cell r="I1726">
            <v>4.7789999999999999</v>
          </cell>
          <cell r="J1726">
            <v>40</v>
          </cell>
          <cell r="K1726">
            <v>0</v>
          </cell>
          <cell r="L1726">
            <v>20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 t="str">
            <v>HIVER 2019</v>
          </cell>
          <cell r="S1726" t="str">
            <v>APPAREL</v>
          </cell>
          <cell r="T1726" t="str">
            <v>BOY</v>
          </cell>
          <cell r="U1726" t="str">
            <v>10Y-2|12Y-1|14Y-1|4Y-1|6Y-1|8Y-2</v>
          </cell>
          <cell r="V1726" t="str">
            <v>C8K</v>
          </cell>
          <cell r="W1726">
            <v>80</v>
          </cell>
          <cell r="X1726">
            <v>10</v>
          </cell>
          <cell r="CG1726">
            <v>10</v>
          </cell>
          <cell r="CL1726">
            <v>0</v>
          </cell>
        </row>
        <row r="1727">
          <cell r="D1727" t="str">
            <v>304T6P0-914-C14K</v>
          </cell>
          <cell r="E1727" t="str">
            <v>304T6P0</v>
          </cell>
          <cell r="F1727" t="str">
            <v>BARETO</v>
          </cell>
          <cell r="G1727" t="str">
            <v>914</v>
          </cell>
          <cell r="H1727" t="str">
            <v>BLUE NAVY/GREEN</v>
          </cell>
          <cell r="I1727">
            <v>4.7789999999999999</v>
          </cell>
          <cell r="J1727">
            <v>40</v>
          </cell>
          <cell r="K1727">
            <v>0</v>
          </cell>
          <cell r="L1727">
            <v>20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 t="str">
            <v>HIVER 2019</v>
          </cell>
          <cell r="S1727" t="str">
            <v>APPAREL</v>
          </cell>
          <cell r="T1727" t="str">
            <v>BOY</v>
          </cell>
          <cell r="U1727" t="str">
            <v>10Y-3|12Y-2|14Y-1|4Y-2|6Y-3|8Y-3</v>
          </cell>
          <cell r="V1727" t="str">
            <v>C14K</v>
          </cell>
          <cell r="W1727">
            <v>126</v>
          </cell>
          <cell r="X1727">
            <v>9</v>
          </cell>
          <cell r="CG1727">
            <v>9</v>
          </cell>
          <cell r="CL1727">
            <v>0</v>
          </cell>
        </row>
        <row r="1728">
          <cell r="D1728" t="str">
            <v>304T6P0-914-PCS</v>
          </cell>
          <cell r="E1728" t="str">
            <v>304T6P0</v>
          </cell>
          <cell r="F1728" t="str">
            <v>BARETO</v>
          </cell>
          <cell r="G1728" t="str">
            <v>914</v>
          </cell>
          <cell r="H1728" t="str">
            <v>BLUE NAVY/GREEN</v>
          </cell>
          <cell r="I1728">
            <v>4.7789999999999999</v>
          </cell>
          <cell r="J1728">
            <v>0</v>
          </cell>
          <cell r="K1728">
            <v>40</v>
          </cell>
          <cell r="L1728">
            <v>0</v>
          </cell>
          <cell r="M1728">
            <v>20</v>
          </cell>
          <cell r="N1728">
            <v>0</v>
          </cell>
          <cell r="O1728">
            <v>35</v>
          </cell>
          <cell r="P1728">
            <v>0</v>
          </cell>
          <cell r="Q1728">
            <v>14</v>
          </cell>
          <cell r="R1728" t="str">
            <v>HIVER 2019</v>
          </cell>
          <cell r="S1728" t="str">
            <v>APPAREL</v>
          </cell>
          <cell r="T1728" t="str">
            <v>BOY</v>
          </cell>
          <cell r="U1728" t="str">
            <v>(vide)</v>
          </cell>
          <cell r="V1728" t="str">
            <v>PCS</v>
          </cell>
          <cell r="W1728">
            <v>6</v>
          </cell>
          <cell r="X1728">
            <v>6</v>
          </cell>
          <cell r="BG1728">
            <v>2</v>
          </cell>
          <cell r="BI1728">
            <v>1</v>
          </cell>
          <cell r="BJ1728">
            <v>1</v>
          </cell>
          <cell r="BL1728">
            <v>1</v>
          </cell>
          <cell r="BP1728">
            <v>1</v>
          </cell>
          <cell r="CL1728">
            <v>0</v>
          </cell>
        </row>
        <row r="1729">
          <cell r="D1729" t="str">
            <v>304T6P0-916-C8K</v>
          </cell>
          <cell r="E1729" t="str">
            <v>304T6P0</v>
          </cell>
          <cell r="F1729" t="str">
            <v>BARETO</v>
          </cell>
          <cell r="G1729" t="str">
            <v>916</v>
          </cell>
          <cell r="H1729" t="str">
            <v>BLACK MEL/GREY COLD MEL</v>
          </cell>
          <cell r="I1729">
            <v>4.7789999999999999</v>
          </cell>
          <cell r="J1729">
            <v>40</v>
          </cell>
          <cell r="K1729">
            <v>0</v>
          </cell>
          <cell r="L1729">
            <v>20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 t="str">
            <v>HIVER 2019</v>
          </cell>
          <cell r="S1729" t="str">
            <v>APPAREL</v>
          </cell>
          <cell r="T1729" t="str">
            <v>BOY</v>
          </cell>
          <cell r="U1729" t="str">
            <v>10Y-2|12Y-1|14Y-1|4Y-1|6Y-1|8Y-2</v>
          </cell>
          <cell r="V1729" t="str">
            <v>C8K</v>
          </cell>
          <cell r="W1729">
            <v>312</v>
          </cell>
          <cell r="X1729">
            <v>39</v>
          </cell>
          <cell r="CG1729">
            <v>39</v>
          </cell>
          <cell r="CL1729">
            <v>0</v>
          </cell>
        </row>
        <row r="1730">
          <cell r="D1730" t="str">
            <v>304T6P0-916-PCS</v>
          </cell>
          <cell r="E1730" t="str">
            <v>304T6P0</v>
          </cell>
          <cell r="F1730" t="str">
            <v>BARETO</v>
          </cell>
          <cell r="G1730" t="str">
            <v>916</v>
          </cell>
          <cell r="H1730" t="str">
            <v>BLACK MEL/GREY COLD MEL</v>
          </cell>
          <cell r="I1730">
            <v>4.7789999999999999</v>
          </cell>
          <cell r="J1730">
            <v>0</v>
          </cell>
          <cell r="K1730">
            <v>40</v>
          </cell>
          <cell r="L1730">
            <v>0</v>
          </cell>
          <cell r="M1730">
            <v>20</v>
          </cell>
          <cell r="N1730">
            <v>0</v>
          </cell>
          <cell r="O1730">
            <v>35</v>
          </cell>
          <cell r="P1730">
            <v>0</v>
          </cell>
          <cell r="Q1730">
            <v>14</v>
          </cell>
          <cell r="R1730" t="str">
            <v>HIVER 2019</v>
          </cell>
          <cell r="S1730" t="str">
            <v>APPAREL</v>
          </cell>
          <cell r="T1730" t="str">
            <v>BOY</v>
          </cell>
          <cell r="U1730" t="str">
            <v>(vide)</v>
          </cell>
          <cell r="V1730" t="str">
            <v>PCS</v>
          </cell>
          <cell r="W1730">
            <v>12</v>
          </cell>
          <cell r="X1730">
            <v>12</v>
          </cell>
          <cell r="BG1730">
            <v>2</v>
          </cell>
          <cell r="BI1730">
            <v>2</v>
          </cell>
          <cell r="BJ1730">
            <v>4</v>
          </cell>
          <cell r="BL1730">
            <v>2</v>
          </cell>
          <cell r="BP1730">
            <v>2</v>
          </cell>
          <cell r="CL1730">
            <v>0</v>
          </cell>
        </row>
        <row r="1731">
          <cell r="D1731" t="str">
            <v>304T9R0-901-PAI</v>
          </cell>
          <cell r="E1731" t="str">
            <v>304T9R0</v>
          </cell>
          <cell r="F1731" t="str">
            <v>MOHAN 5 V KID</v>
          </cell>
          <cell r="G1731" t="str">
            <v>901</v>
          </cell>
          <cell r="H1731" t="str">
            <v>BLUE NAVY/ORANGE</v>
          </cell>
          <cell r="I1731">
            <v>8.1229999999999993</v>
          </cell>
          <cell r="J1731">
            <v>40</v>
          </cell>
          <cell r="K1731">
            <v>0</v>
          </cell>
          <cell r="L1731">
            <v>20</v>
          </cell>
          <cell r="M1731">
            <v>0</v>
          </cell>
          <cell r="N1731">
            <v>35</v>
          </cell>
          <cell r="O1731">
            <v>0</v>
          </cell>
          <cell r="P1731">
            <v>17.5</v>
          </cell>
          <cell r="Q1731">
            <v>0</v>
          </cell>
          <cell r="R1731" t="str">
            <v>HIVER 2019</v>
          </cell>
          <cell r="S1731" t="str">
            <v>SHOES</v>
          </cell>
          <cell r="T1731" t="str">
            <v>KID</v>
          </cell>
          <cell r="U1731" t="str">
            <v>(vide)</v>
          </cell>
          <cell r="V1731" t="str">
            <v>PAI</v>
          </cell>
          <cell r="W1731">
            <v>26</v>
          </cell>
          <cell r="X1731">
            <v>26</v>
          </cell>
          <cell r="AE1731">
            <v>1</v>
          </cell>
          <cell r="AF1731">
            <v>2</v>
          </cell>
          <cell r="AG1731">
            <v>4</v>
          </cell>
          <cell r="AH1731">
            <v>3</v>
          </cell>
          <cell r="AI1731">
            <v>6</v>
          </cell>
          <cell r="AJ1731">
            <v>6</v>
          </cell>
          <cell r="AK1731">
            <v>4</v>
          </cell>
          <cell r="CL1731">
            <v>0</v>
          </cell>
        </row>
        <row r="1732">
          <cell r="D1732" t="str">
            <v>304T9R0-901-C14KD</v>
          </cell>
          <cell r="E1732" t="str">
            <v>304T9R0</v>
          </cell>
          <cell r="F1732" t="str">
            <v>MOHAN 5 V KID</v>
          </cell>
          <cell r="G1732" t="str">
            <v>901</v>
          </cell>
          <cell r="H1732" t="str">
            <v>BLUE NAVY/ORANGE</v>
          </cell>
          <cell r="I1732">
            <v>8.1229999999999993</v>
          </cell>
          <cell r="J1732">
            <v>40</v>
          </cell>
          <cell r="K1732">
            <v>0</v>
          </cell>
          <cell r="L1732">
            <v>20</v>
          </cell>
          <cell r="M1732">
            <v>0</v>
          </cell>
          <cell r="N1732">
            <v>35</v>
          </cell>
          <cell r="O1732">
            <v>0</v>
          </cell>
          <cell r="P1732">
            <v>17.5</v>
          </cell>
          <cell r="Q1732">
            <v>0</v>
          </cell>
          <cell r="R1732" t="str">
            <v>HIVER 2019</v>
          </cell>
          <cell r="S1732" t="str">
            <v>SHOES</v>
          </cell>
          <cell r="T1732" t="str">
            <v>KID</v>
          </cell>
          <cell r="U1732" t="str">
            <v>28-1|29-1|30-2|31-2|32-3|33-3|34-2</v>
          </cell>
          <cell r="V1732" t="str">
            <v>C14KD</v>
          </cell>
          <cell r="W1732">
            <v>196</v>
          </cell>
          <cell r="X1732">
            <v>14</v>
          </cell>
          <cell r="CG1732">
            <v>14</v>
          </cell>
          <cell r="CL1732">
            <v>0</v>
          </cell>
        </row>
        <row r="1733">
          <cell r="D1733" t="str">
            <v>304T9S0-903-PAI</v>
          </cell>
          <cell r="E1733" t="str">
            <v>304T9S0</v>
          </cell>
          <cell r="F1733" t="str">
            <v>MOHAN 6 V INF</v>
          </cell>
          <cell r="G1733" t="str">
            <v>903</v>
          </cell>
          <cell r="H1733" t="str">
            <v>PINK SMOKE/WHITE</v>
          </cell>
          <cell r="I1733">
            <v>6.38</v>
          </cell>
          <cell r="J1733">
            <v>35</v>
          </cell>
          <cell r="K1733">
            <v>0</v>
          </cell>
          <cell r="L1733">
            <v>17.5</v>
          </cell>
          <cell r="M1733">
            <v>0</v>
          </cell>
          <cell r="N1733">
            <v>30</v>
          </cell>
          <cell r="O1733">
            <v>0</v>
          </cell>
          <cell r="P1733">
            <v>15</v>
          </cell>
          <cell r="Q1733">
            <v>0</v>
          </cell>
          <cell r="R1733" t="str">
            <v>HIVER 2019</v>
          </cell>
          <cell r="S1733" t="str">
            <v>SHOES</v>
          </cell>
          <cell r="T1733" t="str">
            <v>BABY</v>
          </cell>
          <cell r="U1733" t="str">
            <v>(vide)</v>
          </cell>
          <cell r="V1733" t="str">
            <v>PAI</v>
          </cell>
          <cell r="W1733">
            <v>11</v>
          </cell>
          <cell r="X1733">
            <v>11</v>
          </cell>
          <cell r="Y1733">
            <v>1</v>
          </cell>
          <cell r="Z1733">
            <v>2</v>
          </cell>
          <cell r="AA1733">
            <v>1</v>
          </cell>
          <cell r="AB1733">
            <v>2</v>
          </cell>
          <cell r="AC1733">
            <v>3</v>
          </cell>
          <cell r="AD1733">
            <v>2</v>
          </cell>
          <cell r="CL1733">
            <v>0</v>
          </cell>
        </row>
        <row r="1734">
          <cell r="D1734" t="str">
            <v>304T9S0-903-C14BB</v>
          </cell>
          <cell r="E1734" t="str">
            <v>304T9S0</v>
          </cell>
          <cell r="F1734" t="str">
            <v>MOHAN 6 V INF</v>
          </cell>
          <cell r="G1734" t="str">
            <v>903</v>
          </cell>
          <cell r="H1734" t="str">
            <v>PINK SMOKE/WHITE</v>
          </cell>
          <cell r="I1734">
            <v>6.38</v>
          </cell>
          <cell r="J1734">
            <v>35</v>
          </cell>
          <cell r="K1734">
            <v>0</v>
          </cell>
          <cell r="L1734">
            <v>17.5</v>
          </cell>
          <cell r="M1734">
            <v>0</v>
          </cell>
          <cell r="N1734">
            <v>30</v>
          </cell>
          <cell r="O1734">
            <v>0</v>
          </cell>
          <cell r="P1734">
            <v>32.142857142857146</v>
          </cell>
          <cell r="Q1734">
            <v>0</v>
          </cell>
          <cell r="R1734" t="str">
            <v>HIVER 2019</v>
          </cell>
          <cell r="S1734" t="str">
            <v>SHOES</v>
          </cell>
          <cell r="T1734" t="str">
            <v>BABY</v>
          </cell>
          <cell r="U1734" t="str">
            <v>22-2|23-2|24-2|25-2|26-3|27-3</v>
          </cell>
          <cell r="V1734" t="str">
            <v>C14BB</v>
          </cell>
          <cell r="W1734">
            <v>490</v>
          </cell>
          <cell r="X1734">
            <v>35</v>
          </cell>
          <cell r="CG1734">
            <v>35</v>
          </cell>
          <cell r="CL1734">
            <v>0</v>
          </cell>
        </row>
        <row r="1735">
          <cell r="D1735" t="str">
            <v>304TAJ0-918-PAI</v>
          </cell>
          <cell r="E1735" t="str">
            <v>304TAJ0</v>
          </cell>
          <cell r="F1735" t="str">
            <v xml:space="preserve">SAN REMO 3 </v>
          </cell>
          <cell r="G1735" t="str">
            <v>918</v>
          </cell>
          <cell r="H1735" t="str">
            <v>WHITE/BLUE LT</v>
          </cell>
          <cell r="I1735">
            <v>8.9179999999999993</v>
          </cell>
          <cell r="J1735">
            <v>55</v>
          </cell>
          <cell r="K1735">
            <v>0</v>
          </cell>
          <cell r="L1735">
            <v>27.5</v>
          </cell>
          <cell r="M1735">
            <v>0</v>
          </cell>
          <cell r="N1735">
            <v>50</v>
          </cell>
          <cell r="O1735">
            <v>0</v>
          </cell>
          <cell r="P1735">
            <v>25</v>
          </cell>
          <cell r="Q1735">
            <v>0</v>
          </cell>
          <cell r="R1735" t="str">
            <v>HIVER 2019</v>
          </cell>
          <cell r="S1735" t="str">
            <v>SHOES</v>
          </cell>
          <cell r="T1735" t="str">
            <v>WOMAN</v>
          </cell>
          <cell r="U1735" t="str">
            <v>(vide)</v>
          </cell>
          <cell r="V1735" t="str">
            <v>PAI</v>
          </cell>
          <cell r="W1735">
            <v>10</v>
          </cell>
          <cell r="X1735">
            <v>10</v>
          </cell>
          <cell r="AM1735">
            <v>2</v>
          </cell>
          <cell r="AN1735">
            <v>3</v>
          </cell>
          <cell r="AO1735">
            <v>1</v>
          </cell>
          <cell r="AP1735">
            <v>4</v>
          </cell>
          <cell r="CL1735">
            <v>0</v>
          </cell>
        </row>
        <row r="1736">
          <cell r="D1736" t="str">
            <v>304TAP0-903-C12JR</v>
          </cell>
          <cell r="E1736" t="str">
            <v>304TAP0</v>
          </cell>
          <cell r="F1736" t="str">
            <v>MOHAN 4 KID</v>
          </cell>
          <cell r="G1736" t="str">
            <v>903</v>
          </cell>
          <cell r="H1736" t="str">
            <v>PINK SMOKE/WHITE</v>
          </cell>
          <cell r="I1736">
            <v>8.5589999999999993</v>
          </cell>
          <cell r="J1736">
            <v>45</v>
          </cell>
          <cell r="K1736">
            <v>0</v>
          </cell>
          <cell r="L1736">
            <v>22.5</v>
          </cell>
          <cell r="M1736">
            <v>0</v>
          </cell>
          <cell r="N1736">
            <v>40</v>
          </cell>
          <cell r="O1736">
            <v>0</v>
          </cell>
          <cell r="P1736">
            <v>20</v>
          </cell>
          <cell r="Q1736">
            <v>0</v>
          </cell>
          <cell r="R1736" t="str">
            <v>HIVER 2019</v>
          </cell>
          <cell r="S1736" t="str">
            <v>SHOES</v>
          </cell>
          <cell r="T1736" t="str">
            <v>KID</v>
          </cell>
          <cell r="U1736" t="str">
            <v>35-2|36-3|37-3|38-2|39-2</v>
          </cell>
          <cell r="V1736" t="str">
            <v>C12JR</v>
          </cell>
          <cell r="W1736">
            <v>108</v>
          </cell>
          <cell r="X1736">
            <v>9</v>
          </cell>
          <cell r="CG1736">
            <v>9</v>
          </cell>
          <cell r="CL1736">
            <v>0</v>
          </cell>
        </row>
        <row r="1737">
          <cell r="D1737" t="str">
            <v>304TAP0-903-PAI</v>
          </cell>
          <cell r="E1737" t="str">
            <v>304TAP0</v>
          </cell>
          <cell r="F1737" t="str">
            <v>MOHAN 4 KID</v>
          </cell>
          <cell r="G1737" t="str">
            <v>903</v>
          </cell>
          <cell r="H1737" t="str">
            <v>PINK SMOKE/WHITE</v>
          </cell>
          <cell r="I1737">
            <v>8.5589999999999993</v>
          </cell>
          <cell r="J1737">
            <v>45</v>
          </cell>
          <cell r="K1737">
            <v>0</v>
          </cell>
          <cell r="L1737">
            <v>22.5</v>
          </cell>
          <cell r="M1737">
            <v>0</v>
          </cell>
          <cell r="N1737">
            <v>40</v>
          </cell>
          <cell r="O1737">
            <v>0</v>
          </cell>
          <cell r="P1737">
            <v>20</v>
          </cell>
          <cell r="Q1737">
            <v>0</v>
          </cell>
          <cell r="R1737" t="str">
            <v>HIVER 2019</v>
          </cell>
          <cell r="S1737" t="str">
            <v>SHOES</v>
          </cell>
          <cell r="T1737" t="str">
            <v>KID</v>
          </cell>
          <cell r="U1737" t="str">
            <v>(vide)</v>
          </cell>
          <cell r="V1737" t="str">
            <v>PAI</v>
          </cell>
          <cell r="W1737">
            <v>20</v>
          </cell>
          <cell r="X1737">
            <v>20</v>
          </cell>
          <cell r="AL1737">
            <v>3</v>
          </cell>
          <cell r="AM1737">
            <v>4</v>
          </cell>
          <cell r="AN1737">
            <v>5</v>
          </cell>
          <cell r="AO1737">
            <v>4</v>
          </cell>
          <cell r="AP1737">
            <v>4</v>
          </cell>
          <cell r="CL1737">
            <v>0</v>
          </cell>
        </row>
        <row r="1738">
          <cell r="D1738" t="str">
            <v>304TAQ0-903-PAI</v>
          </cell>
          <cell r="E1738" t="str">
            <v>304TAQ0</v>
          </cell>
          <cell r="F1738" t="str">
            <v>MOHAN 6 V KID</v>
          </cell>
          <cell r="G1738" t="str">
            <v>903</v>
          </cell>
          <cell r="H1738" t="str">
            <v>PINK SMOKE/WHITE</v>
          </cell>
          <cell r="I1738">
            <v>6.5119999999999996</v>
          </cell>
          <cell r="J1738">
            <v>40</v>
          </cell>
          <cell r="K1738">
            <v>0</v>
          </cell>
          <cell r="L1738">
            <v>20</v>
          </cell>
          <cell r="M1738">
            <v>0</v>
          </cell>
          <cell r="N1738">
            <v>35</v>
          </cell>
          <cell r="O1738">
            <v>0</v>
          </cell>
          <cell r="P1738">
            <v>17.5</v>
          </cell>
          <cell r="Q1738">
            <v>0</v>
          </cell>
          <cell r="R1738" t="str">
            <v>HIVER 2019</v>
          </cell>
          <cell r="S1738" t="str">
            <v>SHOES</v>
          </cell>
          <cell r="T1738" t="str">
            <v>KID</v>
          </cell>
          <cell r="U1738" t="str">
            <v>(vide)</v>
          </cell>
          <cell r="V1738" t="str">
            <v>PAI</v>
          </cell>
          <cell r="W1738">
            <v>20</v>
          </cell>
          <cell r="X1738">
            <v>20</v>
          </cell>
          <cell r="AF1738">
            <v>1</v>
          </cell>
          <cell r="AG1738">
            <v>3</v>
          </cell>
          <cell r="AH1738">
            <v>3</v>
          </cell>
          <cell r="AI1738">
            <v>5</v>
          </cell>
          <cell r="AJ1738">
            <v>5</v>
          </cell>
          <cell r="AK1738">
            <v>3</v>
          </cell>
          <cell r="CL1738">
            <v>0</v>
          </cell>
        </row>
        <row r="1739">
          <cell r="D1739" t="str">
            <v>304TAQ0-903-C14KD</v>
          </cell>
          <cell r="E1739" t="str">
            <v>304TAQ0</v>
          </cell>
          <cell r="F1739" t="str">
            <v>MOHAN 6 V KID</v>
          </cell>
          <cell r="G1739" t="str">
            <v>903</v>
          </cell>
          <cell r="H1739" t="str">
            <v>PINK SMOKE/WHITE</v>
          </cell>
          <cell r="I1739">
            <v>6.5119999999999996</v>
          </cell>
          <cell r="J1739">
            <v>40</v>
          </cell>
          <cell r="K1739">
            <v>0</v>
          </cell>
          <cell r="L1739">
            <v>20</v>
          </cell>
          <cell r="M1739">
            <v>0</v>
          </cell>
          <cell r="N1739">
            <v>35</v>
          </cell>
          <cell r="O1739">
            <v>0</v>
          </cell>
          <cell r="P1739">
            <v>21.428571428571427</v>
          </cell>
          <cell r="Q1739">
            <v>0</v>
          </cell>
          <cell r="R1739" t="str">
            <v>HIVER 2019</v>
          </cell>
          <cell r="S1739" t="str">
            <v>SHOES</v>
          </cell>
          <cell r="T1739" t="str">
            <v>KID</v>
          </cell>
          <cell r="U1739" t="str">
            <v>28-1|29-1|30-2|31-2|32-3|33-3|34-2</v>
          </cell>
          <cell r="V1739" t="str">
            <v>C14KD</v>
          </cell>
          <cell r="W1739">
            <v>14</v>
          </cell>
          <cell r="X1739">
            <v>1</v>
          </cell>
          <cell r="CG1739">
            <v>1</v>
          </cell>
          <cell r="CL1739">
            <v>0</v>
          </cell>
        </row>
        <row r="1740">
          <cell r="D1740" t="str">
            <v>304TAR0-901-C14BB</v>
          </cell>
          <cell r="E1740" t="str">
            <v>304TAR0</v>
          </cell>
          <cell r="F1740" t="str">
            <v>MOHAN 5 V INF</v>
          </cell>
          <cell r="G1740" t="str">
            <v>901</v>
          </cell>
          <cell r="H1740" t="str">
            <v xml:space="preserve">BLUE NAVY ORANGE </v>
          </cell>
          <cell r="I1740">
            <v>6.3579999999999997</v>
          </cell>
          <cell r="J1740">
            <v>35</v>
          </cell>
          <cell r="K1740">
            <v>0</v>
          </cell>
          <cell r="L1740">
            <v>17.5</v>
          </cell>
          <cell r="M1740">
            <v>0</v>
          </cell>
          <cell r="N1740">
            <v>30</v>
          </cell>
          <cell r="O1740">
            <v>0</v>
          </cell>
          <cell r="P1740">
            <v>15</v>
          </cell>
          <cell r="Q1740">
            <v>0</v>
          </cell>
          <cell r="R1740" t="str">
            <v>HIVER 2019</v>
          </cell>
          <cell r="S1740" t="str">
            <v>SHOES</v>
          </cell>
          <cell r="T1740" t="str">
            <v>BABY</v>
          </cell>
          <cell r="U1740" t="str">
            <v>22-2|23-2|24-2|25-2|26-3|27-3</v>
          </cell>
          <cell r="V1740" t="str">
            <v>C14BB</v>
          </cell>
          <cell r="W1740">
            <v>434</v>
          </cell>
          <cell r="X1740">
            <v>31</v>
          </cell>
          <cell r="CG1740">
            <v>31</v>
          </cell>
          <cell r="CL1740">
            <v>0</v>
          </cell>
        </row>
        <row r="1741">
          <cell r="D1741" t="str">
            <v>304TAR0-901-PAI</v>
          </cell>
          <cell r="E1741" t="str">
            <v>304TAR0</v>
          </cell>
          <cell r="F1741" t="str">
            <v>MOHAN 5 V INF</v>
          </cell>
          <cell r="G1741" t="str">
            <v>901</v>
          </cell>
          <cell r="H1741" t="str">
            <v xml:space="preserve">BLUE NAVY ORANGE </v>
          </cell>
          <cell r="I1741">
            <v>6.3579999999999997</v>
          </cell>
          <cell r="J1741">
            <v>35</v>
          </cell>
          <cell r="K1741">
            <v>0</v>
          </cell>
          <cell r="L1741">
            <v>17.5</v>
          </cell>
          <cell r="M1741">
            <v>0</v>
          </cell>
          <cell r="N1741">
            <v>30</v>
          </cell>
          <cell r="O1741">
            <v>0</v>
          </cell>
          <cell r="P1741">
            <v>15</v>
          </cell>
          <cell r="Q1741">
            <v>0</v>
          </cell>
          <cell r="R1741" t="str">
            <v>HIVER 2019</v>
          </cell>
          <cell r="S1741" t="str">
            <v>SHOES</v>
          </cell>
          <cell r="T1741" t="str">
            <v>BABY</v>
          </cell>
          <cell r="U1741" t="str">
            <v>(vide)</v>
          </cell>
          <cell r="V1741" t="str">
            <v>PAI</v>
          </cell>
          <cell r="W1741">
            <v>26</v>
          </cell>
          <cell r="X1741">
            <v>26</v>
          </cell>
          <cell r="Y1741">
            <v>3</v>
          </cell>
          <cell r="Z1741">
            <v>4</v>
          </cell>
          <cell r="AA1741">
            <v>4</v>
          </cell>
          <cell r="AB1741">
            <v>4</v>
          </cell>
          <cell r="AC1741">
            <v>6</v>
          </cell>
          <cell r="AD1741">
            <v>5</v>
          </cell>
          <cell r="CL1741">
            <v>0</v>
          </cell>
        </row>
        <row r="1742">
          <cell r="D1742" t="str">
            <v>304TD00-909-PCS</v>
          </cell>
          <cell r="E1742" t="str">
            <v>304TD00</v>
          </cell>
          <cell r="F1742" t="str">
            <v>IRVING</v>
          </cell>
          <cell r="G1742" t="str">
            <v>909</v>
          </cell>
          <cell r="H1742" t="str">
            <v>BLUE NAVY/PINK/WHITE</v>
          </cell>
          <cell r="I1742">
            <v>12.539</v>
          </cell>
          <cell r="J1742">
            <v>70</v>
          </cell>
          <cell r="K1742">
            <v>0</v>
          </cell>
          <cell r="L1742">
            <v>35</v>
          </cell>
          <cell r="M1742">
            <v>0</v>
          </cell>
          <cell r="N1742">
            <v>60</v>
          </cell>
          <cell r="O1742">
            <v>0</v>
          </cell>
          <cell r="P1742">
            <v>24</v>
          </cell>
          <cell r="Q1742">
            <v>0</v>
          </cell>
          <cell r="R1742" t="str">
            <v>HIVER 2019</v>
          </cell>
          <cell r="S1742" t="str">
            <v>APPAREL</v>
          </cell>
          <cell r="T1742" t="str">
            <v>MAN</v>
          </cell>
          <cell r="U1742" t="str">
            <v>(vide)</v>
          </cell>
          <cell r="V1742" t="str">
            <v>PCS</v>
          </cell>
          <cell r="W1742">
            <v>331</v>
          </cell>
          <cell r="X1742">
            <v>331</v>
          </cell>
          <cell r="BT1742">
            <v>16</v>
          </cell>
          <cell r="BU1742">
            <v>88</v>
          </cell>
          <cell r="BV1742">
            <v>112</v>
          </cell>
          <cell r="BW1742">
            <v>94</v>
          </cell>
          <cell r="BX1742">
            <v>21</v>
          </cell>
          <cell r="CL1742">
            <v>0</v>
          </cell>
        </row>
        <row r="1743">
          <cell r="D1743" t="str">
            <v>304TD00-912-PCS</v>
          </cell>
          <cell r="E1743" t="str">
            <v>304TD00</v>
          </cell>
          <cell r="F1743" t="str">
            <v>IRVING</v>
          </cell>
          <cell r="G1743" t="str">
            <v>912</v>
          </cell>
          <cell r="H1743" t="str">
            <v>BLACK/GREY/RED RUSSIA</v>
          </cell>
          <cell r="I1743">
            <v>12.539</v>
          </cell>
          <cell r="J1743">
            <v>70</v>
          </cell>
          <cell r="K1743">
            <v>0</v>
          </cell>
          <cell r="L1743">
            <v>35</v>
          </cell>
          <cell r="M1743">
            <v>0</v>
          </cell>
          <cell r="N1743">
            <v>60</v>
          </cell>
          <cell r="O1743">
            <v>0</v>
          </cell>
          <cell r="P1743">
            <v>24</v>
          </cell>
          <cell r="Q1743">
            <v>0</v>
          </cell>
          <cell r="R1743" t="str">
            <v>HIVER 2019</v>
          </cell>
          <cell r="S1743" t="str">
            <v>APPAREL</v>
          </cell>
          <cell r="T1743" t="str">
            <v>MAN</v>
          </cell>
          <cell r="U1743" t="str">
            <v>(vide)</v>
          </cell>
          <cell r="V1743" t="str">
            <v>PCS</v>
          </cell>
          <cell r="W1743">
            <v>254</v>
          </cell>
          <cell r="X1743">
            <v>254</v>
          </cell>
          <cell r="BT1743">
            <v>9</v>
          </cell>
          <cell r="BU1743">
            <v>59</v>
          </cell>
          <cell r="BV1743">
            <v>109</v>
          </cell>
          <cell r="BW1743">
            <v>70</v>
          </cell>
          <cell r="BX1743">
            <v>7</v>
          </cell>
          <cell r="CL1743">
            <v>0</v>
          </cell>
        </row>
        <row r="1744">
          <cell r="D1744" t="str">
            <v>304TD00-923-PCS</v>
          </cell>
          <cell r="E1744" t="str">
            <v>304TD00</v>
          </cell>
          <cell r="F1744" t="str">
            <v>IRVING</v>
          </cell>
          <cell r="G1744" t="str">
            <v>923</v>
          </cell>
          <cell r="H1744" t="str">
            <v>BLACK/WHITE/RED RUSSIA</v>
          </cell>
          <cell r="I1744">
            <v>12.539</v>
          </cell>
          <cell r="J1744">
            <v>0</v>
          </cell>
          <cell r="K1744">
            <v>45</v>
          </cell>
          <cell r="L1744">
            <v>0</v>
          </cell>
          <cell r="M1744">
            <v>22.5</v>
          </cell>
          <cell r="N1744">
            <v>0</v>
          </cell>
          <cell r="O1744">
            <v>40</v>
          </cell>
          <cell r="P1744">
            <v>0</v>
          </cell>
          <cell r="Q1744">
            <v>16</v>
          </cell>
          <cell r="R1744" t="str">
            <v>HIVER 2019</v>
          </cell>
          <cell r="S1744" t="str">
            <v>APPAREL</v>
          </cell>
          <cell r="T1744" t="str">
            <v>MAN</v>
          </cell>
          <cell r="U1744" t="str">
            <v>(vide)</v>
          </cell>
          <cell r="V1744" t="str">
            <v>PCS</v>
          </cell>
          <cell r="W1744">
            <v>30</v>
          </cell>
          <cell r="X1744">
            <v>30</v>
          </cell>
          <cell r="BI1744">
            <v>12</v>
          </cell>
          <cell r="BJ1744">
            <v>8</v>
          </cell>
          <cell r="BL1744">
            <v>1</v>
          </cell>
          <cell r="BP1744">
            <v>9</v>
          </cell>
          <cell r="CL1744">
            <v>0</v>
          </cell>
        </row>
        <row r="1745">
          <cell r="D1745" t="str">
            <v>304TD20-900-PCS</v>
          </cell>
          <cell r="E1745" t="str">
            <v>304TD20</v>
          </cell>
          <cell r="F1745" t="str">
            <v>YAMINI</v>
          </cell>
          <cell r="G1745" t="str">
            <v>900</v>
          </cell>
          <cell r="H1745" t="str">
            <v>GREY MASTIC</v>
          </cell>
          <cell r="I1745">
            <v>9.2639999999999993</v>
          </cell>
          <cell r="J1745">
            <v>50</v>
          </cell>
          <cell r="K1745">
            <v>0</v>
          </cell>
          <cell r="L1745">
            <v>25</v>
          </cell>
          <cell r="M1745">
            <v>0</v>
          </cell>
          <cell r="N1745">
            <v>45</v>
          </cell>
          <cell r="O1745">
            <v>0</v>
          </cell>
          <cell r="P1745">
            <v>18</v>
          </cell>
          <cell r="Q1745">
            <v>0</v>
          </cell>
          <cell r="R1745" t="str">
            <v>HIVER 2019</v>
          </cell>
          <cell r="S1745" t="str">
            <v>APPAREL</v>
          </cell>
          <cell r="T1745" t="str">
            <v>WOMAN</v>
          </cell>
          <cell r="U1745" t="str">
            <v>(vide)</v>
          </cell>
          <cell r="V1745" t="str">
            <v>PCS</v>
          </cell>
          <cell r="W1745">
            <v>24</v>
          </cell>
          <cell r="X1745">
            <v>24</v>
          </cell>
          <cell r="BS1745">
            <v>3</v>
          </cell>
          <cell r="BT1745">
            <v>11</v>
          </cell>
          <cell r="BU1745">
            <v>8</v>
          </cell>
          <cell r="BW1745">
            <v>2</v>
          </cell>
          <cell r="CL1745">
            <v>0</v>
          </cell>
        </row>
        <row r="1746">
          <cell r="D1746" t="str">
            <v>304TD20-902-PCS</v>
          </cell>
          <cell r="E1746" t="str">
            <v>304TD20</v>
          </cell>
          <cell r="F1746" t="str">
            <v>YAMINI</v>
          </cell>
          <cell r="G1746" t="str">
            <v>902</v>
          </cell>
          <cell r="H1746" t="str">
            <v>VIOLET DK PURPLE</v>
          </cell>
          <cell r="I1746">
            <v>9.2639999999999993</v>
          </cell>
          <cell r="J1746">
            <v>50</v>
          </cell>
          <cell r="K1746">
            <v>0</v>
          </cell>
          <cell r="L1746">
            <v>25</v>
          </cell>
          <cell r="M1746">
            <v>0</v>
          </cell>
          <cell r="N1746">
            <v>45</v>
          </cell>
          <cell r="O1746">
            <v>0</v>
          </cell>
          <cell r="P1746">
            <v>18</v>
          </cell>
          <cell r="Q1746">
            <v>0</v>
          </cell>
          <cell r="R1746" t="str">
            <v>HIVER 2019</v>
          </cell>
          <cell r="S1746" t="str">
            <v>APPAREL</v>
          </cell>
          <cell r="T1746" t="str">
            <v>WOMAN</v>
          </cell>
          <cell r="U1746" t="str">
            <v>(vide)</v>
          </cell>
          <cell r="V1746" t="str">
            <v>PCS</v>
          </cell>
          <cell r="W1746">
            <v>33</v>
          </cell>
          <cell r="X1746">
            <v>33</v>
          </cell>
          <cell r="BS1746">
            <v>4</v>
          </cell>
          <cell r="BT1746">
            <v>13</v>
          </cell>
          <cell r="BU1746">
            <v>10</v>
          </cell>
          <cell r="BV1746">
            <v>4</v>
          </cell>
          <cell r="BW1746">
            <v>2</v>
          </cell>
          <cell r="CL1746">
            <v>0</v>
          </cell>
        </row>
        <row r="1747">
          <cell r="D1747" t="str">
            <v>304TD30-903-PCS</v>
          </cell>
          <cell r="E1747" t="str">
            <v>304TD30</v>
          </cell>
          <cell r="F1747" t="str">
            <v>YAFFA</v>
          </cell>
          <cell r="G1747" t="str">
            <v>903</v>
          </cell>
          <cell r="H1747" t="str">
            <v>BLACK</v>
          </cell>
          <cell r="I1747">
            <v>9.8550000000000004</v>
          </cell>
          <cell r="J1747">
            <v>55</v>
          </cell>
          <cell r="K1747">
            <v>0</v>
          </cell>
          <cell r="L1747">
            <v>27.5</v>
          </cell>
          <cell r="M1747">
            <v>0</v>
          </cell>
          <cell r="N1747">
            <v>50</v>
          </cell>
          <cell r="O1747">
            <v>0</v>
          </cell>
          <cell r="P1747">
            <v>20</v>
          </cell>
          <cell r="Q1747">
            <v>0</v>
          </cell>
          <cell r="R1747" t="str">
            <v>HIVER 2019</v>
          </cell>
          <cell r="S1747" t="str">
            <v>APPAREL</v>
          </cell>
          <cell r="T1747" t="str">
            <v>WOMAN</v>
          </cell>
          <cell r="U1747" t="str">
            <v>(vide)</v>
          </cell>
          <cell r="V1747" t="str">
            <v>PCS</v>
          </cell>
          <cell r="W1747">
            <v>26</v>
          </cell>
          <cell r="X1747">
            <v>26</v>
          </cell>
          <cell r="BS1747">
            <v>8</v>
          </cell>
          <cell r="BT1747">
            <v>12</v>
          </cell>
          <cell r="BU1747">
            <v>3</v>
          </cell>
          <cell r="BW1747">
            <v>3</v>
          </cell>
          <cell r="CL1747">
            <v>0</v>
          </cell>
        </row>
        <row r="1748">
          <cell r="D1748" t="str">
            <v>304TD30-905-PCS</v>
          </cell>
          <cell r="E1748" t="str">
            <v>304TD30</v>
          </cell>
          <cell r="F1748" t="str">
            <v>YAFFA</v>
          </cell>
          <cell r="G1748" t="str">
            <v>905</v>
          </cell>
          <cell r="H1748" t="str">
            <v>VIOLET DK PURPLE</v>
          </cell>
          <cell r="I1748">
            <v>9.8550000000000004</v>
          </cell>
          <cell r="J1748">
            <v>55</v>
          </cell>
          <cell r="K1748">
            <v>0</v>
          </cell>
          <cell r="L1748">
            <v>27.5</v>
          </cell>
          <cell r="M1748">
            <v>0</v>
          </cell>
          <cell r="N1748">
            <v>50</v>
          </cell>
          <cell r="O1748">
            <v>0</v>
          </cell>
          <cell r="P1748">
            <v>20</v>
          </cell>
          <cell r="Q1748">
            <v>0</v>
          </cell>
          <cell r="R1748" t="str">
            <v>HIVER 2019</v>
          </cell>
          <cell r="S1748" t="str">
            <v>APPAREL</v>
          </cell>
          <cell r="T1748" t="str">
            <v>WOMAN</v>
          </cell>
          <cell r="U1748" t="str">
            <v>(vide)</v>
          </cell>
          <cell r="V1748" t="str">
            <v>PCS</v>
          </cell>
          <cell r="W1748">
            <v>40</v>
          </cell>
          <cell r="X1748">
            <v>40</v>
          </cell>
          <cell r="BS1748">
            <v>10</v>
          </cell>
          <cell r="BT1748">
            <v>12</v>
          </cell>
          <cell r="BU1748">
            <v>7</v>
          </cell>
          <cell r="BV1748">
            <v>2</v>
          </cell>
          <cell r="BW1748">
            <v>9</v>
          </cell>
          <cell r="CL1748">
            <v>0</v>
          </cell>
        </row>
        <row r="1749">
          <cell r="D1749" t="str">
            <v>304TD70-914-PCS</v>
          </cell>
          <cell r="E1749" t="str">
            <v>304TD70</v>
          </cell>
          <cell r="F1749" t="str">
            <v>ILHAN</v>
          </cell>
          <cell r="G1749" t="str">
            <v>914</v>
          </cell>
          <cell r="H1749" t="str">
            <v>BLUE NAVY</v>
          </cell>
          <cell r="I1749">
            <v>10.569000000000001</v>
          </cell>
          <cell r="J1749">
            <v>50</v>
          </cell>
          <cell r="K1749">
            <v>0</v>
          </cell>
          <cell r="L1749">
            <v>25</v>
          </cell>
          <cell r="M1749">
            <v>0</v>
          </cell>
          <cell r="N1749">
            <v>45</v>
          </cell>
          <cell r="O1749">
            <v>0</v>
          </cell>
          <cell r="P1749">
            <v>18</v>
          </cell>
          <cell r="Q1749">
            <v>0</v>
          </cell>
          <cell r="R1749" t="str">
            <v>HIVER 2019</v>
          </cell>
          <cell r="S1749" t="str">
            <v>APPAREL</v>
          </cell>
          <cell r="T1749" t="str">
            <v>MAN</v>
          </cell>
          <cell r="U1749" t="str">
            <v>(vide)</v>
          </cell>
          <cell r="V1749" t="str">
            <v>PCS</v>
          </cell>
          <cell r="W1749">
            <v>57</v>
          </cell>
          <cell r="X1749">
            <v>57</v>
          </cell>
          <cell r="BT1749">
            <v>15</v>
          </cell>
          <cell r="BU1749">
            <v>6</v>
          </cell>
          <cell r="BV1749">
            <v>14</v>
          </cell>
          <cell r="BW1749">
            <v>9</v>
          </cell>
          <cell r="BX1749">
            <v>13</v>
          </cell>
          <cell r="CL1749">
            <v>0</v>
          </cell>
        </row>
        <row r="1750">
          <cell r="D1750" t="str">
            <v>304TD70-916-PCS</v>
          </cell>
          <cell r="E1750" t="str">
            <v>304TD70</v>
          </cell>
          <cell r="F1750" t="str">
            <v>ILHAN</v>
          </cell>
          <cell r="G1750" t="str">
            <v>916</v>
          </cell>
          <cell r="H1750" t="str">
            <v>BLACK</v>
          </cell>
          <cell r="I1750">
            <v>10.569000000000001</v>
          </cell>
          <cell r="J1750">
            <v>50</v>
          </cell>
          <cell r="K1750">
            <v>0</v>
          </cell>
          <cell r="L1750">
            <v>25</v>
          </cell>
          <cell r="M1750">
            <v>0</v>
          </cell>
          <cell r="N1750">
            <v>45</v>
          </cell>
          <cell r="O1750">
            <v>0</v>
          </cell>
          <cell r="P1750">
            <v>18</v>
          </cell>
          <cell r="Q1750">
            <v>0</v>
          </cell>
          <cell r="R1750" t="str">
            <v>HIVER 2019</v>
          </cell>
          <cell r="S1750" t="str">
            <v>APPAREL</v>
          </cell>
          <cell r="T1750" t="str">
            <v>MAN</v>
          </cell>
          <cell r="U1750" t="str">
            <v>(vide)</v>
          </cell>
          <cell r="V1750" t="str">
            <v>PCS</v>
          </cell>
          <cell r="W1750">
            <v>27</v>
          </cell>
          <cell r="X1750">
            <v>27</v>
          </cell>
          <cell r="BT1750">
            <v>3</v>
          </cell>
          <cell r="BU1750">
            <v>6</v>
          </cell>
          <cell r="BV1750">
            <v>6</v>
          </cell>
          <cell r="BW1750">
            <v>6</v>
          </cell>
          <cell r="BX1750">
            <v>6</v>
          </cell>
          <cell r="CL1750">
            <v>0</v>
          </cell>
        </row>
        <row r="1751">
          <cell r="D1751" t="str">
            <v>304TD90-903-PCS</v>
          </cell>
          <cell r="E1751" t="str">
            <v>304TD90</v>
          </cell>
          <cell r="F1751" t="str">
            <v>YANNA</v>
          </cell>
          <cell r="G1751" t="str">
            <v>903</v>
          </cell>
          <cell r="H1751" t="str">
            <v>BLACK</v>
          </cell>
          <cell r="I1751">
            <v>9.5299999999999994</v>
          </cell>
          <cell r="J1751">
            <v>50</v>
          </cell>
          <cell r="K1751">
            <v>0</v>
          </cell>
          <cell r="L1751">
            <v>25</v>
          </cell>
          <cell r="M1751">
            <v>0</v>
          </cell>
          <cell r="N1751">
            <v>45</v>
          </cell>
          <cell r="O1751">
            <v>0</v>
          </cell>
          <cell r="P1751">
            <v>18</v>
          </cell>
          <cell r="Q1751">
            <v>0</v>
          </cell>
          <cell r="R1751" t="str">
            <v>HIVER 2019</v>
          </cell>
          <cell r="S1751" t="str">
            <v>APPAREL</v>
          </cell>
          <cell r="T1751" t="str">
            <v>WOMAN</v>
          </cell>
          <cell r="U1751" t="str">
            <v>(vide)</v>
          </cell>
          <cell r="V1751" t="str">
            <v>PCS</v>
          </cell>
          <cell r="W1751">
            <v>66</v>
          </cell>
          <cell r="X1751">
            <v>66</v>
          </cell>
          <cell r="BS1751">
            <v>8</v>
          </cell>
          <cell r="BT1751">
            <v>39</v>
          </cell>
          <cell r="BU1751">
            <v>12</v>
          </cell>
          <cell r="BV1751">
            <v>2</v>
          </cell>
          <cell r="BW1751">
            <v>5</v>
          </cell>
          <cell r="CL1751">
            <v>0</v>
          </cell>
        </row>
        <row r="1752">
          <cell r="D1752" t="str">
            <v>304TDN0-906-PCS</v>
          </cell>
          <cell r="E1752" t="str">
            <v>304TDN0</v>
          </cell>
          <cell r="F1752" t="str">
            <v>IRUIS</v>
          </cell>
          <cell r="G1752" t="str">
            <v>906</v>
          </cell>
          <cell r="H1752" t="str">
            <v>RED RUSSIA</v>
          </cell>
          <cell r="I1752">
            <v>5.8940000000000001</v>
          </cell>
          <cell r="J1752">
            <v>25</v>
          </cell>
          <cell r="K1752">
            <v>0</v>
          </cell>
          <cell r="L1752">
            <v>12.5</v>
          </cell>
          <cell r="M1752">
            <v>0</v>
          </cell>
          <cell r="N1752">
            <v>20</v>
          </cell>
          <cell r="O1752">
            <v>0</v>
          </cell>
          <cell r="P1752">
            <v>8</v>
          </cell>
          <cell r="Q1752">
            <v>0</v>
          </cell>
          <cell r="R1752" t="str">
            <v>HIVER 2019</v>
          </cell>
          <cell r="S1752" t="str">
            <v>APPAREL</v>
          </cell>
          <cell r="T1752" t="str">
            <v>MAN</v>
          </cell>
          <cell r="U1752" t="str">
            <v>(vide)</v>
          </cell>
          <cell r="V1752" t="str">
            <v>PCS</v>
          </cell>
          <cell r="W1752">
            <v>12</v>
          </cell>
          <cell r="X1752">
            <v>12</v>
          </cell>
          <cell r="BT1752">
            <v>2</v>
          </cell>
          <cell r="BU1752">
            <v>1</v>
          </cell>
          <cell r="BV1752">
            <v>4</v>
          </cell>
          <cell r="BW1752">
            <v>2</v>
          </cell>
          <cell r="BX1752">
            <v>2</v>
          </cell>
          <cell r="BY1752">
            <v>1</v>
          </cell>
          <cell r="CL1752">
            <v>0</v>
          </cell>
        </row>
        <row r="1753">
          <cell r="D1753" t="str">
            <v>304TDN0-907-PCS</v>
          </cell>
          <cell r="E1753" t="str">
            <v>304TDN0</v>
          </cell>
          <cell r="F1753" t="str">
            <v>IRUIS</v>
          </cell>
          <cell r="G1753" t="str">
            <v>907</v>
          </cell>
          <cell r="H1753" t="str">
            <v>GREY WARM</v>
          </cell>
          <cell r="I1753">
            <v>5.8940000000000001</v>
          </cell>
          <cell r="J1753">
            <v>25</v>
          </cell>
          <cell r="K1753">
            <v>0</v>
          </cell>
          <cell r="L1753">
            <v>12.5</v>
          </cell>
          <cell r="M1753">
            <v>0</v>
          </cell>
          <cell r="N1753">
            <v>20</v>
          </cell>
          <cell r="O1753">
            <v>0</v>
          </cell>
          <cell r="P1753">
            <v>8</v>
          </cell>
          <cell r="Q1753">
            <v>0</v>
          </cell>
          <cell r="R1753" t="str">
            <v>HIVER 2019</v>
          </cell>
          <cell r="S1753" t="str">
            <v>APPAREL</v>
          </cell>
          <cell r="T1753" t="str">
            <v>MAN</v>
          </cell>
          <cell r="U1753" t="str">
            <v>(vide)</v>
          </cell>
          <cell r="V1753" t="str">
            <v>PCS</v>
          </cell>
          <cell r="W1753">
            <v>9</v>
          </cell>
          <cell r="X1753">
            <v>9</v>
          </cell>
          <cell r="BT1753">
            <v>1</v>
          </cell>
          <cell r="BU1753">
            <v>1</v>
          </cell>
          <cell r="BV1753">
            <v>4</v>
          </cell>
          <cell r="BW1753">
            <v>2</v>
          </cell>
          <cell r="BY1753">
            <v>1</v>
          </cell>
          <cell r="CL1753">
            <v>0</v>
          </cell>
        </row>
        <row r="1754">
          <cell r="D1754" t="str">
            <v>304TDN0-924-PCS</v>
          </cell>
          <cell r="E1754" t="str">
            <v>304TDN0</v>
          </cell>
          <cell r="F1754" t="str">
            <v>IRUIS</v>
          </cell>
          <cell r="G1754" t="str">
            <v>924</v>
          </cell>
          <cell r="H1754" t="str">
            <v>PINK LOTUS</v>
          </cell>
          <cell r="I1754">
            <v>5.8940000000000001</v>
          </cell>
          <cell r="J1754">
            <v>25</v>
          </cell>
          <cell r="K1754">
            <v>0</v>
          </cell>
          <cell r="L1754">
            <v>12.5</v>
          </cell>
          <cell r="M1754">
            <v>0</v>
          </cell>
          <cell r="N1754">
            <v>20</v>
          </cell>
          <cell r="O1754">
            <v>0</v>
          </cell>
          <cell r="P1754">
            <v>8</v>
          </cell>
          <cell r="Q1754">
            <v>0</v>
          </cell>
          <cell r="R1754" t="str">
            <v>HIVER 2019</v>
          </cell>
          <cell r="S1754" t="str">
            <v>APPAREL</v>
          </cell>
          <cell r="T1754" t="str">
            <v>MAN</v>
          </cell>
          <cell r="U1754" t="str">
            <v>(vide)</v>
          </cell>
          <cell r="V1754" t="str">
            <v>PCS</v>
          </cell>
          <cell r="W1754">
            <v>8</v>
          </cell>
          <cell r="X1754">
            <v>8</v>
          </cell>
          <cell r="BX1754">
            <v>1</v>
          </cell>
          <cell r="BY1754">
            <v>7</v>
          </cell>
          <cell r="CL1754">
            <v>0</v>
          </cell>
        </row>
        <row r="1755">
          <cell r="D1755" t="str">
            <v>304TDP0-908-PCS</v>
          </cell>
          <cell r="E1755" t="str">
            <v>304TDP0</v>
          </cell>
          <cell r="F1755" t="str">
            <v>IRIAMI</v>
          </cell>
          <cell r="G1755" t="str">
            <v>908</v>
          </cell>
          <cell r="H1755" t="str">
            <v>GREY MD MEL/BLUE NAVY/PINK</v>
          </cell>
          <cell r="I1755">
            <v>5.3170000000000002</v>
          </cell>
          <cell r="J1755">
            <v>30</v>
          </cell>
          <cell r="K1755">
            <v>0</v>
          </cell>
          <cell r="L1755">
            <v>15</v>
          </cell>
          <cell r="M1755">
            <v>0</v>
          </cell>
          <cell r="N1755">
            <v>25</v>
          </cell>
          <cell r="O1755">
            <v>0</v>
          </cell>
          <cell r="P1755">
            <v>10</v>
          </cell>
          <cell r="Q1755">
            <v>0</v>
          </cell>
          <cell r="R1755" t="str">
            <v>HIVER 2019</v>
          </cell>
          <cell r="S1755" t="str">
            <v>APPAREL</v>
          </cell>
          <cell r="T1755" t="str">
            <v>MAN</v>
          </cell>
          <cell r="U1755" t="str">
            <v>(vide)</v>
          </cell>
          <cell r="V1755" t="str">
            <v>PCS</v>
          </cell>
          <cell r="W1755">
            <v>15</v>
          </cell>
          <cell r="X1755">
            <v>15</v>
          </cell>
          <cell r="BT1755">
            <v>3</v>
          </cell>
          <cell r="BU1755">
            <v>2</v>
          </cell>
          <cell r="BV1755">
            <v>2</v>
          </cell>
          <cell r="BW1755">
            <v>4</v>
          </cell>
          <cell r="BX1755">
            <v>4</v>
          </cell>
          <cell r="CL1755">
            <v>0</v>
          </cell>
        </row>
        <row r="1756">
          <cell r="D1756" t="str">
            <v>304TDP0-909-PCS</v>
          </cell>
          <cell r="E1756" t="str">
            <v>304TDP0</v>
          </cell>
          <cell r="F1756" t="str">
            <v>IRIAMI</v>
          </cell>
          <cell r="G1756" t="str">
            <v>909</v>
          </cell>
          <cell r="H1756" t="str">
            <v>BLUE NAVY/PINK/WHITE</v>
          </cell>
          <cell r="I1756">
            <v>5.3170000000000002</v>
          </cell>
          <cell r="J1756">
            <v>30</v>
          </cell>
          <cell r="K1756">
            <v>0</v>
          </cell>
          <cell r="L1756">
            <v>15</v>
          </cell>
          <cell r="M1756">
            <v>0</v>
          </cell>
          <cell r="N1756">
            <v>25</v>
          </cell>
          <cell r="O1756">
            <v>0</v>
          </cell>
          <cell r="P1756">
            <v>10</v>
          </cell>
          <cell r="Q1756">
            <v>0</v>
          </cell>
          <cell r="R1756" t="str">
            <v>HIVER 2019</v>
          </cell>
          <cell r="S1756" t="str">
            <v>APPAREL</v>
          </cell>
          <cell r="T1756" t="str">
            <v>MAN</v>
          </cell>
          <cell r="U1756" t="str">
            <v>(vide)</v>
          </cell>
          <cell r="V1756" t="str">
            <v>PCS</v>
          </cell>
          <cell r="W1756">
            <v>189</v>
          </cell>
          <cell r="X1756">
            <v>189</v>
          </cell>
          <cell r="BT1756">
            <v>8</v>
          </cell>
          <cell r="BU1756">
            <v>66</v>
          </cell>
          <cell r="BV1756">
            <v>95</v>
          </cell>
          <cell r="BW1756">
            <v>14</v>
          </cell>
          <cell r="BX1756">
            <v>3</v>
          </cell>
          <cell r="BY1756">
            <v>3</v>
          </cell>
          <cell r="CL1756">
            <v>0</v>
          </cell>
        </row>
        <row r="1757">
          <cell r="D1757" t="str">
            <v>304TDP0-910-PCS</v>
          </cell>
          <cell r="E1757" t="str">
            <v>304TDP0</v>
          </cell>
          <cell r="F1757" t="str">
            <v>IRIAMI</v>
          </cell>
          <cell r="G1757" t="str">
            <v>910</v>
          </cell>
          <cell r="H1757" t="str">
            <v>WHITE/GREY/RED RUSSIA</v>
          </cell>
          <cell r="I1757">
            <v>5.3170000000000002</v>
          </cell>
          <cell r="J1757">
            <v>30</v>
          </cell>
          <cell r="K1757">
            <v>0</v>
          </cell>
          <cell r="L1757">
            <v>15</v>
          </cell>
          <cell r="M1757">
            <v>0</v>
          </cell>
          <cell r="N1757">
            <v>25</v>
          </cell>
          <cell r="O1757">
            <v>0</v>
          </cell>
          <cell r="P1757">
            <v>10</v>
          </cell>
          <cell r="Q1757">
            <v>0</v>
          </cell>
          <cell r="R1757" t="str">
            <v>HIVER 2019</v>
          </cell>
          <cell r="S1757" t="str">
            <v>APPAREL</v>
          </cell>
          <cell r="T1757" t="str">
            <v>MAN</v>
          </cell>
          <cell r="U1757" t="str">
            <v>(vide)</v>
          </cell>
          <cell r="V1757" t="str">
            <v>PCS</v>
          </cell>
          <cell r="W1757">
            <v>14</v>
          </cell>
          <cell r="X1757">
            <v>14</v>
          </cell>
          <cell r="BU1757">
            <v>2</v>
          </cell>
          <cell r="BV1757">
            <v>5</v>
          </cell>
          <cell r="BW1757">
            <v>6</v>
          </cell>
          <cell r="BX1757">
            <v>1</v>
          </cell>
          <cell r="CL1757">
            <v>0</v>
          </cell>
        </row>
        <row r="1758">
          <cell r="D1758" t="str">
            <v>304TDP0-911-PCS</v>
          </cell>
          <cell r="E1758" t="str">
            <v>304TDP0</v>
          </cell>
          <cell r="F1758" t="str">
            <v>IRIAMI</v>
          </cell>
          <cell r="G1758" t="str">
            <v>911</v>
          </cell>
          <cell r="H1758" t="str">
            <v>BLACK/GREY/WHITE</v>
          </cell>
          <cell r="I1758">
            <v>5.3170000000000002</v>
          </cell>
          <cell r="J1758">
            <v>30</v>
          </cell>
          <cell r="K1758">
            <v>0</v>
          </cell>
          <cell r="L1758">
            <v>15</v>
          </cell>
          <cell r="M1758">
            <v>0</v>
          </cell>
          <cell r="N1758">
            <v>25</v>
          </cell>
          <cell r="O1758">
            <v>0</v>
          </cell>
          <cell r="P1758">
            <v>10</v>
          </cell>
          <cell r="Q1758">
            <v>0</v>
          </cell>
          <cell r="R1758" t="str">
            <v>HIVER 2019</v>
          </cell>
          <cell r="S1758" t="str">
            <v>APPAREL</v>
          </cell>
          <cell r="T1758" t="str">
            <v>MAN</v>
          </cell>
          <cell r="U1758" t="str">
            <v>(vide)</v>
          </cell>
          <cell r="V1758" t="str">
            <v>PCS</v>
          </cell>
          <cell r="W1758">
            <v>211</v>
          </cell>
          <cell r="X1758">
            <v>211</v>
          </cell>
          <cell r="BT1758">
            <v>9</v>
          </cell>
          <cell r="BU1758">
            <v>53</v>
          </cell>
          <cell r="BV1758">
            <v>121</v>
          </cell>
          <cell r="BW1758">
            <v>20</v>
          </cell>
          <cell r="BX1758">
            <v>7</v>
          </cell>
          <cell r="BY1758">
            <v>1</v>
          </cell>
          <cell r="CL1758">
            <v>0</v>
          </cell>
        </row>
        <row r="1759">
          <cell r="D1759" t="str">
            <v>304TDR0-900-PCS</v>
          </cell>
          <cell r="E1759" t="str">
            <v>304TDR0</v>
          </cell>
          <cell r="F1759" t="str">
            <v>YOON</v>
          </cell>
          <cell r="G1759" t="str">
            <v>900</v>
          </cell>
          <cell r="H1759" t="str">
            <v>GREY MASTIC</v>
          </cell>
          <cell r="I1759">
            <v>6.2229999999999999</v>
          </cell>
          <cell r="J1759">
            <v>28</v>
          </cell>
          <cell r="K1759">
            <v>0</v>
          </cell>
          <cell r="L1759">
            <v>14</v>
          </cell>
          <cell r="M1759">
            <v>0</v>
          </cell>
          <cell r="N1759">
            <v>25</v>
          </cell>
          <cell r="O1759">
            <v>0</v>
          </cell>
          <cell r="P1759">
            <v>10</v>
          </cell>
          <cell r="Q1759">
            <v>0</v>
          </cell>
          <cell r="R1759" t="str">
            <v>HIVER 2019</v>
          </cell>
          <cell r="S1759" t="str">
            <v>APPAREL</v>
          </cell>
          <cell r="T1759" t="str">
            <v>WOMAN</v>
          </cell>
          <cell r="U1759" t="str">
            <v>(vide)</v>
          </cell>
          <cell r="V1759" t="str">
            <v>PCS</v>
          </cell>
          <cell r="W1759">
            <v>43</v>
          </cell>
          <cell r="X1759">
            <v>43</v>
          </cell>
          <cell r="BS1759">
            <v>3</v>
          </cell>
          <cell r="BT1759">
            <v>17</v>
          </cell>
          <cell r="BU1759">
            <v>11</v>
          </cell>
          <cell r="BV1759">
            <v>10</v>
          </cell>
          <cell r="BW1759">
            <v>2</v>
          </cell>
          <cell r="CL1759">
            <v>0</v>
          </cell>
        </row>
        <row r="1760">
          <cell r="D1760" t="str">
            <v>304TDR0-902-PCS</v>
          </cell>
          <cell r="E1760" t="str">
            <v>304TDR0</v>
          </cell>
          <cell r="F1760" t="str">
            <v>YOON</v>
          </cell>
          <cell r="G1760" t="str">
            <v>902</v>
          </cell>
          <cell r="H1760" t="str">
            <v>VIOLET DK PURPLE</v>
          </cell>
          <cell r="I1760">
            <v>6.2229999999999999</v>
          </cell>
          <cell r="J1760">
            <v>28</v>
          </cell>
          <cell r="K1760">
            <v>0</v>
          </cell>
          <cell r="L1760">
            <v>14</v>
          </cell>
          <cell r="M1760">
            <v>0</v>
          </cell>
          <cell r="N1760">
            <v>25</v>
          </cell>
          <cell r="O1760">
            <v>0</v>
          </cell>
          <cell r="P1760">
            <v>10</v>
          </cell>
          <cell r="Q1760">
            <v>0</v>
          </cell>
          <cell r="R1760" t="str">
            <v>HIVER 2019</v>
          </cell>
          <cell r="S1760" t="str">
            <v>APPAREL</v>
          </cell>
          <cell r="T1760" t="str">
            <v>WOMAN</v>
          </cell>
          <cell r="U1760" t="str">
            <v>(vide)</v>
          </cell>
          <cell r="V1760" t="str">
            <v>PCS</v>
          </cell>
          <cell r="W1760">
            <v>64</v>
          </cell>
          <cell r="X1760">
            <v>64</v>
          </cell>
          <cell r="BS1760">
            <v>6</v>
          </cell>
          <cell r="BT1760">
            <v>29</v>
          </cell>
          <cell r="BU1760">
            <v>15</v>
          </cell>
          <cell r="BV1760">
            <v>10</v>
          </cell>
          <cell r="BW1760">
            <v>4</v>
          </cell>
          <cell r="CL1760">
            <v>0</v>
          </cell>
        </row>
        <row r="1761">
          <cell r="D1761" t="str">
            <v>304TDS0-903-PCS</v>
          </cell>
          <cell r="E1761" t="str">
            <v>304TDS0</v>
          </cell>
          <cell r="F1761" t="str">
            <v>YUI</v>
          </cell>
          <cell r="G1761" t="str">
            <v>903</v>
          </cell>
          <cell r="H1761" t="str">
            <v>BLACK</v>
          </cell>
          <cell r="I1761">
            <v>5.9779999999999998</v>
          </cell>
          <cell r="J1761">
            <v>28</v>
          </cell>
          <cell r="K1761">
            <v>0</v>
          </cell>
          <cell r="L1761">
            <v>14</v>
          </cell>
          <cell r="M1761">
            <v>0</v>
          </cell>
          <cell r="N1761">
            <v>25</v>
          </cell>
          <cell r="O1761">
            <v>0</v>
          </cell>
          <cell r="P1761">
            <v>10</v>
          </cell>
          <cell r="Q1761">
            <v>0</v>
          </cell>
          <cell r="R1761" t="str">
            <v>HIVER 2019</v>
          </cell>
          <cell r="S1761" t="str">
            <v>APPAREL</v>
          </cell>
          <cell r="T1761" t="str">
            <v>WOMAN</v>
          </cell>
          <cell r="U1761" t="str">
            <v>(vide)</v>
          </cell>
          <cell r="V1761" t="str">
            <v>PCS</v>
          </cell>
          <cell r="W1761">
            <v>91</v>
          </cell>
          <cell r="X1761">
            <v>91</v>
          </cell>
          <cell r="BS1761">
            <v>5</v>
          </cell>
          <cell r="BT1761">
            <v>47</v>
          </cell>
          <cell r="BU1761">
            <v>19</v>
          </cell>
          <cell r="BV1761">
            <v>8</v>
          </cell>
          <cell r="BW1761">
            <v>12</v>
          </cell>
          <cell r="CL1761">
            <v>0</v>
          </cell>
        </row>
        <row r="1762">
          <cell r="D1762" t="str">
            <v>304TDS0-905-PCS</v>
          </cell>
          <cell r="E1762" t="str">
            <v>304TDS0</v>
          </cell>
          <cell r="F1762" t="str">
            <v>YUI</v>
          </cell>
          <cell r="G1762" t="str">
            <v>905</v>
          </cell>
          <cell r="H1762" t="str">
            <v>VIOLET DK PURPLE</v>
          </cell>
          <cell r="I1762">
            <v>5.9779999999999998</v>
          </cell>
          <cell r="J1762">
            <v>28</v>
          </cell>
          <cell r="K1762">
            <v>0</v>
          </cell>
          <cell r="L1762">
            <v>14</v>
          </cell>
          <cell r="M1762">
            <v>0</v>
          </cell>
          <cell r="N1762">
            <v>25</v>
          </cell>
          <cell r="O1762">
            <v>0</v>
          </cell>
          <cell r="P1762">
            <v>10</v>
          </cell>
          <cell r="Q1762">
            <v>0</v>
          </cell>
          <cell r="R1762" t="str">
            <v>HIVER 2019</v>
          </cell>
          <cell r="S1762" t="str">
            <v>APPAREL</v>
          </cell>
          <cell r="T1762" t="str">
            <v>WOMAN</v>
          </cell>
          <cell r="U1762" t="str">
            <v>(vide)</v>
          </cell>
          <cell r="V1762" t="str">
            <v>PCS</v>
          </cell>
          <cell r="W1762">
            <v>216</v>
          </cell>
          <cell r="X1762">
            <v>216</v>
          </cell>
          <cell r="BS1762">
            <v>34</v>
          </cell>
          <cell r="BT1762">
            <v>101</v>
          </cell>
          <cell r="BU1762">
            <v>68</v>
          </cell>
          <cell r="BV1762">
            <v>7</v>
          </cell>
          <cell r="BW1762">
            <v>6</v>
          </cell>
          <cell r="CL1762">
            <v>0</v>
          </cell>
        </row>
        <row r="1763">
          <cell r="D1763" t="str">
            <v>304TDU0-909-PCS</v>
          </cell>
          <cell r="E1763" t="str">
            <v>304TDU0</v>
          </cell>
          <cell r="F1763" t="str">
            <v>ISELIN</v>
          </cell>
          <cell r="G1763" t="str">
            <v>909</v>
          </cell>
          <cell r="H1763" t="str">
            <v>BLUE NAVY/PINK/WHITE</v>
          </cell>
          <cell r="I1763">
            <v>6.93</v>
          </cell>
          <cell r="J1763">
            <v>45</v>
          </cell>
          <cell r="K1763">
            <v>0</v>
          </cell>
          <cell r="L1763">
            <v>22.5</v>
          </cell>
          <cell r="M1763">
            <v>0</v>
          </cell>
          <cell r="N1763">
            <v>40</v>
          </cell>
          <cell r="O1763">
            <v>0</v>
          </cell>
          <cell r="P1763">
            <v>16</v>
          </cell>
          <cell r="Q1763">
            <v>0</v>
          </cell>
          <cell r="R1763" t="str">
            <v>HIVER 2019</v>
          </cell>
          <cell r="S1763" t="str">
            <v>APPAREL</v>
          </cell>
          <cell r="T1763" t="str">
            <v>MAN</v>
          </cell>
          <cell r="U1763" t="str">
            <v>(vide)</v>
          </cell>
          <cell r="V1763" t="str">
            <v>PCS</v>
          </cell>
          <cell r="W1763">
            <v>334</v>
          </cell>
          <cell r="X1763">
            <v>334</v>
          </cell>
          <cell r="BT1763">
            <v>17</v>
          </cell>
          <cell r="BU1763">
            <v>80</v>
          </cell>
          <cell r="BV1763">
            <v>149</v>
          </cell>
          <cell r="BW1763">
            <v>53</v>
          </cell>
          <cell r="BX1763">
            <v>34</v>
          </cell>
          <cell r="BY1763">
            <v>1</v>
          </cell>
          <cell r="CL1763">
            <v>0</v>
          </cell>
        </row>
        <row r="1764">
          <cell r="D1764" t="str">
            <v>304TDU0-912-PCS</v>
          </cell>
          <cell r="E1764" t="str">
            <v>304TDU0</v>
          </cell>
          <cell r="F1764" t="str">
            <v>ISELIN</v>
          </cell>
          <cell r="G1764" t="str">
            <v>912</v>
          </cell>
          <cell r="H1764" t="str">
            <v>BLACK/GREY/RED RUSSIA</v>
          </cell>
          <cell r="I1764">
            <v>6.93</v>
          </cell>
          <cell r="J1764">
            <v>45</v>
          </cell>
          <cell r="K1764">
            <v>0</v>
          </cell>
          <cell r="L1764">
            <v>22.5</v>
          </cell>
          <cell r="M1764">
            <v>0</v>
          </cell>
          <cell r="N1764">
            <v>40</v>
          </cell>
          <cell r="O1764">
            <v>0</v>
          </cell>
          <cell r="P1764">
            <v>16</v>
          </cell>
          <cell r="Q1764">
            <v>0</v>
          </cell>
          <cell r="R1764" t="str">
            <v>HIVER 2019</v>
          </cell>
          <cell r="S1764" t="str">
            <v>APPAREL</v>
          </cell>
          <cell r="T1764" t="str">
            <v>MAN</v>
          </cell>
          <cell r="U1764" t="str">
            <v>(vide)</v>
          </cell>
          <cell r="V1764" t="str">
            <v>PCS</v>
          </cell>
          <cell r="W1764">
            <v>72</v>
          </cell>
          <cell r="X1764">
            <v>72</v>
          </cell>
          <cell r="BT1764">
            <v>2</v>
          </cell>
          <cell r="BU1764">
            <v>13</v>
          </cell>
          <cell r="BV1764">
            <v>28</v>
          </cell>
          <cell r="BW1764">
            <v>19</v>
          </cell>
          <cell r="BX1764">
            <v>10</v>
          </cell>
          <cell r="CL1764">
            <v>0</v>
          </cell>
        </row>
        <row r="1765">
          <cell r="D1765" t="str">
            <v>304TDU0-926-PCS</v>
          </cell>
          <cell r="E1765" t="str">
            <v>304TDU0</v>
          </cell>
          <cell r="F1765" t="str">
            <v>ISELIN</v>
          </cell>
          <cell r="G1765" t="str">
            <v>926</v>
          </cell>
          <cell r="H1765" t="str">
            <v>GREY WARM/BLACK/WHITE</v>
          </cell>
          <cell r="I1765">
            <v>6.93</v>
          </cell>
          <cell r="J1765">
            <v>45</v>
          </cell>
          <cell r="K1765">
            <v>0</v>
          </cell>
          <cell r="L1765">
            <v>22.5</v>
          </cell>
          <cell r="M1765">
            <v>0</v>
          </cell>
          <cell r="N1765">
            <v>40</v>
          </cell>
          <cell r="O1765">
            <v>0</v>
          </cell>
          <cell r="P1765">
            <v>16</v>
          </cell>
          <cell r="Q1765">
            <v>0</v>
          </cell>
          <cell r="R1765" t="str">
            <v>HIVER 2019</v>
          </cell>
          <cell r="S1765" t="str">
            <v>APPAREL</v>
          </cell>
          <cell r="T1765" t="str">
            <v>MAN</v>
          </cell>
          <cell r="U1765" t="str">
            <v>(vide)</v>
          </cell>
          <cell r="V1765" t="str">
            <v>PCS</v>
          </cell>
          <cell r="W1765">
            <v>65</v>
          </cell>
          <cell r="X1765">
            <v>65</v>
          </cell>
          <cell r="BT1765">
            <v>4</v>
          </cell>
          <cell r="BU1765">
            <v>20</v>
          </cell>
          <cell r="BV1765">
            <v>20</v>
          </cell>
          <cell r="BW1765">
            <v>7</v>
          </cell>
          <cell r="BX1765">
            <v>12</v>
          </cell>
          <cell r="BY1765">
            <v>2</v>
          </cell>
          <cell r="CL1765">
            <v>0</v>
          </cell>
        </row>
        <row r="1766">
          <cell r="D1766" t="str">
            <v>304TDW0-930-PCS</v>
          </cell>
          <cell r="E1766" t="str">
            <v>304TDW0</v>
          </cell>
          <cell r="F1766" t="str">
            <v>ISLEM</v>
          </cell>
          <cell r="G1766" t="str">
            <v>930</v>
          </cell>
          <cell r="H1766" t="str">
            <v>BLACK FANCY</v>
          </cell>
          <cell r="I1766">
            <v>7.484</v>
          </cell>
          <cell r="J1766">
            <v>42</v>
          </cell>
          <cell r="K1766">
            <v>0</v>
          </cell>
          <cell r="L1766">
            <v>21</v>
          </cell>
          <cell r="M1766">
            <v>0</v>
          </cell>
          <cell r="N1766">
            <v>40</v>
          </cell>
          <cell r="O1766">
            <v>0</v>
          </cell>
          <cell r="P1766">
            <v>16</v>
          </cell>
          <cell r="Q1766">
            <v>0</v>
          </cell>
          <cell r="R1766" t="str">
            <v>HIVER 2019</v>
          </cell>
          <cell r="S1766" t="str">
            <v>APPAREL</v>
          </cell>
          <cell r="T1766" t="str">
            <v>MAN</v>
          </cell>
          <cell r="U1766" t="str">
            <v>(vide)</v>
          </cell>
          <cell r="V1766" t="str">
            <v>PCS</v>
          </cell>
          <cell r="W1766">
            <v>43</v>
          </cell>
          <cell r="X1766">
            <v>43</v>
          </cell>
          <cell r="BT1766">
            <v>9</v>
          </cell>
          <cell r="BU1766">
            <v>13</v>
          </cell>
          <cell r="BV1766">
            <v>7</v>
          </cell>
          <cell r="BW1766">
            <v>3</v>
          </cell>
          <cell r="BX1766">
            <v>9</v>
          </cell>
          <cell r="BY1766">
            <v>2</v>
          </cell>
          <cell r="CL1766">
            <v>0</v>
          </cell>
        </row>
        <row r="1767">
          <cell r="D1767" t="str">
            <v>304TDY0-926-PCS</v>
          </cell>
          <cell r="E1767" t="str">
            <v>304TDY0</v>
          </cell>
          <cell r="F1767" t="str">
            <v>ISAI</v>
          </cell>
          <cell r="G1767" t="str">
            <v>926</v>
          </cell>
          <cell r="H1767" t="str">
            <v>GREY WARM/BLACK/WHITE</v>
          </cell>
          <cell r="I1767">
            <v>12.842000000000001</v>
          </cell>
          <cell r="J1767">
            <v>60</v>
          </cell>
          <cell r="K1767">
            <v>0</v>
          </cell>
          <cell r="L1767">
            <v>30</v>
          </cell>
          <cell r="M1767">
            <v>0</v>
          </cell>
          <cell r="N1767">
            <v>50</v>
          </cell>
          <cell r="O1767">
            <v>0</v>
          </cell>
          <cell r="P1767">
            <v>20</v>
          </cell>
          <cell r="Q1767">
            <v>0</v>
          </cell>
          <cell r="R1767" t="str">
            <v>HIVER 2019</v>
          </cell>
          <cell r="S1767" t="str">
            <v>APPAREL</v>
          </cell>
          <cell r="T1767" t="str">
            <v>MAN</v>
          </cell>
          <cell r="U1767" t="str">
            <v>(vide)</v>
          </cell>
          <cell r="V1767" t="str">
            <v>PCS</v>
          </cell>
          <cell r="W1767">
            <v>11</v>
          </cell>
          <cell r="X1767">
            <v>11</v>
          </cell>
          <cell r="BU1767">
            <v>2</v>
          </cell>
          <cell r="BV1767">
            <v>4</v>
          </cell>
          <cell r="BW1767">
            <v>3</v>
          </cell>
          <cell r="BX1767">
            <v>2</v>
          </cell>
          <cell r="CL1767">
            <v>0</v>
          </cell>
        </row>
        <row r="1768">
          <cell r="D1768" t="str">
            <v>304TEP0-924-PCS</v>
          </cell>
          <cell r="E1768" t="str">
            <v>304TEP0</v>
          </cell>
          <cell r="F1768" t="str">
            <v>ITAP</v>
          </cell>
          <cell r="G1768" t="str">
            <v>924</v>
          </cell>
          <cell r="H1768" t="str">
            <v>GREEN / BLUE NAVY</v>
          </cell>
          <cell r="I1768">
            <v>2.7810000000000001</v>
          </cell>
          <cell r="J1768">
            <v>25</v>
          </cell>
          <cell r="K1768">
            <v>0</v>
          </cell>
          <cell r="L1768">
            <v>12.5</v>
          </cell>
          <cell r="M1768">
            <v>0</v>
          </cell>
          <cell r="N1768">
            <v>22</v>
          </cell>
          <cell r="O1768">
            <v>0</v>
          </cell>
          <cell r="P1768">
            <v>8.8000000000000007</v>
          </cell>
          <cell r="Q1768">
            <v>0</v>
          </cell>
          <cell r="R1768" t="str">
            <v>ETE 2021</v>
          </cell>
          <cell r="S1768" t="str">
            <v>APPAREL</v>
          </cell>
          <cell r="T1768" t="str">
            <v>MAN</v>
          </cell>
          <cell r="U1768" t="str">
            <v>(vide)</v>
          </cell>
          <cell r="V1768" t="str">
            <v>PCS</v>
          </cell>
          <cell r="W1768">
            <v>774</v>
          </cell>
          <cell r="X1768">
            <v>774</v>
          </cell>
          <cell r="BT1768">
            <v>229</v>
          </cell>
          <cell r="BU1768">
            <v>271</v>
          </cell>
          <cell r="BV1768">
            <v>255</v>
          </cell>
          <cell r="BW1768">
            <v>19</v>
          </cell>
          <cell r="CL1768">
            <v>0</v>
          </cell>
        </row>
        <row r="1769">
          <cell r="D1769" t="str">
            <v>304TEP0-A00-PCS</v>
          </cell>
          <cell r="E1769" t="str">
            <v>304TEP0</v>
          </cell>
          <cell r="F1769" t="str">
            <v>ITAP</v>
          </cell>
          <cell r="G1769" t="str">
            <v>A00</v>
          </cell>
          <cell r="H1769" t="str">
            <v>BLUE NAVY / GREEN</v>
          </cell>
          <cell r="I1769">
            <v>2.7810000000000001</v>
          </cell>
          <cell r="J1769">
            <v>25</v>
          </cell>
          <cell r="K1769">
            <v>0</v>
          </cell>
          <cell r="L1769">
            <v>12.5</v>
          </cell>
          <cell r="M1769">
            <v>0</v>
          </cell>
          <cell r="N1769">
            <v>22</v>
          </cell>
          <cell r="O1769">
            <v>0</v>
          </cell>
          <cell r="P1769">
            <v>8.8000000000000007</v>
          </cell>
          <cell r="Q1769">
            <v>0</v>
          </cell>
          <cell r="R1769" t="str">
            <v>ETE 2021</v>
          </cell>
          <cell r="S1769" t="str">
            <v>APPAREL</v>
          </cell>
          <cell r="T1769" t="str">
            <v>MAN</v>
          </cell>
          <cell r="U1769" t="str">
            <v>(vide)</v>
          </cell>
          <cell r="V1769" t="str">
            <v>PCS</v>
          </cell>
          <cell r="W1769">
            <v>731</v>
          </cell>
          <cell r="X1769">
            <v>731</v>
          </cell>
          <cell r="BT1769">
            <v>221</v>
          </cell>
          <cell r="BU1769">
            <v>254</v>
          </cell>
          <cell r="BV1769">
            <v>244</v>
          </cell>
          <cell r="BW1769">
            <v>12</v>
          </cell>
          <cell r="CL1769">
            <v>0</v>
          </cell>
        </row>
        <row r="1770">
          <cell r="D1770" t="str">
            <v>304THL0-900-C6</v>
          </cell>
          <cell r="E1770" t="str">
            <v>304THL0</v>
          </cell>
          <cell r="F1770" t="str">
            <v>ZADAR</v>
          </cell>
          <cell r="G1770" t="str">
            <v>900</v>
          </cell>
          <cell r="H1770" t="str">
            <v xml:space="preserve">BLACK WHITE </v>
          </cell>
          <cell r="I1770">
            <v>3.7330000000000001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25</v>
          </cell>
          <cell r="O1770">
            <v>0</v>
          </cell>
          <cell r="P1770">
            <v>25</v>
          </cell>
          <cell r="Q1770">
            <v>0</v>
          </cell>
          <cell r="R1770" t="str">
            <v>HIVER 2019</v>
          </cell>
          <cell r="S1770" t="str">
            <v>BAG</v>
          </cell>
          <cell r="T1770" t="str">
            <v>UNISEX</v>
          </cell>
          <cell r="U1770" t="str">
            <v>S-6</v>
          </cell>
          <cell r="V1770" t="str">
            <v>C6</v>
          </cell>
          <cell r="W1770">
            <v>1308</v>
          </cell>
          <cell r="X1770">
            <v>218</v>
          </cell>
          <cell r="CG1770">
            <v>218</v>
          </cell>
          <cell r="CL1770">
            <v>0</v>
          </cell>
        </row>
        <row r="1771">
          <cell r="D1771" t="str">
            <v>304THM0-901-PCS</v>
          </cell>
          <cell r="E1771" t="str">
            <v>304THM0</v>
          </cell>
          <cell r="F1771" t="str">
            <v>LOGO VARDA</v>
          </cell>
          <cell r="G1771" t="str">
            <v>901</v>
          </cell>
          <cell r="H1771" t="str">
            <v xml:space="preserve">BLACK PINK </v>
          </cell>
          <cell r="I1771">
            <v>3.0409999999999999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20</v>
          </cell>
          <cell r="O1771">
            <v>0</v>
          </cell>
          <cell r="P1771">
            <v>10</v>
          </cell>
          <cell r="Q1771">
            <v>0</v>
          </cell>
          <cell r="R1771" t="str">
            <v>HIVER 2019</v>
          </cell>
          <cell r="S1771" t="str">
            <v>BAG</v>
          </cell>
          <cell r="T1771" t="str">
            <v>UNISEX</v>
          </cell>
          <cell r="U1771" t="str">
            <v>(vide)</v>
          </cell>
          <cell r="V1771" t="str">
            <v>PCS</v>
          </cell>
          <cell r="W1771">
            <v>271</v>
          </cell>
          <cell r="X1771">
            <v>271</v>
          </cell>
          <cell r="CF1771">
            <v>271</v>
          </cell>
          <cell r="CL1771">
            <v>0</v>
          </cell>
        </row>
        <row r="1772">
          <cell r="D1772" t="str">
            <v>304THM0-902-PCS</v>
          </cell>
          <cell r="E1772" t="str">
            <v>304THM0</v>
          </cell>
          <cell r="F1772" t="str">
            <v>LOGO VARDA</v>
          </cell>
          <cell r="G1772" t="str">
            <v>902</v>
          </cell>
          <cell r="H1772" t="str">
            <v xml:space="preserve">BLACK GREY </v>
          </cell>
          <cell r="I1772">
            <v>3.0409999999999999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20</v>
          </cell>
          <cell r="O1772">
            <v>0</v>
          </cell>
          <cell r="P1772">
            <v>10</v>
          </cell>
          <cell r="Q1772">
            <v>0</v>
          </cell>
          <cell r="R1772" t="str">
            <v>HIVER 2019</v>
          </cell>
          <cell r="S1772" t="str">
            <v>BAG</v>
          </cell>
          <cell r="T1772" t="str">
            <v>UNISEX</v>
          </cell>
          <cell r="U1772" t="str">
            <v>(vide)</v>
          </cell>
          <cell r="V1772" t="str">
            <v>PCS</v>
          </cell>
          <cell r="W1772">
            <v>249</v>
          </cell>
          <cell r="X1772">
            <v>249</v>
          </cell>
          <cell r="CF1772">
            <v>249</v>
          </cell>
          <cell r="CL1772">
            <v>0</v>
          </cell>
        </row>
        <row r="1773">
          <cell r="D1773" t="str">
            <v>304TII0-953-PCS</v>
          </cell>
          <cell r="E1773" t="str">
            <v>304TII0</v>
          </cell>
          <cell r="F1773" t="str">
            <v>CAMELIA 222 BANDA 10</v>
          </cell>
          <cell r="G1773" t="str">
            <v>953</v>
          </cell>
          <cell r="H1773" t="str">
            <v xml:space="preserve">WHITE ANTIQUE BRONZE </v>
          </cell>
          <cell r="I1773">
            <v>17.888000000000002</v>
          </cell>
          <cell r="J1773">
            <v>99</v>
          </cell>
          <cell r="K1773">
            <v>0</v>
          </cell>
          <cell r="L1773">
            <v>39.6</v>
          </cell>
          <cell r="M1773">
            <v>0</v>
          </cell>
          <cell r="N1773">
            <v>90</v>
          </cell>
          <cell r="O1773">
            <v>0</v>
          </cell>
          <cell r="P1773">
            <v>36</v>
          </cell>
          <cell r="Q1773">
            <v>0</v>
          </cell>
          <cell r="R1773" t="str">
            <v>ETE 2020</v>
          </cell>
          <cell r="S1773" t="str">
            <v>APPAREL</v>
          </cell>
          <cell r="T1773" t="str">
            <v>WOMAN</v>
          </cell>
          <cell r="U1773" t="str">
            <v>(vide)</v>
          </cell>
          <cell r="V1773" t="str">
            <v>PCS</v>
          </cell>
          <cell r="W1773">
            <v>23</v>
          </cell>
          <cell r="X1773">
            <v>23</v>
          </cell>
          <cell r="BS1773">
            <v>2</v>
          </cell>
          <cell r="BT1773">
            <v>5</v>
          </cell>
          <cell r="BU1773">
            <v>10</v>
          </cell>
          <cell r="BV1773">
            <v>6</v>
          </cell>
          <cell r="CL1773">
            <v>0</v>
          </cell>
        </row>
        <row r="1774">
          <cell r="D1774" t="str">
            <v>304TII0-AAL-PCS</v>
          </cell>
          <cell r="E1774" t="str">
            <v>304TII0</v>
          </cell>
          <cell r="F1774" t="str">
            <v>CAMELIA 222 BANDA 10</v>
          </cell>
          <cell r="G1774" t="str">
            <v>AAL</v>
          </cell>
          <cell r="H1774" t="str">
            <v xml:space="preserve">BLACK WHITE </v>
          </cell>
          <cell r="I1774">
            <v>17.888000000000002</v>
          </cell>
          <cell r="J1774">
            <v>99</v>
          </cell>
          <cell r="K1774">
            <v>0</v>
          </cell>
          <cell r="L1774">
            <v>39.6</v>
          </cell>
          <cell r="M1774">
            <v>0</v>
          </cell>
          <cell r="N1774">
            <v>90</v>
          </cell>
          <cell r="O1774">
            <v>0</v>
          </cell>
          <cell r="P1774">
            <v>36</v>
          </cell>
          <cell r="Q1774">
            <v>0</v>
          </cell>
          <cell r="R1774" t="str">
            <v>ETE 2020</v>
          </cell>
          <cell r="S1774" t="str">
            <v>APPAREL</v>
          </cell>
          <cell r="T1774" t="str">
            <v>WOMAN</v>
          </cell>
          <cell r="U1774" t="str">
            <v>(vide)</v>
          </cell>
          <cell r="V1774" t="str">
            <v>PCS</v>
          </cell>
          <cell r="W1774">
            <v>38</v>
          </cell>
          <cell r="X1774">
            <v>38</v>
          </cell>
          <cell r="BS1774">
            <v>4</v>
          </cell>
          <cell r="BT1774">
            <v>11</v>
          </cell>
          <cell r="BU1774">
            <v>17</v>
          </cell>
          <cell r="BV1774">
            <v>6</v>
          </cell>
          <cell r="CL1774">
            <v>0</v>
          </cell>
        </row>
        <row r="1775">
          <cell r="D1775" t="str">
            <v>304TIJ0-953-PCS</v>
          </cell>
          <cell r="E1775" t="str">
            <v>304TIJ0</v>
          </cell>
          <cell r="F1775" t="str">
            <v xml:space="preserve">COZY 222 BANDA 10 </v>
          </cell>
          <cell r="G1775" t="str">
            <v>953</v>
          </cell>
          <cell r="H1775" t="str">
            <v xml:space="preserve">WHITE ANTIQUE BRONZE </v>
          </cell>
          <cell r="I1775">
            <v>5.4850000000000003</v>
          </cell>
          <cell r="J1775">
            <v>40</v>
          </cell>
          <cell r="K1775">
            <v>0</v>
          </cell>
          <cell r="L1775">
            <v>16</v>
          </cell>
          <cell r="M1775">
            <v>0</v>
          </cell>
          <cell r="N1775">
            <v>35</v>
          </cell>
          <cell r="O1775">
            <v>0</v>
          </cell>
          <cell r="P1775">
            <v>14</v>
          </cell>
          <cell r="Q1775">
            <v>0</v>
          </cell>
          <cell r="R1775" t="str">
            <v>HIVER 2020</v>
          </cell>
          <cell r="S1775" t="str">
            <v>APPAREL</v>
          </cell>
          <cell r="T1775" t="str">
            <v>UNISEX</v>
          </cell>
          <cell r="U1775" t="str">
            <v>(vide)</v>
          </cell>
          <cell r="V1775" t="str">
            <v>PCS</v>
          </cell>
          <cell r="W1775">
            <v>21</v>
          </cell>
          <cell r="X1775">
            <v>21</v>
          </cell>
          <cell r="BT1775">
            <v>4</v>
          </cell>
          <cell r="BU1775">
            <v>9</v>
          </cell>
          <cell r="BV1775">
            <v>4</v>
          </cell>
          <cell r="BW1775">
            <v>3</v>
          </cell>
          <cell r="BX1775">
            <v>1</v>
          </cell>
          <cell r="CL1775">
            <v>0</v>
          </cell>
        </row>
        <row r="1776">
          <cell r="D1776" t="str">
            <v>304TIJ0-AAL-PCS</v>
          </cell>
          <cell r="E1776" t="str">
            <v>304TIJ0</v>
          </cell>
          <cell r="F1776" t="str">
            <v xml:space="preserve">COZY 222 BANDA 10 </v>
          </cell>
          <cell r="G1776" t="str">
            <v>AAL</v>
          </cell>
          <cell r="H1776" t="str">
            <v xml:space="preserve">BLACK WHITE </v>
          </cell>
          <cell r="I1776">
            <v>5.4850000000000003</v>
          </cell>
          <cell r="J1776">
            <v>40</v>
          </cell>
          <cell r="K1776">
            <v>0</v>
          </cell>
          <cell r="L1776">
            <v>16</v>
          </cell>
          <cell r="M1776">
            <v>0</v>
          </cell>
          <cell r="N1776">
            <v>35</v>
          </cell>
          <cell r="O1776">
            <v>0</v>
          </cell>
          <cell r="P1776">
            <v>14</v>
          </cell>
          <cell r="Q1776">
            <v>0</v>
          </cell>
          <cell r="R1776" t="str">
            <v>HIVER 2020</v>
          </cell>
          <cell r="S1776" t="str">
            <v>APPAREL</v>
          </cell>
          <cell r="T1776" t="str">
            <v>UNISEX</v>
          </cell>
          <cell r="U1776" t="str">
            <v>(vide)</v>
          </cell>
          <cell r="V1776" t="str">
            <v>PCS</v>
          </cell>
          <cell r="W1776">
            <v>35</v>
          </cell>
          <cell r="X1776">
            <v>35</v>
          </cell>
          <cell r="BT1776">
            <v>9</v>
          </cell>
          <cell r="BU1776">
            <v>12</v>
          </cell>
          <cell r="BV1776">
            <v>9</v>
          </cell>
          <cell r="BW1776">
            <v>3</v>
          </cell>
          <cell r="BX1776">
            <v>2</v>
          </cell>
          <cell r="CL1776">
            <v>0</v>
          </cell>
        </row>
        <row r="1777">
          <cell r="D1777" t="str">
            <v>304TIK0-AAH-PCS</v>
          </cell>
          <cell r="E1777" t="str">
            <v>304TIK0</v>
          </cell>
          <cell r="F1777" t="str">
            <v>CINDY 222 BANDA 10</v>
          </cell>
          <cell r="G1777" t="str">
            <v>AAH</v>
          </cell>
          <cell r="H1777" t="str">
            <v>WHITE ANTIQUE-BRONZE</v>
          </cell>
          <cell r="I1777">
            <v>8.1720000000000006</v>
          </cell>
          <cell r="J1777">
            <v>49</v>
          </cell>
          <cell r="K1777">
            <v>0</v>
          </cell>
          <cell r="L1777">
            <v>19.600000000000001</v>
          </cell>
          <cell r="M1777">
            <v>0</v>
          </cell>
          <cell r="N1777">
            <v>45</v>
          </cell>
          <cell r="O1777">
            <v>0</v>
          </cell>
          <cell r="P1777">
            <v>18</v>
          </cell>
          <cell r="Q1777">
            <v>0</v>
          </cell>
          <cell r="R1777" t="str">
            <v>ETE 2020</v>
          </cell>
          <cell r="S1777" t="str">
            <v>APPAREL</v>
          </cell>
          <cell r="T1777" t="str">
            <v>WOMAN</v>
          </cell>
          <cell r="U1777" t="str">
            <v>(vide)</v>
          </cell>
          <cell r="V1777" t="str">
            <v>PCS</v>
          </cell>
          <cell r="W1777">
            <v>6</v>
          </cell>
          <cell r="X1777">
            <v>6</v>
          </cell>
          <cell r="BU1777">
            <v>3</v>
          </cell>
          <cell r="BV1777">
            <v>3</v>
          </cell>
          <cell r="CL1777">
            <v>0</v>
          </cell>
        </row>
        <row r="1778">
          <cell r="D1778" t="str">
            <v>304TIK0-AAL-PCS</v>
          </cell>
          <cell r="E1778" t="str">
            <v>304TIK0</v>
          </cell>
          <cell r="F1778" t="str">
            <v>CINDY 222 BANDA 10</v>
          </cell>
          <cell r="G1778" t="str">
            <v>AAL</v>
          </cell>
          <cell r="H1778" t="str">
            <v xml:space="preserve">BLACK WHITE </v>
          </cell>
          <cell r="I1778">
            <v>8.1720000000000006</v>
          </cell>
          <cell r="J1778">
            <v>49</v>
          </cell>
          <cell r="K1778">
            <v>0</v>
          </cell>
          <cell r="L1778">
            <v>19.600000000000001</v>
          </cell>
          <cell r="M1778">
            <v>0</v>
          </cell>
          <cell r="N1778">
            <v>45</v>
          </cell>
          <cell r="O1778">
            <v>0</v>
          </cell>
          <cell r="P1778">
            <v>18</v>
          </cell>
          <cell r="Q1778">
            <v>0</v>
          </cell>
          <cell r="R1778" t="str">
            <v>ETE 2020</v>
          </cell>
          <cell r="S1778" t="str">
            <v>APPAREL</v>
          </cell>
          <cell r="T1778" t="str">
            <v>WOMAN</v>
          </cell>
          <cell r="U1778" t="str">
            <v>(vide)</v>
          </cell>
          <cell r="V1778" t="str">
            <v>PCS</v>
          </cell>
          <cell r="W1778">
            <v>49</v>
          </cell>
          <cell r="X1778">
            <v>49</v>
          </cell>
          <cell r="BS1778">
            <v>3</v>
          </cell>
          <cell r="BT1778">
            <v>15</v>
          </cell>
          <cell r="BU1778">
            <v>20</v>
          </cell>
          <cell r="BV1778">
            <v>11</v>
          </cell>
          <cell r="CL1778">
            <v>0</v>
          </cell>
        </row>
        <row r="1779">
          <cell r="D1779" t="str">
            <v>304TIM0-954-PCS</v>
          </cell>
          <cell r="E1779" t="str">
            <v>304TIM0</v>
          </cell>
          <cell r="F1779" t="str">
            <v>CIEL 222 BANDA 10</v>
          </cell>
          <cell r="G1779" t="str">
            <v>954</v>
          </cell>
          <cell r="H1779" t="str">
            <v xml:space="preserve">BLUE DK BRONZE </v>
          </cell>
          <cell r="I1779">
            <v>20.891999999999999</v>
          </cell>
          <cell r="J1779">
            <v>79</v>
          </cell>
          <cell r="K1779">
            <v>0</v>
          </cell>
          <cell r="L1779">
            <v>32.6</v>
          </cell>
          <cell r="M1779">
            <v>0</v>
          </cell>
          <cell r="N1779">
            <v>70</v>
          </cell>
          <cell r="O1779">
            <v>0</v>
          </cell>
          <cell r="P1779">
            <v>28</v>
          </cell>
          <cell r="Q1779">
            <v>0</v>
          </cell>
          <cell r="R1779" t="str">
            <v>ETE 2020</v>
          </cell>
          <cell r="S1779" t="str">
            <v>APPAREL</v>
          </cell>
          <cell r="T1779" t="str">
            <v>MAN</v>
          </cell>
          <cell r="U1779" t="str">
            <v>(vide)</v>
          </cell>
          <cell r="V1779" t="str">
            <v>PCS</v>
          </cell>
          <cell r="W1779">
            <v>22</v>
          </cell>
          <cell r="X1779">
            <v>22</v>
          </cell>
          <cell r="BT1779">
            <v>4</v>
          </cell>
          <cell r="BU1779">
            <v>5</v>
          </cell>
          <cell r="BV1779">
            <v>7</v>
          </cell>
          <cell r="BW1779">
            <v>6</v>
          </cell>
          <cell r="CL1779">
            <v>0</v>
          </cell>
        </row>
        <row r="1780">
          <cell r="D1780" t="str">
            <v>304TIM0-AAL-PCS</v>
          </cell>
          <cell r="E1780" t="str">
            <v>304TIM0</v>
          </cell>
          <cell r="F1780" t="str">
            <v>CIEL 222 BANDA 10</v>
          </cell>
          <cell r="G1780" t="str">
            <v>AAL</v>
          </cell>
          <cell r="H1780" t="str">
            <v xml:space="preserve">BLACK WHITE </v>
          </cell>
          <cell r="I1780">
            <v>20.891999999999999</v>
          </cell>
          <cell r="J1780">
            <v>79</v>
          </cell>
          <cell r="K1780">
            <v>0</v>
          </cell>
          <cell r="L1780">
            <v>32.6</v>
          </cell>
          <cell r="M1780">
            <v>0</v>
          </cell>
          <cell r="N1780">
            <v>70</v>
          </cell>
          <cell r="O1780">
            <v>0</v>
          </cell>
          <cell r="P1780">
            <v>28</v>
          </cell>
          <cell r="Q1780">
            <v>0</v>
          </cell>
          <cell r="R1780" t="str">
            <v>ETE 2020</v>
          </cell>
          <cell r="S1780" t="str">
            <v>APPAREL</v>
          </cell>
          <cell r="T1780" t="str">
            <v>MAN</v>
          </cell>
          <cell r="U1780" t="str">
            <v>(vide)</v>
          </cell>
          <cell r="V1780" t="str">
            <v>PCS</v>
          </cell>
          <cell r="W1780">
            <v>21</v>
          </cell>
          <cell r="X1780">
            <v>21</v>
          </cell>
          <cell r="BT1780">
            <v>2</v>
          </cell>
          <cell r="BU1780">
            <v>5</v>
          </cell>
          <cell r="BV1780">
            <v>8</v>
          </cell>
          <cell r="BW1780">
            <v>6</v>
          </cell>
          <cell r="CL1780">
            <v>0</v>
          </cell>
        </row>
        <row r="1781">
          <cell r="D1781" t="str">
            <v>304TIN0-953-PCS</v>
          </cell>
          <cell r="E1781" t="str">
            <v>304TIN0</v>
          </cell>
          <cell r="F1781" t="str">
            <v>CLUMSY 222 BANDA 10</v>
          </cell>
          <cell r="G1781" t="str">
            <v>953</v>
          </cell>
          <cell r="H1781" t="str">
            <v xml:space="preserve">WHITE ANTIQUE BRONZE </v>
          </cell>
          <cell r="I1781">
            <v>12.117000000000001</v>
          </cell>
          <cell r="J1781">
            <v>79</v>
          </cell>
          <cell r="K1781">
            <v>0</v>
          </cell>
          <cell r="L1781">
            <v>31.6</v>
          </cell>
          <cell r="M1781">
            <v>0</v>
          </cell>
          <cell r="N1781">
            <v>70</v>
          </cell>
          <cell r="O1781">
            <v>0</v>
          </cell>
          <cell r="P1781">
            <v>28</v>
          </cell>
          <cell r="Q1781">
            <v>0</v>
          </cell>
          <cell r="R1781" t="str">
            <v>ETE 2020</v>
          </cell>
          <cell r="S1781" t="str">
            <v>APPAREL</v>
          </cell>
          <cell r="T1781" t="str">
            <v>WOMAN</v>
          </cell>
          <cell r="U1781" t="str">
            <v>(vide)</v>
          </cell>
          <cell r="V1781" t="str">
            <v>PCS</v>
          </cell>
          <cell r="W1781">
            <v>27</v>
          </cell>
          <cell r="X1781">
            <v>27</v>
          </cell>
          <cell r="BS1781">
            <v>6</v>
          </cell>
          <cell r="BT1781">
            <v>8</v>
          </cell>
          <cell r="BU1781">
            <v>7</v>
          </cell>
          <cell r="BV1781">
            <v>6</v>
          </cell>
          <cell r="CL1781">
            <v>0</v>
          </cell>
        </row>
        <row r="1782">
          <cell r="D1782" t="str">
            <v>304TIN0-AAL-PCS</v>
          </cell>
          <cell r="E1782" t="str">
            <v>304TIN0</v>
          </cell>
          <cell r="F1782" t="str">
            <v>CLUMSY 222 BANDA 10</v>
          </cell>
          <cell r="G1782" t="str">
            <v>AAL</v>
          </cell>
          <cell r="H1782" t="str">
            <v xml:space="preserve">BLACK WHITE </v>
          </cell>
          <cell r="I1782">
            <v>12.117000000000001</v>
          </cell>
          <cell r="J1782">
            <v>79</v>
          </cell>
          <cell r="K1782">
            <v>0</v>
          </cell>
          <cell r="L1782">
            <v>31.6</v>
          </cell>
          <cell r="M1782">
            <v>0</v>
          </cell>
          <cell r="N1782">
            <v>70</v>
          </cell>
          <cell r="O1782">
            <v>0</v>
          </cell>
          <cell r="P1782">
            <v>28</v>
          </cell>
          <cell r="Q1782">
            <v>0</v>
          </cell>
          <cell r="R1782" t="str">
            <v>ETE 2020</v>
          </cell>
          <cell r="S1782" t="str">
            <v>APPAREL</v>
          </cell>
          <cell r="T1782" t="str">
            <v>WOMAN</v>
          </cell>
          <cell r="U1782" t="str">
            <v>(vide)</v>
          </cell>
          <cell r="V1782" t="str">
            <v>PCS</v>
          </cell>
          <cell r="W1782">
            <v>21</v>
          </cell>
          <cell r="X1782">
            <v>21</v>
          </cell>
          <cell r="BS1782">
            <v>5</v>
          </cell>
          <cell r="BT1782">
            <v>8</v>
          </cell>
          <cell r="BU1782">
            <v>6</v>
          </cell>
          <cell r="BV1782">
            <v>2</v>
          </cell>
          <cell r="CL1782">
            <v>0</v>
          </cell>
        </row>
        <row r="1783">
          <cell r="D1783" t="str">
            <v>304TU10-910-PCS</v>
          </cell>
          <cell r="E1783" t="str">
            <v>304TU10</v>
          </cell>
          <cell r="F1783" t="str">
            <v>GARIBALDO</v>
          </cell>
          <cell r="G1783" t="str">
            <v>910</v>
          </cell>
          <cell r="H1783" t="str">
            <v>GREY MD MEL</v>
          </cell>
          <cell r="I1783">
            <v>4.7409999999999997</v>
          </cell>
          <cell r="J1783">
            <v>30</v>
          </cell>
          <cell r="K1783">
            <v>0</v>
          </cell>
          <cell r="L1783">
            <v>15</v>
          </cell>
          <cell r="M1783">
            <v>0</v>
          </cell>
          <cell r="N1783">
            <v>27</v>
          </cell>
          <cell r="O1783">
            <v>0</v>
          </cell>
          <cell r="P1783">
            <v>13.5</v>
          </cell>
          <cell r="Q1783">
            <v>0</v>
          </cell>
          <cell r="R1783" t="str">
            <v>HIVER 2019</v>
          </cell>
          <cell r="S1783" t="str">
            <v>APPAREL</v>
          </cell>
          <cell r="T1783" t="str">
            <v>MAN</v>
          </cell>
          <cell r="U1783" t="str">
            <v>(vide)</v>
          </cell>
          <cell r="V1783" t="str">
            <v>PCS</v>
          </cell>
          <cell r="W1783">
            <v>4</v>
          </cell>
          <cell r="X1783">
            <v>4</v>
          </cell>
          <cell r="BW1783">
            <v>1</v>
          </cell>
          <cell r="BY1783">
            <v>3</v>
          </cell>
          <cell r="CL1783">
            <v>0</v>
          </cell>
        </row>
        <row r="1784">
          <cell r="D1784" t="str">
            <v>304TU10-910-C10HT</v>
          </cell>
          <cell r="E1784" t="str">
            <v>304TU10</v>
          </cell>
          <cell r="F1784" t="str">
            <v>GARIBALDO</v>
          </cell>
          <cell r="G1784" t="str">
            <v>910</v>
          </cell>
          <cell r="H1784" t="str">
            <v>GREY MD MEL</v>
          </cell>
          <cell r="I1784">
            <v>4.7409999999999997</v>
          </cell>
          <cell r="J1784">
            <v>30</v>
          </cell>
          <cell r="K1784">
            <v>0</v>
          </cell>
          <cell r="L1784">
            <v>15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  <cell r="R1784" t="str">
            <v>HIVER 2019</v>
          </cell>
          <cell r="S1784" t="str">
            <v>APPAREL</v>
          </cell>
          <cell r="T1784" t="str">
            <v>MAN</v>
          </cell>
          <cell r="U1784" t="str">
            <v>2XL-1|L-3|M-2|S-1|XL-3</v>
          </cell>
          <cell r="V1784" t="str">
            <v>C10HT</v>
          </cell>
          <cell r="W1784">
            <v>300</v>
          </cell>
          <cell r="X1784">
            <v>30</v>
          </cell>
          <cell r="CG1784">
            <v>30</v>
          </cell>
          <cell r="CL1784">
            <v>0</v>
          </cell>
        </row>
        <row r="1785">
          <cell r="D1785" t="str">
            <v>304TU10-911-PCS</v>
          </cell>
          <cell r="E1785" t="str">
            <v>304TU10</v>
          </cell>
          <cell r="F1785" t="str">
            <v>GARIBALDO</v>
          </cell>
          <cell r="G1785" t="str">
            <v>911</v>
          </cell>
          <cell r="H1785" t="str">
            <v>BLACK</v>
          </cell>
          <cell r="I1785">
            <v>4.7409999999999997</v>
          </cell>
          <cell r="J1785">
            <v>30</v>
          </cell>
          <cell r="K1785">
            <v>0</v>
          </cell>
          <cell r="L1785">
            <v>15</v>
          </cell>
          <cell r="M1785">
            <v>0</v>
          </cell>
          <cell r="N1785">
            <v>27</v>
          </cell>
          <cell r="O1785">
            <v>0</v>
          </cell>
          <cell r="P1785">
            <v>13.5</v>
          </cell>
          <cell r="Q1785">
            <v>0</v>
          </cell>
          <cell r="R1785" t="str">
            <v>HIVER 2019</v>
          </cell>
          <cell r="S1785" t="str">
            <v>APPAREL</v>
          </cell>
          <cell r="T1785" t="str">
            <v>MAN</v>
          </cell>
          <cell r="U1785" t="str">
            <v>(vide)</v>
          </cell>
          <cell r="V1785" t="str">
            <v>PCS</v>
          </cell>
          <cell r="W1785">
            <v>14</v>
          </cell>
          <cell r="X1785">
            <v>14</v>
          </cell>
          <cell r="BT1785">
            <v>2</v>
          </cell>
          <cell r="BU1785">
            <v>2</v>
          </cell>
          <cell r="BV1785">
            <v>8</v>
          </cell>
          <cell r="BW1785">
            <v>1</v>
          </cell>
          <cell r="BY1785">
            <v>1</v>
          </cell>
          <cell r="CL1785">
            <v>0</v>
          </cell>
        </row>
        <row r="1786">
          <cell r="D1786" t="str">
            <v>304TU10-911-C10HT</v>
          </cell>
          <cell r="E1786" t="str">
            <v>304TU10</v>
          </cell>
          <cell r="F1786" t="str">
            <v>GARIBALDO</v>
          </cell>
          <cell r="G1786" t="str">
            <v>911</v>
          </cell>
          <cell r="H1786" t="str">
            <v>BLACK</v>
          </cell>
          <cell r="I1786">
            <v>4.7409999999999997</v>
          </cell>
          <cell r="J1786">
            <v>30</v>
          </cell>
          <cell r="K1786">
            <v>0</v>
          </cell>
          <cell r="L1786">
            <v>15</v>
          </cell>
          <cell r="M1786">
            <v>0</v>
          </cell>
          <cell r="N1786">
            <v>0</v>
          </cell>
          <cell r="O1786">
            <v>0</v>
          </cell>
          <cell r="P1786">
            <v>0</v>
          </cell>
          <cell r="Q1786">
            <v>0</v>
          </cell>
          <cell r="R1786" t="str">
            <v>HIVER 2019</v>
          </cell>
          <cell r="S1786" t="str">
            <v>APPAREL</v>
          </cell>
          <cell r="T1786" t="str">
            <v>MAN</v>
          </cell>
          <cell r="U1786" t="str">
            <v>2XL-1|L-3|M-2|S-1|XL-3</v>
          </cell>
          <cell r="V1786" t="str">
            <v>C10HT</v>
          </cell>
          <cell r="W1786">
            <v>350</v>
          </cell>
          <cell r="X1786">
            <v>35</v>
          </cell>
          <cell r="CG1786">
            <v>35</v>
          </cell>
          <cell r="CL1786">
            <v>0</v>
          </cell>
        </row>
        <row r="1787">
          <cell r="D1787" t="str">
            <v>304TU20-901-PCS</v>
          </cell>
          <cell r="E1787" t="str">
            <v>304TU20</v>
          </cell>
          <cell r="F1787" t="str">
            <v>GIANO</v>
          </cell>
          <cell r="G1787" t="str">
            <v>901</v>
          </cell>
          <cell r="H1787" t="str">
            <v>BLACK/GREY MD MEL</v>
          </cell>
          <cell r="I1787">
            <v>4.8970000000000002</v>
          </cell>
          <cell r="J1787">
            <v>40</v>
          </cell>
          <cell r="K1787">
            <v>0</v>
          </cell>
          <cell r="L1787">
            <v>20</v>
          </cell>
          <cell r="M1787">
            <v>0</v>
          </cell>
          <cell r="N1787">
            <v>35</v>
          </cell>
          <cell r="O1787">
            <v>0</v>
          </cell>
          <cell r="P1787">
            <v>14</v>
          </cell>
          <cell r="Q1787">
            <v>0</v>
          </cell>
          <cell r="R1787" t="str">
            <v>HIVER 2019</v>
          </cell>
          <cell r="S1787" t="str">
            <v>APPAREL</v>
          </cell>
          <cell r="T1787" t="str">
            <v>MAN</v>
          </cell>
          <cell r="U1787" t="str">
            <v>(vide)</v>
          </cell>
          <cell r="V1787" t="str">
            <v>PCS</v>
          </cell>
          <cell r="W1787">
            <v>39</v>
          </cell>
          <cell r="X1787">
            <v>39</v>
          </cell>
          <cell r="BU1787">
            <v>6</v>
          </cell>
          <cell r="BV1787">
            <v>3</v>
          </cell>
          <cell r="BW1787">
            <v>2</v>
          </cell>
          <cell r="BX1787">
            <v>28</v>
          </cell>
          <cell r="CL1787">
            <v>0</v>
          </cell>
        </row>
        <row r="1788">
          <cell r="D1788" t="str">
            <v>304TU20-901-C10M</v>
          </cell>
          <cell r="E1788" t="str">
            <v>304TU20</v>
          </cell>
          <cell r="F1788" t="str">
            <v>GIANO</v>
          </cell>
          <cell r="G1788" t="str">
            <v>901</v>
          </cell>
          <cell r="H1788" t="str">
            <v>BLACK/GREY MD MEL</v>
          </cell>
          <cell r="I1788">
            <v>4.8970000000000002</v>
          </cell>
          <cell r="J1788">
            <v>40</v>
          </cell>
          <cell r="K1788">
            <v>0</v>
          </cell>
          <cell r="L1788">
            <v>20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  <cell r="Q1788">
            <v>0</v>
          </cell>
          <cell r="R1788" t="str">
            <v>HIVER 2019</v>
          </cell>
          <cell r="S1788" t="str">
            <v>APPAREL</v>
          </cell>
          <cell r="T1788" t="str">
            <v>MAN</v>
          </cell>
          <cell r="U1788" t="str">
            <v>2XL-1|L-3|M-3|S-1|XL-2</v>
          </cell>
          <cell r="V1788" t="str">
            <v>C10M</v>
          </cell>
          <cell r="W1788">
            <v>560</v>
          </cell>
          <cell r="X1788">
            <v>56</v>
          </cell>
          <cell r="CG1788">
            <v>56</v>
          </cell>
          <cell r="CL1788">
            <v>0</v>
          </cell>
        </row>
        <row r="1789">
          <cell r="D1789" t="str">
            <v>304TU20-903-C10M</v>
          </cell>
          <cell r="E1789" t="str">
            <v>304TU20</v>
          </cell>
          <cell r="F1789" t="str">
            <v>GIANO</v>
          </cell>
          <cell r="G1789" t="str">
            <v>903</v>
          </cell>
          <cell r="H1789" t="str">
            <v>GREY MD MEL/BLACK</v>
          </cell>
          <cell r="I1789">
            <v>4.8970000000000002</v>
          </cell>
          <cell r="J1789">
            <v>40</v>
          </cell>
          <cell r="K1789">
            <v>0</v>
          </cell>
          <cell r="L1789">
            <v>20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 t="str">
            <v>HIVER 2019</v>
          </cell>
          <cell r="S1789" t="str">
            <v>APPAREL</v>
          </cell>
          <cell r="T1789" t="str">
            <v>MAN</v>
          </cell>
          <cell r="U1789" t="str">
            <v>2XL-1|L-3|M-3|S-1|XL-2</v>
          </cell>
          <cell r="V1789" t="str">
            <v>C10M</v>
          </cell>
          <cell r="W1789">
            <v>800</v>
          </cell>
          <cell r="X1789">
            <v>80</v>
          </cell>
          <cell r="CG1789">
            <v>80</v>
          </cell>
          <cell r="CL1789">
            <v>0</v>
          </cell>
        </row>
        <row r="1790">
          <cell r="D1790" t="str">
            <v>304TUS0-900-PCS</v>
          </cell>
          <cell r="E1790" t="str">
            <v>304TUS0</v>
          </cell>
          <cell r="F1790" t="str">
            <v>GALILO</v>
          </cell>
          <cell r="G1790" t="str">
            <v>900</v>
          </cell>
          <cell r="H1790" t="str">
            <v>BLUE AZZURRO/BLACK</v>
          </cell>
          <cell r="I1790">
            <v>3.6110000000000002</v>
          </cell>
          <cell r="J1790">
            <v>25</v>
          </cell>
          <cell r="K1790">
            <v>0</v>
          </cell>
          <cell r="L1790">
            <v>12.5</v>
          </cell>
          <cell r="M1790">
            <v>0</v>
          </cell>
          <cell r="N1790">
            <v>20</v>
          </cell>
          <cell r="O1790">
            <v>0</v>
          </cell>
          <cell r="P1790">
            <v>8</v>
          </cell>
          <cell r="Q1790">
            <v>0</v>
          </cell>
          <cell r="R1790" t="str">
            <v>HIVER 2019</v>
          </cell>
          <cell r="S1790" t="str">
            <v>APPAREL</v>
          </cell>
          <cell r="T1790" t="str">
            <v>MAN</v>
          </cell>
          <cell r="U1790" t="str">
            <v>(vide)</v>
          </cell>
          <cell r="V1790" t="str">
            <v>PCS</v>
          </cell>
          <cell r="W1790">
            <v>8</v>
          </cell>
          <cell r="X1790">
            <v>8</v>
          </cell>
          <cell r="BT1790">
            <v>1</v>
          </cell>
          <cell r="BU1790">
            <v>1</v>
          </cell>
          <cell r="BV1790">
            <v>1</v>
          </cell>
          <cell r="BW1790">
            <v>2</v>
          </cell>
          <cell r="BX1790">
            <v>2</v>
          </cell>
          <cell r="BY1790">
            <v>1</v>
          </cell>
          <cell r="CL1790">
            <v>0</v>
          </cell>
        </row>
        <row r="1791">
          <cell r="D1791" t="str">
            <v>304TUS0-900-C8M</v>
          </cell>
          <cell r="E1791" t="str">
            <v>304TUS0</v>
          </cell>
          <cell r="F1791" t="str">
            <v>GALILO</v>
          </cell>
          <cell r="G1791" t="str">
            <v>900</v>
          </cell>
          <cell r="H1791" t="str">
            <v>BLUE AZZURRO/BLACK</v>
          </cell>
          <cell r="I1791">
            <v>3.6110000000000002</v>
          </cell>
          <cell r="J1791">
            <v>25</v>
          </cell>
          <cell r="K1791">
            <v>0</v>
          </cell>
          <cell r="L1791">
            <v>12.5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 t="str">
            <v>HIVER 2019</v>
          </cell>
          <cell r="S1791" t="str">
            <v>APPAREL</v>
          </cell>
          <cell r="T1791" t="str">
            <v>MAN</v>
          </cell>
          <cell r="U1791" t="str">
            <v>2XL-1|L-2|M-2|S-1|XL-2</v>
          </cell>
          <cell r="V1791" t="str">
            <v>C8M</v>
          </cell>
          <cell r="W1791">
            <v>240</v>
          </cell>
          <cell r="X1791">
            <v>30</v>
          </cell>
          <cell r="CG1791">
            <v>30</v>
          </cell>
          <cell r="CL1791">
            <v>0</v>
          </cell>
        </row>
        <row r="1792">
          <cell r="D1792" t="str">
            <v>304TUS0-900-C14M</v>
          </cell>
          <cell r="E1792" t="str">
            <v>304TUS0</v>
          </cell>
          <cell r="F1792" t="str">
            <v>GALILO</v>
          </cell>
          <cell r="G1792" t="str">
            <v>900</v>
          </cell>
          <cell r="H1792" t="str">
            <v>BLUE AZZURRO/BLACK</v>
          </cell>
          <cell r="I1792">
            <v>3.6110000000000002</v>
          </cell>
          <cell r="J1792">
            <v>25</v>
          </cell>
          <cell r="K1792">
            <v>0</v>
          </cell>
          <cell r="L1792">
            <v>12.5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 t="str">
            <v>HIVER 2019</v>
          </cell>
          <cell r="S1792" t="str">
            <v>APPAREL</v>
          </cell>
          <cell r="T1792" t="str">
            <v>MAN</v>
          </cell>
          <cell r="U1792" t="str">
            <v>2XL-2|3XL-1|L-4|M-3|S-1|XL-3</v>
          </cell>
          <cell r="V1792" t="str">
            <v>C14M</v>
          </cell>
          <cell r="W1792">
            <v>294</v>
          </cell>
          <cell r="X1792">
            <v>21</v>
          </cell>
          <cell r="CG1792">
            <v>21</v>
          </cell>
          <cell r="CL1792">
            <v>0</v>
          </cell>
        </row>
        <row r="1793">
          <cell r="D1793" t="str">
            <v>304TUS0-901-PCS</v>
          </cell>
          <cell r="E1793" t="str">
            <v>304TUS0</v>
          </cell>
          <cell r="F1793" t="str">
            <v>GALILO</v>
          </cell>
          <cell r="G1793" t="str">
            <v>901</v>
          </cell>
          <cell r="H1793" t="str">
            <v>BLACK/GREY MD MEL</v>
          </cell>
          <cell r="I1793">
            <v>3.6110000000000002</v>
          </cell>
          <cell r="J1793">
            <v>25</v>
          </cell>
          <cell r="K1793">
            <v>0</v>
          </cell>
          <cell r="L1793">
            <v>12.5</v>
          </cell>
          <cell r="M1793">
            <v>0</v>
          </cell>
          <cell r="N1793">
            <v>20</v>
          </cell>
          <cell r="O1793">
            <v>0</v>
          </cell>
          <cell r="P1793">
            <v>8</v>
          </cell>
          <cell r="Q1793">
            <v>0</v>
          </cell>
          <cell r="R1793" t="str">
            <v>HIVER 2019</v>
          </cell>
          <cell r="S1793" t="str">
            <v>APPAREL</v>
          </cell>
          <cell r="T1793" t="str">
            <v>MAN</v>
          </cell>
          <cell r="U1793" t="str">
            <v>(vide)</v>
          </cell>
          <cell r="V1793" t="str">
            <v>PCS</v>
          </cell>
          <cell r="W1793">
            <v>2</v>
          </cell>
          <cell r="X1793">
            <v>2</v>
          </cell>
          <cell r="BW1793">
            <v>1</v>
          </cell>
          <cell r="BX1793">
            <v>1</v>
          </cell>
          <cell r="CL1793">
            <v>0</v>
          </cell>
        </row>
        <row r="1794">
          <cell r="D1794" t="str">
            <v>304TUS0-901-C8M</v>
          </cell>
          <cell r="E1794" t="str">
            <v>304TUS0</v>
          </cell>
          <cell r="F1794" t="str">
            <v>GALILO</v>
          </cell>
          <cell r="G1794" t="str">
            <v>901</v>
          </cell>
          <cell r="H1794" t="str">
            <v>BLACK/GREY MD MEL</v>
          </cell>
          <cell r="I1794">
            <v>3.6110000000000002</v>
          </cell>
          <cell r="J1794">
            <v>25</v>
          </cell>
          <cell r="K1794">
            <v>0</v>
          </cell>
          <cell r="L1794">
            <v>12.5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  <cell r="Q1794">
            <v>0</v>
          </cell>
          <cell r="R1794" t="str">
            <v>HIVER 2019</v>
          </cell>
          <cell r="S1794" t="str">
            <v>APPAREL</v>
          </cell>
          <cell r="T1794" t="str">
            <v>MAN</v>
          </cell>
          <cell r="U1794" t="str">
            <v>2XL-1|L-2|M-2|S-1|XL-2</v>
          </cell>
          <cell r="V1794" t="str">
            <v>C8M</v>
          </cell>
          <cell r="W1794">
            <v>200</v>
          </cell>
          <cell r="X1794">
            <v>25</v>
          </cell>
          <cell r="CG1794">
            <v>25</v>
          </cell>
          <cell r="CL1794">
            <v>0</v>
          </cell>
        </row>
        <row r="1795">
          <cell r="D1795" t="str">
            <v>304TUS0-901-C14M</v>
          </cell>
          <cell r="E1795" t="str">
            <v>304TUS0</v>
          </cell>
          <cell r="F1795" t="str">
            <v>GALILO</v>
          </cell>
          <cell r="G1795" t="str">
            <v>901</v>
          </cell>
          <cell r="H1795" t="str">
            <v>BLACK/GREY MD MEL</v>
          </cell>
          <cell r="I1795">
            <v>3.6110000000000002</v>
          </cell>
          <cell r="J1795">
            <v>25</v>
          </cell>
          <cell r="K1795">
            <v>0</v>
          </cell>
          <cell r="L1795">
            <v>12.5</v>
          </cell>
          <cell r="M1795">
            <v>0</v>
          </cell>
          <cell r="N1795">
            <v>0</v>
          </cell>
          <cell r="O1795">
            <v>0</v>
          </cell>
          <cell r="P1795">
            <v>0</v>
          </cell>
          <cell r="Q1795">
            <v>0</v>
          </cell>
          <cell r="R1795" t="str">
            <v>HIVER 2019</v>
          </cell>
          <cell r="S1795" t="str">
            <v>APPAREL</v>
          </cell>
          <cell r="T1795" t="str">
            <v>MAN</v>
          </cell>
          <cell r="U1795" t="str">
            <v>2XL-2|3XL-1|L-4|M-3|S-1|XL-3</v>
          </cell>
          <cell r="V1795" t="str">
            <v>C14M</v>
          </cell>
          <cell r="W1795">
            <v>826</v>
          </cell>
          <cell r="X1795">
            <v>59</v>
          </cell>
          <cell r="CG1795">
            <v>59</v>
          </cell>
          <cell r="CL1795">
            <v>0</v>
          </cell>
        </row>
        <row r="1796">
          <cell r="D1796" t="str">
            <v>304TUT0-906-PCS</v>
          </cell>
          <cell r="E1796" t="str">
            <v>304TUT0</v>
          </cell>
          <cell r="F1796" t="str">
            <v>GRIMEO</v>
          </cell>
          <cell r="G1796" t="str">
            <v>906</v>
          </cell>
          <cell r="H1796" t="str">
            <v>GREY MD MEL/GRAPHICS</v>
          </cell>
          <cell r="I1796">
            <v>2.4700000000000002</v>
          </cell>
          <cell r="J1796">
            <v>18</v>
          </cell>
          <cell r="K1796">
            <v>0</v>
          </cell>
          <cell r="L1796">
            <v>9</v>
          </cell>
          <cell r="M1796">
            <v>0</v>
          </cell>
          <cell r="N1796">
            <v>15</v>
          </cell>
          <cell r="O1796">
            <v>0</v>
          </cell>
          <cell r="P1796">
            <v>6</v>
          </cell>
          <cell r="Q1796">
            <v>0</v>
          </cell>
          <cell r="R1796" t="str">
            <v>HIVER 2019</v>
          </cell>
          <cell r="S1796" t="str">
            <v>APPAREL</v>
          </cell>
          <cell r="T1796" t="str">
            <v>MAN</v>
          </cell>
          <cell r="U1796" t="str">
            <v>(vide)</v>
          </cell>
          <cell r="V1796" t="str">
            <v>PCS</v>
          </cell>
          <cell r="W1796">
            <v>14</v>
          </cell>
          <cell r="X1796">
            <v>14</v>
          </cell>
          <cell r="BU1796">
            <v>3</v>
          </cell>
          <cell r="BV1796">
            <v>3</v>
          </cell>
          <cell r="BW1796">
            <v>8</v>
          </cell>
          <cell r="CL1796">
            <v>0</v>
          </cell>
        </row>
        <row r="1797">
          <cell r="D1797" t="str">
            <v>304TUT0-906-C8M</v>
          </cell>
          <cell r="E1797" t="str">
            <v>304TUT0</v>
          </cell>
          <cell r="F1797" t="str">
            <v>GRIMEO</v>
          </cell>
          <cell r="G1797" t="str">
            <v>906</v>
          </cell>
          <cell r="H1797" t="str">
            <v>GREY MD MEL/GRAPHICS</v>
          </cell>
          <cell r="I1797">
            <v>2.4700000000000002</v>
          </cell>
          <cell r="J1797">
            <v>18</v>
          </cell>
          <cell r="K1797">
            <v>0</v>
          </cell>
          <cell r="L1797">
            <v>9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  <cell r="R1797" t="str">
            <v>HIVER 2019</v>
          </cell>
          <cell r="S1797" t="str">
            <v>APPAREL</v>
          </cell>
          <cell r="T1797" t="str">
            <v>MAN</v>
          </cell>
          <cell r="U1797" t="str">
            <v>2XL-1|L-2|M-2|S-1|XL-2</v>
          </cell>
          <cell r="V1797" t="str">
            <v>C8M</v>
          </cell>
          <cell r="W1797">
            <v>272</v>
          </cell>
          <cell r="X1797">
            <v>34</v>
          </cell>
          <cell r="CG1797">
            <v>34</v>
          </cell>
          <cell r="CL1797">
            <v>0</v>
          </cell>
        </row>
        <row r="1798">
          <cell r="D1798" t="str">
            <v>304TUT0-906-C14M</v>
          </cell>
          <cell r="E1798" t="str">
            <v>304TUT0</v>
          </cell>
          <cell r="F1798" t="str">
            <v>GRIMEO</v>
          </cell>
          <cell r="G1798" t="str">
            <v>906</v>
          </cell>
          <cell r="H1798" t="str">
            <v>GREY MD MEL/GRAPHICS</v>
          </cell>
          <cell r="I1798">
            <v>2.4700000000000002</v>
          </cell>
          <cell r="J1798">
            <v>18</v>
          </cell>
          <cell r="K1798">
            <v>0</v>
          </cell>
          <cell r="L1798">
            <v>9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 t="str">
            <v>HIVER 2019</v>
          </cell>
          <cell r="S1798" t="str">
            <v>APPAREL</v>
          </cell>
          <cell r="T1798" t="str">
            <v>MAN</v>
          </cell>
          <cell r="U1798" t="str">
            <v>2XL-2|3XL-1|L-4|M-3|S-1|XL-3</v>
          </cell>
          <cell r="V1798" t="str">
            <v>C14M</v>
          </cell>
          <cell r="W1798">
            <v>434</v>
          </cell>
          <cell r="X1798">
            <v>31</v>
          </cell>
          <cell r="CG1798">
            <v>31</v>
          </cell>
          <cell r="CL1798">
            <v>0</v>
          </cell>
        </row>
        <row r="1799">
          <cell r="D1799" t="str">
            <v>304TUT0-907-PCS</v>
          </cell>
          <cell r="E1799" t="str">
            <v>304TUT0</v>
          </cell>
          <cell r="F1799" t="str">
            <v>GRIMEO</v>
          </cell>
          <cell r="G1799" t="str">
            <v>907</v>
          </cell>
          <cell r="H1799" t="str">
            <v>BLACK/GRAPHICS</v>
          </cell>
          <cell r="I1799">
            <v>2.4700000000000002</v>
          </cell>
          <cell r="J1799">
            <v>18</v>
          </cell>
          <cell r="K1799">
            <v>0</v>
          </cell>
          <cell r="L1799">
            <v>9</v>
          </cell>
          <cell r="M1799">
            <v>0</v>
          </cell>
          <cell r="N1799">
            <v>15</v>
          </cell>
          <cell r="O1799">
            <v>0</v>
          </cell>
          <cell r="P1799">
            <v>6</v>
          </cell>
          <cell r="Q1799">
            <v>0</v>
          </cell>
          <cell r="R1799" t="str">
            <v>HIVER 2019</v>
          </cell>
          <cell r="S1799" t="str">
            <v>APPAREL</v>
          </cell>
          <cell r="T1799" t="str">
            <v>MAN</v>
          </cell>
          <cell r="U1799" t="str">
            <v>(vide)</v>
          </cell>
          <cell r="V1799" t="str">
            <v>PCS</v>
          </cell>
          <cell r="W1799">
            <v>9</v>
          </cell>
          <cell r="X1799">
            <v>9</v>
          </cell>
          <cell r="BT1799">
            <v>5</v>
          </cell>
          <cell r="BU1799">
            <v>1</v>
          </cell>
          <cell r="BX1799">
            <v>3</v>
          </cell>
          <cell r="CL1799">
            <v>0</v>
          </cell>
        </row>
        <row r="1800">
          <cell r="D1800" t="str">
            <v>304TUT0-907-C8M</v>
          </cell>
          <cell r="E1800" t="str">
            <v>304TUT0</v>
          </cell>
          <cell r="F1800" t="str">
            <v>GRIMEO</v>
          </cell>
          <cell r="G1800" t="str">
            <v>907</v>
          </cell>
          <cell r="H1800" t="str">
            <v>BLACK/GRAPHICS</v>
          </cell>
          <cell r="I1800">
            <v>2.4700000000000002</v>
          </cell>
          <cell r="J1800">
            <v>18</v>
          </cell>
          <cell r="K1800">
            <v>0</v>
          </cell>
          <cell r="L1800">
            <v>9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 t="str">
            <v>HIVER 2019</v>
          </cell>
          <cell r="S1800" t="str">
            <v>APPAREL</v>
          </cell>
          <cell r="T1800" t="str">
            <v>MAN</v>
          </cell>
          <cell r="U1800" t="str">
            <v>2XL-1|L-2|M-2|S-1|XL-2</v>
          </cell>
          <cell r="V1800" t="str">
            <v>C8M</v>
          </cell>
          <cell r="W1800">
            <v>72</v>
          </cell>
          <cell r="X1800">
            <v>9</v>
          </cell>
          <cell r="CG1800">
            <v>9</v>
          </cell>
          <cell r="CL1800">
            <v>0</v>
          </cell>
        </row>
        <row r="1801">
          <cell r="D1801" t="str">
            <v>304TUT0-907-C14M</v>
          </cell>
          <cell r="E1801" t="str">
            <v>304TUT0</v>
          </cell>
          <cell r="F1801" t="str">
            <v>GRIMEO</v>
          </cell>
          <cell r="G1801" t="str">
            <v>907</v>
          </cell>
          <cell r="H1801" t="str">
            <v>BLACK/GRAPHICS</v>
          </cell>
          <cell r="I1801">
            <v>2.4700000000000002</v>
          </cell>
          <cell r="J1801">
            <v>18</v>
          </cell>
          <cell r="K1801">
            <v>0</v>
          </cell>
          <cell r="L1801">
            <v>9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 t="str">
            <v>HIVER 2019</v>
          </cell>
          <cell r="S1801" t="str">
            <v>APPAREL</v>
          </cell>
          <cell r="T1801" t="str">
            <v>MAN</v>
          </cell>
          <cell r="U1801" t="str">
            <v>2XL-2|3XL-1|L-4|M-3|S-1|XL-3</v>
          </cell>
          <cell r="V1801" t="str">
            <v>C14M</v>
          </cell>
          <cell r="W1801">
            <v>420</v>
          </cell>
          <cell r="X1801">
            <v>30</v>
          </cell>
          <cell r="CG1801">
            <v>30</v>
          </cell>
          <cell r="CL1801">
            <v>0</v>
          </cell>
        </row>
        <row r="1802">
          <cell r="D1802" t="str">
            <v>304TUT0-908-PCS</v>
          </cell>
          <cell r="E1802" t="str">
            <v>304TUT0</v>
          </cell>
          <cell r="F1802" t="str">
            <v>GRIMEO</v>
          </cell>
          <cell r="G1802" t="str">
            <v>908</v>
          </cell>
          <cell r="H1802" t="str">
            <v>BLUE AZZURRO/GRAPHICS</v>
          </cell>
          <cell r="I1802">
            <v>2.4700000000000002</v>
          </cell>
          <cell r="J1802">
            <v>18</v>
          </cell>
          <cell r="K1802">
            <v>0</v>
          </cell>
          <cell r="L1802">
            <v>9</v>
          </cell>
          <cell r="M1802">
            <v>0</v>
          </cell>
          <cell r="N1802">
            <v>15</v>
          </cell>
          <cell r="O1802">
            <v>0</v>
          </cell>
          <cell r="P1802">
            <v>6</v>
          </cell>
          <cell r="Q1802">
            <v>0</v>
          </cell>
          <cell r="R1802" t="str">
            <v>HIVER 2019</v>
          </cell>
          <cell r="S1802" t="str">
            <v>APPAREL</v>
          </cell>
          <cell r="T1802" t="str">
            <v>MAN</v>
          </cell>
          <cell r="U1802" t="str">
            <v>(vide)</v>
          </cell>
          <cell r="V1802" t="str">
            <v>PCS</v>
          </cell>
          <cell r="W1802">
            <v>14</v>
          </cell>
          <cell r="X1802">
            <v>14</v>
          </cell>
          <cell r="BT1802">
            <v>3</v>
          </cell>
          <cell r="BV1802">
            <v>3</v>
          </cell>
          <cell r="BW1802">
            <v>3</v>
          </cell>
          <cell r="BX1802">
            <v>5</v>
          </cell>
          <cell r="CL1802">
            <v>0</v>
          </cell>
        </row>
        <row r="1803">
          <cell r="D1803" t="str">
            <v>304TUT0-908-C8M</v>
          </cell>
          <cell r="E1803" t="str">
            <v>304TUT0</v>
          </cell>
          <cell r="F1803" t="str">
            <v>GRIMEO</v>
          </cell>
          <cell r="G1803" t="str">
            <v>908</v>
          </cell>
          <cell r="H1803" t="str">
            <v>BLUE AZZURRO/GRAPHICS</v>
          </cell>
          <cell r="I1803">
            <v>2.4700000000000002</v>
          </cell>
          <cell r="J1803">
            <v>18</v>
          </cell>
          <cell r="K1803">
            <v>0</v>
          </cell>
          <cell r="L1803">
            <v>9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 t="str">
            <v>HIVER 2019</v>
          </cell>
          <cell r="S1803" t="str">
            <v>APPAREL</v>
          </cell>
          <cell r="T1803" t="str">
            <v>MAN</v>
          </cell>
          <cell r="U1803" t="str">
            <v>2XL-1|L-2|M-2|S-1|XL-2</v>
          </cell>
          <cell r="V1803" t="str">
            <v>C8M</v>
          </cell>
          <cell r="W1803">
            <v>208</v>
          </cell>
          <cell r="X1803">
            <v>26</v>
          </cell>
          <cell r="CG1803">
            <v>26</v>
          </cell>
          <cell r="CL1803">
            <v>0</v>
          </cell>
        </row>
        <row r="1804">
          <cell r="D1804" t="str">
            <v>304TUT0-908-C14M</v>
          </cell>
          <cell r="E1804" t="str">
            <v>304TUT0</v>
          </cell>
          <cell r="F1804" t="str">
            <v>GRIMEO</v>
          </cell>
          <cell r="G1804" t="str">
            <v>908</v>
          </cell>
          <cell r="H1804" t="str">
            <v>BLUE AZZURRO/GRAPHICS</v>
          </cell>
          <cell r="I1804">
            <v>2.4700000000000002</v>
          </cell>
          <cell r="J1804">
            <v>18</v>
          </cell>
          <cell r="K1804">
            <v>0</v>
          </cell>
          <cell r="L1804">
            <v>9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 t="str">
            <v>HIVER 2019</v>
          </cell>
          <cell r="S1804" t="str">
            <v>APPAREL</v>
          </cell>
          <cell r="T1804" t="str">
            <v>MAN</v>
          </cell>
          <cell r="U1804" t="str">
            <v>2XL-2|3XL-1|L-4|M-3|S-1|XL-3</v>
          </cell>
          <cell r="V1804" t="str">
            <v>C14M</v>
          </cell>
          <cell r="W1804">
            <v>672</v>
          </cell>
          <cell r="X1804">
            <v>48</v>
          </cell>
          <cell r="CG1804">
            <v>48</v>
          </cell>
          <cell r="CL1804">
            <v>0</v>
          </cell>
        </row>
        <row r="1805">
          <cell r="D1805" t="str">
            <v>304TUT0-912-PCS</v>
          </cell>
          <cell r="E1805" t="str">
            <v>304TUT0</v>
          </cell>
          <cell r="F1805" t="str">
            <v>GRIMEO</v>
          </cell>
          <cell r="G1805" t="str">
            <v>912</v>
          </cell>
          <cell r="H1805" t="str">
            <v>WHITE/GRAPHICS</v>
          </cell>
          <cell r="I1805">
            <v>2.4700000000000002</v>
          </cell>
          <cell r="J1805">
            <v>18</v>
          </cell>
          <cell r="K1805">
            <v>0</v>
          </cell>
          <cell r="L1805">
            <v>9</v>
          </cell>
          <cell r="M1805">
            <v>0</v>
          </cell>
          <cell r="N1805">
            <v>15</v>
          </cell>
          <cell r="O1805">
            <v>0</v>
          </cell>
          <cell r="P1805">
            <v>6</v>
          </cell>
          <cell r="Q1805">
            <v>0</v>
          </cell>
          <cell r="R1805" t="str">
            <v>HIVER 2019</v>
          </cell>
          <cell r="S1805" t="str">
            <v>APPAREL</v>
          </cell>
          <cell r="T1805" t="str">
            <v>MAN</v>
          </cell>
          <cell r="U1805" t="str">
            <v>(vide)</v>
          </cell>
          <cell r="V1805" t="str">
            <v>PCS</v>
          </cell>
          <cell r="W1805">
            <v>21</v>
          </cell>
          <cell r="X1805">
            <v>21</v>
          </cell>
          <cell r="BT1805">
            <v>2</v>
          </cell>
          <cell r="BU1805">
            <v>3</v>
          </cell>
          <cell r="BV1805">
            <v>1</v>
          </cell>
          <cell r="BW1805">
            <v>5</v>
          </cell>
          <cell r="BX1805">
            <v>8</v>
          </cell>
          <cell r="BY1805">
            <v>2</v>
          </cell>
          <cell r="CL1805">
            <v>0</v>
          </cell>
        </row>
        <row r="1806">
          <cell r="D1806" t="str">
            <v>304TUT0-912-C8M</v>
          </cell>
          <cell r="E1806" t="str">
            <v>304TUT0</v>
          </cell>
          <cell r="F1806" t="str">
            <v>GRIMEO</v>
          </cell>
          <cell r="G1806" t="str">
            <v>912</v>
          </cell>
          <cell r="H1806" t="str">
            <v>WHITE/GRAPHICS</v>
          </cell>
          <cell r="I1806">
            <v>2.4700000000000002</v>
          </cell>
          <cell r="J1806">
            <v>18</v>
          </cell>
          <cell r="K1806">
            <v>0</v>
          </cell>
          <cell r="L1806">
            <v>9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 t="str">
            <v>HIVER 2019</v>
          </cell>
          <cell r="S1806" t="str">
            <v>APPAREL</v>
          </cell>
          <cell r="T1806" t="str">
            <v>MAN</v>
          </cell>
          <cell r="U1806" t="str">
            <v>2XL-1|L-2|M-2|S-1|XL-2</v>
          </cell>
          <cell r="V1806" t="str">
            <v>C8M</v>
          </cell>
          <cell r="W1806">
            <v>256</v>
          </cell>
          <cell r="X1806">
            <v>32</v>
          </cell>
          <cell r="CG1806">
            <v>32</v>
          </cell>
          <cell r="CL1806">
            <v>0</v>
          </cell>
        </row>
        <row r="1807">
          <cell r="D1807" t="str">
            <v>304TUT0-912-C14M</v>
          </cell>
          <cell r="E1807" t="str">
            <v>304TUT0</v>
          </cell>
          <cell r="F1807" t="str">
            <v>GRIMEO</v>
          </cell>
          <cell r="G1807" t="str">
            <v>912</v>
          </cell>
          <cell r="H1807" t="str">
            <v>WHITE/GRAPHICS</v>
          </cell>
          <cell r="I1807">
            <v>2.4700000000000002</v>
          </cell>
          <cell r="J1807">
            <v>18</v>
          </cell>
          <cell r="K1807">
            <v>0</v>
          </cell>
          <cell r="L1807">
            <v>9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 t="str">
            <v>HIVER 2019</v>
          </cell>
          <cell r="S1807" t="str">
            <v>APPAREL</v>
          </cell>
          <cell r="T1807" t="str">
            <v>MAN</v>
          </cell>
          <cell r="U1807" t="str">
            <v>2XL-2|3XL-1|L-4|M-3|S-1|XL-3</v>
          </cell>
          <cell r="V1807" t="str">
            <v>C14M</v>
          </cell>
          <cell r="W1807">
            <v>364</v>
          </cell>
          <cell r="X1807">
            <v>26</v>
          </cell>
          <cell r="CG1807">
            <v>26</v>
          </cell>
          <cell r="CL1807">
            <v>0</v>
          </cell>
        </row>
        <row r="1808">
          <cell r="D1808" t="str">
            <v>304TUU0-900-C8M</v>
          </cell>
          <cell r="E1808" t="str">
            <v>304TUU0</v>
          </cell>
          <cell r="F1808" t="str">
            <v>GUSEPE</v>
          </cell>
          <cell r="G1808" t="str">
            <v>900</v>
          </cell>
          <cell r="H1808" t="str">
            <v>BLUE AZZURRO/BLACK</v>
          </cell>
          <cell r="I1808">
            <v>2.7530000000000001</v>
          </cell>
          <cell r="J1808">
            <v>22</v>
          </cell>
          <cell r="K1808">
            <v>0</v>
          </cell>
          <cell r="L1808">
            <v>11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 t="str">
            <v>HIVER 2019</v>
          </cell>
          <cell r="S1808" t="str">
            <v>APPAREL</v>
          </cell>
          <cell r="T1808" t="str">
            <v>MAN</v>
          </cell>
          <cell r="U1808" t="str">
            <v>2XL-1|L-2|M-2|S-1|XL-2</v>
          </cell>
          <cell r="V1808" t="str">
            <v>C8M</v>
          </cell>
          <cell r="W1808">
            <v>504</v>
          </cell>
          <cell r="X1808">
            <v>63</v>
          </cell>
          <cell r="CG1808">
            <v>63</v>
          </cell>
          <cell r="CL1808">
            <v>0</v>
          </cell>
        </row>
        <row r="1809">
          <cell r="D1809" t="str">
            <v>304TUU0-900-C14M</v>
          </cell>
          <cell r="E1809" t="str">
            <v>304TUU0</v>
          </cell>
          <cell r="F1809" t="str">
            <v>GUSEPE</v>
          </cell>
          <cell r="G1809" t="str">
            <v>900</v>
          </cell>
          <cell r="H1809" t="str">
            <v>BLUE AZZURRO/BLACK</v>
          </cell>
          <cell r="I1809">
            <v>2.7530000000000001</v>
          </cell>
          <cell r="J1809">
            <v>22</v>
          </cell>
          <cell r="K1809">
            <v>0</v>
          </cell>
          <cell r="L1809">
            <v>11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 t="str">
            <v>HIVER 2019</v>
          </cell>
          <cell r="S1809" t="str">
            <v>APPAREL</v>
          </cell>
          <cell r="T1809" t="str">
            <v>MAN</v>
          </cell>
          <cell r="U1809" t="str">
            <v>2XL-2|3XL-1|L-4|M-3|S-1|XL-3</v>
          </cell>
          <cell r="V1809" t="str">
            <v>C14M</v>
          </cell>
          <cell r="W1809">
            <v>70</v>
          </cell>
          <cell r="X1809">
            <v>5</v>
          </cell>
          <cell r="CG1809">
            <v>5</v>
          </cell>
          <cell r="CL1809">
            <v>0</v>
          </cell>
        </row>
        <row r="1810">
          <cell r="D1810" t="str">
            <v>304TUU0-902-PCS</v>
          </cell>
          <cell r="E1810" t="str">
            <v>304TUU0</v>
          </cell>
          <cell r="F1810" t="str">
            <v>GUSEPE</v>
          </cell>
          <cell r="G1810" t="str">
            <v>902</v>
          </cell>
          <cell r="H1810" t="str">
            <v>WHITE/BLACK</v>
          </cell>
          <cell r="I1810">
            <v>2.7530000000000001</v>
          </cell>
          <cell r="J1810">
            <v>22</v>
          </cell>
          <cell r="K1810">
            <v>0</v>
          </cell>
          <cell r="L1810">
            <v>11</v>
          </cell>
          <cell r="M1810">
            <v>0</v>
          </cell>
          <cell r="N1810">
            <v>18</v>
          </cell>
          <cell r="O1810">
            <v>0</v>
          </cell>
          <cell r="P1810">
            <v>7.2</v>
          </cell>
          <cell r="Q1810">
            <v>0</v>
          </cell>
          <cell r="R1810" t="str">
            <v>HIVER 2019</v>
          </cell>
          <cell r="S1810" t="str">
            <v>APPAREL</v>
          </cell>
          <cell r="T1810" t="str">
            <v>MAN</v>
          </cell>
          <cell r="U1810" t="str">
            <v>(vide)</v>
          </cell>
          <cell r="V1810" t="str">
            <v>PCS</v>
          </cell>
          <cell r="W1810">
            <v>3</v>
          </cell>
          <cell r="X1810">
            <v>3</v>
          </cell>
          <cell r="BW1810">
            <v>1</v>
          </cell>
          <cell r="BX1810">
            <v>2</v>
          </cell>
          <cell r="CL1810">
            <v>0</v>
          </cell>
        </row>
        <row r="1811">
          <cell r="D1811" t="str">
            <v>304TUU0-902-C8M</v>
          </cell>
          <cell r="E1811" t="str">
            <v>304TUU0</v>
          </cell>
          <cell r="F1811" t="str">
            <v>GUSEPE</v>
          </cell>
          <cell r="G1811" t="str">
            <v>902</v>
          </cell>
          <cell r="H1811" t="str">
            <v>WHITE/BLACK</v>
          </cell>
          <cell r="I1811">
            <v>2.7530000000000001</v>
          </cell>
          <cell r="J1811">
            <v>22</v>
          </cell>
          <cell r="K1811">
            <v>0</v>
          </cell>
          <cell r="L1811">
            <v>11</v>
          </cell>
          <cell r="M1811">
            <v>0</v>
          </cell>
          <cell r="N1811">
            <v>0</v>
          </cell>
          <cell r="O1811">
            <v>0</v>
          </cell>
          <cell r="P1811">
            <v>0</v>
          </cell>
          <cell r="Q1811">
            <v>0</v>
          </cell>
          <cell r="R1811" t="str">
            <v>HIVER 2019</v>
          </cell>
          <cell r="S1811" t="str">
            <v>APPAREL</v>
          </cell>
          <cell r="T1811" t="str">
            <v>MAN</v>
          </cell>
          <cell r="U1811" t="str">
            <v>2XL-1|L-2|M-2|S-1|XL-2</v>
          </cell>
          <cell r="V1811" t="str">
            <v>C8M</v>
          </cell>
          <cell r="W1811">
            <v>144</v>
          </cell>
          <cell r="X1811">
            <v>18</v>
          </cell>
          <cell r="CG1811">
            <v>18</v>
          </cell>
          <cell r="CL1811">
            <v>0</v>
          </cell>
        </row>
        <row r="1812">
          <cell r="D1812" t="str">
            <v>304TUU0-903-PCS</v>
          </cell>
          <cell r="E1812" t="str">
            <v>304TUU0</v>
          </cell>
          <cell r="F1812" t="str">
            <v>GUSEPE</v>
          </cell>
          <cell r="G1812" t="str">
            <v>903</v>
          </cell>
          <cell r="H1812" t="str">
            <v>GREY MD MEL/BLACK</v>
          </cell>
          <cell r="I1812">
            <v>2.7530000000000001</v>
          </cell>
          <cell r="J1812">
            <v>22</v>
          </cell>
          <cell r="K1812">
            <v>0</v>
          </cell>
          <cell r="L1812">
            <v>11</v>
          </cell>
          <cell r="M1812">
            <v>0</v>
          </cell>
          <cell r="N1812">
            <v>18</v>
          </cell>
          <cell r="O1812">
            <v>0</v>
          </cell>
          <cell r="P1812">
            <v>7.2</v>
          </cell>
          <cell r="Q1812">
            <v>0</v>
          </cell>
          <cell r="R1812" t="str">
            <v>HIVER 2019</v>
          </cell>
          <cell r="S1812" t="str">
            <v>APPAREL</v>
          </cell>
          <cell r="T1812" t="str">
            <v>MAN</v>
          </cell>
          <cell r="U1812" t="str">
            <v>(vide)</v>
          </cell>
          <cell r="V1812" t="str">
            <v>PCS</v>
          </cell>
          <cell r="W1812">
            <v>1</v>
          </cell>
          <cell r="X1812">
            <v>1</v>
          </cell>
          <cell r="BY1812">
            <v>1</v>
          </cell>
          <cell r="CL1812">
            <v>0</v>
          </cell>
        </row>
        <row r="1813">
          <cell r="D1813" t="str">
            <v>304TUU0-903-C14M</v>
          </cell>
          <cell r="E1813" t="str">
            <v>304TUU0</v>
          </cell>
          <cell r="F1813" t="str">
            <v>GUSEPE</v>
          </cell>
          <cell r="G1813" t="str">
            <v>903</v>
          </cell>
          <cell r="H1813" t="str">
            <v>GREY MD MEL/BLACK</v>
          </cell>
          <cell r="I1813">
            <v>2.7530000000000001</v>
          </cell>
          <cell r="J1813">
            <v>22</v>
          </cell>
          <cell r="K1813">
            <v>0</v>
          </cell>
          <cell r="L1813">
            <v>11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 t="str">
            <v>HIVER 2019</v>
          </cell>
          <cell r="S1813" t="str">
            <v>APPAREL</v>
          </cell>
          <cell r="T1813" t="str">
            <v>MAN</v>
          </cell>
          <cell r="U1813" t="str">
            <v>2XL-2|3XL-1|L-4|M-3|S-1|XL-3</v>
          </cell>
          <cell r="V1813" t="str">
            <v>C14M</v>
          </cell>
          <cell r="W1813">
            <v>14</v>
          </cell>
          <cell r="X1813">
            <v>1</v>
          </cell>
          <cell r="CG1813">
            <v>1</v>
          </cell>
          <cell r="CL1813">
            <v>0</v>
          </cell>
        </row>
        <row r="1814">
          <cell r="D1814" t="str">
            <v>304TUY0-901-C10HT</v>
          </cell>
          <cell r="E1814" t="str">
            <v>304TUY0</v>
          </cell>
          <cell r="F1814" t="str">
            <v>GUZIO</v>
          </cell>
          <cell r="G1814" t="str">
            <v>901</v>
          </cell>
          <cell r="H1814" t="str">
            <v>BLACK/GREY MD MEL</v>
          </cell>
          <cell r="I1814">
            <v>7.6459999999999999</v>
          </cell>
          <cell r="J1814">
            <v>45</v>
          </cell>
          <cell r="K1814">
            <v>0</v>
          </cell>
          <cell r="L1814">
            <v>22.5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 t="str">
            <v>HIVER 2019</v>
          </cell>
          <cell r="S1814" t="str">
            <v>APPAREL</v>
          </cell>
          <cell r="T1814" t="str">
            <v>MAN</v>
          </cell>
          <cell r="U1814" t="str">
            <v>2XL-1|L-3|M-2|S-1|XL-3</v>
          </cell>
          <cell r="V1814" t="str">
            <v>C10HT</v>
          </cell>
          <cell r="W1814">
            <v>280</v>
          </cell>
          <cell r="X1814">
            <v>28</v>
          </cell>
          <cell r="CG1814">
            <v>28</v>
          </cell>
          <cell r="CL1814">
            <v>0</v>
          </cell>
        </row>
        <row r="1815">
          <cell r="D1815" t="str">
            <v>304TUY0-901-PCS</v>
          </cell>
          <cell r="E1815" t="str">
            <v>304TUY0</v>
          </cell>
          <cell r="F1815" t="str">
            <v>GUZIO</v>
          </cell>
          <cell r="G1815" t="str">
            <v>901</v>
          </cell>
          <cell r="H1815" t="str">
            <v>BLACK/GREY MD MEL</v>
          </cell>
          <cell r="I1815">
            <v>7.6459999999999999</v>
          </cell>
          <cell r="J1815">
            <v>45</v>
          </cell>
          <cell r="K1815">
            <v>0</v>
          </cell>
          <cell r="L1815">
            <v>22.5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 t="str">
            <v>HIVER 2019</v>
          </cell>
          <cell r="S1815" t="str">
            <v>APPAREL</v>
          </cell>
          <cell r="T1815" t="str">
            <v>MAN</v>
          </cell>
          <cell r="U1815" t="str">
            <v>(vide)</v>
          </cell>
          <cell r="V1815" t="str">
            <v>PCS</v>
          </cell>
          <cell r="W1815">
            <v>2</v>
          </cell>
          <cell r="X1815">
            <v>2</v>
          </cell>
          <cell r="BT1815">
            <v>2</v>
          </cell>
          <cell r="CL1815">
            <v>0</v>
          </cell>
        </row>
        <row r="1816">
          <cell r="D1816" t="str">
            <v>304TUZ0-907-PCS</v>
          </cell>
          <cell r="E1816" t="str">
            <v>304TUZ0</v>
          </cell>
          <cell r="F1816" t="str">
            <v>GIACOMO</v>
          </cell>
          <cell r="G1816" t="str">
            <v>907</v>
          </cell>
          <cell r="H1816" t="str">
            <v>BLACK/GRAPHICS</v>
          </cell>
          <cell r="I1816">
            <v>7.7889999999999997</v>
          </cell>
          <cell r="J1816">
            <v>45</v>
          </cell>
          <cell r="K1816">
            <v>0</v>
          </cell>
          <cell r="L1816">
            <v>22.5</v>
          </cell>
          <cell r="M1816">
            <v>0</v>
          </cell>
          <cell r="N1816">
            <v>40</v>
          </cell>
          <cell r="O1816">
            <v>0</v>
          </cell>
          <cell r="P1816">
            <v>16</v>
          </cell>
          <cell r="Q1816">
            <v>0</v>
          </cell>
          <cell r="R1816" t="str">
            <v>HIVER 2019</v>
          </cell>
          <cell r="S1816" t="str">
            <v>APPAREL</v>
          </cell>
          <cell r="T1816" t="str">
            <v>MAN</v>
          </cell>
          <cell r="U1816" t="str">
            <v>(vide)</v>
          </cell>
          <cell r="V1816" t="str">
            <v>PCS</v>
          </cell>
          <cell r="W1816">
            <v>133</v>
          </cell>
          <cell r="X1816">
            <v>133</v>
          </cell>
          <cell r="BT1816">
            <v>10</v>
          </cell>
          <cell r="BU1816">
            <v>15</v>
          </cell>
          <cell r="BV1816">
            <v>32</v>
          </cell>
          <cell r="BW1816">
            <v>55</v>
          </cell>
          <cell r="BX1816">
            <v>21</v>
          </cell>
          <cell r="CL1816">
            <v>0</v>
          </cell>
        </row>
        <row r="1817">
          <cell r="D1817" t="str">
            <v>304TUZ0-908-C10HT</v>
          </cell>
          <cell r="E1817" t="str">
            <v>304TUZ0</v>
          </cell>
          <cell r="F1817" t="str">
            <v>GIACOMO</v>
          </cell>
          <cell r="G1817" t="str">
            <v>908</v>
          </cell>
          <cell r="H1817" t="str">
            <v>BLUE AZZURRO/GRAPHICS</v>
          </cell>
          <cell r="I1817">
            <v>7.7889999999999997</v>
          </cell>
          <cell r="J1817">
            <v>45</v>
          </cell>
          <cell r="K1817">
            <v>0</v>
          </cell>
          <cell r="L1817">
            <v>22.5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 t="str">
            <v>HIVER 2019</v>
          </cell>
          <cell r="S1817" t="str">
            <v>APPAREL</v>
          </cell>
          <cell r="T1817" t="str">
            <v>MAN</v>
          </cell>
          <cell r="U1817" t="str">
            <v>2XL-1|L-3|M-2|S-1|XL-3</v>
          </cell>
          <cell r="V1817" t="str">
            <v>C10HT</v>
          </cell>
          <cell r="W1817">
            <v>820</v>
          </cell>
          <cell r="X1817">
            <v>82</v>
          </cell>
          <cell r="CG1817">
            <v>82</v>
          </cell>
          <cell r="CL1817">
            <v>0</v>
          </cell>
        </row>
        <row r="1818">
          <cell r="D1818" t="str">
            <v>304TV80-904-PCS</v>
          </cell>
          <cell r="E1818" t="str">
            <v>304TV80</v>
          </cell>
          <cell r="F1818" t="str">
            <v>GIOCOBO</v>
          </cell>
          <cell r="G1818" t="str">
            <v>904</v>
          </cell>
          <cell r="H1818" t="str">
            <v>BLACK</v>
          </cell>
          <cell r="I1818">
            <v>6.5110000000000001</v>
          </cell>
          <cell r="J1818">
            <v>35</v>
          </cell>
          <cell r="K1818">
            <v>0</v>
          </cell>
          <cell r="L1818">
            <v>17.5</v>
          </cell>
          <cell r="M1818">
            <v>0</v>
          </cell>
          <cell r="N1818">
            <v>30</v>
          </cell>
          <cell r="O1818">
            <v>0</v>
          </cell>
          <cell r="P1818">
            <v>12</v>
          </cell>
          <cell r="Q1818">
            <v>0</v>
          </cell>
          <cell r="R1818" t="str">
            <v>HIVER 2019</v>
          </cell>
          <cell r="S1818" t="str">
            <v>APPAREL</v>
          </cell>
          <cell r="T1818" t="str">
            <v>MAN</v>
          </cell>
          <cell r="U1818" t="str">
            <v>(vide)</v>
          </cell>
          <cell r="V1818" t="str">
            <v>PCS</v>
          </cell>
          <cell r="W1818">
            <v>10</v>
          </cell>
          <cell r="X1818">
            <v>10</v>
          </cell>
          <cell r="BT1818">
            <v>1</v>
          </cell>
          <cell r="BU1818">
            <v>2</v>
          </cell>
          <cell r="BV1818">
            <v>2</v>
          </cell>
          <cell r="BW1818">
            <v>3</v>
          </cell>
          <cell r="BX1818">
            <v>2</v>
          </cell>
          <cell r="CL1818">
            <v>0</v>
          </cell>
        </row>
        <row r="1819">
          <cell r="D1819" t="str">
            <v>304TV80-904-C10M</v>
          </cell>
          <cell r="E1819" t="str">
            <v>304TV80</v>
          </cell>
          <cell r="F1819" t="str">
            <v>GIOCOBO</v>
          </cell>
          <cell r="G1819" t="str">
            <v>904</v>
          </cell>
          <cell r="H1819" t="str">
            <v>BLACK</v>
          </cell>
          <cell r="I1819">
            <v>6.5110000000000001</v>
          </cell>
          <cell r="J1819">
            <v>35</v>
          </cell>
          <cell r="K1819">
            <v>0</v>
          </cell>
          <cell r="L1819">
            <v>17.5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 t="str">
            <v>HIVER 2019</v>
          </cell>
          <cell r="S1819" t="str">
            <v>APPAREL</v>
          </cell>
          <cell r="T1819" t="str">
            <v>MAN</v>
          </cell>
          <cell r="U1819" t="str">
            <v>2XL-1|L-3|M-3|S-1|XL-2</v>
          </cell>
          <cell r="V1819" t="str">
            <v>C10M</v>
          </cell>
          <cell r="W1819">
            <v>30</v>
          </cell>
          <cell r="X1819">
            <v>3</v>
          </cell>
          <cell r="CG1819">
            <v>3</v>
          </cell>
          <cell r="CL1819">
            <v>0</v>
          </cell>
        </row>
        <row r="1820">
          <cell r="D1820" t="str">
            <v>304TV80-905-PCS</v>
          </cell>
          <cell r="E1820" t="str">
            <v>304TV80</v>
          </cell>
          <cell r="F1820" t="str">
            <v>GIOCOBO</v>
          </cell>
          <cell r="G1820" t="str">
            <v>905</v>
          </cell>
          <cell r="H1820" t="str">
            <v>GREY MOUSE</v>
          </cell>
          <cell r="I1820">
            <v>6.5110000000000001</v>
          </cell>
          <cell r="J1820">
            <v>35</v>
          </cell>
          <cell r="K1820">
            <v>0</v>
          </cell>
          <cell r="L1820">
            <v>17.5</v>
          </cell>
          <cell r="M1820">
            <v>0</v>
          </cell>
          <cell r="N1820">
            <v>30</v>
          </cell>
          <cell r="O1820">
            <v>0</v>
          </cell>
          <cell r="P1820">
            <v>12</v>
          </cell>
          <cell r="Q1820">
            <v>0</v>
          </cell>
          <cell r="R1820" t="str">
            <v>HIVER 2019</v>
          </cell>
          <cell r="S1820" t="str">
            <v>APPAREL</v>
          </cell>
          <cell r="T1820" t="str">
            <v>MAN</v>
          </cell>
          <cell r="U1820" t="str">
            <v>(vide)</v>
          </cell>
          <cell r="V1820" t="str">
            <v>PCS</v>
          </cell>
          <cell r="W1820">
            <v>19</v>
          </cell>
          <cell r="X1820">
            <v>19</v>
          </cell>
          <cell r="BT1820">
            <v>2</v>
          </cell>
          <cell r="BU1820">
            <v>6</v>
          </cell>
          <cell r="BV1820">
            <v>5</v>
          </cell>
          <cell r="BW1820">
            <v>4</v>
          </cell>
          <cell r="BX1820">
            <v>2</v>
          </cell>
          <cell r="CL1820">
            <v>0</v>
          </cell>
        </row>
        <row r="1821">
          <cell r="D1821" t="str">
            <v>304TV80-905-C10M</v>
          </cell>
          <cell r="E1821" t="str">
            <v>304TV80</v>
          </cell>
          <cell r="F1821" t="str">
            <v>GIOCOBO</v>
          </cell>
          <cell r="G1821" t="str">
            <v>905</v>
          </cell>
          <cell r="H1821" t="str">
            <v>GREY MOUSE</v>
          </cell>
          <cell r="I1821">
            <v>6.5110000000000001</v>
          </cell>
          <cell r="J1821">
            <v>35</v>
          </cell>
          <cell r="K1821">
            <v>0</v>
          </cell>
          <cell r="L1821">
            <v>17.5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 t="str">
            <v>HIVER 2019</v>
          </cell>
          <cell r="S1821" t="str">
            <v>APPAREL</v>
          </cell>
          <cell r="T1821" t="str">
            <v>MAN</v>
          </cell>
          <cell r="U1821" t="str">
            <v>2XL-1|L-3|M-3|S-1|XL-2</v>
          </cell>
          <cell r="V1821" t="str">
            <v>C10M</v>
          </cell>
          <cell r="W1821">
            <v>510</v>
          </cell>
          <cell r="X1821">
            <v>51</v>
          </cell>
          <cell r="CG1821">
            <v>51</v>
          </cell>
          <cell r="CL1821">
            <v>0</v>
          </cell>
        </row>
        <row r="1822">
          <cell r="D1822" t="str">
            <v>304TV90-904-C10HT</v>
          </cell>
          <cell r="E1822" t="str">
            <v>304TV90</v>
          </cell>
          <cell r="F1822" t="str">
            <v>GONTEA</v>
          </cell>
          <cell r="G1822" t="str">
            <v>904</v>
          </cell>
          <cell r="H1822" t="str">
            <v>BLACK</v>
          </cell>
          <cell r="I1822">
            <v>7.5960000000000001</v>
          </cell>
          <cell r="J1822">
            <v>50</v>
          </cell>
          <cell r="K1822">
            <v>0</v>
          </cell>
          <cell r="L1822">
            <v>25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 t="str">
            <v>HIVER 2019</v>
          </cell>
          <cell r="S1822" t="str">
            <v>APPAREL</v>
          </cell>
          <cell r="T1822" t="str">
            <v>MAN</v>
          </cell>
          <cell r="U1822" t="str">
            <v>2XL-1|L-3|M-2|S-1|XL-3</v>
          </cell>
          <cell r="V1822" t="str">
            <v>C10HT</v>
          </cell>
          <cell r="W1822">
            <v>170</v>
          </cell>
          <cell r="X1822">
            <v>17</v>
          </cell>
          <cell r="CG1822">
            <v>17</v>
          </cell>
          <cell r="CL1822">
            <v>0</v>
          </cell>
        </row>
        <row r="1823">
          <cell r="D1823" t="str">
            <v>304TVB0-904-PCS</v>
          </cell>
          <cell r="E1823" t="str">
            <v>304TVB0</v>
          </cell>
          <cell r="F1823" t="str">
            <v>GIMMYO</v>
          </cell>
          <cell r="G1823" t="str">
            <v>904</v>
          </cell>
          <cell r="H1823" t="str">
            <v>BLACK</v>
          </cell>
          <cell r="I1823">
            <v>5.7789999999999999</v>
          </cell>
          <cell r="J1823">
            <v>35</v>
          </cell>
          <cell r="K1823">
            <v>0</v>
          </cell>
          <cell r="L1823">
            <v>17.5</v>
          </cell>
          <cell r="M1823">
            <v>0</v>
          </cell>
          <cell r="N1823">
            <v>30</v>
          </cell>
          <cell r="O1823">
            <v>0</v>
          </cell>
          <cell r="P1823">
            <v>12</v>
          </cell>
          <cell r="Q1823">
            <v>0</v>
          </cell>
          <cell r="R1823" t="str">
            <v>HIVER 2019</v>
          </cell>
          <cell r="S1823" t="str">
            <v>APPAREL</v>
          </cell>
          <cell r="T1823" t="str">
            <v>MAN</v>
          </cell>
          <cell r="U1823" t="str">
            <v>(vide)</v>
          </cell>
          <cell r="V1823" t="str">
            <v>PCS</v>
          </cell>
          <cell r="W1823">
            <v>18</v>
          </cell>
          <cell r="X1823">
            <v>18</v>
          </cell>
          <cell r="BU1823">
            <v>3</v>
          </cell>
          <cell r="BV1823">
            <v>5</v>
          </cell>
          <cell r="BW1823">
            <v>9</v>
          </cell>
          <cell r="BX1823">
            <v>1</v>
          </cell>
          <cell r="CL1823">
            <v>0</v>
          </cell>
        </row>
        <row r="1824">
          <cell r="D1824" t="str">
            <v>304TVC0-904-C10M</v>
          </cell>
          <cell r="E1824" t="str">
            <v>304TVC0</v>
          </cell>
          <cell r="F1824" t="str">
            <v>GONTE</v>
          </cell>
          <cell r="G1824" t="str">
            <v>904</v>
          </cell>
          <cell r="H1824" t="str">
            <v>BLACK</v>
          </cell>
          <cell r="I1824">
            <v>6.8760000000000003</v>
          </cell>
          <cell r="J1824">
            <v>45</v>
          </cell>
          <cell r="K1824">
            <v>0</v>
          </cell>
          <cell r="L1824">
            <v>22.5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 t="str">
            <v>HIVER 2019</v>
          </cell>
          <cell r="S1824" t="str">
            <v>APPAREL</v>
          </cell>
          <cell r="T1824" t="str">
            <v>MAN</v>
          </cell>
          <cell r="U1824" t="str">
            <v>2XL-1|L-3|M-3|S-1|XL-2</v>
          </cell>
          <cell r="V1824" t="str">
            <v>C10M</v>
          </cell>
          <cell r="W1824">
            <v>120</v>
          </cell>
          <cell r="X1824">
            <v>12</v>
          </cell>
          <cell r="CG1824">
            <v>12</v>
          </cell>
          <cell r="CL1824">
            <v>0</v>
          </cell>
        </row>
        <row r="1825">
          <cell r="D1825" t="str">
            <v>304TVD0-904-PCS</v>
          </cell>
          <cell r="E1825" t="str">
            <v>304TVD0</v>
          </cell>
          <cell r="F1825" t="str">
            <v>GRAMY</v>
          </cell>
          <cell r="G1825" t="str">
            <v>904</v>
          </cell>
          <cell r="H1825" t="str">
            <v>BLACK</v>
          </cell>
          <cell r="I1825">
            <v>4.165</v>
          </cell>
          <cell r="J1825">
            <v>30</v>
          </cell>
          <cell r="K1825">
            <v>0</v>
          </cell>
          <cell r="L1825">
            <v>15</v>
          </cell>
          <cell r="M1825">
            <v>0</v>
          </cell>
          <cell r="N1825">
            <v>25</v>
          </cell>
          <cell r="O1825">
            <v>0</v>
          </cell>
          <cell r="P1825">
            <v>10</v>
          </cell>
          <cell r="Q1825">
            <v>0</v>
          </cell>
          <cell r="R1825" t="str">
            <v>HIVER 2019</v>
          </cell>
          <cell r="S1825" t="str">
            <v>APPAREL</v>
          </cell>
          <cell r="T1825" t="str">
            <v>MAN</v>
          </cell>
          <cell r="U1825" t="str">
            <v>(vide)</v>
          </cell>
          <cell r="V1825" t="str">
            <v>PCS</v>
          </cell>
          <cell r="W1825">
            <v>2</v>
          </cell>
          <cell r="X1825">
            <v>2</v>
          </cell>
          <cell r="BW1825">
            <v>1</v>
          </cell>
          <cell r="BX1825">
            <v>1</v>
          </cell>
          <cell r="CL1825">
            <v>0</v>
          </cell>
        </row>
        <row r="1826">
          <cell r="D1826" t="str">
            <v>304TVD0-904-C10M</v>
          </cell>
          <cell r="E1826" t="str">
            <v>304TVD0</v>
          </cell>
          <cell r="F1826" t="str">
            <v>GRAMY</v>
          </cell>
          <cell r="G1826" t="str">
            <v>904</v>
          </cell>
          <cell r="H1826" t="str">
            <v>BLACK</v>
          </cell>
          <cell r="I1826">
            <v>4.165</v>
          </cell>
          <cell r="J1826">
            <v>30</v>
          </cell>
          <cell r="K1826">
            <v>0</v>
          </cell>
          <cell r="L1826">
            <v>15</v>
          </cell>
          <cell r="M1826">
            <v>0</v>
          </cell>
          <cell r="N1826">
            <v>0</v>
          </cell>
          <cell r="O1826">
            <v>0</v>
          </cell>
          <cell r="P1826">
            <v>0</v>
          </cell>
          <cell r="Q1826">
            <v>0</v>
          </cell>
          <cell r="R1826" t="str">
            <v>HIVER 2019</v>
          </cell>
          <cell r="S1826" t="str">
            <v>APPAREL</v>
          </cell>
          <cell r="T1826" t="str">
            <v>MAN</v>
          </cell>
          <cell r="U1826" t="str">
            <v>2XL-1|L-3|M-3|S-1|XL-2</v>
          </cell>
          <cell r="V1826" t="str">
            <v>C10M</v>
          </cell>
          <cell r="W1826">
            <v>500</v>
          </cell>
          <cell r="X1826">
            <v>50</v>
          </cell>
          <cell r="CG1826">
            <v>50</v>
          </cell>
          <cell r="CL1826">
            <v>0</v>
          </cell>
        </row>
        <row r="1827">
          <cell r="D1827" t="str">
            <v>304TVV0-903-PAI</v>
          </cell>
          <cell r="E1827" t="str">
            <v>304TVV0</v>
          </cell>
          <cell r="F1827" t="str">
            <v>WHYMPER KID</v>
          </cell>
          <cell r="G1827" t="str">
            <v>903</v>
          </cell>
          <cell r="H1827" t="str">
            <v>GREY DK/BLACK</v>
          </cell>
          <cell r="I1827">
            <v>8.6430000000000007</v>
          </cell>
          <cell r="J1827">
            <v>45</v>
          </cell>
          <cell r="K1827">
            <v>0</v>
          </cell>
          <cell r="L1827">
            <v>22.5</v>
          </cell>
          <cell r="M1827">
            <v>0</v>
          </cell>
          <cell r="N1827">
            <v>40</v>
          </cell>
          <cell r="O1827">
            <v>0</v>
          </cell>
          <cell r="P1827">
            <v>20</v>
          </cell>
          <cell r="Q1827">
            <v>0</v>
          </cell>
          <cell r="R1827" t="str">
            <v>HIVER 2019</v>
          </cell>
          <cell r="S1827" t="str">
            <v>SHOES</v>
          </cell>
          <cell r="T1827" t="str">
            <v>KID</v>
          </cell>
          <cell r="U1827" t="str">
            <v>(vide)</v>
          </cell>
          <cell r="V1827" t="str">
            <v>PAI</v>
          </cell>
          <cell r="W1827">
            <v>175</v>
          </cell>
          <cell r="X1827">
            <v>175</v>
          </cell>
          <cell r="AI1827">
            <v>12</v>
          </cell>
          <cell r="AJ1827">
            <v>10</v>
          </cell>
          <cell r="AK1827">
            <v>22</v>
          </cell>
          <cell r="AL1827">
            <v>33</v>
          </cell>
          <cell r="AM1827">
            <v>34</v>
          </cell>
          <cell r="AN1827">
            <v>31</v>
          </cell>
          <cell r="AO1827">
            <v>21</v>
          </cell>
          <cell r="AP1827">
            <v>12</v>
          </cell>
          <cell r="CL1827">
            <v>0</v>
          </cell>
        </row>
        <row r="1828">
          <cell r="D1828" t="str">
            <v>304TVV0-903-C16JR</v>
          </cell>
          <cell r="E1828" t="str">
            <v>304TVV0</v>
          </cell>
          <cell r="F1828" t="str">
            <v>WHYMPER KID</v>
          </cell>
          <cell r="G1828" t="str">
            <v>903</v>
          </cell>
          <cell r="H1828" t="str">
            <v>GREY DK/BLACK</v>
          </cell>
          <cell r="I1828">
            <v>8.6430000000000007</v>
          </cell>
          <cell r="J1828">
            <v>45</v>
          </cell>
          <cell r="K1828">
            <v>0</v>
          </cell>
          <cell r="L1828">
            <v>22.5</v>
          </cell>
          <cell r="M1828">
            <v>0</v>
          </cell>
          <cell r="N1828">
            <v>40</v>
          </cell>
          <cell r="O1828">
            <v>0</v>
          </cell>
          <cell r="P1828">
            <v>20</v>
          </cell>
          <cell r="Q1828">
            <v>0</v>
          </cell>
          <cell r="R1828" t="str">
            <v>HIVER 2019</v>
          </cell>
          <cell r="S1828" t="str">
            <v>SHOES</v>
          </cell>
          <cell r="T1828" t="str">
            <v>KID</v>
          </cell>
          <cell r="U1828" t="str">
            <v>32-1|33-1|34-2|35-3|36-3|37-3|38-2|39-1</v>
          </cell>
          <cell r="V1828" t="str">
            <v>C16JR</v>
          </cell>
          <cell r="W1828">
            <v>272</v>
          </cell>
          <cell r="X1828">
            <v>17</v>
          </cell>
          <cell r="CG1828">
            <v>17</v>
          </cell>
          <cell r="CL1828">
            <v>0</v>
          </cell>
        </row>
        <row r="1829">
          <cell r="D1829" t="str">
            <v>304TVW0-901-PAI</v>
          </cell>
          <cell r="E1829" t="str">
            <v>304TVW0</v>
          </cell>
          <cell r="F1829" t="str">
            <v>MONSI EV</v>
          </cell>
          <cell r="G1829" t="str">
            <v>901</v>
          </cell>
          <cell r="H1829" t="str">
            <v>BROWN/GREY VAPOR</v>
          </cell>
          <cell r="I1829">
            <v>7.7430000000000003</v>
          </cell>
          <cell r="J1829">
            <v>45</v>
          </cell>
          <cell r="K1829">
            <v>0</v>
          </cell>
          <cell r="L1829">
            <v>22.5</v>
          </cell>
          <cell r="M1829">
            <v>0</v>
          </cell>
          <cell r="N1829">
            <v>40</v>
          </cell>
          <cell r="O1829">
            <v>0</v>
          </cell>
          <cell r="P1829">
            <v>16</v>
          </cell>
          <cell r="Q1829">
            <v>0</v>
          </cell>
          <cell r="R1829" t="str">
            <v>HIVER 2020</v>
          </cell>
          <cell r="S1829" t="str">
            <v>SHOES</v>
          </cell>
          <cell r="T1829" t="str">
            <v>KID</v>
          </cell>
          <cell r="U1829" t="str">
            <v>(vide)</v>
          </cell>
          <cell r="V1829" t="str">
            <v>PAI</v>
          </cell>
          <cell r="W1829">
            <v>27</v>
          </cell>
          <cell r="X1829">
            <v>27</v>
          </cell>
          <cell r="AE1829">
            <v>2</v>
          </cell>
          <cell r="AF1829">
            <v>2</v>
          </cell>
          <cell r="AG1829">
            <v>4</v>
          </cell>
          <cell r="AH1829">
            <v>4</v>
          </cell>
          <cell r="AI1829">
            <v>5</v>
          </cell>
          <cell r="AJ1829">
            <v>6</v>
          </cell>
          <cell r="AK1829">
            <v>4</v>
          </cell>
          <cell r="CL1829">
            <v>0</v>
          </cell>
        </row>
        <row r="1830">
          <cell r="D1830" t="str">
            <v>304TVW0-901-C14KD</v>
          </cell>
          <cell r="E1830" t="str">
            <v>304TVW0</v>
          </cell>
          <cell r="F1830" t="str">
            <v>MONSI EV</v>
          </cell>
          <cell r="G1830" t="str">
            <v>901</v>
          </cell>
          <cell r="H1830" t="str">
            <v>BROWN/GREY VAPOR</v>
          </cell>
          <cell r="I1830">
            <v>7.7430000000000003</v>
          </cell>
          <cell r="J1830">
            <v>45</v>
          </cell>
          <cell r="K1830">
            <v>0</v>
          </cell>
          <cell r="L1830">
            <v>22.5</v>
          </cell>
          <cell r="M1830">
            <v>0</v>
          </cell>
          <cell r="N1830">
            <v>40</v>
          </cell>
          <cell r="O1830">
            <v>0</v>
          </cell>
          <cell r="P1830">
            <v>16</v>
          </cell>
          <cell r="Q1830">
            <v>0</v>
          </cell>
          <cell r="R1830" t="str">
            <v>HIVER 2020</v>
          </cell>
          <cell r="S1830" t="str">
            <v>SHOES</v>
          </cell>
          <cell r="T1830" t="str">
            <v>KID</v>
          </cell>
          <cell r="U1830" t="str">
            <v>28-1|29-1|30-2|31-2|32-3|33-3|34-2</v>
          </cell>
          <cell r="V1830" t="str">
            <v>C14KD</v>
          </cell>
          <cell r="W1830">
            <v>336</v>
          </cell>
          <cell r="X1830">
            <v>24</v>
          </cell>
          <cell r="CG1830">
            <v>24</v>
          </cell>
          <cell r="CL1830">
            <v>0</v>
          </cell>
        </row>
        <row r="1831">
          <cell r="D1831" t="str">
            <v>304TYL0-901-PAI</v>
          </cell>
          <cell r="E1831" t="str">
            <v>304TYL0</v>
          </cell>
          <cell r="F1831" t="str">
            <v>NAGOA</v>
          </cell>
          <cell r="G1831" t="str">
            <v>901</v>
          </cell>
          <cell r="H1831" t="str">
            <v>BLACK/GREY DK</v>
          </cell>
          <cell r="I1831">
            <v>10.422000000000001</v>
          </cell>
          <cell r="J1831">
            <v>55</v>
          </cell>
          <cell r="K1831">
            <v>0</v>
          </cell>
          <cell r="L1831">
            <v>27.5</v>
          </cell>
          <cell r="M1831">
            <v>0</v>
          </cell>
          <cell r="N1831">
            <v>50</v>
          </cell>
          <cell r="O1831">
            <v>0</v>
          </cell>
          <cell r="P1831">
            <v>25</v>
          </cell>
          <cell r="Q1831">
            <v>0</v>
          </cell>
          <cell r="R1831" t="str">
            <v>ETE 2020</v>
          </cell>
          <cell r="S1831" t="str">
            <v>SHOES</v>
          </cell>
          <cell r="T1831" t="str">
            <v>MAN</v>
          </cell>
          <cell r="U1831" t="str">
            <v>(vide)</v>
          </cell>
          <cell r="V1831" t="str">
            <v>PAI</v>
          </cell>
          <cell r="W1831">
            <v>28</v>
          </cell>
          <cell r="X1831">
            <v>28</v>
          </cell>
          <cell r="AQ1831">
            <v>3</v>
          </cell>
          <cell r="AR1831">
            <v>3</v>
          </cell>
          <cell r="AS1831">
            <v>4</v>
          </cell>
          <cell r="AT1831">
            <v>6</v>
          </cell>
          <cell r="AU1831">
            <v>6</v>
          </cell>
          <cell r="AV1831">
            <v>3</v>
          </cell>
          <cell r="AW1831">
            <v>3</v>
          </cell>
          <cell r="CL1831">
            <v>0</v>
          </cell>
        </row>
        <row r="1832">
          <cell r="D1832" t="str">
            <v>304TYL0-901-C12MN</v>
          </cell>
          <cell r="E1832" t="str">
            <v>304TYL0</v>
          </cell>
          <cell r="F1832" t="str">
            <v>NAGOA</v>
          </cell>
          <cell r="G1832" t="str">
            <v>901</v>
          </cell>
          <cell r="H1832" t="str">
            <v>BLACK/GREY DK</v>
          </cell>
          <cell r="I1832">
            <v>10.422000000000001</v>
          </cell>
          <cell r="J1832">
            <v>55</v>
          </cell>
          <cell r="K1832">
            <v>0</v>
          </cell>
          <cell r="L1832">
            <v>27.5</v>
          </cell>
          <cell r="M1832">
            <v>0</v>
          </cell>
          <cell r="N1832">
            <v>0</v>
          </cell>
          <cell r="O1832">
            <v>0</v>
          </cell>
          <cell r="P1832">
            <v>25</v>
          </cell>
          <cell r="Q1832">
            <v>0</v>
          </cell>
          <cell r="R1832" t="str">
            <v>ETE 2020</v>
          </cell>
          <cell r="S1832" t="str">
            <v>SHOES</v>
          </cell>
          <cell r="T1832" t="str">
            <v>MAN</v>
          </cell>
          <cell r="U1832" t="str">
            <v>40-1|41-2|42-2|43-3|44-2|45-1|46-1</v>
          </cell>
          <cell r="V1832" t="str">
            <v>C12MN</v>
          </cell>
          <cell r="W1832">
            <v>1068</v>
          </cell>
          <cell r="X1832">
            <v>89</v>
          </cell>
          <cell r="CG1832">
            <v>89</v>
          </cell>
          <cell r="CL1832">
            <v>0</v>
          </cell>
        </row>
        <row r="1833">
          <cell r="D1833" t="str">
            <v>304TZM0-903-PAI</v>
          </cell>
          <cell r="E1833" t="str">
            <v>304TZM0</v>
          </cell>
          <cell r="F1833" t="str">
            <v>TALOS</v>
          </cell>
          <cell r="G1833" t="str">
            <v>903</v>
          </cell>
          <cell r="H1833" t="str">
            <v>BLACK/GREY DK</v>
          </cell>
          <cell r="I1833">
            <v>9.1199999999999992</v>
          </cell>
          <cell r="J1833">
            <v>50</v>
          </cell>
          <cell r="K1833">
            <v>0</v>
          </cell>
          <cell r="L1833">
            <v>25</v>
          </cell>
          <cell r="M1833">
            <v>0</v>
          </cell>
          <cell r="N1833">
            <v>45</v>
          </cell>
          <cell r="O1833">
            <v>0</v>
          </cell>
          <cell r="P1833">
            <v>22.5</v>
          </cell>
          <cell r="Q1833">
            <v>0</v>
          </cell>
          <cell r="R1833" t="str">
            <v>ETE 2020</v>
          </cell>
          <cell r="S1833" t="str">
            <v>SHOES</v>
          </cell>
          <cell r="T1833" t="str">
            <v>MAN</v>
          </cell>
          <cell r="U1833" t="str">
            <v>(vide)</v>
          </cell>
          <cell r="V1833" t="str">
            <v>PAI</v>
          </cell>
          <cell r="W1833">
            <v>23</v>
          </cell>
          <cell r="X1833">
            <v>23</v>
          </cell>
          <cell r="AQ1833">
            <v>1</v>
          </cell>
          <cell r="AR1833">
            <v>4</v>
          </cell>
          <cell r="AS1833">
            <v>6</v>
          </cell>
          <cell r="AT1833">
            <v>6</v>
          </cell>
          <cell r="AU1833">
            <v>4</v>
          </cell>
          <cell r="AV1833">
            <v>2</v>
          </cell>
          <cell r="CL1833">
            <v>0</v>
          </cell>
        </row>
        <row r="1834">
          <cell r="D1834" t="str">
            <v>304TZM0-903-C12M</v>
          </cell>
          <cell r="E1834" t="str">
            <v>304TZM0</v>
          </cell>
          <cell r="F1834" t="str">
            <v>TALOS</v>
          </cell>
          <cell r="G1834" t="str">
            <v>903</v>
          </cell>
          <cell r="H1834" t="str">
            <v>BLACK/GREY DK</v>
          </cell>
          <cell r="I1834">
            <v>9.1199999999999992</v>
          </cell>
          <cell r="J1834">
            <v>50</v>
          </cell>
          <cell r="K1834">
            <v>0</v>
          </cell>
          <cell r="L1834">
            <v>25</v>
          </cell>
          <cell r="M1834">
            <v>0</v>
          </cell>
          <cell r="N1834">
            <v>45</v>
          </cell>
          <cell r="O1834">
            <v>0</v>
          </cell>
          <cell r="P1834">
            <v>22.5</v>
          </cell>
          <cell r="Q1834">
            <v>0</v>
          </cell>
          <cell r="R1834" t="str">
            <v>ETE 2020</v>
          </cell>
          <cell r="S1834" t="str">
            <v>SHOES</v>
          </cell>
          <cell r="T1834" t="str">
            <v>MAN</v>
          </cell>
          <cell r="U1834" t="str">
            <v>40-1|41-2|42-3|43-3|44-2|45-1</v>
          </cell>
          <cell r="V1834" t="str">
            <v>C12M</v>
          </cell>
          <cell r="W1834">
            <v>780</v>
          </cell>
          <cell r="X1834">
            <v>65</v>
          </cell>
          <cell r="CG1834">
            <v>65</v>
          </cell>
          <cell r="CL1834">
            <v>0</v>
          </cell>
        </row>
        <row r="1835">
          <cell r="D1835" t="str">
            <v>304TZM0-904-PAI</v>
          </cell>
          <cell r="E1835" t="str">
            <v>304TZM0</v>
          </cell>
          <cell r="F1835" t="str">
            <v>TALOS</v>
          </cell>
          <cell r="G1835" t="str">
            <v>904</v>
          </cell>
          <cell r="H1835" t="str">
            <v>BROWN/BLACK</v>
          </cell>
          <cell r="I1835">
            <v>9.1199999999999992</v>
          </cell>
          <cell r="J1835">
            <v>50</v>
          </cell>
          <cell r="K1835">
            <v>0</v>
          </cell>
          <cell r="L1835">
            <v>25</v>
          </cell>
          <cell r="M1835">
            <v>0</v>
          </cell>
          <cell r="N1835">
            <v>45</v>
          </cell>
          <cell r="O1835">
            <v>0</v>
          </cell>
          <cell r="P1835">
            <v>22.5</v>
          </cell>
          <cell r="Q1835">
            <v>0</v>
          </cell>
          <cell r="R1835" t="str">
            <v>ETE 2020</v>
          </cell>
          <cell r="S1835" t="str">
            <v>SHOES</v>
          </cell>
          <cell r="T1835" t="str">
            <v>MAN</v>
          </cell>
          <cell r="U1835" t="str">
            <v>(vide)</v>
          </cell>
          <cell r="V1835" t="str">
            <v>PAI</v>
          </cell>
          <cell r="W1835">
            <v>17</v>
          </cell>
          <cell r="X1835">
            <v>17</v>
          </cell>
          <cell r="AQ1835">
            <v>2</v>
          </cell>
          <cell r="AR1835">
            <v>3</v>
          </cell>
          <cell r="AS1835">
            <v>5</v>
          </cell>
          <cell r="AT1835">
            <v>3</v>
          </cell>
          <cell r="AU1835">
            <v>4</v>
          </cell>
          <cell r="CL1835">
            <v>0</v>
          </cell>
        </row>
        <row r="1836">
          <cell r="D1836" t="str">
            <v>304TZM0-904-C12M</v>
          </cell>
          <cell r="E1836" t="str">
            <v>304TZM0</v>
          </cell>
          <cell r="F1836" t="str">
            <v>TALOS</v>
          </cell>
          <cell r="G1836" t="str">
            <v>904</v>
          </cell>
          <cell r="H1836" t="str">
            <v>BROWN/BLACK</v>
          </cell>
          <cell r="I1836">
            <v>9.1199999999999992</v>
          </cell>
          <cell r="J1836">
            <v>50</v>
          </cell>
          <cell r="K1836">
            <v>0</v>
          </cell>
          <cell r="L1836">
            <v>25</v>
          </cell>
          <cell r="M1836">
            <v>0</v>
          </cell>
          <cell r="N1836">
            <v>45</v>
          </cell>
          <cell r="O1836">
            <v>0</v>
          </cell>
          <cell r="P1836">
            <v>22.5</v>
          </cell>
          <cell r="Q1836">
            <v>0</v>
          </cell>
          <cell r="R1836" t="str">
            <v>ETE 2020</v>
          </cell>
          <cell r="S1836" t="str">
            <v>SHOES</v>
          </cell>
          <cell r="T1836" t="str">
            <v>MAN</v>
          </cell>
          <cell r="U1836" t="str">
            <v>40-1|41-2|42-3|43-3|44-2|45-1</v>
          </cell>
          <cell r="V1836" t="str">
            <v>C12M</v>
          </cell>
          <cell r="W1836">
            <v>1272</v>
          </cell>
          <cell r="X1836">
            <v>106</v>
          </cell>
          <cell r="CG1836">
            <v>106</v>
          </cell>
          <cell r="CL1836">
            <v>0</v>
          </cell>
        </row>
        <row r="1837">
          <cell r="D1837" t="str">
            <v>304TZQ0-905-C12MN</v>
          </cell>
          <cell r="E1837" t="str">
            <v>304TZQ0</v>
          </cell>
          <cell r="F1837" t="str">
            <v>DINOS</v>
          </cell>
          <cell r="G1837" t="str">
            <v>905</v>
          </cell>
          <cell r="H1837" t="str">
            <v>BROWN/GREY VAPOR</v>
          </cell>
          <cell r="I1837">
            <v>9.2490000000000006</v>
          </cell>
          <cell r="J1837">
            <v>55</v>
          </cell>
          <cell r="K1837">
            <v>0</v>
          </cell>
          <cell r="L1837">
            <v>27.5</v>
          </cell>
          <cell r="M1837">
            <v>0</v>
          </cell>
          <cell r="N1837">
            <v>50</v>
          </cell>
          <cell r="O1837">
            <v>0</v>
          </cell>
          <cell r="P1837">
            <v>25</v>
          </cell>
          <cell r="Q1837">
            <v>0</v>
          </cell>
          <cell r="R1837" t="str">
            <v>HIVER 2019</v>
          </cell>
          <cell r="S1837" t="str">
            <v>SHOES</v>
          </cell>
          <cell r="T1837" t="str">
            <v>MAN</v>
          </cell>
          <cell r="U1837" t="str">
            <v>40-1|41-2|42-2|43-3|44-2|45-1|46-1</v>
          </cell>
          <cell r="V1837" t="str">
            <v>C12MN</v>
          </cell>
          <cell r="W1837">
            <v>1644</v>
          </cell>
          <cell r="X1837">
            <v>137</v>
          </cell>
          <cell r="CG1837">
            <v>137</v>
          </cell>
          <cell r="CL1837">
            <v>0</v>
          </cell>
        </row>
        <row r="1838">
          <cell r="D1838" t="str">
            <v>304TZQ0-905-PAI</v>
          </cell>
          <cell r="E1838" t="str">
            <v>304TZQ0</v>
          </cell>
          <cell r="F1838" t="str">
            <v>DINOS</v>
          </cell>
          <cell r="G1838" t="str">
            <v>905</v>
          </cell>
          <cell r="H1838" t="str">
            <v>BROWN/GREY VAPOR</v>
          </cell>
          <cell r="I1838">
            <v>9.2490000000000006</v>
          </cell>
          <cell r="J1838">
            <v>55</v>
          </cell>
          <cell r="K1838">
            <v>0</v>
          </cell>
          <cell r="L1838">
            <v>27.5</v>
          </cell>
          <cell r="M1838">
            <v>0</v>
          </cell>
          <cell r="N1838">
            <v>50</v>
          </cell>
          <cell r="O1838">
            <v>0</v>
          </cell>
          <cell r="P1838">
            <v>25</v>
          </cell>
          <cell r="Q1838">
            <v>0</v>
          </cell>
          <cell r="R1838" t="str">
            <v>HIVER 2019</v>
          </cell>
          <cell r="S1838" t="str">
            <v>SHOES</v>
          </cell>
          <cell r="T1838" t="str">
            <v>MAN</v>
          </cell>
          <cell r="U1838" t="str">
            <v>(vide)</v>
          </cell>
          <cell r="V1838" t="str">
            <v>PAI</v>
          </cell>
          <cell r="W1838">
            <v>9</v>
          </cell>
          <cell r="X1838">
            <v>9</v>
          </cell>
          <cell r="AR1838">
            <v>2</v>
          </cell>
          <cell r="AT1838">
            <v>2</v>
          </cell>
          <cell r="AU1838">
            <v>3</v>
          </cell>
          <cell r="AV1838">
            <v>1</v>
          </cell>
          <cell r="AW1838">
            <v>1</v>
          </cell>
          <cell r="CL1838">
            <v>0</v>
          </cell>
        </row>
        <row r="1839">
          <cell r="D1839" t="str">
            <v>304TZQ0-905-C8MN</v>
          </cell>
          <cell r="E1839" t="str">
            <v>304TZQ0</v>
          </cell>
          <cell r="F1839" t="str">
            <v>DINOS</v>
          </cell>
          <cell r="G1839" t="str">
            <v>905</v>
          </cell>
          <cell r="H1839" t="str">
            <v>BROWN/GREY VAPOR</v>
          </cell>
          <cell r="I1839">
            <v>9.2490000000000006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0</v>
          </cell>
          <cell r="P1839">
            <v>0</v>
          </cell>
          <cell r="Q1839">
            <v>0</v>
          </cell>
          <cell r="R1839" t="str">
            <v>HIVER 2019</v>
          </cell>
          <cell r="S1839" t="str">
            <v>SHOES</v>
          </cell>
          <cell r="T1839" t="str">
            <v>MAN</v>
          </cell>
          <cell r="U1839" t="str">
            <v>40-1|41-1|42-2|43-2|44-1|45-1</v>
          </cell>
          <cell r="V1839" t="str">
            <v>C8MN</v>
          </cell>
          <cell r="W1839">
            <v>16</v>
          </cell>
          <cell r="X1839">
            <v>2</v>
          </cell>
          <cell r="CG1839">
            <v>2</v>
          </cell>
          <cell r="CL1839">
            <v>0</v>
          </cell>
        </row>
        <row r="1840">
          <cell r="D1840" t="str">
            <v>304TZQ0-907-C12MN</v>
          </cell>
          <cell r="E1840" t="str">
            <v>304TZQ0</v>
          </cell>
          <cell r="F1840" t="str">
            <v>DINOS</v>
          </cell>
          <cell r="G1840" t="str">
            <v>907</v>
          </cell>
          <cell r="H1840" t="str">
            <v>GREY DK/BROWN LION</v>
          </cell>
          <cell r="I1840">
            <v>9.2490000000000006</v>
          </cell>
          <cell r="J1840">
            <v>55</v>
          </cell>
          <cell r="K1840">
            <v>0</v>
          </cell>
          <cell r="L1840">
            <v>27.5</v>
          </cell>
          <cell r="M1840">
            <v>0</v>
          </cell>
          <cell r="N1840">
            <v>50</v>
          </cell>
          <cell r="O1840">
            <v>0</v>
          </cell>
          <cell r="P1840">
            <v>25</v>
          </cell>
          <cell r="Q1840">
            <v>0</v>
          </cell>
          <cell r="R1840" t="str">
            <v>HIVER 2019</v>
          </cell>
          <cell r="S1840" t="str">
            <v>SHOES</v>
          </cell>
          <cell r="T1840" t="str">
            <v>MAN</v>
          </cell>
          <cell r="U1840" t="str">
            <v>40-1|41-2|42-2|43-3|44-2|45-1|46-1</v>
          </cell>
          <cell r="V1840" t="str">
            <v>C12MN</v>
          </cell>
          <cell r="W1840">
            <v>720</v>
          </cell>
          <cell r="X1840">
            <v>60</v>
          </cell>
          <cell r="CG1840">
            <v>60</v>
          </cell>
          <cell r="CL1840">
            <v>0</v>
          </cell>
        </row>
        <row r="1841">
          <cell r="D1841" t="str">
            <v>304TZQ0-907-PAI</v>
          </cell>
          <cell r="E1841" t="str">
            <v>304TZQ0</v>
          </cell>
          <cell r="F1841" t="str">
            <v>DINOS</v>
          </cell>
          <cell r="G1841" t="str">
            <v>907</v>
          </cell>
          <cell r="H1841" t="str">
            <v>GREY DK/BROWN LION</v>
          </cell>
          <cell r="I1841">
            <v>9.2490000000000006</v>
          </cell>
          <cell r="J1841">
            <v>55</v>
          </cell>
          <cell r="K1841">
            <v>0</v>
          </cell>
          <cell r="L1841">
            <v>27.5</v>
          </cell>
          <cell r="M1841">
            <v>0</v>
          </cell>
          <cell r="N1841">
            <v>50</v>
          </cell>
          <cell r="O1841">
            <v>0</v>
          </cell>
          <cell r="P1841">
            <v>25</v>
          </cell>
          <cell r="Q1841">
            <v>0</v>
          </cell>
          <cell r="R1841" t="str">
            <v>HIVER 2019</v>
          </cell>
          <cell r="S1841" t="str">
            <v>SHOES</v>
          </cell>
          <cell r="T1841" t="str">
            <v>MAN</v>
          </cell>
          <cell r="U1841" t="str">
            <v>(vide)</v>
          </cell>
          <cell r="V1841" t="str">
            <v>PAI</v>
          </cell>
          <cell r="W1841">
            <v>19</v>
          </cell>
          <cell r="X1841">
            <v>19</v>
          </cell>
          <cell r="AQ1841">
            <v>1</v>
          </cell>
          <cell r="AR1841">
            <v>4</v>
          </cell>
          <cell r="AS1841">
            <v>4</v>
          </cell>
          <cell r="AT1841">
            <v>4</v>
          </cell>
          <cell r="AU1841">
            <v>2</v>
          </cell>
          <cell r="AV1841">
            <v>2</v>
          </cell>
          <cell r="AW1841">
            <v>2</v>
          </cell>
          <cell r="CL1841">
            <v>0</v>
          </cell>
        </row>
        <row r="1842">
          <cell r="D1842" t="str">
            <v>304TZQ0-907-C8MN</v>
          </cell>
          <cell r="E1842" t="str">
            <v>304TZQ0</v>
          </cell>
          <cell r="F1842" t="str">
            <v>DINOS</v>
          </cell>
          <cell r="G1842" t="str">
            <v>907</v>
          </cell>
          <cell r="H1842" t="str">
            <v>GREY DK/BROWN LION</v>
          </cell>
          <cell r="I1842">
            <v>9.2490000000000006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 t="str">
            <v>HIVER 2019</v>
          </cell>
          <cell r="S1842" t="str">
            <v>SHOES</v>
          </cell>
          <cell r="T1842" t="str">
            <v>MAN</v>
          </cell>
          <cell r="U1842" t="str">
            <v>40-1|41-1|42-2|43-2|44-1|45-1</v>
          </cell>
          <cell r="V1842" t="str">
            <v>C8MN</v>
          </cell>
          <cell r="W1842">
            <v>152</v>
          </cell>
          <cell r="X1842">
            <v>19</v>
          </cell>
          <cell r="CG1842">
            <v>19</v>
          </cell>
          <cell r="CL1842">
            <v>0</v>
          </cell>
        </row>
        <row r="1843">
          <cell r="D1843" t="str">
            <v>304TZR0-902-PAI</v>
          </cell>
          <cell r="E1843" t="str">
            <v>304TZR0</v>
          </cell>
          <cell r="F1843" t="str">
            <v>FAKIE</v>
          </cell>
          <cell r="G1843" t="str">
            <v>902</v>
          </cell>
          <cell r="H1843" t="str">
            <v>BROWN/LT BEIGE</v>
          </cell>
          <cell r="I1843">
            <v>8.8290000000000006</v>
          </cell>
          <cell r="J1843">
            <v>45</v>
          </cell>
          <cell r="K1843">
            <v>0</v>
          </cell>
          <cell r="L1843">
            <v>22.5</v>
          </cell>
          <cell r="M1843">
            <v>0</v>
          </cell>
          <cell r="N1843">
            <v>40</v>
          </cell>
          <cell r="O1843">
            <v>0</v>
          </cell>
          <cell r="P1843">
            <v>20</v>
          </cell>
          <cell r="Q1843">
            <v>0</v>
          </cell>
          <cell r="R1843" t="str">
            <v>HIVER 2019</v>
          </cell>
          <cell r="S1843" t="str">
            <v>SHOES</v>
          </cell>
          <cell r="T1843" t="str">
            <v>KID</v>
          </cell>
          <cell r="U1843" t="str">
            <v>(vide)</v>
          </cell>
          <cell r="V1843" t="str">
            <v>PAI</v>
          </cell>
          <cell r="W1843">
            <v>30</v>
          </cell>
          <cell r="X1843">
            <v>30</v>
          </cell>
          <cell r="AI1843">
            <v>2</v>
          </cell>
          <cell r="AJ1843">
            <v>2</v>
          </cell>
          <cell r="AK1843">
            <v>4</v>
          </cell>
          <cell r="AL1843">
            <v>5</v>
          </cell>
          <cell r="AM1843">
            <v>5</v>
          </cell>
          <cell r="AN1843">
            <v>6</v>
          </cell>
          <cell r="AO1843">
            <v>4</v>
          </cell>
          <cell r="AP1843">
            <v>2</v>
          </cell>
          <cell r="CL1843">
            <v>0</v>
          </cell>
        </row>
        <row r="1844">
          <cell r="D1844" t="str">
            <v>304TZR0-902-C16JR</v>
          </cell>
          <cell r="E1844" t="str">
            <v>304TZR0</v>
          </cell>
          <cell r="F1844" t="str">
            <v>FAKIE</v>
          </cell>
          <cell r="G1844" t="str">
            <v>902</v>
          </cell>
          <cell r="H1844" t="str">
            <v>BROWN/LT BEIGE</v>
          </cell>
          <cell r="I1844">
            <v>8.8290000000000006</v>
          </cell>
          <cell r="J1844">
            <v>45</v>
          </cell>
          <cell r="K1844">
            <v>0</v>
          </cell>
          <cell r="L1844">
            <v>22.5</v>
          </cell>
          <cell r="M1844">
            <v>0</v>
          </cell>
          <cell r="N1844">
            <v>40</v>
          </cell>
          <cell r="O1844">
            <v>0</v>
          </cell>
          <cell r="P1844">
            <v>20</v>
          </cell>
          <cell r="Q1844">
            <v>0</v>
          </cell>
          <cell r="R1844" t="str">
            <v>HIVER 2019</v>
          </cell>
          <cell r="S1844" t="str">
            <v>SHOES</v>
          </cell>
          <cell r="T1844" t="str">
            <v>KID</v>
          </cell>
          <cell r="U1844" t="str">
            <v>32-1|33-1|34-2|35-3|36-3|37-3|38-2|39-1</v>
          </cell>
          <cell r="V1844" t="str">
            <v>C16JR</v>
          </cell>
          <cell r="W1844">
            <v>512</v>
          </cell>
          <cell r="X1844">
            <v>32</v>
          </cell>
          <cell r="CG1844">
            <v>32</v>
          </cell>
          <cell r="CL1844">
            <v>0</v>
          </cell>
        </row>
        <row r="1845">
          <cell r="D1845" t="str">
            <v>304TZX0-906-C12MN</v>
          </cell>
          <cell r="E1845" t="str">
            <v>304TZX0</v>
          </cell>
          <cell r="F1845" t="str">
            <v>HEWISH</v>
          </cell>
          <cell r="G1845" t="str">
            <v>906</v>
          </cell>
          <cell r="H1845" t="str">
            <v>BLACK/BROWN</v>
          </cell>
          <cell r="I1845">
            <v>9.1020000000000003</v>
          </cell>
          <cell r="J1845">
            <v>55</v>
          </cell>
          <cell r="K1845">
            <v>0</v>
          </cell>
          <cell r="L1845">
            <v>27.5</v>
          </cell>
          <cell r="M1845">
            <v>0</v>
          </cell>
          <cell r="N1845">
            <v>50</v>
          </cell>
          <cell r="O1845">
            <v>0</v>
          </cell>
          <cell r="P1845">
            <v>25</v>
          </cell>
          <cell r="Q1845">
            <v>0</v>
          </cell>
          <cell r="R1845" t="str">
            <v>HIVER 2019</v>
          </cell>
          <cell r="S1845" t="str">
            <v>SHOES</v>
          </cell>
          <cell r="T1845" t="str">
            <v>MAN</v>
          </cell>
          <cell r="U1845" t="str">
            <v>40-1|41-2|42-2|43-3|44-2|45-1|46-1</v>
          </cell>
          <cell r="V1845" t="str">
            <v>C12MN</v>
          </cell>
          <cell r="W1845">
            <v>24</v>
          </cell>
          <cell r="X1845">
            <v>2</v>
          </cell>
          <cell r="CG1845">
            <v>2</v>
          </cell>
          <cell r="CL1845">
            <v>0</v>
          </cell>
        </row>
        <row r="1846">
          <cell r="D1846" t="str">
            <v>304TZX0-907-C12MN</v>
          </cell>
          <cell r="E1846" t="str">
            <v>304TZX0</v>
          </cell>
          <cell r="F1846" t="str">
            <v>HEWISH</v>
          </cell>
          <cell r="G1846" t="str">
            <v>907</v>
          </cell>
          <cell r="H1846" t="str">
            <v>BROWN/BLUE MARINE</v>
          </cell>
          <cell r="I1846">
            <v>9.1020000000000003</v>
          </cell>
          <cell r="J1846">
            <v>55</v>
          </cell>
          <cell r="K1846">
            <v>0</v>
          </cell>
          <cell r="L1846">
            <v>27.5</v>
          </cell>
          <cell r="M1846">
            <v>0</v>
          </cell>
          <cell r="N1846">
            <v>50</v>
          </cell>
          <cell r="O1846">
            <v>0</v>
          </cell>
          <cell r="P1846">
            <v>25</v>
          </cell>
          <cell r="Q1846">
            <v>0</v>
          </cell>
          <cell r="R1846" t="str">
            <v>HIVER 2019</v>
          </cell>
          <cell r="S1846" t="str">
            <v>SHOES</v>
          </cell>
          <cell r="T1846" t="str">
            <v>MAN</v>
          </cell>
          <cell r="U1846" t="str">
            <v>40-1|41-2|42-2|43-3|44-2|45-1|46-1</v>
          </cell>
          <cell r="V1846" t="str">
            <v>C12MN</v>
          </cell>
          <cell r="W1846">
            <v>684</v>
          </cell>
          <cell r="X1846">
            <v>57</v>
          </cell>
          <cell r="CG1846">
            <v>57</v>
          </cell>
          <cell r="CL1846">
            <v>0</v>
          </cell>
        </row>
        <row r="1847">
          <cell r="D1847" t="str">
            <v>304TZX0-907-PAI</v>
          </cell>
          <cell r="E1847" t="str">
            <v>304TZX0</v>
          </cell>
          <cell r="F1847" t="str">
            <v>HEWISH</v>
          </cell>
          <cell r="G1847" t="str">
            <v>907</v>
          </cell>
          <cell r="H1847" t="str">
            <v>BROWN/BLUE MARINE</v>
          </cell>
          <cell r="I1847">
            <v>9.1020000000000003</v>
          </cell>
          <cell r="J1847">
            <v>55</v>
          </cell>
          <cell r="K1847">
            <v>0</v>
          </cell>
          <cell r="L1847">
            <v>27.5</v>
          </cell>
          <cell r="M1847">
            <v>0</v>
          </cell>
          <cell r="N1847">
            <v>50</v>
          </cell>
          <cell r="O1847">
            <v>0</v>
          </cell>
          <cell r="P1847">
            <v>25</v>
          </cell>
          <cell r="Q1847">
            <v>0</v>
          </cell>
          <cell r="R1847" t="str">
            <v>HIVER 2019</v>
          </cell>
          <cell r="S1847" t="str">
            <v>SHOES</v>
          </cell>
          <cell r="T1847" t="str">
            <v>MAN</v>
          </cell>
          <cell r="U1847" t="str">
            <v>(vide)</v>
          </cell>
          <cell r="V1847" t="str">
            <v>PAI</v>
          </cell>
          <cell r="W1847">
            <v>11</v>
          </cell>
          <cell r="X1847">
            <v>11</v>
          </cell>
          <cell r="AQ1847">
            <v>1</v>
          </cell>
          <cell r="AR1847">
            <v>2</v>
          </cell>
          <cell r="AS1847">
            <v>2</v>
          </cell>
          <cell r="AT1847">
            <v>2</v>
          </cell>
          <cell r="AU1847">
            <v>2</v>
          </cell>
          <cell r="AV1847">
            <v>1</v>
          </cell>
          <cell r="AW1847">
            <v>1</v>
          </cell>
          <cell r="CL1847">
            <v>0</v>
          </cell>
        </row>
        <row r="1848">
          <cell r="D1848" t="str">
            <v>304TZY0-901-C12MN</v>
          </cell>
          <cell r="E1848" t="str">
            <v>304TZY0</v>
          </cell>
          <cell r="F1848" t="str">
            <v>SONATO</v>
          </cell>
          <cell r="G1848" t="str">
            <v>901</v>
          </cell>
          <cell r="H1848" t="str">
            <v>BLACK/GREY DK</v>
          </cell>
          <cell r="I1848">
            <v>9.0259999999999998</v>
          </cell>
          <cell r="J1848">
            <v>50</v>
          </cell>
          <cell r="K1848">
            <v>0</v>
          </cell>
          <cell r="L1848">
            <v>25</v>
          </cell>
          <cell r="M1848">
            <v>0</v>
          </cell>
          <cell r="N1848">
            <v>45</v>
          </cell>
          <cell r="O1848">
            <v>0</v>
          </cell>
          <cell r="P1848">
            <v>22.5</v>
          </cell>
          <cell r="Q1848">
            <v>0</v>
          </cell>
          <cell r="R1848" t="str">
            <v>HIVER 2019</v>
          </cell>
          <cell r="S1848" t="str">
            <v>SHOES</v>
          </cell>
          <cell r="T1848" t="str">
            <v>MAN</v>
          </cell>
          <cell r="U1848" t="str">
            <v>40-1|41-2|42-2|43-3|44-2|45-1|46-1</v>
          </cell>
          <cell r="V1848" t="str">
            <v>C12MN</v>
          </cell>
          <cell r="W1848">
            <v>36</v>
          </cell>
          <cell r="X1848">
            <v>3</v>
          </cell>
          <cell r="CG1848">
            <v>3</v>
          </cell>
          <cell r="CL1848">
            <v>0</v>
          </cell>
        </row>
        <row r="1849">
          <cell r="D1849" t="str">
            <v>304TZY0-901-PAI</v>
          </cell>
          <cell r="E1849" t="str">
            <v>304TZY0</v>
          </cell>
          <cell r="F1849" t="str">
            <v>SONATO</v>
          </cell>
          <cell r="G1849" t="str">
            <v>901</v>
          </cell>
          <cell r="H1849" t="str">
            <v>BLACK/GREY DK</v>
          </cell>
          <cell r="I1849">
            <v>9.0259999999999998</v>
          </cell>
          <cell r="J1849">
            <v>50</v>
          </cell>
          <cell r="K1849">
            <v>0</v>
          </cell>
          <cell r="L1849">
            <v>25</v>
          </cell>
          <cell r="M1849">
            <v>0</v>
          </cell>
          <cell r="N1849">
            <v>45</v>
          </cell>
          <cell r="O1849">
            <v>0</v>
          </cell>
          <cell r="P1849">
            <v>22.5</v>
          </cell>
          <cell r="Q1849">
            <v>0</v>
          </cell>
          <cell r="R1849" t="str">
            <v>HIVER 2019</v>
          </cell>
          <cell r="S1849" t="str">
            <v>SHOES</v>
          </cell>
          <cell r="T1849" t="str">
            <v>MAN</v>
          </cell>
          <cell r="U1849" t="str">
            <v>(vide)</v>
          </cell>
          <cell r="V1849" t="str">
            <v>PAI</v>
          </cell>
          <cell r="W1849">
            <v>8</v>
          </cell>
          <cell r="X1849">
            <v>8</v>
          </cell>
          <cell r="AQ1849">
            <v>1</v>
          </cell>
          <cell r="AR1849">
            <v>3</v>
          </cell>
          <cell r="AT1849">
            <v>3</v>
          </cell>
          <cell r="AU1849">
            <v>1</v>
          </cell>
          <cell r="CL1849">
            <v>0</v>
          </cell>
        </row>
        <row r="1850">
          <cell r="D1850" t="str">
            <v>304TZY0-901-C8MN</v>
          </cell>
          <cell r="E1850" t="str">
            <v>304TZY0</v>
          </cell>
          <cell r="F1850" t="str">
            <v>SONATO</v>
          </cell>
          <cell r="G1850" t="str">
            <v>901</v>
          </cell>
          <cell r="H1850" t="str">
            <v>BLACK/GREY DK</v>
          </cell>
          <cell r="I1850">
            <v>9.0259999999999998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0</v>
          </cell>
          <cell r="P1850">
            <v>0</v>
          </cell>
          <cell r="Q1850">
            <v>0</v>
          </cell>
          <cell r="R1850" t="str">
            <v>HIVER 2019</v>
          </cell>
          <cell r="S1850" t="str">
            <v>SHOES</v>
          </cell>
          <cell r="T1850" t="str">
            <v>MAN</v>
          </cell>
          <cell r="U1850" t="str">
            <v>40-1|41-1|42-2|43-2|44-1|45-1</v>
          </cell>
          <cell r="V1850" t="str">
            <v>C8MN</v>
          </cell>
          <cell r="W1850">
            <v>16</v>
          </cell>
          <cell r="X1850">
            <v>2</v>
          </cell>
          <cell r="CG1850">
            <v>2</v>
          </cell>
          <cell r="CL1850">
            <v>0</v>
          </cell>
        </row>
        <row r="1851">
          <cell r="D1851" t="str">
            <v>304TZY0-909-PAI</v>
          </cell>
          <cell r="E1851" t="str">
            <v>304TZY0</v>
          </cell>
          <cell r="F1851" t="str">
            <v>SONATO</v>
          </cell>
          <cell r="G1851" t="str">
            <v>909</v>
          </cell>
          <cell r="H1851" t="str">
            <v>BROWN/BROWN MORO</v>
          </cell>
          <cell r="I1851">
            <v>9.0259999999999998</v>
          </cell>
          <cell r="J1851">
            <v>50</v>
          </cell>
          <cell r="K1851">
            <v>0</v>
          </cell>
          <cell r="L1851">
            <v>25</v>
          </cell>
          <cell r="M1851">
            <v>0</v>
          </cell>
          <cell r="N1851">
            <v>45</v>
          </cell>
          <cell r="O1851">
            <v>0</v>
          </cell>
          <cell r="P1851">
            <v>22.5</v>
          </cell>
          <cell r="Q1851">
            <v>0</v>
          </cell>
          <cell r="R1851" t="str">
            <v>HIVER 2019</v>
          </cell>
          <cell r="S1851" t="str">
            <v>SHOES</v>
          </cell>
          <cell r="T1851" t="str">
            <v>MAN</v>
          </cell>
          <cell r="U1851" t="str">
            <v>(vide)</v>
          </cell>
          <cell r="V1851" t="str">
            <v>PAI</v>
          </cell>
          <cell r="W1851">
            <v>11</v>
          </cell>
          <cell r="X1851">
            <v>11</v>
          </cell>
          <cell r="AQ1851">
            <v>2</v>
          </cell>
          <cell r="AR1851">
            <v>1</v>
          </cell>
          <cell r="AS1851">
            <v>3</v>
          </cell>
          <cell r="AU1851">
            <v>2</v>
          </cell>
          <cell r="AV1851">
            <v>2</v>
          </cell>
          <cell r="AW1851">
            <v>1</v>
          </cell>
          <cell r="CL1851">
            <v>0</v>
          </cell>
        </row>
        <row r="1852">
          <cell r="D1852" t="str">
            <v>304TZY0-910-C12MN</v>
          </cell>
          <cell r="E1852" t="str">
            <v>304TZY0</v>
          </cell>
          <cell r="F1852" t="str">
            <v>SONATO</v>
          </cell>
          <cell r="G1852" t="str">
            <v>910</v>
          </cell>
          <cell r="H1852" t="str">
            <v>BLUE MARINE BROWN (908)</v>
          </cell>
          <cell r="I1852">
            <v>9.0259999999999998</v>
          </cell>
          <cell r="J1852">
            <v>50</v>
          </cell>
          <cell r="K1852">
            <v>0</v>
          </cell>
          <cell r="L1852">
            <v>25</v>
          </cell>
          <cell r="M1852">
            <v>0</v>
          </cell>
          <cell r="N1852">
            <v>45</v>
          </cell>
          <cell r="O1852">
            <v>0</v>
          </cell>
          <cell r="P1852">
            <v>22.5</v>
          </cell>
          <cell r="Q1852">
            <v>0</v>
          </cell>
          <cell r="R1852" t="str">
            <v>HIVER 2019</v>
          </cell>
          <cell r="S1852" t="str">
            <v>SHOES</v>
          </cell>
          <cell r="T1852" t="str">
            <v>MAN</v>
          </cell>
          <cell r="U1852" t="str">
            <v>40-1|41-2|42-2|43-3|44-2|45-1|46-1</v>
          </cell>
          <cell r="V1852" t="str">
            <v>C12MN</v>
          </cell>
          <cell r="W1852">
            <v>60</v>
          </cell>
          <cell r="X1852">
            <v>5</v>
          </cell>
          <cell r="CG1852">
            <v>5</v>
          </cell>
          <cell r="CL1852">
            <v>0</v>
          </cell>
        </row>
        <row r="1853">
          <cell r="D1853" t="str">
            <v>304TZY0-910-C8MN</v>
          </cell>
          <cell r="E1853" t="str">
            <v>304TZY0</v>
          </cell>
          <cell r="F1853" t="str">
            <v>SONATO</v>
          </cell>
          <cell r="G1853" t="str">
            <v>910</v>
          </cell>
          <cell r="H1853" t="str">
            <v>BLUE MARINE BROWN (908)</v>
          </cell>
          <cell r="I1853">
            <v>9.0259999999999998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 t="str">
            <v>HIVER 2019</v>
          </cell>
          <cell r="S1853" t="str">
            <v>SHOES</v>
          </cell>
          <cell r="T1853" t="str">
            <v>MAN</v>
          </cell>
          <cell r="U1853" t="str">
            <v>40-1|41-1|42-2|43-2|44-1|45-1</v>
          </cell>
          <cell r="V1853" t="str">
            <v>C8MN</v>
          </cell>
          <cell r="W1853">
            <v>32</v>
          </cell>
          <cell r="X1853">
            <v>4</v>
          </cell>
          <cell r="CG1853">
            <v>4</v>
          </cell>
          <cell r="CL1853">
            <v>0</v>
          </cell>
        </row>
        <row r="1854">
          <cell r="D1854" t="str">
            <v>304U220-936-C8K</v>
          </cell>
          <cell r="E1854" t="str">
            <v>304U220</v>
          </cell>
          <cell r="F1854" t="str">
            <v>BONDI</v>
          </cell>
          <cell r="G1854" t="str">
            <v>936</v>
          </cell>
          <cell r="H1854" t="str">
            <v>BLUE NAVY/ORANGE</v>
          </cell>
          <cell r="I1854">
            <v>4.4340000000000002</v>
          </cell>
          <cell r="J1854">
            <v>25</v>
          </cell>
          <cell r="K1854">
            <v>0</v>
          </cell>
          <cell r="L1854">
            <v>12.5</v>
          </cell>
          <cell r="M1854">
            <v>0</v>
          </cell>
          <cell r="N1854">
            <v>0</v>
          </cell>
          <cell r="O1854">
            <v>0</v>
          </cell>
          <cell r="P1854">
            <v>0</v>
          </cell>
          <cell r="Q1854">
            <v>0</v>
          </cell>
          <cell r="R1854" t="str">
            <v>HIVER 2019</v>
          </cell>
          <cell r="S1854" t="str">
            <v>APPAREL</v>
          </cell>
          <cell r="T1854" t="str">
            <v>BOY</v>
          </cell>
          <cell r="U1854" t="str">
            <v>10Y-2|12Y-1|14Y-1|4Y-1|6Y-1|8Y-2</v>
          </cell>
          <cell r="V1854" t="str">
            <v>C8K</v>
          </cell>
          <cell r="W1854">
            <v>128</v>
          </cell>
          <cell r="X1854">
            <v>16</v>
          </cell>
          <cell r="CG1854">
            <v>16</v>
          </cell>
          <cell r="CL1854">
            <v>0</v>
          </cell>
        </row>
        <row r="1855">
          <cell r="D1855" t="str">
            <v>304U220-936-C14K</v>
          </cell>
          <cell r="E1855" t="str">
            <v>304U220</v>
          </cell>
          <cell r="F1855" t="str">
            <v>BONDI</v>
          </cell>
          <cell r="G1855" t="str">
            <v>936</v>
          </cell>
          <cell r="H1855" t="str">
            <v>BLUE NAVY/ORANGE</v>
          </cell>
          <cell r="I1855">
            <v>4.4340000000000002</v>
          </cell>
          <cell r="J1855">
            <v>25</v>
          </cell>
          <cell r="K1855">
            <v>0</v>
          </cell>
          <cell r="L1855">
            <v>12.5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  <cell r="R1855" t="str">
            <v>HIVER 2019</v>
          </cell>
          <cell r="S1855" t="str">
            <v>APPAREL</v>
          </cell>
          <cell r="T1855" t="str">
            <v>BOY</v>
          </cell>
          <cell r="U1855" t="str">
            <v>10Y-3|12Y-2|14Y-1|4Y-2|6Y-3|8Y-3</v>
          </cell>
          <cell r="V1855" t="str">
            <v>C14K</v>
          </cell>
          <cell r="W1855">
            <v>448</v>
          </cell>
          <cell r="X1855">
            <v>32</v>
          </cell>
          <cell r="CG1855">
            <v>32</v>
          </cell>
          <cell r="CL1855">
            <v>0</v>
          </cell>
        </row>
        <row r="1856">
          <cell r="D1856" t="str">
            <v>304U220-936-PCS</v>
          </cell>
          <cell r="E1856" t="str">
            <v>304U220</v>
          </cell>
          <cell r="F1856" t="str">
            <v>BONDI</v>
          </cell>
          <cell r="G1856" t="str">
            <v>936</v>
          </cell>
          <cell r="H1856" t="str">
            <v>BLUE NAVY/ORANGE</v>
          </cell>
          <cell r="I1856">
            <v>4.4340000000000002</v>
          </cell>
          <cell r="J1856">
            <v>0</v>
          </cell>
          <cell r="K1856">
            <v>25</v>
          </cell>
          <cell r="L1856">
            <v>0</v>
          </cell>
          <cell r="M1856">
            <v>12.5</v>
          </cell>
          <cell r="N1856">
            <v>0</v>
          </cell>
          <cell r="O1856">
            <v>20</v>
          </cell>
          <cell r="P1856">
            <v>0</v>
          </cell>
          <cell r="Q1856">
            <v>8</v>
          </cell>
          <cell r="R1856" t="str">
            <v>HIVER 2019</v>
          </cell>
          <cell r="S1856" t="str">
            <v>APPAREL</v>
          </cell>
          <cell r="T1856" t="str">
            <v>BOY</v>
          </cell>
          <cell r="U1856" t="str">
            <v>(vide)</v>
          </cell>
          <cell r="V1856" t="str">
            <v>PCS</v>
          </cell>
          <cell r="W1856">
            <v>7</v>
          </cell>
          <cell r="X1856">
            <v>7</v>
          </cell>
          <cell r="BG1856">
            <v>2</v>
          </cell>
          <cell r="BI1856">
            <v>1</v>
          </cell>
          <cell r="BJ1856">
            <v>1</v>
          </cell>
          <cell r="BL1856">
            <v>1</v>
          </cell>
          <cell r="BN1856">
            <v>2</v>
          </cell>
          <cell r="CL1856">
            <v>0</v>
          </cell>
        </row>
        <row r="1857">
          <cell r="D1857" t="str">
            <v>304U220-938-PCS</v>
          </cell>
          <cell r="E1857" t="str">
            <v>304U220</v>
          </cell>
          <cell r="F1857" t="str">
            <v>BONDI</v>
          </cell>
          <cell r="G1857" t="str">
            <v>938</v>
          </cell>
          <cell r="H1857" t="str">
            <v>BLACK MEL/YELLOW</v>
          </cell>
          <cell r="I1857">
            <v>4.4340000000000002</v>
          </cell>
          <cell r="J1857">
            <v>0</v>
          </cell>
          <cell r="K1857">
            <v>25</v>
          </cell>
          <cell r="L1857">
            <v>0</v>
          </cell>
          <cell r="M1857">
            <v>12.5</v>
          </cell>
          <cell r="N1857">
            <v>0</v>
          </cell>
          <cell r="O1857">
            <v>20</v>
          </cell>
          <cell r="P1857">
            <v>0</v>
          </cell>
          <cell r="Q1857">
            <v>8</v>
          </cell>
          <cell r="R1857" t="str">
            <v>HIVER 2019</v>
          </cell>
          <cell r="S1857" t="str">
            <v>APPAREL</v>
          </cell>
          <cell r="T1857" t="str">
            <v>BOY</v>
          </cell>
          <cell r="U1857" t="str">
            <v>(vide)</v>
          </cell>
          <cell r="V1857" t="str">
            <v>PCS</v>
          </cell>
          <cell r="W1857">
            <v>12</v>
          </cell>
          <cell r="X1857">
            <v>12</v>
          </cell>
          <cell r="BG1857">
            <v>2</v>
          </cell>
          <cell r="BI1857">
            <v>2</v>
          </cell>
          <cell r="BJ1857">
            <v>3</v>
          </cell>
          <cell r="BL1857">
            <v>3</v>
          </cell>
          <cell r="BN1857">
            <v>1</v>
          </cell>
          <cell r="BP1857">
            <v>1</v>
          </cell>
          <cell r="CL1857">
            <v>0</v>
          </cell>
        </row>
        <row r="1858">
          <cell r="D1858" t="str">
            <v>304U220_VET-936-PCS</v>
          </cell>
          <cell r="E1858" t="str">
            <v>304U220_VET</v>
          </cell>
          <cell r="F1858" t="str">
            <v>BONDI VETIR</v>
          </cell>
          <cell r="G1858" t="str">
            <v>936</v>
          </cell>
          <cell r="H1858" t="str">
            <v>BLUE NAVY/ORANGE</v>
          </cell>
          <cell r="I1858">
            <v>4.74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>
            <v>20</v>
          </cell>
          <cell r="P1858">
            <v>0</v>
          </cell>
          <cell r="Q1858">
            <v>10</v>
          </cell>
          <cell r="R1858" t="str">
            <v>HIVER 2019</v>
          </cell>
          <cell r="S1858" t="str">
            <v>APPAREL</v>
          </cell>
          <cell r="T1858" t="str">
            <v>BOY</v>
          </cell>
          <cell r="U1858" t="str">
            <v>(vide)</v>
          </cell>
          <cell r="V1858" t="str">
            <v>PCS</v>
          </cell>
          <cell r="W1858">
            <v>3</v>
          </cell>
          <cell r="X1858">
            <v>3</v>
          </cell>
          <cell r="BJ1858">
            <v>2</v>
          </cell>
          <cell r="BL1858">
            <v>1</v>
          </cell>
          <cell r="CL1858">
            <v>0</v>
          </cell>
        </row>
        <row r="1859">
          <cell r="D1859" t="str">
            <v>304U230-940-C8K</v>
          </cell>
          <cell r="E1859" t="str">
            <v>304U230</v>
          </cell>
          <cell r="F1859" t="str">
            <v>QUASIA</v>
          </cell>
          <cell r="G1859" t="str">
            <v>940</v>
          </cell>
          <cell r="H1859" t="str">
            <v>BLUE NAVY/PINK LOTUS</v>
          </cell>
          <cell r="I1859">
            <v>3.9489999999999998</v>
          </cell>
          <cell r="J1859">
            <v>25</v>
          </cell>
          <cell r="K1859">
            <v>0</v>
          </cell>
          <cell r="L1859">
            <v>12.5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 t="str">
            <v>HIVER 2019</v>
          </cell>
          <cell r="S1859" t="str">
            <v>APPAREL</v>
          </cell>
          <cell r="T1859" t="str">
            <v>GIRL</v>
          </cell>
          <cell r="U1859" t="str">
            <v>10Y-2|12Y-1|14Y-1|4Y-1|6Y-1|8Y-2</v>
          </cell>
          <cell r="V1859" t="str">
            <v>C8K</v>
          </cell>
          <cell r="W1859">
            <v>32</v>
          </cell>
          <cell r="X1859">
            <v>4</v>
          </cell>
          <cell r="CG1859">
            <v>4</v>
          </cell>
          <cell r="CL1859">
            <v>0</v>
          </cell>
        </row>
        <row r="1860">
          <cell r="D1860" t="str">
            <v>304U230-940-PCS</v>
          </cell>
          <cell r="E1860" t="str">
            <v>304U230</v>
          </cell>
          <cell r="F1860" t="str">
            <v>QUASIA</v>
          </cell>
          <cell r="G1860" t="str">
            <v>940</v>
          </cell>
          <cell r="H1860" t="str">
            <v>BLUE NAVY/PINK LOTUS</v>
          </cell>
          <cell r="I1860">
            <v>3.9489999999999998</v>
          </cell>
          <cell r="J1860">
            <v>0</v>
          </cell>
          <cell r="K1860">
            <v>25</v>
          </cell>
          <cell r="L1860">
            <v>0</v>
          </cell>
          <cell r="M1860">
            <v>12.5</v>
          </cell>
          <cell r="N1860">
            <v>0</v>
          </cell>
          <cell r="O1860">
            <v>20</v>
          </cell>
          <cell r="P1860">
            <v>0</v>
          </cell>
          <cell r="Q1860">
            <v>8</v>
          </cell>
          <cell r="R1860" t="str">
            <v>HIVER 2019</v>
          </cell>
          <cell r="S1860" t="str">
            <v>APPAREL</v>
          </cell>
          <cell r="T1860" t="str">
            <v>GIRL</v>
          </cell>
          <cell r="U1860" t="str">
            <v>(vide)</v>
          </cell>
          <cell r="V1860" t="str">
            <v>PCS</v>
          </cell>
          <cell r="W1860">
            <v>12</v>
          </cell>
          <cell r="X1860">
            <v>12</v>
          </cell>
          <cell r="BG1860">
            <v>1</v>
          </cell>
          <cell r="BI1860">
            <v>2</v>
          </cell>
          <cell r="BJ1860">
            <v>4</v>
          </cell>
          <cell r="BN1860">
            <v>4</v>
          </cell>
          <cell r="BP1860">
            <v>1</v>
          </cell>
          <cell r="CL1860">
            <v>0</v>
          </cell>
        </row>
        <row r="1861">
          <cell r="D1861" t="str">
            <v>304U2G0-902-PAI</v>
          </cell>
          <cell r="E1861" t="str">
            <v>304U2G0</v>
          </cell>
          <cell r="F1861" t="str">
            <v xml:space="preserve">RUNWING TG EV KID </v>
          </cell>
          <cell r="G1861" t="str">
            <v>902</v>
          </cell>
          <cell r="H1861" t="str">
            <v xml:space="preserve">NAVY BLUE </v>
          </cell>
          <cell r="I1861">
            <v>6.9630000000000001</v>
          </cell>
          <cell r="J1861">
            <v>30</v>
          </cell>
          <cell r="K1861">
            <v>0</v>
          </cell>
          <cell r="L1861">
            <v>15</v>
          </cell>
          <cell r="M1861">
            <v>0</v>
          </cell>
          <cell r="N1861">
            <v>28</v>
          </cell>
          <cell r="O1861">
            <v>0</v>
          </cell>
          <cell r="P1861">
            <v>14</v>
          </cell>
          <cell r="Q1861">
            <v>0</v>
          </cell>
          <cell r="R1861" t="str">
            <v>ETE 2020</v>
          </cell>
          <cell r="S1861" t="str">
            <v>SHOES</v>
          </cell>
          <cell r="T1861" t="str">
            <v>KID</v>
          </cell>
          <cell r="U1861" t="str">
            <v>(vide)</v>
          </cell>
          <cell r="V1861" t="str">
            <v>PAI</v>
          </cell>
          <cell r="W1861">
            <v>33</v>
          </cell>
          <cell r="X1861">
            <v>33</v>
          </cell>
          <cell r="AE1861">
            <v>2</v>
          </cell>
          <cell r="AF1861">
            <v>2</v>
          </cell>
          <cell r="AG1861">
            <v>5</v>
          </cell>
          <cell r="AH1861">
            <v>4</v>
          </cell>
          <cell r="AI1861">
            <v>6</v>
          </cell>
          <cell r="AJ1861">
            <v>6</v>
          </cell>
          <cell r="AK1861">
            <v>4</v>
          </cell>
          <cell r="AL1861">
            <v>2</v>
          </cell>
          <cell r="AM1861">
            <v>2</v>
          </cell>
          <cell r="CL1861">
            <v>0</v>
          </cell>
        </row>
        <row r="1862">
          <cell r="D1862" t="str">
            <v>304U2G0-902-C16KD</v>
          </cell>
          <cell r="E1862" t="str">
            <v>304U2G0</v>
          </cell>
          <cell r="F1862" t="str">
            <v xml:space="preserve">RUNWING TG EV KID </v>
          </cell>
          <cell r="G1862" t="str">
            <v>902</v>
          </cell>
          <cell r="H1862" t="str">
            <v xml:space="preserve">NAVY BLUE </v>
          </cell>
          <cell r="I1862">
            <v>6.9630000000000001</v>
          </cell>
          <cell r="J1862">
            <v>30</v>
          </cell>
          <cell r="K1862">
            <v>0</v>
          </cell>
          <cell r="L1862">
            <v>15</v>
          </cell>
          <cell r="M1862">
            <v>0</v>
          </cell>
          <cell r="N1862">
            <v>28</v>
          </cell>
          <cell r="O1862">
            <v>0</v>
          </cell>
          <cell r="P1862">
            <v>15</v>
          </cell>
          <cell r="Q1862">
            <v>0</v>
          </cell>
          <cell r="R1862" t="str">
            <v>ETE 2020</v>
          </cell>
          <cell r="S1862" t="str">
            <v>SHOES</v>
          </cell>
          <cell r="T1862" t="str">
            <v>KID</v>
          </cell>
          <cell r="U1862" t="str">
            <v>28-1|29-1|30-2|31-2|32-3|33-3|34-2|35-1|36-1</v>
          </cell>
          <cell r="V1862" t="str">
            <v>C16KD</v>
          </cell>
          <cell r="W1862">
            <v>96</v>
          </cell>
          <cell r="X1862">
            <v>6</v>
          </cell>
          <cell r="CG1862">
            <v>6</v>
          </cell>
          <cell r="CL1862">
            <v>0</v>
          </cell>
        </row>
        <row r="1863">
          <cell r="D1863" t="str">
            <v>304UJJ0-904-PCS</v>
          </cell>
          <cell r="E1863" t="str">
            <v>304UJJ0</v>
          </cell>
          <cell r="F1863" t="str">
            <v>ESMILIO</v>
          </cell>
          <cell r="G1863" t="str">
            <v>904</v>
          </cell>
          <cell r="H1863" t="str">
            <v>BLACK/GREY MD MEL</v>
          </cell>
          <cell r="I1863">
            <v>4.2869999999999999</v>
          </cell>
          <cell r="J1863">
            <v>25</v>
          </cell>
          <cell r="K1863">
            <v>0</v>
          </cell>
          <cell r="L1863">
            <v>12.5</v>
          </cell>
          <cell r="M1863">
            <v>0</v>
          </cell>
          <cell r="N1863">
            <v>22</v>
          </cell>
          <cell r="O1863">
            <v>0</v>
          </cell>
          <cell r="P1863">
            <v>11</v>
          </cell>
          <cell r="Q1863">
            <v>0</v>
          </cell>
          <cell r="R1863" t="str">
            <v>ETE 2020</v>
          </cell>
          <cell r="S1863" t="str">
            <v>APPAREL</v>
          </cell>
          <cell r="T1863" t="str">
            <v>MAN</v>
          </cell>
          <cell r="U1863" t="str">
            <v>(vide)</v>
          </cell>
          <cell r="V1863" t="str">
            <v>PCS</v>
          </cell>
          <cell r="W1863">
            <v>284</v>
          </cell>
          <cell r="X1863">
            <v>284</v>
          </cell>
          <cell r="BT1863">
            <v>35</v>
          </cell>
          <cell r="BU1863">
            <v>34</v>
          </cell>
          <cell r="BV1863">
            <v>46</v>
          </cell>
          <cell r="BW1863">
            <v>103</v>
          </cell>
          <cell r="BX1863">
            <v>60</v>
          </cell>
          <cell r="BY1863">
            <v>6</v>
          </cell>
          <cell r="CL1863">
            <v>0</v>
          </cell>
        </row>
        <row r="1864">
          <cell r="D1864" t="str">
            <v>304UJJ0-907-PCS</v>
          </cell>
          <cell r="E1864" t="str">
            <v>304UJJ0</v>
          </cell>
          <cell r="F1864" t="str">
            <v>ESMILIO</v>
          </cell>
          <cell r="G1864" t="str">
            <v>907</v>
          </cell>
          <cell r="H1864" t="str">
            <v>BLUE NAVY/WHITE</v>
          </cell>
          <cell r="I1864">
            <v>4.2869999999999999</v>
          </cell>
          <cell r="J1864">
            <v>25</v>
          </cell>
          <cell r="K1864">
            <v>0</v>
          </cell>
          <cell r="L1864">
            <v>12.5</v>
          </cell>
          <cell r="M1864">
            <v>0</v>
          </cell>
          <cell r="N1864">
            <v>22</v>
          </cell>
          <cell r="O1864">
            <v>0</v>
          </cell>
          <cell r="P1864">
            <v>11</v>
          </cell>
          <cell r="Q1864">
            <v>0</v>
          </cell>
          <cell r="R1864" t="str">
            <v>ETE 2020</v>
          </cell>
          <cell r="S1864" t="str">
            <v>APPAREL</v>
          </cell>
          <cell r="T1864" t="str">
            <v>MAN</v>
          </cell>
          <cell r="U1864" t="str">
            <v>(vide)</v>
          </cell>
          <cell r="V1864" t="str">
            <v>PCS</v>
          </cell>
          <cell r="W1864">
            <v>279</v>
          </cell>
          <cell r="X1864">
            <v>279</v>
          </cell>
          <cell r="BT1864">
            <v>22</v>
          </cell>
          <cell r="BU1864">
            <v>34</v>
          </cell>
          <cell r="BV1864">
            <v>53</v>
          </cell>
          <cell r="BW1864">
            <v>93</v>
          </cell>
          <cell r="BX1864">
            <v>77</v>
          </cell>
          <cell r="CL1864">
            <v>0</v>
          </cell>
        </row>
        <row r="1865">
          <cell r="D1865" t="str">
            <v>304UU00-904-C12W</v>
          </cell>
          <cell r="E1865" t="str">
            <v>304UU00</v>
          </cell>
          <cell r="F1865" t="str">
            <v xml:space="preserve">MUSORIN </v>
          </cell>
          <cell r="G1865" t="str">
            <v>904</v>
          </cell>
          <cell r="H1865" t="str">
            <v xml:space="preserve">WHITE GREY SILVER </v>
          </cell>
          <cell r="I1865">
            <v>10.611000000000001</v>
          </cell>
          <cell r="J1865">
            <v>60</v>
          </cell>
          <cell r="K1865">
            <v>0</v>
          </cell>
          <cell r="L1865">
            <v>30</v>
          </cell>
          <cell r="M1865">
            <v>0</v>
          </cell>
          <cell r="N1865">
            <v>55</v>
          </cell>
          <cell r="O1865">
            <v>0</v>
          </cell>
          <cell r="P1865">
            <v>27.5</v>
          </cell>
          <cell r="Q1865">
            <v>0</v>
          </cell>
          <cell r="R1865" t="str">
            <v>ETE 2020</v>
          </cell>
          <cell r="S1865" t="str">
            <v>SHOES</v>
          </cell>
          <cell r="T1865" t="str">
            <v>UNISEX</v>
          </cell>
          <cell r="U1865" t="str">
            <v>36-1|37-2|38-3|39-3|40-2|41-1</v>
          </cell>
          <cell r="V1865" t="str">
            <v>C12W</v>
          </cell>
          <cell r="W1865">
            <v>888</v>
          </cell>
          <cell r="X1865">
            <v>74</v>
          </cell>
          <cell r="CG1865">
            <v>74</v>
          </cell>
          <cell r="CL1865">
            <v>0</v>
          </cell>
        </row>
        <row r="1866">
          <cell r="D1866" t="str">
            <v>304UU00-904-PAI</v>
          </cell>
          <cell r="E1866" t="str">
            <v>304UU00</v>
          </cell>
          <cell r="F1866" t="str">
            <v xml:space="preserve">MUSORIN </v>
          </cell>
          <cell r="G1866" t="str">
            <v>904</v>
          </cell>
          <cell r="H1866" t="str">
            <v xml:space="preserve">WHITE GREY SILVER </v>
          </cell>
          <cell r="I1866">
            <v>10.611000000000001</v>
          </cell>
          <cell r="J1866">
            <v>60</v>
          </cell>
          <cell r="K1866">
            <v>0</v>
          </cell>
          <cell r="L1866">
            <v>30</v>
          </cell>
          <cell r="M1866">
            <v>0</v>
          </cell>
          <cell r="N1866">
            <v>55</v>
          </cell>
          <cell r="O1866">
            <v>0</v>
          </cell>
          <cell r="P1866">
            <v>27.5</v>
          </cell>
          <cell r="Q1866">
            <v>0</v>
          </cell>
          <cell r="R1866" t="str">
            <v>ETE 2020</v>
          </cell>
          <cell r="S1866" t="str">
            <v>SHOES</v>
          </cell>
          <cell r="T1866" t="str">
            <v>UNISEX</v>
          </cell>
          <cell r="U1866" t="str">
            <v>(vide)</v>
          </cell>
          <cell r="V1866" t="str">
            <v>PAI</v>
          </cell>
          <cell r="W1866">
            <v>35</v>
          </cell>
          <cell r="X1866">
            <v>35</v>
          </cell>
          <cell r="AM1866">
            <v>4</v>
          </cell>
          <cell r="AN1866">
            <v>5</v>
          </cell>
          <cell r="AO1866">
            <v>11</v>
          </cell>
          <cell r="AP1866">
            <v>7</v>
          </cell>
          <cell r="AQ1866">
            <v>7</v>
          </cell>
          <cell r="AR1866">
            <v>1</v>
          </cell>
          <cell r="CL1866">
            <v>0</v>
          </cell>
        </row>
        <row r="1867">
          <cell r="D1867" t="str">
            <v>304UU20-903-PAI</v>
          </cell>
          <cell r="E1867" t="str">
            <v>304UU20</v>
          </cell>
          <cell r="F1867" t="str">
            <v xml:space="preserve">MUSORIN </v>
          </cell>
          <cell r="G1867" t="str">
            <v>903</v>
          </cell>
          <cell r="H1867" t="str">
            <v xml:space="preserve">BLUE ECLIPSE WHITE </v>
          </cell>
          <cell r="I1867">
            <v>8.8379999999999992</v>
          </cell>
          <cell r="J1867">
            <v>40</v>
          </cell>
          <cell r="K1867">
            <v>0</v>
          </cell>
          <cell r="L1867">
            <v>20</v>
          </cell>
          <cell r="M1867">
            <v>0</v>
          </cell>
          <cell r="N1867">
            <v>38</v>
          </cell>
          <cell r="O1867">
            <v>0</v>
          </cell>
          <cell r="P1867">
            <v>19</v>
          </cell>
          <cell r="Q1867">
            <v>0</v>
          </cell>
          <cell r="R1867" t="str">
            <v>ETE 2020</v>
          </cell>
          <cell r="S1867" t="str">
            <v>SHOES</v>
          </cell>
          <cell r="T1867" t="str">
            <v>KID</v>
          </cell>
          <cell r="U1867" t="str">
            <v>(vide)</v>
          </cell>
          <cell r="V1867" t="str">
            <v>PAI</v>
          </cell>
          <cell r="W1867">
            <v>15</v>
          </cell>
          <cell r="X1867">
            <v>15</v>
          </cell>
          <cell r="AI1867">
            <v>1</v>
          </cell>
          <cell r="AJ1867">
            <v>1</v>
          </cell>
          <cell r="AK1867">
            <v>2</v>
          </cell>
          <cell r="AL1867">
            <v>3</v>
          </cell>
          <cell r="AM1867">
            <v>3</v>
          </cell>
          <cell r="AN1867">
            <v>3</v>
          </cell>
          <cell r="AO1867">
            <v>2</v>
          </cell>
          <cell r="CL1867">
            <v>0</v>
          </cell>
        </row>
        <row r="1868">
          <cell r="D1868" t="str">
            <v>304UU20-903-C16JR</v>
          </cell>
          <cell r="E1868" t="str">
            <v>304UU20</v>
          </cell>
          <cell r="F1868" t="str">
            <v xml:space="preserve">MUSORIN </v>
          </cell>
          <cell r="G1868" t="str">
            <v>903</v>
          </cell>
          <cell r="H1868" t="str">
            <v xml:space="preserve">BLUE ECLIPSE WHITE </v>
          </cell>
          <cell r="I1868">
            <v>8.8379999999999992</v>
          </cell>
          <cell r="J1868">
            <v>40</v>
          </cell>
          <cell r="K1868">
            <v>0</v>
          </cell>
          <cell r="L1868">
            <v>20</v>
          </cell>
          <cell r="M1868">
            <v>0</v>
          </cell>
          <cell r="N1868">
            <v>38</v>
          </cell>
          <cell r="O1868">
            <v>0</v>
          </cell>
          <cell r="P1868">
            <v>19</v>
          </cell>
          <cell r="Q1868">
            <v>0</v>
          </cell>
          <cell r="R1868" t="str">
            <v>ETE 2020</v>
          </cell>
          <cell r="S1868" t="str">
            <v>SHOES</v>
          </cell>
          <cell r="T1868" t="str">
            <v>KID</v>
          </cell>
          <cell r="U1868" t="str">
            <v>32-1|33-1|34-2|35-3|36-3|37-3|38-2|39-1</v>
          </cell>
          <cell r="V1868" t="str">
            <v>C16JR</v>
          </cell>
          <cell r="W1868">
            <v>32</v>
          </cell>
          <cell r="X1868">
            <v>2</v>
          </cell>
          <cell r="CG1868">
            <v>2</v>
          </cell>
          <cell r="CL1868">
            <v>0</v>
          </cell>
        </row>
        <row r="1869">
          <cell r="D1869" t="str">
            <v>304UU20-909-PAI</v>
          </cell>
          <cell r="E1869" t="str">
            <v>304UU20</v>
          </cell>
          <cell r="F1869" t="str">
            <v xml:space="preserve">MUSORIN </v>
          </cell>
          <cell r="G1869" t="str">
            <v>909</v>
          </cell>
          <cell r="H1869" t="str">
            <v>WHITE VIOLET</v>
          </cell>
          <cell r="I1869">
            <v>8.8379999999999992</v>
          </cell>
          <cell r="J1869">
            <v>40</v>
          </cell>
          <cell r="K1869">
            <v>0</v>
          </cell>
          <cell r="L1869">
            <v>20</v>
          </cell>
          <cell r="M1869">
            <v>0</v>
          </cell>
          <cell r="N1869">
            <v>38</v>
          </cell>
          <cell r="O1869">
            <v>0</v>
          </cell>
          <cell r="P1869">
            <v>19</v>
          </cell>
          <cell r="Q1869">
            <v>0</v>
          </cell>
          <cell r="R1869" t="str">
            <v>ETE 2020</v>
          </cell>
          <cell r="S1869" t="str">
            <v>SHOES</v>
          </cell>
          <cell r="T1869" t="str">
            <v>KID</v>
          </cell>
          <cell r="U1869" t="str">
            <v>(vide)</v>
          </cell>
          <cell r="V1869" t="str">
            <v>PAI</v>
          </cell>
          <cell r="W1869">
            <v>14</v>
          </cell>
          <cell r="X1869">
            <v>14</v>
          </cell>
          <cell r="AJ1869">
            <v>2</v>
          </cell>
          <cell r="AK1869">
            <v>1</v>
          </cell>
          <cell r="AL1869">
            <v>3</v>
          </cell>
          <cell r="AM1869">
            <v>3</v>
          </cell>
          <cell r="AN1869">
            <v>3</v>
          </cell>
          <cell r="AO1869">
            <v>1</v>
          </cell>
          <cell r="AP1869">
            <v>1</v>
          </cell>
          <cell r="CL1869">
            <v>0</v>
          </cell>
        </row>
        <row r="1870">
          <cell r="D1870" t="str">
            <v>304UU20-912-PAI</v>
          </cell>
          <cell r="E1870" t="str">
            <v>304UU20</v>
          </cell>
          <cell r="F1870" t="str">
            <v xml:space="preserve">MUSORIN </v>
          </cell>
          <cell r="G1870" t="str">
            <v>912</v>
          </cell>
          <cell r="H1870" t="str">
            <v>WHITE BLUE RED</v>
          </cell>
          <cell r="I1870">
            <v>8.8379999999999992</v>
          </cell>
          <cell r="J1870">
            <v>40</v>
          </cell>
          <cell r="K1870">
            <v>0</v>
          </cell>
          <cell r="L1870">
            <v>20</v>
          </cell>
          <cell r="M1870">
            <v>0</v>
          </cell>
          <cell r="N1870">
            <v>38</v>
          </cell>
          <cell r="O1870">
            <v>0</v>
          </cell>
          <cell r="P1870">
            <v>19</v>
          </cell>
          <cell r="Q1870">
            <v>0</v>
          </cell>
          <cell r="R1870" t="str">
            <v>ETE 2020</v>
          </cell>
          <cell r="S1870" t="str">
            <v>SHOES</v>
          </cell>
          <cell r="T1870" t="str">
            <v>KID</v>
          </cell>
          <cell r="U1870" t="str">
            <v>(vide)</v>
          </cell>
          <cell r="V1870" t="str">
            <v>PAI</v>
          </cell>
          <cell r="W1870">
            <v>13</v>
          </cell>
          <cell r="X1870">
            <v>13</v>
          </cell>
          <cell r="AI1870">
            <v>1</v>
          </cell>
          <cell r="AJ1870">
            <v>1</v>
          </cell>
          <cell r="AK1870">
            <v>1</v>
          </cell>
          <cell r="AL1870">
            <v>2</v>
          </cell>
          <cell r="AM1870">
            <v>3</v>
          </cell>
          <cell r="AN1870">
            <v>3</v>
          </cell>
          <cell r="AO1870">
            <v>2</v>
          </cell>
          <cell r="CL1870">
            <v>0</v>
          </cell>
        </row>
        <row r="1871">
          <cell r="D1871" t="str">
            <v>304UU20-912-C16JR</v>
          </cell>
          <cell r="E1871" t="str">
            <v>304UU20</v>
          </cell>
          <cell r="F1871" t="str">
            <v xml:space="preserve">MUSORIN </v>
          </cell>
          <cell r="G1871" t="str">
            <v>912</v>
          </cell>
          <cell r="H1871" t="str">
            <v>WHITE BLUE RED</v>
          </cell>
          <cell r="I1871">
            <v>8.8379999999999992</v>
          </cell>
          <cell r="J1871">
            <v>40</v>
          </cell>
          <cell r="K1871">
            <v>0</v>
          </cell>
          <cell r="L1871">
            <v>20</v>
          </cell>
          <cell r="M1871">
            <v>0</v>
          </cell>
          <cell r="N1871">
            <v>38</v>
          </cell>
          <cell r="O1871">
            <v>0</v>
          </cell>
          <cell r="P1871">
            <v>19</v>
          </cell>
          <cell r="Q1871">
            <v>0</v>
          </cell>
          <cell r="R1871" t="str">
            <v>ETE 2020</v>
          </cell>
          <cell r="S1871" t="str">
            <v>SHOES</v>
          </cell>
          <cell r="T1871" t="str">
            <v>KID</v>
          </cell>
          <cell r="U1871" t="str">
            <v>32-1|33-1|34-2|35-3|36-3|37-3|38-2|39-1</v>
          </cell>
          <cell r="V1871" t="str">
            <v>C16JR</v>
          </cell>
          <cell r="W1871">
            <v>288</v>
          </cell>
          <cell r="X1871">
            <v>18</v>
          </cell>
          <cell r="CG1871">
            <v>18</v>
          </cell>
          <cell r="CL1871">
            <v>0</v>
          </cell>
        </row>
        <row r="1872">
          <cell r="D1872" t="str">
            <v>304UV10-923-PCS</v>
          </cell>
          <cell r="E1872" t="str">
            <v>304UV10</v>
          </cell>
          <cell r="F1872" t="str">
            <v>IDOYA</v>
          </cell>
          <cell r="G1872" t="str">
            <v>923</v>
          </cell>
          <cell r="H1872" t="str">
            <v>BLACK/WHITE/RED RUSSIA</v>
          </cell>
          <cell r="I1872">
            <v>2.7970000000000002</v>
          </cell>
          <cell r="J1872">
            <v>0</v>
          </cell>
          <cell r="K1872">
            <v>18</v>
          </cell>
          <cell r="L1872">
            <v>0</v>
          </cell>
          <cell r="M1872">
            <v>9</v>
          </cell>
          <cell r="N1872">
            <v>0</v>
          </cell>
          <cell r="O1872">
            <v>14</v>
          </cell>
          <cell r="P1872">
            <v>0</v>
          </cell>
          <cell r="Q1872">
            <v>5.6</v>
          </cell>
          <cell r="R1872" t="str">
            <v>HIVER 2019</v>
          </cell>
          <cell r="S1872" t="str">
            <v>APPAREL</v>
          </cell>
          <cell r="T1872" t="str">
            <v>BOY</v>
          </cell>
          <cell r="U1872" t="str">
            <v>(vide)</v>
          </cell>
          <cell r="V1872" t="str">
            <v>PCS</v>
          </cell>
          <cell r="W1872">
            <v>20</v>
          </cell>
          <cell r="X1872">
            <v>20</v>
          </cell>
          <cell r="BI1872">
            <v>2</v>
          </cell>
          <cell r="BJ1872">
            <v>7</v>
          </cell>
          <cell r="BL1872">
            <v>3</v>
          </cell>
          <cell r="BN1872">
            <v>2</v>
          </cell>
          <cell r="BP1872">
            <v>6</v>
          </cell>
          <cell r="CL1872">
            <v>0</v>
          </cell>
        </row>
        <row r="1873">
          <cell r="D1873" t="str">
            <v>304UVY0-903-PCS</v>
          </cell>
          <cell r="E1873" t="str">
            <v>304UVY0</v>
          </cell>
          <cell r="F1873" t="str">
            <v>YAELLI</v>
          </cell>
          <cell r="G1873" t="str">
            <v>903</v>
          </cell>
          <cell r="H1873" t="str">
            <v>BLACK</v>
          </cell>
          <cell r="I1873">
            <v>7.0030000000000001</v>
          </cell>
          <cell r="J1873">
            <v>30</v>
          </cell>
          <cell r="K1873">
            <v>0</v>
          </cell>
          <cell r="L1873">
            <v>15</v>
          </cell>
          <cell r="M1873">
            <v>0</v>
          </cell>
          <cell r="N1873">
            <v>25</v>
          </cell>
          <cell r="O1873">
            <v>0</v>
          </cell>
          <cell r="P1873">
            <v>10</v>
          </cell>
          <cell r="Q1873">
            <v>0</v>
          </cell>
          <cell r="R1873" t="str">
            <v>HIVER 2019</v>
          </cell>
          <cell r="S1873" t="str">
            <v>APPAREL</v>
          </cell>
          <cell r="T1873" t="str">
            <v>WOMAN</v>
          </cell>
          <cell r="U1873" t="str">
            <v>(vide)</v>
          </cell>
          <cell r="V1873" t="str">
            <v>PCS</v>
          </cell>
          <cell r="W1873">
            <v>6</v>
          </cell>
          <cell r="X1873">
            <v>6</v>
          </cell>
          <cell r="BW1873">
            <v>6</v>
          </cell>
          <cell r="CL1873">
            <v>0</v>
          </cell>
        </row>
        <row r="1874">
          <cell r="D1874" t="str">
            <v>304UZX0-904-PCS</v>
          </cell>
          <cell r="E1874" t="str">
            <v>304UZX0</v>
          </cell>
          <cell r="F1874" t="str">
            <v>IPAM</v>
          </cell>
          <cell r="G1874" t="str">
            <v>904</v>
          </cell>
          <cell r="H1874" t="str">
            <v>GREY MD MEL/BLACK</v>
          </cell>
          <cell r="I1874">
            <v>4.6399999999999997</v>
          </cell>
          <cell r="J1874">
            <v>0</v>
          </cell>
          <cell r="K1874">
            <v>35</v>
          </cell>
          <cell r="L1874">
            <v>0</v>
          </cell>
          <cell r="M1874">
            <v>17.5</v>
          </cell>
          <cell r="N1874">
            <v>0</v>
          </cell>
          <cell r="O1874">
            <v>30</v>
          </cell>
          <cell r="P1874">
            <v>0</v>
          </cell>
          <cell r="Q1874">
            <v>15</v>
          </cell>
          <cell r="R1874" t="str">
            <v>HIVER 2019</v>
          </cell>
          <cell r="S1874" t="str">
            <v>APPAREL</v>
          </cell>
          <cell r="T1874" t="str">
            <v>BOY</v>
          </cell>
          <cell r="U1874" t="str">
            <v>(vide)</v>
          </cell>
          <cell r="V1874" t="str">
            <v>PCS</v>
          </cell>
          <cell r="W1874">
            <v>1</v>
          </cell>
          <cell r="X1874">
            <v>1</v>
          </cell>
          <cell r="BN1874">
            <v>1</v>
          </cell>
          <cell r="CL1874">
            <v>0</v>
          </cell>
        </row>
        <row r="1875">
          <cell r="D1875" t="str">
            <v>304V0D0-A00-PAI</v>
          </cell>
          <cell r="E1875" t="str">
            <v>304V0D0</v>
          </cell>
          <cell r="F1875" t="str">
            <v>KASSIDY AUTHENTIC</v>
          </cell>
          <cell r="G1875" t="str">
            <v>A00</v>
          </cell>
          <cell r="H1875" t="str">
            <v>BLACK / WHITE / GREEN LIME</v>
          </cell>
          <cell r="I1875">
            <v>17.603000000000002</v>
          </cell>
          <cell r="J1875">
            <v>89</v>
          </cell>
          <cell r="K1875">
            <v>0</v>
          </cell>
          <cell r="L1875">
            <v>35.6</v>
          </cell>
          <cell r="M1875">
            <v>0</v>
          </cell>
          <cell r="N1875">
            <v>0</v>
          </cell>
          <cell r="O1875">
            <v>0</v>
          </cell>
          <cell r="P1875">
            <v>0</v>
          </cell>
          <cell r="Q1875">
            <v>0</v>
          </cell>
          <cell r="R1875" t="str">
            <v>ETE 2020</v>
          </cell>
          <cell r="S1875" t="str">
            <v>SHOES</v>
          </cell>
          <cell r="T1875" t="str">
            <v>WOMAN</v>
          </cell>
          <cell r="U1875" t="str">
            <v>(vide)</v>
          </cell>
          <cell r="V1875" t="str">
            <v>PAI</v>
          </cell>
          <cell r="W1875">
            <v>68</v>
          </cell>
          <cell r="X1875">
            <v>68</v>
          </cell>
          <cell r="AM1875">
            <v>10</v>
          </cell>
          <cell r="AN1875">
            <v>20</v>
          </cell>
          <cell r="AO1875">
            <v>19</v>
          </cell>
          <cell r="AP1875">
            <v>14</v>
          </cell>
          <cell r="AQ1875">
            <v>5</v>
          </cell>
          <cell r="CL1875">
            <v>0</v>
          </cell>
        </row>
        <row r="1876">
          <cell r="D1876" t="str">
            <v>304V0D0-A01-PAI</v>
          </cell>
          <cell r="E1876" t="str">
            <v>304V0D0</v>
          </cell>
          <cell r="F1876" t="str">
            <v>KASSIDY AUTHENTIC</v>
          </cell>
          <cell r="G1876" t="str">
            <v>A01</v>
          </cell>
          <cell r="H1876" t="str">
            <v>WHITE / WHITE OFF / PINK</v>
          </cell>
          <cell r="I1876">
            <v>17.603000000000002</v>
          </cell>
          <cell r="J1876">
            <v>89</v>
          </cell>
          <cell r="K1876">
            <v>0</v>
          </cell>
          <cell r="L1876">
            <v>35.6</v>
          </cell>
          <cell r="M1876">
            <v>0</v>
          </cell>
          <cell r="N1876">
            <v>0</v>
          </cell>
          <cell r="O1876">
            <v>0</v>
          </cell>
          <cell r="P1876">
            <v>0</v>
          </cell>
          <cell r="Q1876">
            <v>0</v>
          </cell>
          <cell r="R1876" t="str">
            <v>ETE 2020</v>
          </cell>
          <cell r="S1876" t="str">
            <v>SHOES</v>
          </cell>
          <cell r="T1876" t="str">
            <v>WOMAN</v>
          </cell>
          <cell r="U1876" t="str">
            <v>(vide)</v>
          </cell>
          <cell r="V1876" t="str">
            <v>PAI</v>
          </cell>
          <cell r="W1876">
            <v>66</v>
          </cell>
          <cell r="X1876">
            <v>66</v>
          </cell>
          <cell r="AM1876">
            <v>10</v>
          </cell>
          <cell r="AN1876">
            <v>16</v>
          </cell>
          <cell r="AO1876">
            <v>21</v>
          </cell>
          <cell r="AP1876">
            <v>12</v>
          </cell>
          <cell r="AQ1876">
            <v>7</v>
          </cell>
          <cell r="CL1876">
            <v>0</v>
          </cell>
        </row>
        <row r="1877">
          <cell r="D1877" t="str">
            <v>304V0D0-A02-PAI</v>
          </cell>
          <cell r="E1877" t="str">
            <v>304V0D0</v>
          </cell>
          <cell r="F1877" t="str">
            <v>KASSIDY AUTHENTIC</v>
          </cell>
          <cell r="G1877" t="str">
            <v>A02</v>
          </cell>
          <cell r="H1877" t="str">
            <v>WHITE / BLACK / RED LAVA</v>
          </cell>
          <cell r="I1877">
            <v>17.603000000000002</v>
          </cell>
          <cell r="J1877">
            <v>89</v>
          </cell>
          <cell r="K1877">
            <v>0</v>
          </cell>
          <cell r="L1877">
            <v>35.6</v>
          </cell>
          <cell r="M1877">
            <v>0</v>
          </cell>
          <cell r="N1877">
            <v>0</v>
          </cell>
          <cell r="O1877">
            <v>0</v>
          </cell>
          <cell r="P1877">
            <v>0</v>
          </cell>
          <cell r="Q1877">
            <v>0</v>
          </cell>
          <cell r="R1877" t="str">
            <v>ETE 2020</v>
          </cell>
          <cell r="S1877" t="str">
            <v>SHOES</v>
          </cell>
          <cell r="T1877" t="str">
            <v>WOMAN</v>
          </cell>
          <cell r="U1877" t="str">
            <v>(vide)</v>
          </cell>
          <cell r="V1877" t="str">
            <v>PAI</v>
          </cell>
          <cell r="W1877">
            <v>85</v>
          </cell>
          <cell r="X1877">
            <v>85</v>
          </cell>
          <cell r="AM1877">
            <v>15</v>
          </cell>
          <cell r="AN1877">
            <v>23</v>
          </cell>
          <cell r="AO1877">
            <v>25</v>
          </cell>
          <cell r="AP1877">
            <v>15</v>
          </cell>
          <cell r="AQ1877">
            <v>7</v>
          </cell>
          <cell r="CL1877">
            <v>0</v>
          </cell>
        </row>
        <row r="1878">
          <cell r="D1878" t="str">
            <v>304V1A0-908-C12MN</v>
          </cell>
          <cell r="E1878" t="str">
            <v>304V1A0</v>
          </cell>
          <cell r="F1878" t="str">
            <v xml:space="preserve">SAKAO </v>
          </cell>
          <cell r="G1878" t="str">
            <v>908</v>
          </cell>
          <cell r="H1878" t="str">
            <v>BROWN LT BROWN DK</v>
          </cell>
          <cell r="I1878">
            <v>6.9960000000000004</v>
          </cell>
          <cell r="J1878">
            <v>50</v>
          </cell>
          <cell r="K1878">
            <v>0</v>
          </cell>
          <cell r="L1878">
            <v>25</v>
          </cell>
          <cell r="M1878">
            <v>0</v>
          </cell>
          <cell r="N1878">
            <v>45</v>
          </cell>
          <cell r="O1878">
            <v>0</v>
          </cell>
          <cell r="P1878">
            <v>22.5</v>
          </cell>
          <cell r="Q1878">
            <v>0</v>
          </cell>
          <cell r="R1878" t="str">
            <v>HIVER 2019</v>
          </cell>
          <cell r="S1878" t="str">
            <v>SHOES</v>
          </cell>
          <cell r="T1878" t="str">
            <v>MAN</v>
          </cell>
          <cell r="U1878" t="str">
            <v>40-1|41-2|42-2|43-3|44-2|45-1|46-1</v>
          </cell>
          <cell r="V1878" t="str">
            <v>C12MN</v>
          </cell>
          <cell r="W1878">
            <v>696</v>
          </cell>
          <cell r="X1878">
            <v>58</v>
          </cell>
          <cell r="CG1878">
            <v>58</v>
          </cell>
          <cell r="CL1878">
            <v>0</v>
          </cell>
        </row>
        <row r="1879">
          <cell r="D1879" t="str">
            <v>304V1A0-908-PAI</v>
          </cell>
          <cell r="E1879" t="str">
            <v>304V1A0</v>
          </cell>
          <cell r="F1879" t="str">
            <v xml:space="preserve">SAKAO </v>
          </cell>
          <cell r="G1879" t="str">
            <v>908</v>
          </cell>
          <cell r="H1879" t="str">
            <v>BROWN LT BROWN DK</v>
          </cell>
          <cell r="I1879">
            <v>6.9960000000000004</v>
          </cell>
          <cell r="J1879">
            <v>50</v>
          </cell>
          <cell r="K1879">
            <v>0</v>
          </cell>
          <cell r="L1879">
            <v>25</v>
          </cell>
          <cell r="M1879">
            <v>0</v>
          </cell>
          <cell r="N1879">
            <v>45</v>
          </cell>
          <cell r="O1879">
            <v>0</v>
          </cell>
          <cell r="P1879">
            <v>22.5</v>
          </cell>
          <cell r="Q1879">
            <v>0</v>
          </cell>
          <cell r="R1879" t="str">
            <v>HIVER 2019</v>
          </cell>
          <cell r="S1879" t="str">
            <v>SHOES</v>
          </cell>
          <cell r="T1879" t="str">
            <v>MAN</v>
          </cell>
          <cell r="U1879" t="str">
            <v>(vide)</v>
          </cell>
          <cell r="V1879" t="str">
            <v>PAI</v>
          </cell>
          <cell r="W1879">
            <v>15</v>
          </cell>
          <cell r="X1879">
            <v>15</v>
          </cell>
          <cell r="AQ1879">
            <v>2</v>
          </cell>
          <cell r="AR1879">
            <v>4</v>
          </cell>
          <cell r="AS1879">
            <v>1</v>
          </cell>
          <cell r="AT1879">
            <v>3</v>
          </cell>
          <cell r="AU1879">
            <v>2</v>
          </cell>
          <cell r="AV1879">
            <v>1</v>
          </cell>
          <cell r="AW1879">
            <v>2</v>
          </cell>
          <cell r="CL1879">
            <v>0</v>
          </cell>
        </row>
        <row r="1880">
          <cell r="D1880" t="str">
            <v>304V1A0-909-C12MN</v>
          </cell>
          <cell r="E1880" t="str">
            <v>304V1A0</v>
          </cell>
          <cell r="F1880" t="str">
            <v xml:space="preserve">SAKAO </v>
          </cell>
          <cell r="G1880" t="str">
            <v>909</v>
          </cell>
          <cell r="H1880" t="str">
            <v>BLACK GREY DK</v>
          </cell>
          <cell r="I1880">
            <v>6.9960000000000004</v>
          </cell>
          <cell r="J1880">
            <v>50</v>
          </cell>
          <cell r="K1880">
            <v>0</v>
          </cell>
          <cell r="L1880">
            <v>25</v>
          </cell>
          <cell r="M1880">
            <v>0</v>
          </cell>
          <cell r="N1880">
            <v>45</v>
          </cell>
          <cell r="O1880">
            <v>0</v>
          </cell>
          <cell r="P1880">
            <v>22.5</v>
          </cell>
          <cell r="Q1880">
            <v>0</v>
          </cell>
          <cell r="R1880" t="str">
            <v>HIVER 2019</v>
          </cell>
          <cell r="S1880" t="str">
            <v>SHOES</v>
          </cell>
          <cell r="T1880" t="str">
            <v>MAN</v>
          </cell>
          <cell r="U1880" t="str">
            <v>40-1|41-2|42-2|43-3|44-2|45-1|46-1</v>
          </cell>
          <cell r="V1880" t="str">
            <v>C12MN</v>
          </cell>
          <cell r="W1880">
            <v>972</v>
          </cell>
          <cell r="X1880">
            <v>81</v>
          </cell>
          <cell r="CG1880">
            <v>81</v>
          </cell>
          <cell r="CL1880">
            <v>0</v>
          </cell>
        </row>
        <row r="1881">
          <cell r="D1881" t="str">
            <v>304V1A0-909-PAI</v>
          </cell>
          <cell r="E1881" t="str">
            <v>304V1A0</v>
          </cell>
          <cell r="F1881" t="str">
            <v xml:space="preserve">SAKAO </v>
          </cell>
          <cell r="G1881" t="str">
            <v>909</v>
          </cell>
          <cell r="H1881" t="str">
            <v>BLACK GREY DK</v>
          </cell>
          <cell r="I1881">
            <v>6.9960000000000004</v>
          </cell>
          <cell r="J1881">
            <v>50</v>
          </cell>
          <cell r="K1881">
            <v>0</v>
          </cell>
          <cell r="L1881">
            <v>25</v>
          </cell>
          <cell r="M1881">
            <v>0</v>
          </cell>
          <cell r="N1881">
            <v>45</v>
          </cell>
          <cell r="O1881">
            <v>0</v>
          </cell>
          <cell r="P1881">
            <v>22.5</v>
          </cell>
          <cell r="Q1881">
            <v>0</v>
          </cell>
          <cell r="R1881" t="str">
            <v>HIVER 2019</v>
          </cell>
          <cell r="S1881" t="str">
            <v>SHOES</v>
          </cell>
          <cell r="T1881" t="str">
            <v>MAN</v>
          </cell>
          <cell r="U1881" t="str">
            <v>(vide)</v>
          </cell>
          <cell r="V1881" t="str">
            <v>PAI</v>
          </cell>
          <cell r="W1881">
            <v>9</v>
          </cell>
          <cell r="X1881">
            <v>9</v>
          </cell>
          <cell r="AQ1881">
            <v>1</v>
          </cell>
          <cell r="AR1881">
            <v>2</v>
          </cell>
          <cell r="AS1881">
            <v>1</v>
          </cell>
          <cell r="AT1881">
            <v>3</v>
          </cell>
          <cell r="AV1881">
            <v>1</v>
          </cell>
          <cell r="AW1881">
            <v>1</v>
          </cell>
          <cell r="CL1881">
            <v>0</v>
          </cell>
        </row>
        <row r="1882">
          <cell r="D1882" t="str">
            <v>304V1C0-900-PAI</v>
          </cell>
          <cell r="E1882" t="str">
            <v>304V1C0</v>
          </cell>
          <cell r="F1882" t="str">
            <v xml:space="preserve">MONSI LACE KID </v>
          </cell>
          <cell r="G1882" t="str">
            <v>900</v>
          </cell>
          <cell r="H1882" t="str">
            <v>BLACK/GREY VAPOR</v>
          </cell>
          <cell r="I1882">
            <v>8.516</v>
          </cell>
          <cell r="J1882">
            <v>50</v>
          </cell>
          <cell r="K1882">
            <v>0</v>
          </cell>
          <cell r="L1882">
            <v>25</v>
          </cell>
          <cell r="M1882">
            <v>0</v>
          </cell>
          <cell r="N1882">
            <v>45</v>
          </cell>
          <cell r="O1882">
            <v>0</v>
          </cell>
          <cell r="P1882">
            <v>18</v>
          </cell>
          <cell r="Q1882">
            <v>0</v>
          </cell>
          <cell r="R1882" t="str">
            <v>HIVER 2020</v>
          </cell>
          <cell r="S1882" t="str">
            <v>SHOES</v>
          </cell>
          <cell r="T1882" t="str">
            <v>KID</v>
          </cell>
          <cell r="U1882" t="str">
            <v>(vide)</v>
          </cell>
          <cell r="V1882" t="str">
            <v>PAI</v>
          </cell>
          <cell r="W1882">
            <v>23</v>
          </cell>
          <cell r="X1882">
            <v>23</v>
          </cell>
          <cell r="AL1882">
            <v>3</v>
          </cell>
          <cell r="AM1882">
            <v>6</v>
          </cell>
          <cell r="AN1882">
            <v>6</v>
          </cell>
          <cell r="AO1882">
            <v>4</v>
          </cell>
          <cell r="AP1882">
            <v>4</v>
          </cell>
          <cell r="CL1882">
            <v>0</v>
          </cell>
        </row>
        <row r="1883">
          <cell r="D1883" t="str">
            <v>304V1C0-901-PAI</v>
          </cell>
          <cell r="E1883" t="str">
            <v>304V1C0</v>
          </cell>
          <cell r="F1883" t="str">
            <v xml:space="preserve">MONSI LACE KID </v>
          </cell>
          <cell r="G1883" t="str">
            <v>901</v>
          </cell>
          <cell r="H1883" t="str">
            <v>BROWN/GREY VAPOR</v>
          </cell>
          <cell r="I1883">
            <v>8.516</v>
          </cell>
          <cell r="J1883">
            <v>50</v>
          </cell>
          <cell r="K1883">
            <v>0</v>
          </cell>
          <cell r="L1883">
            <v>25</v>
          </cell>
          <cell r="M1883">
            <v>0</v>
          </cell>
          <cell r="N1883">
            <v>45</v>
          </cell>
          <cell r="O1883">
            <v>0</v>
          </cell>
          <cell r="P1883">
            <v>18</v>
          </cell>
          <cell r="Q1883">
            <v>0</v>
          </cell>
          <cell r="R1883" t="str">
            <v>HIVER 2020</v>
          </cell>
          <cell r="S1883" t="str">
            <v>SHOES</v>
          </cell>
          <cell r="T1883" t="str">
            <v>KID</v>
          </cell>
          <cell r="U1883" t="str">
            <v>(vide)</v>
          </cell>
          <cell r="V1883" t="str">
            <v>PAI</v>
          </cell>
          <cell r="W1883">
            <v>23</v>
          </cell>
          <cell r="X1883">
            <v>23</v>
          </cell>
          <cell r="AL1883">
            <v>3</v>
          </cell>
          <cell r="AM1883">
            <v>6</v>
          </cell>
          <cell r="AN1883">
            <v>6</v>
          </cell>
          <cell r="AO1883">
            <v>4</v>
          </cell>
          <cell r="AP1883">
            <v>4</v>
          </cell>
          <cell r="CL1883">
            <v>0</v>
          </cell>
        </row>
        <row r="1884">
          <cell r="D1884" t="str">
            <v>304VHU0-F11-PCS</v>
          </cell>
          <cell r="E1884" t="str">
            <v>304VHU0</v>
          </cell>
          <cell r="F1884" t="str">
            <v>WANNISTON 222 BANDA JKT</v>
          </cell>
          <cell r="G1884" t="str">
            <v>F11</v>
          </cell>
          <cell r="H1884" t="str">
            <v>VIOLA/WHITE</v>
          </cell>
          <cell r="I1884">
            <v>9.9719999999999995</v>
          </cell>
          <cell r="J1884">
            <v>69</v>
          </cell>
          <cell r="K1884">
            <v>0</v>
          </cell>
          <cell r="L1884">
            <v>27.6</v>
          </cell>
          <cell r="M1884">
            <v>0</v>
          </cell>
          <cell r="N1884">
            <v>55</v>
          </cell>
          <cell r="O1884">
            <v>0</v>
          </cell>
          <cell r="P1884">
            <v>22</v>
          </cell>
          <cell r="Q1884">
            <v>0</v>
          </cell>
          <cell r="R1884" t="str">
            <v>HIVER 2019</v>
          </cell>
          <cell r="S1884" t="str">
            <v>APPAREL</v>
          </cell>
          <cell r="T1884" t="str">
            <v>WOMAN</v>
          </cell>
          <cell r="U1884" t="str">
            <v>(vide)</v>
          </cell>
          <cell r="V1884" t="str">
            <v>PCS</v>
          </cell>
          <cell r="W1884">
            <v>174</v>
          </cell>
          <cell r="X1884">
            <v>174</v>
          </cell>
          <cell r="BS1884">
            <v>23</v>
          </cell>
          <cell r="BT1884">
            <v>47</v>
          </cell>
          <cell r="BU1884">
            <v>48</v>
          </cell>
          <cell r="BV1884">
            <v>40</v>
          </cell>
          <cell r="BW1884">
            <v>16</v>
          </cell>
          <cell r="CL1884">
            <v>0</v>
          </cell>
        </row>
        <row r="1885">
          <cell r="D1885" t="str">
            <v>304VSL0-905-PCS</v>
          </cell>
          <cell r="E1885" t="str">
            <v>304VSL0</v>
          </cell>
          <cell r="F1885" t="str">
            <v xml:space="preserve">LA BARWA 2 AUTHENTIC </v>
          </cell>
          <cell r="G1885" t="str">
            <v>905</v>
          </cell>
          <cell r="H1885" t="str">
            <v>WHITE - BLACK</v>
          </cell>
          <cell r="I1885">
            <v>7.4749999999999996</v>
          </cell>
          <cell r="J1885">
            <v>55</v>
          </cell>
          <cell r="K1885">
            <v>0</v>
          </cell>
          <cell r="L1885">
            <v>22</v>
          </cell>
          <cell r="M1885">
            <v>0</v>
          </cell>
          <cell r="N1885">
            <v>50</v>
          </cell>
          <cell r="O1885">
            <v>0</v>
          </cell>
          <cell r="P1885">
            <v>20</v>
          </cell>
          <cell r="Q1885">
            <v>0</v>
          </cell>
          <cell r="R1885" t="str">
            <v>ETE 2020</v>
          </cell>
          <cell r="S1885" t="str">
            <v>APPAREL</v>
          </cell>
          <cell r="T1885" t="str">
            <v>MAN</v>
          </cell>
          <cell r="U1885" t="str">
            <v>(vide)</v>
          </cell>
          <cell r="V1885" t="str">
            <v>PCS</v>
          </cell>
          <cell r="W1885">
            <v>7</v>
          </cell>
          <cell r="X1885">
            <v>7</v>
          </cell>
          <cell r="BT1885">
            <v>2</v>
          </cell>
          <cell r="BU1885">
            <v>4</v>
          </cell>
          <cell r="BV1885">
            <v>1</v>
          </cell>
          <cell r="CL1885">
            <v>0</v>
          </cell>
        </row>
        <row r="1886">
          <cell r="D1886" t="str">
            <v>304VSL0-A0L-PCS</v>
          </cell>
          <cell r="E1886" t="str">
            <v>304VSL0</v>
          </cell>
          <cell r="F1886" t="str">
            <v xml:space="preserve">LA BARWA 2 AUTHENTIC </v>
          </cell>
          <cell r="G1886" t="str">
            <v>A0L</v>
          </cell>
          <cell r="H1886" t="str">
            <v>ORANGE - WHITE - BLACK</v>
          </cell>
          <cell r="I1886">
            <v>7.4749999999999996</v>
          </cell>
          <cell r="J1886">
            <v>55</v>
          </cell>
          <cell r="K1886">
            <v>0</v>
          </cell>
          <cell r="L1886">
            <v>22</v>
          </cell>
          <cell r="M1886">
            <v>0</v>
          </cell>
          <cell r="N1886">
            <v>50</v>
          </cell>
          <cell r="O1886">
            <v>0</v>
          </cell>
          <cell r="P1886">
            <v>20</v>
          </cell>
          <cell r="Q1886">
            <v>0</v>
          </cell>
          <cell r="R1886" t="str">
            <v>ETE 2020</v>
          </cell>
          <cell r="S1886" t="str">
            <v>APPAREL</v>
          </cell>
          <cell r="T1886" t="str">
            <v>MAN</v>
          </cell>
          <cell r="U1886" t="str">
            <v>(vide)</v>
          </cell>
          <cell r="V1886" t="str">
            <v>PCS</v>
          </cell>
          <cell r="W1886">
            <v>26</v>
          </cell>
          <cell r="X1886">
            <v>26</v>
          </cell>
          <cell r="BT1886">
            <v>4</v>
          </cell>
          <cell r="BU1886">
            <v>7</v>
          </cell>
          <cell r="BV1886">
            <v>7</v>
          </cell>
          <cell r="BW1886">
            <v>8</v>
          </cell>
          <cell r="CL1886">
            <v>0</v>
          </cell>
        </row>
        <row r="1887">
          <cell r="D1887" t="str">
            <v>304VXT0-904-C6</v>
          </cell>
          <cell r="E1887" t="str">
            <v>304VXT0</v>
          </cell>
          <cell r="F1887" t="str">
            <v xml:space="preserve">JELSA BACKPACK </v>
          </cell>
          <cell r="G1887" t="str">
            <v>904</v>
          </cell>
          <cell r="H1887" t="str">
            <v xml:space="preserve">GREY MEL BLACK </v>
          </cell>
          <cell r="I1887">
            <v>3.8940000000000001</v>
          </cell>
          <cell r="J1887">
            <v>18</v>
          </cell>
          <cell r="K1887">
            <v>0</v>
          </cell>
          <cell r="L1887">
            <v>9</v>
          </cell>
          <cell r="M1887">
            <v>0</v>
          </cell>
          <cell r="N1887">
            <v>25</v>
          </cell>
          <cell r="O1887">
            <v>0</v>
          </cell>
          <cell r="P1887">
            <v>1250</v>
          </cell>
          <cell r="Q1887">
            <v>0</v>
          </cell>
          <cell r="R1887" t="str">
            <v>HIVER 2019</v>
          </cell>
          <cell r="S1887" t="str">
            <v>BAG</v>
          </cell>
          <cell r="T1887" t="str">
            <v>UNISEX</v>
          </cell>
          <cell r="U1887" t="str">
            <v>T.U-6</v>
          </cell>
          <cell r="V1887" t="str">
            <v>C6</v>
          </cell>
          <cell r="W1887">
            <v>168</v>
          </cell>
          <cell r="X1887">
            <v>28</v>
          </cell>
          <cell r="CG1887">
            <v>28</v>
          </cell>
          <cell r="CL1887">
            <v>0</v>
          </cell>
        </row>
        <row r="1888">
          <cell r="D1888" t="str">
            <v>304WRM0-005-PCS</v>
          </cell>
          <cell r="E1888" t="str">
            <v>304WRM0</v>
          </cell>
          <cell r="F1888" t="str">
            <v>YASNA AUTH  DRESS</v>
          </cell>
          <cell r="G1888" t="str">
            <v>005</v>
          </cell>
          <cell r="H1888" t="str">
            <v>BLACK</v>
          </cell>
          <cell r="I1888">
            <v>12.346</v>
          </cell>
          <cell r="J1888">
            <v>50</v>
          </cell>
          <cell r="K1888">
            <v>0</v>
          </cell>
          <cell r="L1888">
            <v>25</v>
          </cell>
          <cell r="M1888">
            <v>0</v>
          </cell>
          <cell r="N1888">
            <v>45</v>
          </cell>
          <cell r="O1888">
            <v>0</v>
          </cell>
          <cell r="P1888">
            <v>18</v>
          </cell>
          <cell r="Q1888">
            <v>0</v>
          </cell>
          <cell r="R1888" t="str">
            <v>HIVER 2020</v>
          </cell>
          <cell r="S1888" t="str">
            <v>APPAREL</v>
          </cell>
          <cell r="T1888" t="str">
            <v>WOMAN</v>
          </cell>
          <cell r="U1888" t="str">
            <v>(vide)</v>
          </cell>
          <cell r="V1888" t="str">
            <v>PCS</v>
          </cell>
          <cell r="W1888">
            <v>10</v>
          </cell>
          <cell r="X1888">
            <v>10</v>
          </cell>
          <cell r="BW1888">
            <v>10</v>
          </cell>
          <cell r="CL1888">
            <v>0</v>
          </cell>
        </row>
        <row r="1889">
          <cell r="D1889" t="str">
            <v>304WRQ0-001-PCS</v>
          </cell>
          <cell r="E1889" t="str">
            <v>304WRQ0</v>
          </cell>
          <cell r="F1889" t="str">
            <v>KRISMANO</v>
          </cell>
          <cell r="G1889" t="str">
            <v>001</v>
          </cell>
          <cell r="H1889" t="str">
            <v>WHITE</v>
          </cell>
          <cell r="I1889">
            <v>5.3840000000000003</v>
          </cell>
          <cell r="J1889">
            <v>35</v>
          </cell>
          <cell r="K1889">
            <v>0</v>
          </cell>
          <cell r="L1889">
            <v>17.5</v>
          </cell>
          <cell r="M1889">
            <v>0</v>
          </cell>
          <cell r="N1889">
            <v>32</v>
          </cell>
          <cell r="O1889">
            <v>0</v>
          </cell>
          <cell r="P1889">
            <v>12.8</v>
          </cell>
          <cell r="Q1889">
            <v>0</v>
          </cell>
          <cell r="R1889" t="str">
            <v>ETE 2021</v>
          </cell>
          <cell r="S1889" t="str">
            <v>APPAREL</v>
          </cell>
          <cell r="T1889" t="str">
            <v>MAN</v>
          </cell>
          <cell r="U1889" t="str">
            <v>(vide)</v>
          </cell>
          <cell r="V1889" t="str">
            <v>PCS</v>
          </cell>
          <cell r="W1889">
            <v>112</v>
          </cell>
          <cell r="X1889">
            <v>112</v>
          </cell>
          <cell r="BU1889">
            <v>3</v>
          </cell>
          <cell r="BV1889">
            <v>39</v>
          </cell>
          <cell r="BW1889">
            <v>48</v>
          </cell>
          <cell r="BX1889">
            <v>22</v>
          </cell>
          <cell r="CL1889">
            <v>0</v>
          </cell>
        </row>
        <row r="1890">
          <cell r="D1890" t="str">
            <v>311115W-A01-C8M</v>
          </cell>
          <cell r="E1890" t="str">
            <v>311115W</v>
          </cell>
          <cell r="F1890" t="str">
            <v>GLEZIO</v>
          </cell>
          <cell r="G1890" t="str">
            <v>A01</v>
          </cell>
          <cell r="H1890" t="str">
            <v>BLUE NAVY/INDIGO</v>
          </cell>
          <cell r="I1890">
            <v>2.294</v>
          </cell>
          <cell r="J1890">
            <v>16</v>
          </cell>
          <cell r="K1890">
            <v>0</v>
          </cell>
          <cell r="L1890">
            <v>8</v>
          </cell>
          <cell r="M1890">
            <v>0</v>
          </cell>
          <cell r="N1890">
            <v>14</v>
          </cell>
          <cell r="O1890">
            <v>0</v>
          </cell>
          <cell r="P1890">
            <v>7</v>
          </cell>
          <cell r="Q1890">
            <v>0</v>
          </cell>
          <cell r="R1890" t="str">
            <v>ETE 2020</v>
          </cell>
          <cell r="S1890" t="str">
            <v>APPAREL</v>
          </cell>
          <cell r="T1890" t="str">
            <v>MAN</v>
          </cell>
          <cell r="U1890" t="str">
            <v>S-1/M-2/L-2/XL-2/2XL-1/</v>
          </cell>
          <cell r="V1890" t="str">
            <v>C8M</v>
          </cell>
          <cell r="W1890">
            <v>248</v>
          </cell>
          <cell r="X1890">
            <v>31</v>
          </cell>
          <cell r="CG1890">
            <v>31</v>
          </cell>
          <cell r="CL1890">
            <v>0</v>
          </cell>
        </row>
        <row r="1891">
          <cell r="D1891" t="str">
            <v>311115W-A01-C14M</v>
          </cell>
          <cell r="E1891" t="str">
            <v>311115W</v>
          </cell>
          <cell r="F1891" t="str">
            <v>GLEZIO</v>
          </cell>
          <cell r="G1891" t="str">
            <v>A01</v>
          </cell>
          <cell r="H1891" t="str">
            <v>BLUE NAVY/INDIGO</v>
          </cell>
          <cell r="I1891">
            <v>2.294</v>
          </cell>
          <cell r="J1891">
            <v>16</v>
          </cell>
          <cell r="K1891">
            <v>0</v>
          </cell>
          <cell r="L1891">
            <v>8</v>
          </cell>
          <cell r="M1891">
            <v>0</v>
          </cell>
          <cell r="N1891">
            <v>14</v>
          </cell>
          <cell r="O1891">
            <v>0</v>
          </cell>
          <cell r="P1891">
            <v>7</v>
          </cell>
          <cell r="Q1891">
            <v>0</v>
          </cell>
          <cell r="R1891" t="str">
            <v>ETE 2020</v>
          </cell>
          <cell r="S1891" t="str">
            <v>APPAREL</v>
          </cell>
          <cell r="T1891" t="str">
            <v>MAN</v>
          </cell>
          <cell r="U1891" t="str">
            <v>S-2/M-3/L-4/XL-3/2XL-1/3XL-1</v>
          </cell>
          <cell r="V1891" t="str">
            <v>C14M</v>
          </cell>
          <cell r="W1891">
            <v>224</v>
          </cell>
          <cell r="X1891">
            <v>16</v>
          </cell>
          <cell r="CG1891">
            <v>16</v>
          </cell>
          <cell r="CL1891">
            <v>0</v>
          </cell>
        </row>
        <row r="1892">
          <cell r="D1892" t="str">
            <v>311115W-A01-PCS</v>
          </cell>
          <cell r="E1892" t="str">
            <v>311115W</v>
          </cell>
          <cell r="F1892" t="str">
            <v>GLEZIO</v>
          </cell>
          <cell r="G1892" t="str">
            <v>A01</v>
          </cell>
          <cell r="H1892" t="str">
            <v>BLUE NAVY/INDIGO</v>
          </cell>
          <cell r="I1892">
            <v>2.294</v>
          </cell>
          <cell r="J1892">
            <v>16</v>
          </cell>
          <cell r="K1892">
            <v>0</v>
          </cell>
          <cell r="L1892">
            <v>8</v>
          </cell>
          <cell r="M1892">
            <v>0</v>
          </cell>
          <cell r="N1892">
            <v>14</v>
          </cell>
          <cell r="O1892">
            <v>0</v>
          </cell>
          <cell r="P1892">
            <v>7</v>
          </cell>
          <cell r="Q1892">
            <v>0</v>
          </cell>
          <cell r="R1892" t="str">
            <v>ETE 2020</v>
          </cell>
          <cell r="S1892" t="str">
            <v>APPAREL</v>
          </cell>
          <cell r="T1892" t="str">
            <v>MAN</v>
          </cell>
          <cell r="U1892" t="str">
            <v>(vide)</v>
          </cell>
          <cell r="V1892" t="str">
            <v>PCS</v>
          </cell>
          <cell r="W1892">
            <v>14</v>
          </cell>
          <cell r="X1892">
            <v>14</v>
          </cell>
          <cell r="BT1892">
            <v>2</v>
          </cell>
          <cell r="BU1892">
            <v>3</v>
          </cell>
          <cell r="BV1892">
            <v>4</v>
          </cell>
          <cell r="BW1892">
            <v>3</v>
          </cell>
          <cell r="BX1892">
            <v>1</v>
          </cell>
          <cell r="BY1892">
            <v>1</v>
          </cell>
          <cell r="CL1892">
            <v>0</v>
          </cell>
        </row>
        <row r="1893">
          <cell r="D1893" t="str">
            <v>311115W-A02-C8M</v>
          </cell>
          <cell r="E1893" t="str">
            <v>311115W</v>
          </cell>
          <cell r="F1893" t="str">
            <v>GLEZIO</v>
          </cell>
          <cell r="G1893" t="str">
            <v>A02</v>
          </cell>
          <cell r="H1893" t="str">
            <v>MID GREY MEL/DARK GREY</v>
          </cell>
          <cell r="I1893">
            <v>2.294</v>
          </cell>
          <cell r="J1893">
            <v>16</v>
          </cell>
          <cell r="K1893">
            <v>0</v>
          </cell>
          <cell r="L1893">
            <v>8</v>
          </cell>
          <cell r="M1893">
            <v>0</v>
          </cell>
          <cell r="N1893">
            <v>14</v>
          </cell>
          <cell r="O1893">
            <v>0</v>
          </cell>
          <cell r="P1893">
            <v>7</v>
          </cell>
          <cell r="Q1893">
            <v>0</v>
          </cell>
          <cell r="R1893" t="str">
            <v>ETE 2020</v>
          </cell>
          <cell r="S1893" t="str">
            <v>APPAREL</v>
          </cell>
          <cell r="T1893" t="str">
            <v>MAN</v>
          </cell>
          <cell r="U1893" t="str">
            <v>S-1/M-2/L-2/XL-2/2XL-1/</v>
          </cell>
          <cell r="V1893" t="str">
            <v>C8M</v>
          </cell>
          <cell r="W1893">
            <v>640</v>
          </cell>
          <cell r="X1893">
            <v>80</v>
          </cell>
          <cell r="CG1893">
            <v>80</v>
          </cell>
          <cell r="CL1893">
            <v>0</v>
          </cell>
        </row>
        <row r="1894">
          <cell r="D1894" t="str">
            <v>311115W-A02-C14M</v>
          </cell>
          <cell r="E1894" t="str">
            <v>311115W</v>
          </cell>
          <cell r="F1894" t="str">
            <v>GLEZIO</v>
          </cell>
          <cell r="G1894" t="str">
            <v>A02</v>
          </cell>
          <cell r="H1894" t="str">
            <v>MID GREY MEL/DARK GREY</v>
          </cell>
          <cell r="I1894">
            <v>2.294</v>
          </cell>
          <cell r="J1894">
            <v>16</v>
          </cell>
          <cell r="K1894">
            <v>0</v>
          </cell>
          <cell r="L1894">
            <v>8</v>
          </cell>
          <cell r="M1894">
            <v>0</v>
          </cell>
          <cell r="N1894">
            <v>14</v>
          </cell>
          <cell r="O1894">
            <v>0</v>
          </cell>
          <cell r="P1894">
            <v>7</v>
          </cell>
          <cell r="Q1894">
            <v>0</v>
          </cell>
          <cell r="R1894" t="str">
            <v>ETE 2020</v>
          </cell>
          <cell r="S1894" t="str">
            <v>APPAREL</v>
          </cell>
          <cell r="T1894" t="str">
            <v>MAN</v>
          </cell>
          <cell r="U1894" t="str">
            <v>S-2/M-3/L-4/XL-3/2XL-1/3XL-1</v>
          </cell>
          <cell r="V1894" t="str">
            <v>C14M</v>
          </cell>
          <cell r="W1894">
            <v>406</v>
          </cell>
          <cell r="X1894">
            <v>29</v>
          </cell>
          <cell r="CG1894">
            <v>29</v>
          </cell>
          <cell r="CL1894">
            <v>0</v>
          </cell>
        </row>
        <row r="1895">
          <cell r="D1895" t="str">
            <v>311115W-A02-PCS</v>
          </cell>
          <cell r="E1895" t="str">
            <v>311115W</v>
          </cell>
          <cell r="F1895" t="str">
            <v>GLEZIO</v>
          </cell>
          <cell r="G1895" t="str">
            <v>A02</v>
          </cell>
          <cell r="H1895" t="str">
            <v>MID GREY MEL/DARK GREY</v>
          </cell>
          <cell r="I1895">
            <v>2.294</v>
          </cell>
          <cell r="J1895">
            <v>16</v>
          </cell>
          <cell r="K1895">
            <v>0</v>
          </cell>
          <cell r="L1895">
            <v>8</v>
          </cell>
          <cell r="M1895">
            <v>0</v>
          </cell>
          <cell r="N1895">
            <v>14</v>
          </cell>
          <cell r="O1895">
            <v>0</v>
          </cell>
          <cell r="P1895">
            <v>7</v>
          </cell>
          <cell r="Q1895">
            <v>0</v>
          </cell>
          <cell r="R1895" t="str">
            <v>ETE 2020</v>
          </cell>
          <cell r="S1895" t="str">
            <v>APPAREL</v>
          </cell>
          <cell r="T1895" t="str">
            <v>MAN</v>
          </cell>
          <cell r="U1895" t="str">
            <v>(vide)</v>
          </cell>
          <cell r="V1895" t="str">
            <v>PCS</v>
          </cell>
          <cell r="W1895">
            <v>5</v>
          </cell>
          <cell r="X1895">
            <v>5</v>
          </cell>
          <cell r="BT1895">
            <v>1</v>
          </cell>
          <cell r="BU1895">
            <v>1</v>
          </cell>
          <cell r="BV1895">
            <v>1</v>
          </cell>
          <cell r="BW1895">
            <v>1</v>
          </cell>
          <cell r="BY1895">
            <v>1</v>
          </cell>
          <cell r="CL1895">
            <v>0</v>
          </cell>
        </row>
        <row r="1896">
          <cell r="D1896" t="str">
            <v>311115W-A04-C8M</v>
          </cell>
          <cell r="E1896" t="str">
            <v>311115W</v>
          </cell>
          <cell r="F1896" t="str">
            <v>GLEZIO</v>
          </cell>
          <cell r="G1896" t="str">
            <v>A04</v>
          </cell>
          <cell r="H1896" t="str">
            <v>WHITE/BLUE INDIGO</v>
          </cell>
          <cell r="I1896">
            <v>2.294</v>
          </cell>
          <cell r="J1896">
            <v>16</v>
          </cell>
          <cell r="K1896">
            <v>0</v>
          </cell>
          <cell r="L1896">
            <v>8</v>
          </cell>
          <cell r="M1896">
            <v>0</v>
          </cell>
          <cell r="N1896">
            <v>14</v>
          </cell>
          <cell r="O1896">
            <v>0</v>
          </cell>
          <cell r="P1896">
            <v>7</v>
          </cell>
          <cell r="Q1896">
            <v>0</v>
          </cell>
          <cell r="R1896" t="str">
            <v>ETE 2020</v>
          </cell>
          <cell r="S1896" t="str">
            <v>APPAREL</v>
          </cell>
          <cell r="T1896" t="str">
            <v>MAN</v>
          </cell>
          <cell r="U1896" t="str">
            <v>S-1/M-2/L-2/XL-2/2XL-1/</v>
          </cell>
          <cell r="V1896" t="str">
            <v>C8M</v>
          </cell>
          <cell r="W1896">
            <v>152</v>
          </cell>
          <cell r="X1896">
            <v>19</v>
          </cell>
          <cell r="CG1896">
            <v>19</v>
          </cell>
          <cell r="CL1896">
            <v>0</v>
          </cell>
        </row>
        <row r="1897">
          <cell r="D1897" t="str">
            <v>311115W-A04-C14M</v>
          </cell>
          <cell r="E1897" t="str">
            <v>311115W</v>
          </cell>
          <cell r="F1897" t="str">
            <v>GLEZIO</v>
          </cell>
          <cell r="G1897" t="str">
            <v>A04</v>
          </cell>
          <cell r="H1897" t="str">
            <v>WHITE/BLUE INDIGO</v>
          </cell>
          <cell r="I1897">
            <v>2.294</v>
          </cell>
          <cell r="J1897">
            <v>16</v>
          </cell>
          <cell r="K1897">
            <v>0</v>
          </cell>
          <cell r="L1897">
            <v>8</v>
          </cell>
          <cell r="M1897">
            <v>0</v>
          </cell>
          <cell r="N1897">
            <v>14</v>
          </cell>
          <cell r="O1897">
            <v>0</v>
          </cell>
          <cell r="P1897">
            <v>7</v>
          </cell>
          <cell r="Q1897">
            <v>0</v>
          </cell>
          <cell r="R1897" t="str">
            <v>ETE 2020</v>
          </cell>
          <cell r="S1897" t="str">
            <v>APPAREL</v>
          </cell>
          <cell r="T1897" t="str">
            <v>MAN</v>
          </cell>
          <cell r="U1897" t="str">
            <v>S-2/M-3/L-4/XL-3/2XL-1/3XL-1</v>
          </cell>
          <cell r="V1897" t="str">
            <v>C14M</v>
          </cell>
          <cell r="W1897">
            <v>224</v>
          </cell>
          <cell r="X1897">
            <v>16</v>
          </cell>
          <cell r="CG1897">
            <v>16</v>
          </cell>
          <cell r="CL1897">
            <v>0</v>
          </cell>
        </row>
        <row r="1898">
          <cell r="D1898" t="str">
            <v>311115W-A04-PCS</v>
          </cell>
          <cell r="E1898" t="str">
            <v>311115W</v>
          </cell>
          <cell r="F1898" t="str">
            <v>GLEZIO</v>
          </cell>
          <cell r="G1898" t="str">
            <v>A04</v>
          </cell>
          <cell r="H1898" t="str">
            <v>WHITE/BLUE INDIGO</v>
          </cell>
          <cell r="I1898">
            <v>2.294</v>
          </cell>
          <cell r="J1898">
            <v>16</v>
          </cell>
          <cell r="K1898">
            <v>0</v>
          </cell>
          <cell r="L1898">
            <v>8</v>
          </cell>
          <cell r="M1898">
            <v>0</v>
          </cell>
          <cell r="N1898">
            <v>14</v>
          </cell>
          <cell r="O1898">
            <v>0</v>
          </cell>
          <cell r="P1898">
            <v>7</v>
          </cell>
          <cell r="Q1898">
            <v>0</v>
          </cell>
          <cell r="R1898" t="str">
            <v>ETE 2020</v>
          </cell>
          <cell r="S1898" t="str">
            <v>APPAREL</v>
          </cell>
          <cell r="T1898" t="str">
            <v>MAN</v>
          </cell>
          <cell r="U1898" t="str">
            <v>(vide)</v>
          </cell>
          <cell r="V1898" t="str">
            <v>PCS</v>
          </cell>
          <cell r="W1898">
            <v>13</v>
          </cell>
          <cell r="X1898">
            <v>13</v>
          </cell>
          <cell r="BT1898">
            <v>1</v>
          </cell>
          <cell r="BU1898">
            <v>3</v>
          </cell>
          <cell r="BV1898">
            <v>4</v>
          </cell>
          <cell r="BW1898">
            <v>3</v>
          </cell>
          <cell r="BX1898">
            <v>1</v>
          </cell>
          <cell r="BY1898">
            <v>1</v>
          </cell>
          <cell r="CL1898">
            <v>0</v>
          </cell>
        </row>
        <row r="1899">
          <cell r="D1899" t="str">
            <v>311115W-A05-C14M</v>
          </cell>
          <cell r="E1899" t="str">
            <v>311115W</v>
          </cell>
          <cell r="F1899" t="str">
            <v>GLEZIO</v>
          </cell>
          <cell r="G1899" t="str">
            <v>A05</v>
          </cell>
          <cell r="H1899" t="str">
            <v>GREEN SHARP/GREEN ACID</v>
          </cell>
          <cell r="I1899">
            <v>2.294</v>
          </cell>
          <cell r="J1899">
            <v>16</v>
          </cell>
          <cell r="K1899">
            <v>0</v>
          </cell>
          <cell r="L1899">
            <v>8</v>
          </cell>
          <cell r="M1899">
            <v>0</v>
          </cell>
          <cell r="N1899">
            <v>14</v>
          </cell>
          <cell r="O1899">
            <v>0</v>
          </cell>
          <cell r="P1899">
            <v>7</v>
          </cell>
          <cell r="Q1899">
            <v>0</v>
          </cell>
          <cell r="R1899" t="str">
            <v>ETE 2020</v>
          </cell>
          <cell r="S1899" t="str">
            <v>APPAREL</v>
          </cell>
          <cell r="T1899" t="str">
            <v>MAN</v>
          </cell>
          <cell r="U1899" t="str">
            <v>S-2/M-3/L-4/XL-3/2XL-1/3XL-1</v>
          </cell>
          <cell r="V1899" t="str">
            <v>C14M</v>
          </cell>
          <cell r="W1899">
            <v>182</v>
          </cell>
          <cell r="X1899">
            <v>13</v>
          </cell>
          <cell r="CG1899">
            <v>13</v>
          </cell>
          <cell r="CL1899">
            <v>0</v>
          </cell>
        </row>
        <row r="1900">
          <cell r="D1900" t="str">
            <v>311115W-A05-PCS</v>
          </cell>
          <cell r="E1900" t="str">
            <v>311115W</v>
          </cell>
          <cell r="F1900" t="str">
            <v>GLEZIO</v>
          </cell>
          <cell r="G1900" t="str">
            <v>A05</v>
          </cell>
          <cell r="H1900" t="str">
            <v>GREEN SHARP/GREEN ACID</v>
          </cell>
          <cell r="I1900">
            <v>2.294</v>
          </cell>
          <cell r="J1900">
            <v>16</v>
          </cell>
          <cell r="K1900">
            <v>0</v>
          </cell>
          <cell r="L1900">
            <v>8</v>
          </cell>
          <cell r="M1900">
            <v>0</v>
          </cell>
          <cell r="N1900">
            <v>14</v>
          </cell>
          <cell r="O1900">
            <v>0</v>
          </cell>
          <cell r="P1900">
            <v>7</v>
          </cell>
          <cell r="Q1900">
            <v>0</v>
          </cell>
          <cell r="R1900" t="str">
            <v>ETE 2020</v>
          </cell>
          <cell r="S1900" t="str">
            <v>APPAREL</v>
          </cell>
          <cell r="T1900" t="str">
            <v>MAN</v>
          </cell>
          <cell r="U1900" t="str">
            <v>(vide)</v>
          </cell>
          <cell r="V1900" t="str">
            <v>PCS</v>
          </cell>
          <cell r="W1900">
            <v>13</v>
          </cell>
          <cell r="X1900">
            <v>13</v>
          </cell>
          <cell r="BT1900">
            <v>2</v>
          </cell>
          <cell r="BU1900">
            <v>2</v>
          </cell>
          <cell r="BV1900">
            <v>4</v>
          </cell>
          <cell r="BW1900">
            <v>3</v>
          </cell>
          <cell r="BX1900">
            <v>1</v>
          </cell>
          <cell r="BY1900">
            <v>1</v>
          </cell>
          <cell r="CL1900">
            <v>0</v>
          </cell>
        </row>
        <row r="1901">
          <cell r="D1901" t="str">
            <v>311116W-A00-C8M</v>
          </cell>
          <cell r="E1901" t="str">
            <v>311116W</v>
          </cell>
          <cell r="F1901" t="str">
            <v>GIERMO</v>
          </cell>
          <cell r="G1901" t="str">
            <v>A00</v>
          </cell>
          <cell r="H1901" t="str">
            <v>BLACK/DARK GREY</v>
          </cell>
          <cell r="I1901">
            <v>2.5819999999999999</v>
          </cell>
          <cell r="J1901">
            <v>18</v>
          </cell>
          <cell r="K1901">
            <v>0</v>
          </cell>
          <cell r="L1901">
            <v>9</v>
          </cell>
          <cell r="M1901">
            <v>0</v>
          </cell>
          <cell r="N1901">
            <v>16</v>
          </cell>
          <cell r="O1901">
            <v>0</v>
          </cell>
          <cell r="P1901">
            <v>8</v>
          </cell>
          <cell r="Q1901">
            <v>0</v>
          </cell>
          <cell r="R1901" t="str">
            <v>ETE 2020</v>
          </cell>
          <cell r="S1901" t="str">
            <v>APPAREL</v>
          </cell>
          <cell r="T1901" t="str">
            <v>MAN</v>
          </cell>
          <cell r="U1901" t="str">
            <v>S-1/M-2/L-2/XL-2/2XL-1</v>
          </cell>
          <cell r="V1901" t="str">
            <v>C8M</v>
          </cell>
          <cell r="W1901">
            <v>96</v>
          </cell>
          <cell r="X1901">
            <v>12</v>
          </cell>
          <cell r="CG1901">
            <v>12</v>
          </cell>
          <cell r="CL1901">
            <v>0</v>
          </cell>
        </row>
        <row r="1902">
          <cell r="D1902" t="str">
            <v>311116W-A00-C14M</v>
          </cell>
          <cell r="E1902" t="str">
            <v>311116W</v>
          </cell>
          <cell r="F1902" t="str">
            <v>GIERMO</v>
          </cell>
          <cell r="G1902" t="str">
            <v>A00</v>
          </cell>
          <cell r="H1902" t="str">
            <v>BLACK/DARK GREY</v>
          </cell>
          <cell r="I1902">
            <v>2.5819999999999999</v>
          </cell>
          <cell r="J1902">
            <v>18</v>
          </cell>
          <cell r="K1902">
            <v>0</v>
          </cell>
          <cell r="L1902">
            <v>9</v>
          </cell>
          <cell r="M1902">
            <v>0</v>
          </cell>
          <cell r="N1902">
            <v>16</v>
          </cell>
          <cell r="O1902">
            <v>0</v>
          </cell>
          <cell r="P1902">
            <v>8</v>
          </cell>
          <cell r="Q1902">
            <v>0</v>
          </cell>
          <cell r="R1902" t="str">
            <v>ETE 2020</v>
          </cell>
          <cell r="S1902" t="str">
            <v>APPAREL</v>
          </cell>
          <cell r="T1902" t="str">
            <v>MAN</v>
          </cell>
          <cell r="U1902" t="str">
            <v>S-2/M-3/L-4/XL-3/2XL-1/3XL-1</v>
          </cell>
          <cell r="V1902" t="str">
            <v>C14M</v>
          </cell>
          <cell r="W1902">
            <v>266</v>
          </cell>
          <cell r="X1902">
            <v>19</v>
          </cell>
          <cell r="CG1902">
            <v>19</v>
          </cell>
          <cell r="CL1902">
            <v>0</v>
          </cell>
        </row>
        <row r="1903">
          <cell r="D1903" t="str">
            <v>311116W-A00-PCS</v>
          </cell>
          <cell r="E1903" t="str">
            <v>311116W</v>
          </cell>
          <cell r="F1903" t="str">
            <v>GIERMO</v>
          </cell>
          <cell r="G1903" t="str">
            <v>A00</v>
          </cell>
          <cell r="H1903" t="str">
            <v>BLACK/DARK GREY</v>
          </cell>
          <cell r="I1903">
            <v>2.5819999999999999</v>
          </cell>
          <cell r="J1903">
            <v>18</v>
          </cell>
          <cell r="K1903">
            <v>0</v>
          </cell>
          <cell r="L1903">
            <v>9</v>
          </cell>
          <cell r="M1903">
            <v>0</v>
          </cell>
          <cell r="N1903">
            <v>16</v>
          </cell>
          <cell r="O1903">
            <v>0</v>
          </cell>
          <cell r="P1903">
            <v>8</v>
          </cell>
          <cell r="Q1903">
            <v>0</v>
          </cell>
          <cell r="R1903" t="str">
            <v>ETE 2020</v>
          </cell>
          <cell r="S1903" t="str">
            <v>APPAREL</v>
          </cell>
          <cell r="T1903" t="str">
            <v>MAN</v>
          </cell>
          <cell r="U1903" t="str">
            <v>(vide)</v>
          </cell>
          <cell r="V1903" t="str">
            <v>PCS</v>
          </cell>
          <cell r="W1903">
            <v>3</v>
          </cell>
          <cell r="X1903">
            <v>3</v>
          </cell>
          <cell r="BT1903">
            <v>1</v>
          </cell>
          <cell r="BU1903">
            <v>1</v>
          </cell>
          <cell r="BX1903">
            <v>1</v>
          </cell>
          <cell r="CL1903">
            <v>0</v>
          </cell>
        </row>
        <row r="1904">
          <cell r="D1904" t="str">
            <v>311116W-A01-C8M</v>
          </cell>
          <cell r="E1904" t="str">
            <v>311116W</v>
          </cell>
          <cell r="F1904" t="str">
            <v>GIERMO</v>
          </cell>
          <cell r="G1904" t="str">
            <v>A01</v>
          </cell>
          <cell r="H1904" t="str">
            <v>BLUE NAVY/INDIGO</v>
          </cell>
          <cell r="I1904">
            <v>2.5819999999999999</v>
          </cell>
          <cell r="J1904">
            <v>18</v>
          </cell>
          <cell r="K1904">
            <v>0</v>
          </cell>
          <cell r="L1904">
            <v>9</v>
          </cell>
          <cell r="M1904">
            <v>0</v>
          </cell>
          <cell r="N1904">
            <v>16</v>
          </cell>
          <cell r="O1904">
            <v>0</v>
          </cell>
          <cell r="P1904">
            <v>8</v>
          </cell>
          <cell r="Q1904">
            <v>0</v>
          </cell>
          <cell r="R1904" t="str">
            <v>ETE 2020</v>
          </cell>
          <cell r="S1904" t="str">
            <v>APPAREL</v>
          </cell>
          <cell r="T1904" t="str">
            <v>MAN</v>
          </cell>
          <cell r="U1904" t="str">
            <v>S-1/M-2/L-2/XL-2/2XL-1</v>
          </cell>
          <cell r="V1904" t="str">
            <v>C8M</v>
          </cell>
          <cell r="W1904">
            <v>64</v>
          </cell>
          <cell r="X1904">
            <v>8</v>
          </cell>
          <cell r="CG1904">
            <v>8</v>
          </cell>
          <cell r="CL1904">
            <v>0</v>
          </cell>
        </row>
        <row r="1905">
          <cell r="D1905" t="str">
            <v>311116W-A01-C14M</v>
          </cell>
          <cell r="E1905" t="str">
            <v>311116W</v>
          </cell>
          <cell r="F1905" t="str">
            <v>GIERMO</v>
          </cell>
          <cell r="G1905" t="str">
            <v>A01</v>
          </cell>
          <cell r="H1905" t="str">
            <v>BLUE NAVY/INDIGO</v>
          </cell>
          <cell r="I1905">
            <v>2.5819999999999999</v>
          </cell>
          <cell r="J1905">
            <v>18</v>
          </cell>
          <cell r="K1905">
            <v>0</v>
          </cell>
          <cell r="L1905">
            <v>9</v>
          </cell>
          <cell r="M1905">
            <v>0</v>
          </cell>
          <cell r="N1905">
            <v>16</v>
          </cell>
          <cell r="O1905">
            <v>0</v>
          </cell>
          <cell r="P1905">
            <v>8</v>
          </cell>
          <cell r="Q1905">
            <v>0</v>
          </cell>
          <cell r="R1905" t="str">
            <v>ETE 2020</v>
          </cell>
          <cell r="S1905" t="str">
            <v>APPAREL</v>
          </cell>
          <cell r="T1905" t="str">
            <v>MAN</v>
          </cell>
          <cell r="U1905" t="str">
            <v>S-2/M-3/L-4/XL-3/2XL-1/3XL-1</v>
          </cell>
          <cell r="V1905" t="str">
            <v>C14M</v>
          </cell>
          <cell r="W1905">
            <v>168</v>
          </cell>
          <cell r="X1905">
            <v>12</v>
          </cell>
          <cell r="CG1905">
            <v>12</v>
          </cell>
          <cell r="CL1905">
            <v>0</v>
          </cell>
        </row>
        <row r="1906">
          <cell r="D1906" t="str">
            <v>311116W-A01-PCS</v>
          </cell>
          <cell r="E1906" t="str">
            <v>311116W</v>
          </cell>
          <cell r="F1906" t="str">
            <v>GIERMO</v>
          </cell>
          <cell r="G1906" t="str">
            <v>A01</v>
          </cell>
          <cell r="H1906" t="str">
            <v>BLUE NAVY/INDIGO</v>
          </cell>
          <cell r="I1906">
            <v>2.5819999999999999</v>
          </cell>
          <cell r="J1906">
            <v>18</v>
          </cell>
          <cell r="K1906">
            <v>0</v>
          </cell>
          <cell r="L1906">
            <v>9</v>
          </cell>
          <cell r="M1906">
            <v>0</v>
          </cell>
          <cell r="N1906">
            <v>16</v>
          </cell>
          <cell r="O1906">
            <v>0</v>
          </cell>
          <cell r="P1906">
            <v>8</v>
          </cell>
          <cell r="Q1906">
            <v>0</v>
          </cell>
          <cell r="R1906" t="str">
            <v>ETE 2020</v>
          </cell>
          <cell r="S1906" t="str">
            <v>APPAREL</v>
          </cell>
          <cell r="T1906" t="str">
            <v>MAN</v>
          </cell>
          <cell r="U1906" t="str">
            <v>(vide)</v>
          </cell>
          <cell r="V1906" t="str">
            <v>PCS</v>
          </cell>
          <cell r="W1906">
            <v>13</v>
          </cell>
          <cell r="X1906">
            <v>13</v>
          </cell>
          <cell r="BT1906">
            <v>2</v>
          </cell>
          <cell r="BU1906">
            <v>4</v>
          </cell>
          <cell r="BV1906">
            <v>4</v>
          </cell>
          <cell r="BW1906">
            <v>3</v>
          </cell>
          <cell r="CL1906">
            <v>0</v>
          </cell>
        </row>
        <row r="1907">
          <cell r="D1907" t="str">
            <v>311116W-A02-C8M</v>
          </cell>
          <cell r="E1907" t="str">
            <v>311116W</v>
          </cell>
          <cell r="F1907" t="str">
            <v>GIERMO</v>
          </cell>
          <cell r="G1907" t="str">
            <v>A02</v>
          </cell>
          <cell r="H1907" t="str">
            <v>MID GREY MEL/DARK GREY</v>
          </cell>
          <cell r="I1907">
            <v>2.5819999999999999</v>
          </cell>
          <cell r="J1907">
            <v>18</v>
          </cell>
          <cell r="K1907">
            <v>0</v>
          </cell>
          <cell r="L1907">
            <v>9</v>
          </cell>
          <cell r="M1907">
            <v>0</v>
          </cell>
          <cell r="N1907">
            <v>16</v>
          </cell>
          <cell r="O1907">
            <v>0</v>
          </cell>
          <cell r="P1907">
            <v>8</v>
          </cell>
          <cell r="Q1907">
            <v>0</v>
          </cell>
          <cell r="R1907" t="str">
            <v>ETE 2020</v>
          </cell>
          <cell r="S1907" t="str">
            <v>APPAREL</v>
          </cell>
          <cell r="T1907" t="str">
            <v>MAN</v>
          </cell>
          <cell r="U1907" t="str">
            <v>S-1/M-2/L-2/XL-2/2XL-1</v>
          </cell>
          <cell r="V1907" t="str">
            <v>C8M</v>
          </cell>
          <cell r="W1907">
            <v>96</v>
          </cell>
          <cell r="X1907">
            <v>12</v>
          </cell>
          <cell r="CG1907">
            <v>12</v>
          </cell>
          <cell r="CL1907">
            <v>0</v>
          </cell>
        </row>
        <row r="1908">
          <cell r="D1908" t="str">
            <v>311116W-A02-C14M</v>
          </cell>
          <cell r="E1908" t="str">
            <v>311116W</v>
          </cell>
          <cell r="F1908" t="str">
            <v>GIERMO</v>
          </cell>
          <cell r="G1908" t="str">
            <v>A02</v>
          </cell>
          <cell r="H1908" t="str">
            <v>MID GREY MEL/DARK GREY</v>
          </cell>
          <cell r="I1908">
            <v>2.5819999999999999</v>
          </cell>
          <cell r="J1908">
            <v>18</v>
          </cell>
          <cell r="K1908">
            <v>0</v>
          </cell>
          <cell r="L1908">
            <v>9</v>
          </cell>
          <cell r="M1908">
            <v>0</v>
          </cell>
          <cell r="N1908">
            <v>16</v>
          </cell>
          <cell r="O1908">
            <v>0</v>
          </cell>
          <cell r="P1908">
            <v>8</v>
          </cell>
          <cell r="Q1908">
            <v>0</v>
          </cell>
          <cell r="R1908" t="str">
            <v>ETE 2020</v>
          </cell>
          <cell r="S1908" t="str">
            <v>APPAREL</v>
          </cell>
          <cell r="T1908" t="str">
            <v>MAN</v>
          </cell>
          <cell r="U1908" t="str">
            <v>S-2/M-3/L-4/XL-3/2XL-1/3XL-1</v>
          </cell>
          <cell r="V1908" t="str">
            <v>C14M</v>
          </cell>
          <cell r="W1908">
            <v>630</v>
          </cell>
          <cell r="X1908">
            <v>45</v>
          </cell>
          <cell r="CG1908">
            <v>45</v>
          </cell>
          <cell r="CL1908">
            <v>0</v>
          </cell>
        </row>
        <row r="1909">
          <cell r="D1909" t="str">
            <v>311116W-A02-PCS</v>
          </cell>
          <cell r="E1909" t="str">
            <v>311116W</v>
          </cell>
          <cell r="F1909" t="str">
            <v>GIERMO</v>
          </cell>
          <cell r="G1909" t="str">
            <v>A02</v>
          </cell>
          <cell r="H1909" t="str">
            <v>MID GREY MEL/DARK GREY</v>
          </cell>
          <cell r="I1909">
            <v>2.5819999999999999</v>
          </cell>
          <cell r="J1909">
            <v>18</v>
          </cell>
          <cell r="K1909">
            <v>0</v>
          </cell>
          <cell r="L1909">
            <v>9</v>
          </cell>
          <cell r="M1909">
            <v>0</v>
          </cell>
          <cell r="N1909">
            <v>16</v>
          </cell>
          <cell r="O1909">
            <v>0</v>
          </cell>
          <cell r="P1909">
            <v>8</v>
          </cell>
          <cell r="Q1909">
            <v>0</v>
          </cell>
          <cell r="R1909" t="str">
            <v>ETE 2020</v>
          </cell>
          <cell r="S1909" t="str">
            <v>APPAREL</v>
          </cell>
          <cell r="T1909" t="str">
            <v>MAN</v>
          </cell>
          <cell r="U1909" t="str">
            <v>(vide)</v>
          </cell>
          <cell r="V1909" t="str">
            <v>PCS</v>
          </cell>
          <cell r="W1909">
            <v>14</v>
          </cell>
          <cell r="X1909">
            <v>14</v>
          </cell>
          <cell r="BT1909">
            <v>2</v>
          </cell>
          <cell r="BU1909">
            <v>4</v>
          </cell>
          <cell r="BV1909">
            <v>3</v>
          </cell>
          <cell r="BW1909">
            <v>3</v>
          </cell>
          <cell r="BX1909">
            <v>2</v>
          </cell>
          <cell r="CL1909">
            <v>0</v>
          </cell>
        </row>
        <row r="1910">
          <cell r="D1910" t="str">
            <v>311116W-A04-C8M</v>
          </cell>
          <cell r="E1910" t="str">
            <v>311116W</v>
          </cell>
          <cell r="F1910" t="str">
            <v>GIERMO</v>
          </cell>
          <cell r="G1910" t="str">
            <v>A04</v>
          </cell>
          <cell r="H1910" t="str">
            <v>WHITE/BLUE INDIGO</v>
          </cell>
          <cell r="I1910">
            <v>2.5819999999999999</v>
          </cell>
          <cell r="J1910">
            <v>18</v>
          </cell>
          <cell r="K1910">
            <v>0</v>
          </cell>
          <cell r="L1910">
            <v>9</v>
          </cell>
          <cell r="M1910">
            <v>0</v>
          </cell>
          <cell r="N1910">
            <v>16</v>
          </cell>
          <cell r="O1910">
            <v>0</v>
          </cell>
          <cell r="P1910">
            <v>8</v>
          </cell>
          <cell r="Q1910">
            <v>0</v>
          </cell>
          <cell r="R1910" t="str">
            <v>ETE 2020</v>
          </cell>
          <cell r="S1910" t="str">
            <v>APPAREL</v>
          </cell>
          <cell r="T1910" t="str">
            <v>MAN</v>
          </cell>
          <cell r="U1910" t="str">
            <v>S-1/M-2/L-2/XL-2/2XL-1</v>
          </cell>
          <cell r="V1910" t="str">
            <v>C8M</v>
          </cell>
          <cell r="W1910">
            <v>8</v>
          </cell>
          <cell r="X1910">
            <v>1</v>
          </cell>
          <cell r="CG1910">
            <v>1</v>
          </cell>
          <cell r="CL1910">
            <v>0</v>
          </cell>
        </row>
        <row r="1911">
          <cell r="D1911" t="str">
            <v>311116W-A04-C14M</v>
          </cell>
          <cell r="E1911" t="str">
            <v>311116W</v>
          </cell>
          <cell r="F1911" t="str">
            <v>GIERMO</v>
          </cell>
          <cell r="G1911" t="str">
            <v>A04</v>
          </cell>
          <cell r="H1911" t="str">
            <v>WHITE/BLUE INDIGO</v>
          </cell>
          <cell r="I1911">
            <v>2.5819999999999999</v>
          </cell>
          <cell r="J1911">
            <v>18</v>
          </cell>
          <cell r="K1911">
            <v>0</v>
          </cell>
          <cell r="L1911">
            <v>9</v>
          </cell>
          <cell r="M1911">
            <v>0</v>
          </cell>
          <cell r="N1911">
            <v>16</v>
          </cell>
          <cell r="O1911">
            <v>0</v>
          </cell>
          <cell r="P1911">
            <v>8</v>
          </cell>
          <cell r="Q1911">
            <v>0</v>
          </cell>
          <cell r="R1911" t="str">
            <v>ETE 2020</v>
          </cell>
          <cell r="S1911" t="str">
            <v>APPAREL</v>
          </cell>
          <cell r="T1911" t="str">
            <v>MAN</v>
          </cell>
          <cell r="U1911" t="str">
            <v>S-2/M-3/L-4/XL-3/2XL-1/3XL-1</v>
          </cell>
          <cell r="V1911" t="str">
            <v>C14M</v>
          </cell>
          <cell r="W1911">
            <v>1092</v>
          </cell>
          <cell r="X1911">
            <v>78</v>
          </cell>
          <cell r="CG1911">
            <v>78</v>
          </cell>
          <cell r="CL1911">
            <v>0</v>
          </cell>
        </row>
        <row r="1912">
          <cell r="D1912" t="str">
            <v>311116W-A04-PCS</v>
          </cell>
          <cell r="E1912" t="str">
            <v>311116W</v>
          </cell>
          <cell r="F1912" t="str">
            <v>GIERMO</v>
          </cell>
          <cell r="G1912" t="str">
            <v>A04</v>
          </cell>
          <cell r="H1912" t="str">
            <v>WHITE/BLUE INDIGO</v>
          </cell>
          <cell r="I1912">
            <v>2.5819999999999999</v>
          </cell>
          <cell r="J1912">
            <v>18</v>
          </cell>
          <cell r="K1912">
            <v>0</v>
          </cell>
          <cell r="L1912">
            <v>9</v>
          </cell>
          <cell r="M1912">
            <v>0</v>
          </cell>
          <cell r="N1912">
            <v>16</v>
          </cell>
          <cell r="O1912">
            <v>0</v>
          </cell>
          <cell r="P1912">
            <v>8</v>
          </cell>
          <cell r="Q1912">
            <v>0</v>
          </cell>
          <cell r="R1912" t="str">
            <v>ETE 2020</v>
          </cell>
          <cell r="S1912" t="str">
            <v>APPAREL</v>
          </cell>
          <cell r="T1912" t="str">
            <v>MAN</v>
          </cell>
          <cell r="U1912" t="str">
            <v>(vide)</v>
          </cell>
          <cell r="V1912" t="str">
            <v>PCS</v>
          </cell>
          <cell r="W1912">
            <v>9</v>
          </cell>
          <cell r="X1912">
            <v>9</v>
          </cell>
          <cell r="BU1912">
            <v>2</v>
          </cell>
          <cell r="BV1912">
            <v>3</v>
          </cell>
          <cell r="BW1912">
            <v>2</v>
          </cell>
          <cell r="BX1912">
            <v>1</v>
          </cell>
          <cell r="BY1912">
            <v>1</v>
          </cell>
          <cell r="CL1912">
            <v>0</v>
          </cell>
        </row>
        <row r="1913">
          <cell r="D1913" t="str">
            <v>311116W-A05-C8M</v>
          </cell>
          <cell r="E1913" t="str">
            <v>311116W</v>
          </cell>
          <cell r="F1913" t="str">
            <v>GIERMO</v>
          </cell>
          <cell r="G1913" t="str">
            <v>A05</v>
          </cell>
          <cell r="H1913" t="str">
            <v>GREEN SHARP/GREEN ACID</v>
          </cell>
          <cell r="I1913">
            <v>2.5819999999999999</v>
          </cell>
          <cell r="J1913">
            <v>18</v>
          </cell>
          <cell r="K1913">
            <v>0</v>
          </cell>
          <cell r="L1913">
            <v>9</v>
          </cell>
          <cell r="M1913">
            <v>0</v>
          </cell>
          <cell r="N1913">
            <v>16</v>
          </cell>
          <cell r="O1913">
            <v>0</v>
          </cell>
          <cell r="P1913">
            <v>8</v>
          </cell>
          <cell r="Q1913">
            <v>0</v>
          </cell>
          <cell r="R1913" t="str">
            <v>ETE 2020</v>
          </cell>
          <cell r="S1913" t="str">
            <v>APPAREL</v>
          </cell>
          <cell r="T1913" t="str">
            <v>MAN</v>
          </cell>
          <cell r="U1913" t="str">
            <v>S-1/M-2/L-2/XL-2/2XL-1</v>
          </cell>
          <cell r="V1913" t="str">
            <v>C8M</v>
          </cell>
          <cell r="W1913">
            <v>128</v>
          </cell>
          <cell r="X1913">
            <v>16</v>
          </cell>
          <cell r="CG1913">
            <v>16</v>
          </cell>
          <cell r="CL1913">
            <v>0</v>
          </cell>
        </row>
        <row r="1914">
          <cell r="D1914" t="str">
            <v>311116W-A05-C14M</v>
          </cell>
          <cell r="E1914" t="str">
            <v>311116W</v>
          </cell>
          <cell r="F1914" t="str">
            <v>GIERMO</v>
          </cell>
          <cell r="G1914" t="str">
            <v>A05</v>
          </cell>
          <cell r="H1914" t="str">
            <v>GREEN SHARP/GREEN ACID</v>
          </cell>
          <cell r="I1914">
            <v>2.5819999999999999</v>
          </cell>
          <cell r="J1914">
            <v>18</v>
          </cell>
          <cell r="K1914">
            <v>0</v>
          </cell>
          <cell r="L1914">
            <v>9</v>
          </cell>
          <cell r="M1914">
            <v>0</v>
          </cell>
          <cell r="N1914">
            <v>16</v>
          </cell>
          <cell r="O1914">
            <v>0</v>
          </cell>
          <cell r="P1914">
            <v>8</v>
          </cell>
          <cell r="Q1914">
            <v>0</v>
          </cell>
          <cell r="R1914" t="str">
            <v>ETE 2020</v>
          </cell>
          <cell r="S1914" t="str">
            <v>APPAREL</v>
          </cell>
          <cell r="T1914" t="str">
            <v>MAN</v>
          </cell>
          <cell r="U1914" t="str">
            <v>S-2/M-3/L-4/XL-3/2XL-1/3XL-1</v>
          </cell>
          <cell r="V1914" t="str">
            <v>C14M</v>
          </cell>
          <cell r="W1914">
            <v>84</v>
          </cell>
          <cell r="X1914">
            <v>6</v>
          </cell>
          <cell r="CG1914">
            <v>6</v>
          </cell>
        </row>
        <row r="1915">
          <cell r="D1915" t="str">
            <v>311116W-A05-PCS</v>
          </cell>
          <cell r="E1915" t="str">
            <v>311116W</v>
          </cell>
          <cell r="F1915" t="str">
            <v>GIERMO</v>
          </cell>
          <cell r="G1915" t="str">
            <v>A05</v>
          </cell>
          <cell r="H1915" t="str">
            <v>GREEN SHARP/GREEN ACID</v>
          </cell>
          <cell r="I1915">
            <v>2.5819999999999999</v>
          </cell>
          <cell r="J1915">
            <v>18</v>
          </cell>
          <cell r="K1915">
            <v>0</v>
          </cell>
          <cell r="L1915">
            <v>9</v>
          </cell>
          <cell r="M1915">
            <v>0</v>
          </cell>
          <cell r="N1915">
            <v>16</v>
          </cell>
          <cell r="O1915">
            <v>0</v>
          </cell>
          <cell r="P1915">
            <v>8</v>
          </cell>
          <cell r="Q1915">
            <v>0</v>
          </cell>
          <cell r="R1915" t="str">
            <v>ETE 2020</v>
          </cell>
          <cell r="S1915" t="str">
            <v>APPAREL</v>
          </cell>
          <cell r="T1915" t="str">
            <v>MAN</v>
          </cell>
          <cell r="U1915" t="str">
            <v>(vide)</v>
          </cell>
          <cell r="V1915" t="str">
            <v>PCS</v>
          </cell>
          <cell r="W1915">
            <v>14</v>
          </cell>
          <cell r="X1915">
            <v>14</v>
          </cell>
          <cell r="BT1915">
            <v>2</v>
          </cell>
          <cell r="BU1915">
            <v>3</v>
          </cell>
          <cell r="BV1915">
            <v>4</v>
          </cell>
          <cell r="BW1915">
            <v>3</v>
          </cell>
          <cell r="BX1915">
            <v>2</v>
          </cell>
        </row>
        <row r="1916">
          <cell r="D1916" t="str">
            <v>311117W-A00-C14M</v>
          </cell>
          <cell r="E1916" t="str">
            <v>311117W</v>
          </cell>
          <cell r="F1916" t="str">
            <v>GIARA</v>
          </cell>
          <cell r="G1916" t="str">
            <v>A00</v>
          </cell>
          <cell r="H1916" t="str">
            <v>BLACK/DARK GREY</v>
          </cell>
          <cell r="I1916">
            <v>3.254</v>
          </cell>
          <cell r="J1916">
            <v>22</v>
          </cell>
          <cell r="K1916">
            <v>0</v>
          </cell>
          <cell r="L1916">
            <v>11</v>
          </cell>
          <cell r="M1916">
            <v>0</v>
          </cell>
          <cell r="N1916">
            <v>20</v>
          </cell>
          <cell r="O1916">
            <v>0</v>
          </cell>
          <cell r="P1916">
            <v>10</v>
          </cell>
          <cell r="Q1916">
            <v>0</v>
          </cell>
          <cell r="R1916" t="str">
            <v>ETE 2020</v>
          </cell>
          <cell r="S1916" t="str">
            <v>APPAREL</v>
          </cell>
          <cell r="T1916" t="str">
            <v>MAN</v>
          </cell>
          <cell r="U1916" t="str">
            <v>2XL-1|3XL-1|L-4|M-3|S-2|XL-3</v>
          </cell>
          <cell r="V1916" t="str">
            <v>C14M</v>
          </cell>
          <cell r="W1916">
            <v>294</v>
          </cell>
          <cell r="X1916">
            <v>21</v>
          </cell>
          <cell r="CG1916">
            <v>21</v>
          </cell>
        </row>
        <row r="1917">
          <cell r="D1917" t="str">
            <v>311117W-A00-C8M</v>
          </cell>
          <cell r="E1917" t="str">
            <v>311117W</v>
          </cell>
          <cell r="F1917" t="str">
            <v>GIARA</v>
          </cell>
          <cell r="G1917" t="str">
            <v>A00</v>
          </cell>
          <cell r="H1917" t="str">
            <v>BLACK/DARK GREY</v>
          </cell>
          <cell r="I1917">
            <v>3.254</v>
          </cell>
          <cell r="J1917">
            <v>22</v>
          </cell>
          <cell r="K1917">
            <v>0</v>
          </cell>
          <cell r="L1917">
            <v>11</v>
          </cell>
          <cell r="M1917">
            <v>0</v>
          </cell>
          <cell r="N1917">
            <v>20</v>
          </cell>
          <cell r="O1917">
            <v>0</v>
          </cell>
          <cell r="P1917">
            <v>10</v>
          </cell>
          <cell r="Q1917">
            <v>0</v>
          </cell>
          <cell r="R1917" t="str">
            <v>ETE 2020</v>
          </cell>
          <cell r="S1917" t="str">
            <v>APPAREL</v>
          </cell>
          <cell r="T1917" t="str">
            <v>MAN</v>
          </cell>
          <cell r="U1917" t="str">
            <v>2XL-1|L-2|M-2|S-1|XL-2</v>
          </cell>
          <cell r="V1917" t="str">
            <v>C8M</v>
          </cell>
          <cell r="W1917">
            <v>56</v>
          </cell>
          <cell r="X1917">
            <v>7</v>
          </cell>
          <cell r="CG1917">
            <v>7</v>
          </cell>
        </row>
        <row r="1918">
          <cell r="D1918" t="str">
            <v>311117W-A00-PCS</v>
          </cell>
          <cell r="E1918" t="str">
            <v>311117W</v>
          </cell>
          <cell r="F1918" t="str">
            <v>GIARA</v>
          </cell>
          <cell r="G1918" t="str">
            <v>A00</v>
          </cell>
          <cell r="H1918" t="str">
            <v>BLACK/DARK GREY</v>
          </cell>
          <cell r="I1918">
            <v>3.254</v>
          </cell>
          <cell r="J1918">
            <v>22</v>
          </cell>
          <cell r="K1918">
            <v>0</v>
          </cell>
          <cell r="L1918">
            <v>11</v>
          </cell>
          <cell r="M1918">
            <v>0</v>
          </cell>
          <cell r="N1918">
            <v>20</v>
          </cell>
          <cell r="O1918">
            <v>0</v>
          </cell>
          <cell r="P1918">
            <v>10</v>
          </cell>
          <cell r="Q1918">
            <v>0</v>
          </cell>
          <cell r="R1918" t="str">
            <v>ETE 2020</v>
          </cell>
          <cell r="S1918" t="str">
            <v>APPAREL</v>
          </cell>
          <cell r="T1918" t="str">
            <v>MAN</v>
          </cell>
          <cell r="U1918" t="str">
            <v>(vide)</v>
          </cell>
          <cell r="V1918" t="str">
            <v>PCS</v>
          </cell>
          <cell r="W1918">
            <v>6</v>
          </cell>
          <cell r="X1918">
            <v>6</v>
          </cell>
          <cell r="BV1918">
            <v>2</v>
          </cell>
          <cell r="BW1918">
            <v>2</v>
          </cell>
          <cell r="BY1918">
            <v>2</v>
          </cell>
        </row>
        <row r="1919">
          <cell r="D1919" t="str">
            <v>311117W-A01-C14M</v>
          </cell>
          <cell r="E1919" t="str">
            <v>311117W</v>
          </cell>
          <cell r="F1919" t="str">
            <v>GIARA</v>
          </cell>
          <cell r="G1919" t="str">
            <v>A01</v>
          </cell>
          <cell r="H1919" t="str">
            <v>BLUE NAVY/INDIGO</v>
          </cell>
          <cell r="I1919">
            <v>3.254</v>
          </cell>
          <cell r="J1919">
            <v>22</v>
          </cell>
          <cell r="K1919">
            <v>0</v>
          </cell>
          <cell r="L1919">
            <v>11</v>
          </cell>
          <cell r="M1919">
            <v>0</v>
          </cell>
          <cell r="N1919">
            <v>20</v>
          </cell>
          <cell r="O1919">
            <v>0</v>
          </cell>
          <cell r="P1919">
            <v>10</v>
          </cell>
          <cell r="Q1919">
            <v>0</v>
          </cell>
          <cell r="R1919" t="str">
            <v>ETE 2020</v>
          </cell>
          <cell r="S1919" t="str">
            <v>APPAREL</v>
          </cell>
          <cell r="T1919" t="str">
            <v>MAN</v>
          </cell>
          <cell r="U1919" t="str">
            <v>2XL-1|3XL-1|L-4|M-3|S-2|XL-3</v>
          </cell>
          <cell r="V1919" t="str">
            <v>C14M</v>
          </cell>
          <cell r="W1919">
            <v>350</v>
          </cell>
          <cell r="X1919">
            <v>25</v>
          </cell>
          <cell r="CG1919">
            <v>25</v>
          </cell>
        </row>
        <row r="1920">
          <cell r="D1920" t="str">
            <v>311117W-A01-C8M</v>
          </cell>
          <cell r="E1920" t="str">
            <v>311117W</v>
          </cell>
          <cell r="F1920" t="str">
            <v>GIARA</v>
          </cell>
          <cell r="G1920" t="str">
            <v>A01</v>
          </cell>
          <cell r="H1920" t="str">
            <v>BLUE NAVY/INDIGO</v>
          </cell>
          <cell r="I1920">
            <v>3.254</v>
          </cell>
          <cell r="J1920">
            <v>22</v>
          </cell>
          <cell r="K1920">
            <v>0</v>
          </cell>
          <cell r="L1920">
            <v>11</v>
          </cell>
          <cell r="M1920">
            <v>0</v>
          </cell>
          <cell r="N1920">
            <v>20</v>
          </cell>
          <cell r="O1920">
            <v>0</v>
          </cell>
          <cell r="P1920">
            <v>10</v>
          </cell>
          <cell r="Q1920">
            <v>0</v>
          </cell>
          <cell r="R1920" t="str">
            <v>ETE 2020</v>
          </cell>
          <cell r="S1920" t="str">
            <v>APPAREL</v>
          </cell>
          <cell r="T1920" t="str">
            <v>MAN</v>
          </cell>
          <cell r="U1920" t="str">
            <v>2XL-1|L-2|M-2|S-1|XL-2</v>
          </cell>
          <cell r="V1920" t="str">
            <v>C8M</v>
          </cell>
          <cell r="W1920">
            <v>16</v>
          </cell>
          <cell r="X1920">
            <v>2</v>
          </cell>
          <cell r="CG1920">
            <v>2</v>
          </cell>
        </row>
        <row r="1921">
          <cell r="D1921" t="str">
            <v>311117W-A01-PCS</v>
          </cell>
          <cell r="E1921" t="str">
            <v>311117W</v>
          </cell>
          <cell r="F1921" t="str">
            <v>GIARA</v>
          </cell>
          <cell r="G1921" t="str">
            <v>A01</v>
          </cell>
          <cell r="H1921" t="str">
            <v>BLUE NAVY/INDIGO</v>
          </cell>
          <cell r="I1921">
            <v>3.254</v>
          </cell>
          <cell r="J1921">
            <v>22</v>
          </cell>
          <cell r="K1921">
            <v>0</v>
          </cell>
          <cell r="L1921">
            <v>11</v>
          </cell>
          <cell r="M1921">
            <v>0</v>
          </cell>
          <cell r="N1921">
            <v>20</v>
          </cell>
          <cell r="O1921">
            <v>0</v>
          </cell>
          <cell r="P1921">
            <v>10</v>
          </cell>
          <cell r="Q1921">
            <v>0</v>
          </cell>
          <cell r="R1921" t="str">
            <v>ETE 2020</v>
          </cell>
          <cell r="S1921" t="str">
            <v>APPAREL</v>
          </cell>
          <cell r="T1921" t="str">
            <v>MAN</v>
          </cell>
          <cell r="U1921" t="str">
            <v>(vide)</v>
          </cell>
          <cell r="V1921" t="str">
            <v>PCS</v>
          </cell>
          <cell r="W1921">
            <v>14</v>
          </cell>
          <cell r="X1921">
            <v>14</v>
          </cell>
          <cell r="BT1921">
            <v>2</v>
          </cell>
          <cell r="BU1921">
            <v>2</v>
          </cell>
          <cell r="BV1921">
            <v>4</v>
          </cell>
          <cell r="BW1921">
            <v>4</v>
          </cell>
          <cell r="BX1921">
            <v>2</v>
          </cell>
        </row>
        <row r="1922">
          <cell r="D1922" t="str">
            <v>311117W-A02-C14M</v>
          </cell>
          <cell r="E1922" t="str">
            <v>311117W</v>
          </cell>
          <cell r="F1922" t="str">
            <v>GIARA</v>
          </cell>
          <cell r="G1922" t="str">
            <v>A02</v>
          </cell>
          <cell r="H1922" t="str">
            <v>MID GREY MEL/DARK GREY</v>
          </cell>
          <cell r="I1922">
            <v>3.254</v>
          </cell>
          <cell r="J1922">
            <v>22</v>
          </cell>
          <cell r="K1922">
            <v>0</v>
          </cell>
          <cell r="L1922">
            <v>11</v>
          </cell>
          <cell r="M1922">
            <v>0</v>
          </cell>
          <cell r="N1922">
            <v>20</v>
          </cell>
          <cell r="O1922">
            <v>0</v>
          </cell>
          <cell r="P1922">
            <v>10</v>
          </cell>
          <cell r="Q1922">
            <v>0</v>
          </cell>
          <cell r="R1922" t="str">
            <v>ETE 2020</v>
          </cell>
          <cell r="S1922" t="str">
            <v>APPAREL</v>
          </cell>
          <cell r="T1922" t="str">
            <v>MAN</v>
          </cell>
          <cell r="U1922" t="str">
            <v>2XL-1|3XL-1|L-4|M-3|S-2|XL-3</v>
          </cell>
          <cell r="V1922" t="str">
            <v>C14M</v>
          </cell>
          <cell r="W1922">
            <v>238</v>
          </cell>
          <cell r="X1922">
            <v>17</v>
          </cell>
          <cell r="CG1922">
            <v>17</v>
          </cell>
        </row>
        <row r="1923">
          <cell r="D1923" t="str">
            <v>311117W-A02-PCS</v>
          </cell>
          <cell r="E1923" t="str">
            <v>311117W</v>
          </cell>
          <cell r="F1923" t="str">
            <v>GIARA</v>
          </cell>
          <cell r="G1923" t="str">
            <v>A02</v>
          </cell>
          <cell r="H1923" t="str">
            <v>MID GREY MEL/DARK GREY</v>
          </cell>
          <cell r="I1923">
            <v>3.254</v>
          </cell>
          <cell r="J1923">
            <v>22</v>
          </cell>
          <cell r="K1923">
            <v>0</v>
          </cell>
          <cell r="L1923">
            <v>11</v>
          </cell>
          <cell r="M1923">
            <v>0</v>
          </cell>
          <cell r="N1923">
            <v>20</v>
          </cell>
          <cell r="O1923">
            <v>0</v>
          </cell>
          <cell r="P1923">
            <v>10</v>
          </cell>
          <cell r="Q1923">
            <v>0</v>
          </cell>
          <cell r="R1923" t="str">
            <v>ETE 2020</v>
          </cell>
          <cell r="S1923" t="str">
            <v>APPAREL</v>
          </cell>
          <cell r="T1923" t="str">
            <v>MAN</v>
          </cell>
          <cell r="U1923" t="str">
            <v>(vide)</v>
          </cell>
          <cell r="V1923" t="str">
            <v>PCS</v>
          </cell>
          <cell r="W1923">
            <v>12</v>
          </cell>
          <cell r="X1923">
            <v>12</v>
          </cell>
          <cell r="BT1923">
            <v>2</v>
          </cell>
          <cell r="BU1923">
            <v>2</v>
          </cell>
          <cell r="BV1923">
            <v>4</v>
          </cell>
          <cell r="BW1923">
            <v>2</v>
          </cell>
          <cell r="BY1923">
            <v>2</v>
          </cell>
        </row>
        <row r="1924">
          <cell r="D1924" t="str">
            <v>311119W-A07-C8M</v>
          </cell>
          <cell r="E1924" t="str">
            <v>311119W</v>
          </cell>
          <cell r="F1924" t="str">
            <v>GIAMO</v>
          </cell>
          <cell r="G1924" t="str">
            <v>A07</v>
          </cell>
          <cell r="H1924" t="str">
            <v>BLUE INDIGO/BLUE NAVY</v>
          </cell>
          <cell r="I1924">
            <v>4.016</v>
          </cell>
          <cell r="J1924">
            <v>25</v>
          </cell>
          <cell r="K1924">
            <v>0</v>
          </cell>
          <cell r="L1924">
            <v>12.5</v>
          </cell>
          <cell r="M1924">
            <v>0</v>
          </cell>
          <cell r="N1924">
            <v>22</v>
          </cell>
          <cell r="O1924">
            <v>0</v>
          </cell>
          <cell r="P1924">
            <v>11</v>
          </cell>
          <cell r="Q1924">
            <v>0</v>
          </cell>
          <cell r="R1924" t="str">
            <v>ETE 2020</v>
          </cell>
          <cell r="S1924" t="str">
            <v>APPAREL</v>
          </cell>
          <cell r="T1924" t="str">
            <v>MAN</v>
          </cell>
          <cell r="U1924" t="str">
            <v>S-1/M-2/L-2/XL-2/2XL-1/</v>
          </cell>
          <cell r="V1924" t="str">
            <v>C8M</v>
          </cell>
          <cell r="W1924">
            <v>64</v>
          </cell>
          <cell r="X1924">
            <v>8</v>
          </cell>
          <cell r="CG1924">
            <v>8</v>
          </cell>
        </row>
        <row r="1925">
          <cell r="D1925" t="str">
            <v>311119W-A07-PCS</v>
          </cell>
          <cell r="E1925" t="str">
            <v>311119W</v>
          </cell>
          <cell r="F1925" t="str">
            <v>GIAMO</v>
          </cell>
          <cell r="G1925" t="str">
            <v>A07</v>
          </cell>
          <cell r="H1925" t="str">
            <v>BLUE INDIGO/BLUE NAVY</v>
          </cell>
          <cell r="I1925">
            <v>4.016</v>
          </cell>
          <cell r="J1925">
            <v>25</v>
          </cell>
          <cell r="K1925">
            <v>0</v>
          </cell>
          <cell r="L1925">
            <v>12.5</v>
          </cell>
          <cell r="M1925">
            <v>0</v>
          </cell>
          <cell r="N1925">
            <v>22</v>
          </cell>
          <cell r="O1925">
            <v>0</v>
          </cell>
          <cell r="P1925">
            <v>11</v>
          </cell>
          <cell r="Q1925">
            <v>0</v>
          </cell>
          <cell r="R1925" t="str">
            <v>ETE 2020</v>
          </cell>
          <cell r="S1925" t="str">
            <v>APPAREL</v>
          </cell>
          <cell r="T1925" t="str">
            <v>MAN</v>
          </cell>
          <cell r="U1925" t="str">
            <v>(vide)</v>
          </cell>
          <cell r="V1925" t="str">
            <v>PCS</v>
          </cell>
          <cell r="W1925">
            <v>14</v>
          </cell>
          <cell r="X1925">
            <v>14</v>
          </cell>
          <cell r="BT1925">
            <v>2</v>
          </cell>
          <cell r="BU1925">
            <v>3</v>
          </cell>
          <cell r="BV1925">
            <v>4</v>
          </cell>
          <cell r="BW1925">
            <v>3</v>
          </cell>
          <cell r="BX1925">
            <v>1</v>
          </cell>
          <cell r="BY1925">
            <v>1</v>
          </cell>
        </row>
        <row r="1926">
          <cell r="D1926" t="str">
            <v>31111BW-A00-C8M</v>
          </cell>
          <cell r="E1926" t="str">
            <v>31111BW</v>
          </cell>
          <cell r="F1926" t="str">
            <v>GWAP</v>
          </cell>
          <cell r="G1926" t="str">
            <v>A00</v>
          </cell>
          <cell r="H1926" t="str">
            <v>BLACK/DARK GREY</v>
          </cell>
          <cell r="I1926">
            <v>4.1980000000000004</v>
          </cell>
          <cell r="J1926">
            <v>32</v>
          </cell>
          <cell r="K1926">
            <v>0</v>
          </cell>
          <cell r="L1926">
            <v>16</v>
          </cell>
          <cell r="M1926">
            <v>0</v>
          </cell>
          <cell r="N1926">
            <v>30</v>
          </cell>
          <cell r="O1926">
            <v>0</v>
          </cell>
          <cell r="P1926">
            <v>15</v>
          </cell>
          <cell r="Q1926">
            <v>0</v>
          </cell>
          <cell r="R1926" t="str">
            <v>ETE 2020</v>
          </cell>
          <cell r="S1926" t="str">
            <v>APPAREL</v>
          </cell>
          <cell r="T1926" t="str">
            <v>MAN</v>
          </cell>
          <cell r="U1926" t="str">
            <v>S-1/M-2/L-2/XL-2/2XL-1</v>
          </cell>
          <cell r="V1926" t="str">
            <v>C8M</v>
          </cell>
          <cell r="W1926">
            <v>112</v>
          </cell>
          <cell r="X1926">
            <v>14</v>
          </cell>
          <cell r="CG1926">
            <v>14</v>
          </cell>
        </row>
        <row r="1927">
          <cell r="D1927" t="str">
            <v>31111BW-A00-C14M</v>
          </cell>
          <cell r="E1927" t="str">
            <v>31111BW</v>
          </cell>
          <cell r="F1927" t="str">
            <v>GWAP</v>
          </cell>
          <cell r="G1927" t="str">
            <v>A00</v>
          </cell>
          <cell r="H1927" t="str">
            <v>BLACK/DARK GREY</v>
          </cell>
          <cell r="I1927">
            <v>4.1980000000000004</v>
          </cell>
          <cell r="J1927">
            <v>32</v>
          </cell>
          <cell r="K1927">
            <v>0</v>
          </cell>
          <cell r="L1927">
            <v>16</v>
          </cell>
          <cell r="M1927">
            <v>0</v>
          </cell>
          <cell r="N1927">
            <v>30</v>
          </cell>
          <cell r="O1927">
            <v>0</v>
          </cell>
          <cell r="P1927">
            <v>15</v>
          </cell>
          <cell r="Q1927">
            <v>0</v>
          </cell>
          <cell r="R1927" t="str">
            <v>ETE 2020</v>
          </cell>
          <cell r="S1927" t="str">
            <v>APPAREL</v>
          </cell>
          <cell r="T1927" t="str">
            <v>MAN</v>
          </cell>
          <cell r="U1927" t="str">
            <v>S-2/M-3/L-4/XL-3/2XL-1/3XL-1</v>
          </cell>
          <cell r="V1927" t="str">
            <v>C14M</v>
          </cell>
          <cell r="W1927">
            <v>140</v>
          </cell>
          <cell r="X1927">
            <v>10</v>
          </cell>
          <cell r="CG1927">
            <v>10</v>
          </cell>
        </row>
        <row r="1928">
          <cell r="D1928" t="str">
            <v>31111BW-A00-PCS</v>
          </cell>
          <cell r="E1928" t="str">
            <v>31111BW</v>
          </cell>
          <cell r="F1928" t="str">
            <v>GWAP</v>
          </cell>
          <cell r="G1928" t="str">
            <v>A00</v>
          </cell>
          <cell r="H1928" t="str">
            <v>BLACK/DARK GREY</v>
          </cell>
          <cell r="I1928">
            <v>4.1980000000000004</v>
          </cell>
          <cell r="J1928">
            <v>32</v>
          </cell>
          <cell r="K1928">
            <v>0</v>
          </cell>
          <cell r="L1928">
            <v>16</v>
          </cell>
          <cell r="M1928">
            <v>0</v>
          </cell>
          <cell r="N1928">
            <v>30</v>
          </cell>
          <cell r="O1928">
            <v>0</v>
          </cell>
          <cell r="P1928">
            <v>15</v>
          </cell>
          <cell r="Q1928">
            <v>0</v>
          </cell>
          <cell r="R1928" t="str">
            <v>ETE 2020</v>
          </cell>
          <cell r="S1928" t="str">
            <v>APPAREL</v>
          </cell>
          <cell r="T1928" t="str">
            <v>MAN</v>
          </cell>
          <cell r="U1928" t="str">
            <v>(vide)</v>
          </cell>
          <cell r="V1928" t="str">
            <v>PCS</v>
          </cell>
          <cell r="W1928">
            <v>14</v>
          </cell>
          <cell r="X1928">
            <v>14</v>
          </cell>
          <cell r="BT1928">
            <v>2</v>
          </cell>
          <cell r="BU1928">
            <v>3</v>
          </cell>
          <cell r="BV1928">
            <v>4</v>
          </cell>
          <cell r="BW1928">
            <v>3</v>
          </cell>
          <cell r="BX1928">
            <v>1</v>
          </cell>
          <cell r="BY1928">
            <v>1</v>
          </cell>
        </row>
        <row r="1929">
          <cell r="D1929" t="str">
            <v>31111DW-A00-C10M</v>
          </cell>
          <cell r="E1929" t="str">
            <v>31111DW</v>
          </cell>
          <cell r="F1929" t="str">
            <v>GYLIAN</v>
          </cell>
          <cell r="G1929" t="str">
            <v>A00</v>
          </cell>
          <cell r="H1929" t="str">
            <v>BLACK/DARK GREY</v>
          </cell>
          <cell r="I1929">
            <v>9.2449999999999992</v>
          </cell>
          <cell r="J1929">
            <v>55</v>
          </cell>
          <cell r="K1929">
            <v>0</v>
          </cell>
          <cell r="L1929">
            <v>27.5</v>
          </cell>
          <cell r="M1929">
            <v>0</v>
          </cell>
          <cell r="N1929">
            <v>50</v>
          </cell>
          <cell r="O1929">
            <v>0</v>
          </cell>
          <cell r="P1929">
            <v>25</v>
          </cell>
          <cell r="Q1929">
            <v>0</v>
          </cell>
          <cell r="R1929" t="str">
            <v>ETE 2020</v>
          </cell>
          <cell r="S1929" t="str">
            <v>APPAREL</v>
          </cell>
          <cell r="T1929" t="str">
            <v>MAN</v>
          </cell>
          <cell r="U1929" t="str">
            <v>S-1/M-3/L-3/XL-2/2XL-1/</v>
          </cell>
          <cell r="V1929" t="str">
            <v>C10M</v>
          </cell>
          <cell r="W1929">
            <v>30</v>
          </cell>
          <cell r="X1929">
            <v>3</v>
          </cell>
          <cell r="CG1929">
            <v>3</v>
          </cell>
        </row>
        <row r="1930">
          <cell r="D1930" t="str">
            <v>31111DW-A02-C10M</v>
          </cell>
          <cell r="E1930" t="str">
            <v>31111DW</v>
          </cell>
          <cell r="F1930" t="str">
            <v>GYLIAN</v>
          </cell>
          <cell r="G1930" t="str">
            <v>A02</v>
          </cell>
          <cell r="H1930" t="str">
            <v>MID GREY MEL/DARK GREY</v>
          </cell>
          <cell r="I1930">
            <v>9.2449999999999992</v>
          </cell>
          <cell r="J1930">
            <v>55</v>
          </cell>
          <cell r="K1930">
            <v>0</v>
          </cell>
          <cell r="L1930">
            <v>27.5</v>
          </cell>
          <cell r="M1930">
            <v>0</v>
          </cell>
          <cell r="N1930">
            <v>50</v>
          </cell>
          <cell r="O1930">
            <v>0</v>
          </cell>
          <cell r="P1930">
            <v>25</v>
          </cell>
          <cell r="Q1930">
            <v>0</v>
          </cell>
          <cell r="R1930" t="str">
            <v>ETE 2020</v>
          </cell>
          <cell r="S1930" t="str">
            <v>APPAREL</v>
          </cell>
          <cell r="T1930" t="str">
            <v>MAN</v>
          </cell>
          <cell r="U1930" t="str">
            <v>S-1/M-3/L-3/XL-2/2XL-1/</v>
          </cell>
          <cell r="V1930" t="str">
            <v>C10M</v>
          </cell>
          <cell r="W1930">
            <v>200</v>
          </cell>
          <cell r="X1930">
            <v>20</v>
          </cell>
          <cell r="CG1930">
            <v>20</v>
          </cell>
        </row>
        <row r="1931">
          <cell r="D1931" t="str">
            <v>31111GW-A00-C10M</v>
          </cell>
          <cell r="E1931" t="str">
            <v>31111GW</v>
          </cell>
          <cell r="F1931" t="str">
            <v>GIAN</v>
          </cell>
          <cell r="G1931" t="str">
            <v>A00</v>
          </cell>
          <cell r="H1931" t="str">
            <v>BLACK/DARK GREY</v>
          </cell>
          <cell r="I1931">
            <v>6.226</v>
          </cell>
          <cell r="J1931">
            <v>40</v>
          </cell>
          <cell r="K1931">
            <v>0</v>
          </cell>
          <cell r="L1931">
            <v>20</v>
          </cell>
          <cell r="M1931">
            <v>0</v>
          </cell>
          <cell r="N1931">
            <v>36</v>
          </cell>
          <cell r="O1931">
            <v>0</v>
          </cell>
          <cell r="P1931">
            <v>18</v>
          </cell>
          <cell r="Q1931">
            <v>0</v>
          </cell>
          <cell r="R1931" t="str">
            <v>ETE 2020</v>
          </cell>
          <cell r="S1931" t="str">
            <v>APPAREL</v>
          </cell>
          <cell r="T1931" t="str">
            <v>MAN</v>
          </cell>
          <cell r="U1931" t="str">
            <v>S-1/M-3/L-3/XL-2/2XL-1/</v>
          </cell>
          <cell r="V1931" t="str">
            <v>C10M</v>
          </cell>
          <cell r="W1931">
            <v>20</v>
          </cell>
          <cell r="X1931">
            <v>2</v>
          </cell>
          <cell r="CG1931">
            <v>2</v>
          </cell>
        </row>
        <row r="1932">
          <cell r="D1932" t="str">
            <v>31111GW-A00-PCS</v>
          </cell>
          <cell r="E1932" t="str">
            <v>31111GW</v>
          </cell>
          <cell r="F1932" t="str">
            <v>GIAN</v>
          </cell>
          <cell r="G1932" t="str">
            <v>A00</v>
          </cell>
          <cell r="H1932" t="str">
            <v>BLACK/DARK GREY</v>
          </cell>
          <cell r="I1932">
            <v>6.226</v>
          </cell>
          <cell r="J1932">
            <v>40</v>
          </cell>
          <cell r="K1932">
            <v>0</v>
          </cell>
          <cell r="L1932">
            <v>20</v>
          </cell>
          <cell r="M1932">
            <v>0</v>
          </cell>
          <cell r="N1932">
            <v>36</v>
          </cell>
          <cell r="O1932">
            <v>0</v>
          </cell>
          <cell r="P1932">
            <v>18</v>
          </cell>
          <cell r="Q1932">
            <v>0</v>
          </cell>
          <cell r="R1932" t="str">
            <v>ETE 2020</v>
          </cell>
          <cell r="S1932" t="str">
            <v>APPAREL</v>
          </cell>
          <cell r="T1932" t="str">
            <v>MAN</v>
          </cell>
          <cell r="U1932" t="str">
            <v>(vide)</v>
          </cell>
          <cell r="V1932" t="str">
            <v>PCS</v>
          </cell>
          <cell r="W1932">
            <v>17</v>
          </cell>
          <cell r="X1932">
            <v>17</v>
          </cell>
          <cell r="BU1932">
            <v>5</v>
          </cell>
          <cell r="BV1932">
            <v>6</v>
          </cell>
          <cell r="BW1932">
            <v>4</v>
          </cell>
          <cell r="BX1932">
            <v>2</v>
          </cell>
        </row>
        <row r="1933">
          <cell r="D1933" t="str">
            <v>31111HW-A00-C10M</v>
          </cell>
          <cell r="E1933" t="str">
            <v>31111HW</v>
          </cell>
          <cell r="F1933" t="str">
            <v>GRIZ</v>
          </cell>
          <cell r="G1933" t="str">
            <v>A00</v>
          </cell>
          <cell r="H1933" t="str">
            <v>BLACK/DARK GREY</v>
          </cell>
          <cell r="I1933">
            <v>5.9470000000000001</v>
          </cell>
          <cell r="J1933">
            <v>38</v>
          </cell>
          <cell r="K1933">
            <v>0</v>
          </cell>
          <cell r="L1933">
            <v>19</v>
          </cell>
          <cell r="M1933">
            <v>0</v>
          </cell>
          <cell r="N1933">
            <v>35</v>
          </cell>
          <cell r="O1933">
            <v>0</v>
          </cell>
          <cell r="P1933">
            <v>17.5</v>
          </cell>
          <cell r="Q1933">
            <v>0</v>
          </cell>
          <cell r="R1933" t="str">
            <v>ETE 2020</v>
          </cell>
          <cell r="S1933" t="str">
            <v>APPAREL</v>
          </cell>
          <cell r="T1933" t="str">
            <v>MAN</v>
          </cell>
          <cell r="U1933" t="str">
            <v>S-1/M-3/L-3/XL-2/2XL-1/</v>
          </cell>
          <cell r="V1933" t="str">
            <v>C10M</v>
          </cell>
          <cell r="W1933">
            <v>340</v>
          </cell>
          <cell r="X1933">
            <v>34</v>
          </cell>
          <cell r="CG1933">
            <v>34</v>
          </cell>
        </row>
        <row r="1934">
          <cell r="D1934" t="str">
            <v>31111HW-A00-PCS</v>
          </cell>
          <cell r="E1934" t="str">
            <v>31111HW</v>
          </cell>
          <cell r="F1934" t="str">
            <v>GRIZ</v>
          </cell>
          <cell r="G1934" t="str">
            <v>A00</v>
          </cell>
          <cell r="H1934" t="str">
            <v>BLACK/DARK GREY</v>
          </cell>
          <cell r="I1934">
            <v>5.9470000000000001</v>
          </cell>
          <cell r="J1934">
            <v>38</v>
          </cell>
          <cell r="K1934">
            <v>0</v>
          </cell>
          <cell r="L1934">
            <v>19</v>
          </cell>
          <cell r="M1934">
            <v>0</v>
          </cell>
          <cell r="N1934">
            <v>35</v>
          </cell>
          <cell r="O1934">
            <v>0</v>
          </cell>
          <cell r="P1934">
            <v>17.5</v>
          </cell>
          <cell r="Q1934">
            <v>0</v>
          </cell>
          <cell r="R1934" t="str">
            <v>ETE 2020</v>
          </cell>
          <cell r="S1934" t="str">
            <v>APPAREL</v>
          </cell>
          <cell r="T1934" t="str">
            <v>MAN</v>
          </cell>
          <cell r="U1934" t="str">
            <v>(vide)</v>
          </cell>
          <cell r="V1934" t="str">
            <v>PCS</v>
          </cell>
          <cell r="W1934">
            <v>10</v>
          </cell>
          <cell r="X1934">
            <v>10</v>
          </cell>
          <cell r="BT1934">
            <v>1</v>
          </cell>
          <cell r="BU1934">
            <v>3</v>
          </cell>
          <cell r="BV1934">
            <v>3</v>
          </cell>
          <cell r="BW1934">
            <v>2</v>
          </cell>
          <cell r="BX1934">
            <v>1</v>
          </cell>
        </row>
        <row r="1935">
          <cell r="D1935" t="str">
            <v>31111HW-A01-C10M</v>
          </cell>
          <cell r="E1935" t="str">
            <v>31111HW</v>
          </cell>
          <cell r="F1935" t="str">
            <v>GRIZ</v>
          </cell>
          <cell r="G1935" t="str">
            <v>A01</v>
          </cell>
          <cell r="H1935" t="str">
            <v>BLUE NAVY/INDIGO</v>
          </cell>
          <cell r="I1935">
            <v>5.9470000000000001</v>
          </cell>
          <cell r="J1935">
            <v>38</v>
          </cell>
          <cell r="K1935">
            <v>0</v>
          </cell>
          <cell r="L1935">
            <v>19</v>
          </cell>
          <cell r="M1935">
            <v>0</v>
          </cell>
          <cell r="N1935">
            <v>35</v>
          </cell>
          <cell r="O1935">
            <v>0</v>
          </cell>
          <cell r="P1935">
            <v>17.5</v>
          </cell>
          <cell r="Q1935">
            <v>0</v>
          </cell>
          <cell r="R1935" t="str">
            <v>ETE 2020</v>
          </cell>
          <cell r="S1935" t="str">
            <v>APPAREL</v>
          </cell>
          <cell r="T1935" t="str">
            <v>MAN</v>
          </cell>
          <cell r="U1935" t="str">
            <v>S-1/M-3/L-3/XL-2/2XL-1/</v>
          </cell>
          <cell r="V1935" t="str">
            <v>C10M</v>
          </cell>
          <cell r="W1935">
            <v>220</v>
          </cell>
          <cell r="X1935">
            <v>22</v>
          </cell>
          <cell r="CG1935">
            <v>22</v>
          </cell>
        </row>
        <row r="1936">
          <cell r="D1936" t="str">
            <v>31111HW-A01-PCS</v>
          </cell>
          <cell r="E1936" t="str">
            <v>31111HW</v>
          </cell>
          <cell r="F1936" t="str">
            <v>GRIZ</v>
          </cell>
          <cell r="G1936" t="str">
            <v>A01</v>
          </cell>
          <cell r="H1936" t="str">
            <v>BLUE NAVY/INDIGO</v>
          </cell>
          <cell r="I1936">
            <v>5.9470000000000001</v>
          </cell>
          <cell r="J1936">
            <v>38</v>
          </cell>
          <cell r="K1936">
            <v>0</v>
          </cell>
          <cell r="L1936">
            <v>19</v>
          </cell>
          <cell r="M1936">
            <v>0</v>
          </cell>
          <cell r="N1936">
            <v>35</v>
          </cell>
          <cell r="O1936">
            <v>0</v>
          </cell>
          <cell r="P1936">
            <v>17.5</v>
          </cell>
          <cell r="Q1936">
            <v>0</v>
          </cell>
          <cell r="R1936" t="str">
            <v>ETE 2020</v>
          </cell>
          <cell r="S1936" t="str">
            <v>APPAREL</v>
          </cell>
          <cell r="T1936" t="str">
            <v>MAN</v>
          </cell>
          <cell r="U1936" t="str">
            <v>(vide)</v>
          </cell>
          <cell r="V1936" t="str">
            <v>PCS</v>
          </cell>
          <cell r="W1936">
            <v>9</v>
          </cell>
          <cell r="X1936">
            <v>9</v>
          </cell>
          <cell r="BT1936">
            <v>1</v>
          </cell>
          <cell r="BU1936">
            <v>2</v>
          </cell>
          <cell r="BV1936">
            <v>3</v>
          </cell>
          <cell r="BW1936">
            <v>2</v>
          </cell>
          <cell r="BX1936">
            <v>1</v>
          </cell>
        </row>
        <row r="1937">
          <cell r="D1937" t="str">
            <v>31111IW-A00-C10M</v>
          </cell>
          <cell r="E1937" t="str">
            <v>31111IW</v>
          </cell>
          <cell r="F1937" t="str">
            <v>GORA</v>
          </cell>
          <cell r="G1937" t="str">
            <v>A00</v>
          </cell>
          <cell r="H1937" t="str">
            <v>BLACK/DARK GREY</v>
          </cell>
          <cell r="I1937">
            <v>5.0629999999999997</v>
          </cell>
          <cell r="J1937">
            <v>32</v>
          </cell>
          <cell r="K1937">
            <v>0</v>
          </cell>
          <cell r="L1937">
            <v>16</v>
          </cell>
          <cell r="M1937">
            <v>0</v>
          </cell>
          <cell r="N1937">
            <v>30</v>
          </cell>
          <cell r="O1937">
            <v>0</v>
          </cell>
          <cell r="P1937">
            <v>15</v>
          </cell>
          <cell r="Q1937">
            <v>0</v>
          </cell>
          <cell r="R1937" t="str">
            <v>ETE 2020</v>
          </cell>
          <cell r="S1937" t="str">
            <v>APPAREL</v>
          </cell>
          <cell r="T1937" t="str">
            <v>MAN</v>
          </cell>
          <cell r="U1937" t="str">
            <v>S-1/M-3/L-3/XL-2/2XL-1/</v>
          </cell>
          <cell r="V1937" t="str">
            <v>C10M</v>
          </cell>
          <cell r="W1937">
            <v>300</v>
          </cell>
          <cell r="X1937">
            <v>30</v>
          </cell>
          <cell r="CG1937">
            <v>30</v>
          </cell>
        </row>
        <row r="1938">
          <cell r="D1938" t="str">
            <v>31111IW-A00-PCS</v>
          </cell>
          <cell r="E1938" t="str">
            <v>31111IW</v>
          </cell>
          <cell r="F1938" t="str">
            <v>GORA</v>
          </cell>
          <cell r="G1938" t="str">
            <v>A00</v>
          </cell>
          <cell r="H1938" t="str">
            <v>BLACK/DARK GREY</v>
          </cell>
          <cell r="I1938">
            <v>5.0629999999999997</v>
          </cell>
          <cell r="J1938">
            <v>32</v>
          </cell>
          <cell r="K1938">
            <v>0</v>
          </cell>
          <cell r="L1938">
            <v>16</v>
          </cell>
          <cell r="M1938">
            <v>0</v>
          </cell>
          <cell r="N1938">
            <v>30</v>
          </cell>
          <cell r="O1938">
            <v>0</v>
          </cell>
          <cell r="P1938">
            <v>15</v>
          </cell>
          <cell r="Q1938">
            <v>0</v>
          </cell>
          <cell r="R1938" t="str">
            <v>ETE 2020</v>
          </cell>
          <cell r="S1938" t="str">
            <v>APPAREL</v>
          </cell>
          <cell r="T1938" t="str">
            <v>MAN</v>
          </cell>
          <cell r="U1938" t="str">
            <v>(vide)</v>
          </cell>
          <cell r="V1938" t="str">
            <v>PCS</v>
          </cell>
          <cell r="W1938">
            <v>10</v>
          </cell>
          <cell r="X1938">
            <v>10</v>
          </cell>
          <cell r="BT1938">
            <v>1</v>
          </cell>
          <cell r="BU1938">
            <v>3</v>
          </cell>
          <cell r="BV1938">
            <v>3</v>
          </cell>
          <cell r="BW1938">
            <v>2</v>
          </cell>
          <cell r="BX1938">
            <v>1</v>
          </cell>
        </row>
        <row r="1939">
          <cell r="D1939" t="str">
            <v>31111IW-A01-C10M</v>
          </cell>
          <cell r="E1939" t="str">
            <v>31111IW</v>
          </cell>
          <cell r="F1939" t="str">
            <v>GORA</v>
          </cell>
          <cell r="G1939" t="str">
            <v>A01</v>
          </cell>
          <cell r="H1939" t="str">
            <v>BLUE NAVY/INDIGO</v>
          </cell>
          <cell r="I1939">
            <v>5.0629999999999997</v>
          </cell>
          <cell r="J1939">
            <v>32</v>
          </cell>
          <cell r="K1939">
            <v>0</v>
          </cell>
          <cell r="L1939">
            <v>16</v>
          </cell>
          <cell r="M1939">
            <v>0</v>
          </cell>
          <cell r="N1939">
            <v>30</v>
          </cell>
          <cell r="O1939">
            <v>0</v>
          </cell>
          <cell r="P1939">
            <v>15</v>
          </cell>
          <cell r="Q1939">
            <v>0</v>
          </cell>
          <cell r="R1939" t="str">
            <v>ETE 2020</v>
          </cell>
          <cell r="S1939" t="str">
            <v>APPAREL</v>
          </cell>
          <cell r="T1939" t="str">
            <v>MAN</v>
          </cell>
          <cell r="U1939" t="str">
            <v>S-1/M-3/L-3/XL-2/2XL-1/</v>
          </cell>
          <cell r="V1939" t="str">
            <v>C10M</v>
          </cell>
          <cell r="W1939">
            <v>440</v>
          </cell>
          <cell r="X1939">
            <v>44</v>
          </cell>
          <cell r="CG1939">
            <v>44</v>
          </cell>
        </row>
        <row r="1940">
          <cell r="D1940" t="str">
            <v>31111IW-A01-PCS</v>
          </cell>
          <cell r="E1940" t="str">
            <v>31111IW</v>
          </cell>
          <cell r="F1940" t="str">
            <v>GORA</v>
          </cell>
          <cell r="G1940" t="str">
            <v>A01</v>
          </cell>
          <cell r="H1940" t="str">
            <v>BLUE NAVY/INDIGO</v>
          </cell>
          <cell r="I1940">
            <v>5.0629999999999997</v>
          </cell>
          <cell r="J1940">
            <v>32</v>
          </cell>
          <cell r="K1940">
            <v>0</v>
          </cell>
          <cell r="L1940">
            <v>16</v>
          </cell>
          <cell r="M1940">
            <v>0</v>
          </cell>
          <cell r="N1940">
            <v>30</v>
          </cell>
          <cell r="O1940">
            <v>0</v>
          </cell>
          <cell r="P1940">
            <v>15</v>
          </cell>
          <cell r="Q1940">
            <v>0</v>
          </cell>
          <cell r="R1940" t="str">
            <v>ETE 2020</v>
          </cell>
          <cell r="S1940" t="str">
            <v>APPAREL</v>
          </cell>
          <cell r="T1940" t="str">
            <v>MAN</v>
          </cell>
          <cell r="U1940" t="str">
            <v>(vide)</v>
          </cell>
          <cell r="V1940" t="str">
            <v>PCS</v>
          </cell>
          <cell r="W1940">
            <v>10</v>
          </cell>
          <cell r="X1940">
            <v>10</v>
          </cell>
          <cell r="BT1940">
            <v>1</v>
          </cell>
          <cell r="BU1940">
            <v>3</v>
          </cell>
          <cell r="BV1940">
            <v>3</v>
          </cell>
          <cell r="BW1940">
            <v>2</v>
          </cell>
          <cell r="BX1940">
            <v>1</v>
          </cell>
        </row>
        <row r="1941">
          <cell r="D1941" t="str">
            <v>31111JW-A00-C10M</v>
          </cell>
          <cell r="E1941" t="str">
            <v>31111JW</v>
          </cell>
          <cell r="F1941" t="str">
            <v>GIOBI</v>
          </cell>
          <cell r="G1941" t="str">
            <v>A00</v>
          </cell>
          <cell r="H1941" t="str">
            <v>BLACK/DARK GREY</v>
          </cell>
          <cell r="I1941">
            <v>5.42</v>
          </cell>
          <cell r="J1941">
            <v>35</v>
          </cell>
          <cell r="K1941">
            <v>0</v>
          </cell>
          <cell r="L1941">
            <v>17.5</v>
          </cell>
          <cell r="M1941">
            <v>0</v>
          </cell>
          <cell r="N1941">
            <v>32</v>
          </cell>
          <cell r="O1941">
            <v>0</v>
          </cell>
          <cell r="P1941">
            <v>16</v>
          </cell>
          <cell r="Q1941">
            <v>0</v>
          </cell>
          <cell r="R1941" t="str">
            <v>ETE 2020</v>
          </cell>
          <cell r="S1941" t="str">
            <v>APPAREL</v>
          </cell>
          <cell r="T1941" t="str">
            <v>MAN</v>
          </cell>
          <cell r="U1941" t="str">
            <v>S-1/M-3/L-3/XL-2/2XL-1/</v>
          </cell>
          <cell r="V1941" t="str">
            <v>C10M</v>
          </cell>
          <cell r="W1941">
            <v>510</v>
          </cell>
          <cell r="X1941">
            <v>51</v>
          </cell>
          <cell r="CG1941">
            <v>51</v>
          </cell>
        </row>
        <row r="1942">
          <cell r="D1942" t="str">
            <v>31111JW-A01-C10M</v>
          </cell>
          <cell r="E1942" t="str">
            <v>31111JW</v>
          </cell>
          <cell r="F1942" t="str">
            <v>GIOBI</v>
          </cell>
          <cell r="G1942" t="str">
            <v>A01</v>
          </cell>
          <cell r="H1942" t="str">
            <v>BLUE NAVY/INDIGO</v>
          </cell>
          <cell r="I1942">
            <v>5.42</v>
          </cell>
          <cell r="J1942">
            <v>35</v>
          </cell>
          <cell r="K1942">
            <v>0</v>
          </cell>
          <cell r="L1942">
            <v>17.5</v>
          </cell>
          <cell r="M1942">
            <v>0</v>
          </cell>
          <cell r="N1942">
            <v>32</v>
          </cell>
          <cell r="O1942">
            <v>0</v>
          </cell>
          <cell r="P1942">
            <v>16</v>
          </cell>
          <cell r="Q1942">
            <v>0</v>
          </cell>
          <cell r="R1942" t="str">
            <v>ETE 2020</v>
          </cell>
          <cell r="S1942" t="str">
            <v>APPAREL</v>
          </cell>
          <cell r="T1942" t="str">
            <v>MAN</v>
          </cell>
          <cell r="U1942" t="str">
            <v>S-1/M-3/L-3/XL-2/2XL-1/</v>
          </cell>
          <cell r="V1942" t="str">
            <v>C10M</v>
          </cell>
          <cell r="W1942">
            <v>510</v>
          </cell>
          <cell r="X1942">
            <v>51</v>
          </cell>
          <cell r="CG1942">
            <v>51</v>
          </cell>
        </row>
        <row r="1943">
          <cell r="D1943" t="str">
            <v>31111JW-A01-PCS</v>
          </cell>
          <cell r="E1943" t="str">
            <v>31111JW</v>
          </cell>
          <cell r="F1943" t="str">
            <v>GIOBI</v>
          </cell>
          <cell r="G1943" t="str">
            <v>A01</v>
          </cell>
          <cell r="H1943" t="str">
            <v>BLUE NAVY/INDIGO</v>
          </cell>
          <cell r="I1943">
            <v>5.42</v>
          </cell>
          <cell r="J1943">
            <v>35</v>
          </cell>
          <cell r="K1943">
            <v>0</v>
          </cell>
          <cell r="L1943">
            <v>17.5</v>
          </cell>
          <cell r="M1943">
            <v>0</v>
          </cell>
          <cell r="N1943">
            <v>32</v>
          </cell>
          <cell r="O1943">
            <v>0</v>
          </cell>
          <cell r="P1943">
            <v>16</v>
          </cell>
          <cell r="Q1943">
            <v>0</v>
          </cell>
          <cell r="R1943" t="str">
            <v>ETE 2020</v>
          </cell>
          <cell r="S1943" t="str">
            <v>APPAREL</v>
          </cell>
          <cell r="T1943" t="str">
            <v>MAN</v>
          </cell>
          <cell r="U1943" t="str">
            <v>(vide)</v>
          </cell>
          <cell r="V1943" t="str">
            <v>PCS</v>
          </cell>
          <cell r="W1943">
            <v>10</v>
          </cell>
          <cell r="X1943">
            <v>10</v>
          </cell>
          <cell r="BT1943">
            <v>1</v>
          </cell>
          <cell r="BU1943">
            <v>3</v>
          </cell>
          <cell r="BV1943">
            <v>3</v>
          </cell>
          <cell r="BW1943">
            <v>2</v>
          </cell>
          <cell r="BX1943">
            <v>1</v>
          </cell>
        </row>
        <row r="1944">
          <cell r="D1944" t="str">
            <v>3111FNW-A00-PCS</v>
          </cell>
          <cell r="E1944" t="str">
            <v>3111FNW</v>
          </cell>
          <cell r="F1944" t="str">
            <v>AUTHENTIC TAIT</v>
          </cell>
          <cell r="G1944" t="str">
            <v>A00</v>
          </cell>
          <cell r="H1944" t="str">
            <v>BLACK/WHITE</v>
          </cell>
          <cell r="I1944">
            <v>5.0439999999999996</v>
          </cell>
          <cell r="J1944">
            <v>35</v>
          </cell>
          <cell r="K1944">
            <v>0</v>
          </cell>
          <cell r="L1944">
            <v>14</v>
          </cell>
          <cell r="M1944">
            <v>0</v>
          </cell>
          <cell r="N1944">
            <v>30</v>
          </cell>
          <cell r="O1944">
            <v>0</v>
          </cell>
          <cell r="P1944">
            <v>12</v>
          </cell>
          <cell r="Q1944">
            <v>0</v>
          </cell>
          <cell r="R1944" t="str">
            <v>ETE 2020</v>
          </cell>
          <cell r="S1944" t="str">
            <v>APPAREL</v>
          </cell>
          <cell r="T1944" t="str">
            <v>UNISEX</v>
          </cell>
          <cell r="U1944" t="str">
            <v>(vide)</v>
          </cell>
          <cell r="V1944" t="str">
            <v>PCS</v>
          </cell>
          <cell r="W1944">
            <v>5</v>
          </cell>
          <cell r="X1944">
            <v>5</v>
          </cell>
          <cell r="BS1944">
            <v>4</v>
          </cell>
          <cell r="BW1944">
            <v>1</v>
          </cell>
        </row>
        <row r="1945">
          <cell r="D1945" t="str">
            <v>3111FNW-A01-PCS</v>
          </cell>
          <cell r="E1945" t="str">
            <v>3111FNW</v>
          </cell>
          <cell r="F1945" t="str">
            <v>AUTHENTIC TAIT</v>
          </cell>
          <cell r="G1945" t="str">
            <v>A01</v>
          </cell>
          <cell r="H1945" t="str">
            <v>WHITE/BLACK</v>
          </cell>
          <cell r="I1945">
            <v>5.0439999999999996</v>
          </cell>
          <cell r="J1945">
            <v>35</v>
          </cell>
          <cell r="K1945">
            <v>0</v>
          </cell>
          <cell r="L1945">
            <v>14</v>
          </cell>
          <cell r="M1945">
            <v>0</v>
          </cell>
          <cell r="N1945">
            <v>30</v>
          </cell>
          <cell r="O1945">
            <v>0</v>
          </cell>
          <cell r="P1945">
            <v>12</v>
          </cell>
          <cell r="Q1945">
            <v>0</v>
          </cell>
          <cell r="R1945" t="str">
            <v>ETE 2020</v>
          </cell>
          <cell r="S1945" t="str">
            <v>APPAREL</v>
          </cell>
          <cell r="T1945" t="str">
            <v>UNISEX</v>
          </cell>
          <cell r="U1945" t="str">
            <v>(vide)</v>
          </cell>
          <cell r="V1945" t="str">
            <v>PCS</v>
          </cell>
          <cell r="W1945">
            <v>655</v>
          </cell>
          <cell r="X1945">
            <v>655</v>
          </cell>
          <cell r="BS1945">
            <v>166</v>
          </cell>
          <cell r="BT1945">
            <v>217</v>
          </cell>
          <cell r="BU1945">
            <v>165</v>
          </cell>
          <cell r="BV1945">
            <v>105</v>
          </cell>
          <cell r="BW1945">
            <v>1</v>
          </cell>
          <cell r="BX1945">
            <v>1</v>
          </cell>
        </row>
        <row r="1946">
          <cell r="D1946" t="str">
            <v>3111FNW-A02-PCS</v>
          </cell>
          <cell r="E1946" t="str">
            <v>3111FNW</v>
          </cell>
          <cell r="F1946" t="str">
            <v>AUTHENTIC TAIT</v>
          </cell>
          <cell r="G1946" t="str">
            <v>A02</v>
          </cell>
          <cell r="H1946" t="str">
            <v>YELLOW YOLK/WHITE</v>
          </cell>
          <cell r="I1946">
            <v>5.0439999999999996</v>
          </cell>
          <cell r="J1946">
            <v>35</v>
          </cell>
          <cell r="K1946">
            <v>0</v>
          </cell>
          <cell r="L1946">
            <v>14</v>
          </cell>
          <cell r="M1946">
            <v>0</v>
          </cell>
          <cell r="N1946">
            <v>30</v>
          </cell>
          <cell r="O1946">
            <v>0</v>
          </cell>
          <cell r="P1946">
            <v>12</v>
          </cell>
          <cell r="Q1946">
            <v>0</v>
          </cell>
          <cell r="R1946" t="str">
            <v>ETE 2020</v>
          </cell>
          <cell r="S1946" t="str">
            <v>APPAREL</v>
          </cell>
          <cell r="T1946" t="str">
            <v>UNISEX</v>
          </cell>
          <cell r="U1946" t="str">
            <v>(vide)</v>
          </cell>
          <cell r="V1946" t="str">
            <v>PCS</v>
          </cell>
          <cell r="W1946">
            <v>136</v>
          </cell>
          <cell r="X1946">
            <v>136</v>
          </cell>
          <cell r="BS1946">
            <v>8</v>
          </cell>
          <cell r="BT1946">
            <v>29</v>
          </cell>
          <cell r="BU1946">
            <v>53</v>
          </cell>
          <cell r="BV1946">
            <v>35</v>
          </cell>
          <cell r="BW1946">
            <v>11</v>
          </cell>
        </row>
        <row r="1947">
          <cell r="D1947" t="str">
            <v>3111FQW-A00-PCS</v>
          </cell>
          <cell r="E1947" t="str">
            <v>3111FQW</v>
          </cell>
          <cell r="F1947" t="str">
            <v>AUTHENTIC TAYLOR</v>
          </cell>
          <cell r="G1947" t="str">
            <v>A00</v>
          </cell>
          <cell r="H1947" t="str">
            <v>BLACK/WHITE</v>
          </cell>
          <cell r="I1947">
            <v>2.718</v>
          </cell>
          <cell r="J1947">
            <v>30</v>
          </cell>
          <cell r="K1947">
            <v>0</v>
          </cell>
          <cell r="L1947">
            <v>12</v>
          </cell>
          <cell r="M1947">
            <v>0</v>
          </cell>
          <cell r="N1947">
            <v>25</v>
          </cell>
          <cell r="O1947">
            <v>0</v>
          </cell>
          <cell r="P1947">
            <v>10</v>
          </cell>
          <cell r="Q1947">
            <v>0</v>
          </cell>
          <cell r="R1947" t="str">
            <v>HIVER 2020</v>
          </cell>
          <cell r="S1947" t="str">
            <v>APPAREL</v>
          </cell>
          <cell r="T1947" t="str">
            <v>UNISEX</v>
          </cell>
          <cell r="U1947" t="str">
            <v>(vide)</v>
          </cell>
          <cell r="V1947" t="str">
            <v>PCS</v>
          </cell>
          <cell r="W1947">
            <v>17</v>
          </cell>
          <cell r="X1947">
            <v>17</v>
          </cell>
          <cell r="BS1947">
            <v>1</v>
          </cell>
          <cell r="BT1947">
            <v>3</v>
          </cell>
          <cell r="BU1947">
            <v>4</v>
          </cell>
          <cell r="BV1947">
            <v>4</v>
          </cell>
          <cell r="BW1947">
            <v>4</v>
          </cell>
          <cell r="BX1947">
            <v>1</v>
          </cell>
        </row>
        <row r="1948">
          <cell r="D1948" t="str">
            <v>3111FQW-A01-PCS</v>
          </cell>
          <cell r="E1948" t="str">
            <v>3111FQW</v>
          </cell>
          <cell r="F1948" t="str">
            <v>AUTHENTIC TAYLOR</v>
          </cell>
          <cell r="G1948" t="str">
            <v>A01</v>
          </cell>
          <cell r="H1948" t="str">
            <v>WHITE/BLACK</v>
          </cell>
          <cell r="I1948">
            <v>2.718</v>
          </cell>
          <cell r="J1948">
            <v>30</v>
          </cell>
          <cell r="K1948">
            <v>0</v>
          </cell>
          <cell r="L1948">
            <v>12</v>
          </cell>
          <cell r="M1948">
            <v>0</v>
          </cell>
          <cell r="N1948">
            <v>25</v>
          </cell>
          <cell r="O1948">
            <v>0</v>
          </cell>
          <cell r="P1948">
            <v>10</v>
          </cell>
          <cell r="Q1948">
            <v>0</v>
          </cell>
          <cell r="R1948" t="str">
            <v>HIVER 2020</v>
          </cell>
          <cell r="S1948" t="str">
            <v>APPAREL</v>
          </cell>
          <cell r="T1948" t="str">
            <v>UNISEX</v>
          </cell>
          <cell r="U1948" t="str">
            <v>(vide)</v>
          </cell>
          <cell r="V1948" t="str">
            <v>PCS</v>
          </cell>
          <cell r="W1948">
            <v>27</v>
          </cell>
          <cell r="X1948">
            <v>27</v>
          </cell>
          <cell r="BS1948">
            <v>1</v>
          </cell>
          <cell r="BT1948">
            <v>6</v>
          </cell>
          <cell r="BU1948">
            <v>9</v>
          </cell>
          <cell r="BV1948">
            <v>7</v>
          </cell>
          <cell r="BW1948">
            <v>3</v>
          </cell>
          <cell r="BX1948">
            <v>1</v>
          </cell>
        </row>
        <row r="1949">
          <cell r="D1949" t="str">
            <v>3111FRW-A00-PCS</v>
          </cell>
          <cell r="E1949" t="str">
            <v>3111FRW</v>
          </cell>
          <cell r="F1949" t="str">
            <v>AUTHENTIC TAHITI</v>
          </cell>
          <cell r="G1949" t="str">
            <v>A00</v>
          </cell>
          <cell r="H1949" t="str">
            <v>BLACK/WHITE</v>
          </cell>
          <cell r="I1949">
            <v>3.1960000000000002</v>
          </cell>
          <cell r="J1949">
            <v>30</v>
          </cell>
          <cell r="K1949">
            <v>0</v>
          </cell>
          <cell r="L1949">
            <v>12</v>
          </cell>
          <cell r="M1949">
            <v>0</v>
          </cell>
          <cell r="N1949">
            <v>25</v>
          </cell>
          <cell r="O1949">
            <v>0</v>
          </cell>
          <cell r="P1949">
            <v>10</v>
          </cell>
          <cell r="Q1949">
            <v>0</v>
          </cell>
          <cell r="R1949" t="str">
            <v>HIVER 2020</v>
          </cell>
          <cell r="S1949" t="str">
            <v>APPAREL</v>
          </cell>
          <cell r="T1949" t="str">
            <v>UNISEX</v>
          </cell>
          <cell r="U1949" t="str">
            <v>(vide)</v>
          </cell>
          <cell r="V1949" t="str">
            <v>PCS</v>
          </cell>
          <cell r="W1949">
            <v>11</v>
          </cell>
          <cell r="X1949">
            <v>11</v>
          </cell>
          <cell r="BS1949">
            <v>8</v>
          </cell>
          <cell r="BX1949">
            <v>3</v>
          </cell>
        </row>
        <row r="1950">
          <cell r="D1950" t="str">
            <v>3111FRW-A01-PCS</v>
          </cell>
          <cell r="E1950" t="str">
            <v>3111FRW</v>
          </cell>
          <cell r="F1950" t="str">
            <v>AUTHENTIC TAHITI</v>
          </cell>
          <cell r="G1950" t="str">
            <v>A01</v>
          </cell>
          <cell r="H1950" t="str">
            <v>WHITE/BLACK</v>
          </cell>
          <cell r="I1950">
            <v>3.1960000000000002</v>
          </cell>
          <cell r="J1950">
            <v>30</v>
          </cell>
          <cell r="K1950">
            <v>0</v>
          </cell>
          <cell r="L1950">
            <v>12</v>
          </cell>
          <cell r="M1950">
            <v>0</v>
          </cell>
          <cell r="N1950">
            <v>25</v>
          </cell>
          <cell r="O1950">
            <v>0</v>
          </cell>
          <cell r="P1950">
            <v>10</v>
          </cell>
          <cell r="Q1950">
            <v>0</v>
          </cell>
          <cell r="R1950" t="str">
            <v>HIVER 2020</v>
          </cell>
          <cell r="S1950" t="str">
            <v>APPAREL</v>
          </cell>
          <cell r="T1950" t="str">
            <v>UNISEX</v>
          </cell>
          <cell r="U1950" t="str">
            <v>(vide)</v>
          </cell>
          <cell r="V1950" t="str">
            <v>PCS</v>
          </cell>
          <cell r="W1950">
            <v>2</v>
          </cell>
          <cell r="X1950">
            <v>2</v>
          </cell>
          <cell r="BS1950">
            <v>2</v>
          </cell>
        </row>
        <row r="1951">
          <cell r="D1951" t="str">
            <v>3111FRW-A05-PCS</v>
          </cell>
          <cell r="E1951" t="str">
            <v>3111FRW</v>
          </cell>
          <cell r="F1951" t="str">
            <v>AUTHENTIC TAHITI</v>
          </cell>
          <cell r="G1951" t="str">
            <v>A05</v>
          </cell>
          <cell r="H1951" t="str">
            <v>RED BLAZE/WHITE</v>
          </cell>
          <cell r="I1951">
            <v>3.1960000000000002</v>
          </cell>
          <cell r="J1951">
            <v>30</v>
          </cell>
          <cell r="K1951">
            <v>0</v>
          </cell>
          <cell r="L1951">
            <v>12</v>
          </cell>
          <cell r="M1951">
            <v>0</v>
          </cell>
          <cell r="N1951">
            <v>25</v>
          </cell>
          <cell r="O1951">
            <v>0</v>
          </cell>
          <cell r="P1951">
            <v>10</v>
          </cell>
          <cell r="Q1951">
            <v>0</v>
          </cell>
          <cell r="R1951" t="str">
            <v>HIVER 2020</v>
          </cell>
          <cell r="S1951" t="str">
            <v>APPAREL</v>
          </cell>
          <cell r="T1951" t="str">
            <v>UNISEX</v>
          </cell>
          <cell r="U1951" t="str">
            <v>(vide)</v>
          </cell>
          <cell r="V1951" t="str">
            <v>PCS</v>
          </cell>
          <cell r="W1951">
            <v>5</v>
          </cell>
          <cell r="X1951">
            <v>5</v>
          </cell>
          <cell r="BS1951">
            <v>1</v>
          </cell>
          <cell r="BT1951">
            <v>1</v>
          </cell>
          <cell r="BU1951">
            <v>1</v>
          </cell>
          <cell r="BV1951">
            <v>1</v>
          </cell>
          <cell r="BW1951">
            <v>1</v>
          </cell>
        </row>
        <row r="1952">
          <cell r="D1952" t="str">
            <v>3111FXW-A00-PCS</v>
          </cell>
          <cell r="E1952" t="str">
            <v>3111FXW</v>
          </cell>
          <cell r="F1952" t="str">
            <v>AUTHENTIC TALUT</v>
          </cell>
          <cell r="G1952" t="str">
            <v>A00</v>
          </cell>
          <cell r="H1952" t="str">
            <v>BLACK/WHITE</v>
          </cell>
          <cell r="I1952">
            <v>8.2919999999999998</v>
          </cell>
          <cell r="J1952">
            <v>55</v>
          </cell>
          <cell r="K1952">
            <v>0</v>
          </cell>
          <cell r="L1952">
            <v>22</v>
          </cell>
          <cell r="M1952">
            <v>0</v>
          </cell>
          <cell r="N1952">
            <v>50</v>
          </cell>
          <cell r="O1952">
            <v>0</v>
          </cell>
          <cell r="P1952">
            <v>20</v>
          </cell>
          <cell r="Q1952">
            <v>0</v>
          </cell>
          <cell r="R1952" t="str">
            <v>ETE 2020</v>
          </cell>
          <cell r="S1952" t="str">
            <v>APPAREL</v>
          </cell>
          <cell r="T1952" t="str">
            <v>MAN</v>
          </cell>
          <cell r="U1952" t="str">
            <v>(vide)</v>
          </cell>
          <cell r="V1952" t="str">
            <v>PCS</v>
          </cell>
          <cell r="W1952">
            <v>139</v>
          </cell>
          <cell r="X1952">
            <v>139</v>
          </cell>
          <cell r="BT1952">
            <v>41</v>
          </cell>
          <cell r="BU1952">
            <v>51</v>
          </cell>
          <cell r="BV1952">
            <v>38</v>
          </cell>
          <cell r="BW1952">
            <v>9</v>
          </cell>
        </row>
        <row r="1953">
          <cell r="D1953" t="str">
            <v>3111FXW-A03-PCS</v>
          </cell>
          <cell r="E1953" t="str">
            <v>3111FXW</v>
          </cell>
          <cell r="F1953" t="str">
            <v>AUTHENTIC TALUT</v>
          </cell>
          <cell r="G1953" t="str">
            <v>A03</v>
          </cell>
          <cell r="H1953" t="str">
            <v>GREEN/WHITE</v>
          </cell>
          <cell r="I1953">
            <v>8.2919999999999998</v>
          </cell>
          <cell r="J1953">
            <v>55</v>
          </cell>
          <cell r="K1953">
            <v>0</v>
          </cell>
          <cell r="L1953">
            <v>22</v>
          </cell>
          <cell r="M1953">
            <v>0</v>
          </cell>
          <cell r="N1953">
            <v>50</v>
          </cell>
          <cell r="O1953">
            <v>0</v>
          </cell>
          <cell r="P1953">
            <v>20</v>
          </cell>
          <cell r="Q1953">
            <v>0</v>
          </cell>
          <cell r="R1953" t="str">
            <v>ETE 2020</v>
          </cell>
          <cell r="S1953" t="str">
            <v>APPAREL</v>
          </cell>
          <cell r="T1953" t="str">
            <v>MAN</v>
          </cell>
          <cell r="U1953" t="str">
            <v>(vide)</v>
          </cell>
          <cell r="V1953" t="str">
            <v>PCS</v>
          </cell>
          <cell r="W1953">
            <v>742</v>
          </cell>
          <cell r="X1953">
            <v>742</v>
          </cell>
          <cell r="BT1953">
            <v>259</v>
          </cell>
          <cell r="BU1953">
            <v>284</v>
          </cell>
          <cell r="BV1953">
            <v>179</v>
          </cell>
          <cell r="BW1953">
            <v>20</v>
          </cell>
        </row>
        <row r="1954">
          <cell r="D1954" t="str">
            <v>3111FYW-A00-PCS</v>
          </cell>
          <cell r="E1954" t="str">
            <v>3111FYW</v>
          </cell>
          <cell r="F1954" t="str">
            <v>AUTHENTIC TANISE</v>
          </cell>
          <cell r="G1954" t="str">
            <v>A00</v>
          </cell>
          <cell r="H1954" t="str">
            <v>BLACK/WHITE</v>
          </cell>
          <cell r="I1954">
            <v>6.6719999999999997</v>
          </cell>
          <cell r="J1954">
            <v>40</v>
          </cell>
          <cell r="K1954">
            <v>0</v>
          </cell>
          <cell r="L1954">
            <v>16</v>
          </cell>
          <cell r="M1954">
            <v>0</v>
          </cell>
          <cell r="N1954">
            <v>35</v>
          </cell>
          <cell r="O1954">
            <v>0</v>
          </cell>
          <cell r="P1954">
            <v>14</v>
          </cell>
          <cell r="Q1954">
            <v>0</v>
          </cell>
          <cell r="R1954" t="str">
            <v>ETE 2020</v>
          </cell>
          <cell r="S1954" t="str">
            <v>APPAREL</v>
          </cell>
          <cell r="T1954" t="str">
            <v>WOMAN</v>
          </cell>
          <cell r="U1954" t="str">
            <v>(vide)</v>
          </cell>
          <cell r="V1954" t="str">
            <v>PCS</v>
          </cell>
          <cell r="W1954">
            <v>609</v>
          </cell>
          <cell r="X1954">
            <v>609</v>
          </cell>
          <cell r="BS1954">
            <v>185</v>
          </cell>
          <cell r="BT1954">
            <v>213</v>
          </cell>
          <cell r="BU1954">
            <v>141</v>
          </cell>
          <cell r="BV1954">
            <v>54</v>
          </cell>
          <cell r="BW1954">
            <v>16</v>
          </cell>
        </row>
        <row r="1955">
          <cell r="D1955" t="str">
            <v>3111G3W-A00-PCS</v>
          </cell>
          <cell r="E1955" t="str">
            <v>3111G3W</v>
          </cell>
          <cell r="F1955" t="str">
            <v>AUTHENTIC TUNNER</v>
          </cell>
          <cell r="G1955" t="str">
            <v>A00</v>
          </cell>
          <cell r="H1955" t="str">
            <v>BLACK/WHITE</v>
          </cell>
          <cell r="I1955">
            <v>6.5270000000000001</v>
          </cell>
          <cell r="J1955">
            <v>40</v>
          </cell>
          <cell r="K1955">
            <v>0</v>
          </cell>
          <cell r="L1955">
            <v>16</v>
          </cell>
          <cell r="M1955">
            <v>0</v>
          </cell>
          <cell r="N1955">
            <v>35</v>
          </cell>
          <cell r="O1955">
            <v>0</v>
          </cell>
          <cell r="P1955">
            <v>14</v>
          </cell>
          <cell r="Q1955">
            <v>0</v>
          </cell>
          <cell r="R1955" t="str">
            <v>ETE 2020</v>
          </cell>
          <cell r="S1955" t="str">
            <v>APPAREL</v>
          </cell>
          <cell r="T1955" t="str">
            <v>MAN</v>
          </cell>
          <cell r="U1955" t="str">
            <v>(vide)</v>
          </cell>
          <cell r="V1955" t="str">
            <v>PCS</v>
          </cell>
          <cell r="W1955">
            <v>62</v>
          </cell>
          <cell r="X1955">
            <v>62</v>
          </cell>
          <cell r="BT1955">
            <v>13</v>
          </cell>
          <cell r="BU1955">
            <v>17</v>
          </cell>
          <cell r="BV1955">
            <v>19</v>
          </cell>
          <cell r="BW1955">
            <v>13</v>
          </cell>
        </row>
        <row r="1956">
          <cell r="D1956" t="str">
            <v>3111G4W-A00-PCS</v>
          </cell>
          <cell r="E1956" t="str">
            <v>3111G4W</v>
          </cell>
          <cell r="F1956" t="str">
            <v>AUTHENTIC TESSA</v>
          </cell>
          <cell r="G1956" t="str">
            <v>A00</v>
          </cell>
          <cell r="H1956" t="str">
            <v>BLACK/WHITE</v>
          </cell>
          <cell r="I1956">
            <v>5.2889999999999997</v>
          </cell>
          <cell r="J1956">
            <v>35</v>
          </cell>
          <cell r="K1956">
            <v>0</v>
          </cell>
          <cell r="L1956">
            <v>14</v>
          </cell>
          <cell r="M1956">
            <v>0</v>
          </cell>
          <cell r="N1956">
            <v>28</v>
          </cell>
          <cell r="O1956">
            <v>0</v>
          </cell>
          <cell r="P1956">
            <v>11.2</v>
          </cell>
          <cell r="Q1956">
            <v>0</v>
          </cell>
          <cell r="R1956" t="str">
            <v>ETE 2020</v>
          </cell>
          <cell r="S1956" t="str">
            <v>APPAREL</v>
          </cell>
          <cell r="T1956" t="str">
            <v>WOMAN</v>
          </cell>
          <cell r="U1956" t="str">
            <v>(vide)</v>
          </cell>
          <cell r="V1956" t="str">
            <v>PCS</v>
          </cell>
          <cell r="W1956">
            <v>427</v>
          </cell>
          <cell r="X1956">
            <v>427</v>
          </cell>
          <cell r="BS1956">
            <v>93</v>
          </cell>
          <cell r="BT1956">
            <v>164</v>
          </cell>
          <cell r="BU1956">
            <v>77</v>
          </cell>
          <cell r="BV1956">
            <v>52</v>
          </cell>
          <cell r="BW1956">
            <v>41</v>
          </cell>
        </row>
        <row r="1957">
          <cell r="D1957" t="str">
            <v>3111G4W-A01-PCS</v>
          </cell>
          <cell r="E1957" t="str">
            <v>3111G4W</v>
          </cell>
          <cell r="F1957" t="str">
            <v>AUTHENTIC TESSA</v>
          </cell>
          <cell r="G1957" t="str">
            <v>A01</v>
          </cell>
          <cell r="H1957" t="str">
            <v>WHITE/BLACK</v>
          </cell>
          <cell r="I1957">
            <v>5.2889999999999997</v>
          </cell>
          <cell r="J1957">
            <v>35</v>
          </cell>
          <cell r="K1957">
            <v>0</v>
          </cell>
          <cell r="L1957">
            <v>14</v>
          </cell>
          <cell r="M1957">
            <v>0</v>
          </cell>
          <cell r="N1957">
            <v>28</v>
          </cell>
          <cell r="O1957">
            <v>0</v>
          </cell>
          <cell r="P1957">
            <v>11.2</v>
          </cell>
          <cell r="Q1957">
            <v>0</v>
          </cell>
          <cell r="R1957" t="str">
            <v>ETE 2020</v>
          </cell>
          <cell r="S1957" t="str">
            <v>APPAREL</v>
          </cell>
          <cell r="T1957" t="str">
            <v>WOMAN</v>
          </cell>
          <cell r="U1957" t="str">
            <v>(vide)</v>
          </cell>
          <cell r="V1957" t="str">
            <v>PCS</v>
          </cell>
          <cell r="W1957">
            <v>323</v>
          </cell>
          <cell r="X1957">
            <v>323</v>
          </cell>
          <cell r="BS1957">
            <v>75</v>
          </cell>
          <cell r="BT1957">
            <v>120</v>
          </cell>
          <cell r="BU1957">
            <v>67</v>
          </cell>
          <cell r="BV1957">
            <v>32</v>
          </cell>
          <cell r="BW1957">
            <v>29</v>
          </cell>
        </row>
        <row r="1958">
          <cell r="D1958" t="str">
            <v>3111G6W-A01-PCS</v>
          </cell>
          <cell r="E1958" t="str">
            <v>3111G6W</v>
          </cell>
          <cell r="F1958" t="str">
            <v>AUTHENTIC TAMMY</v>
          </cell>
          <cell r="G1958" t="str">
            <v>A01</v>
          </cell>
          <cell r="H1958" t="str">
            <v>WHITE/BLACK</v>
          </cell>
          <cell r="I1958">
            <v>12.846</v>
          </cell>
          <cell r="J1958">
            <v>65</v>
          </cell>
          <cell r="K1958">
            <v>0</v>
          </cell>
          <cell r="L1958">
            <v>26</v>
          </cell>
          <cell r="M1958">
            <v>0</v>
          </cell>
          <cell r="N1958">
            <v>55</v>
          </cell>
          <cell r="O1958">
            <v>0</v>
          </cell>
          <cell r="P1958">
            <v>22</v>
          </cell>
          <cell r="Q1958">
            <v>0</v>
          </cell>
          <cell r="R1958" t="str">
            <v>ETE 2020</v>
          </cell>
          <cell r="S1958" t="str">
            <v>APPAREL</v>
          </cell>
          <cell r="T1958" t="str">
            <v>UNISEX</v>
          </cell>
          <cell r="U1958" t="str">
            <v>(vide)</v>
          </cell>
          <cell r="V1958" t="str">
            <v>PCS</v>
          </cell>
          <cell r="W1958">
            <v>101</v>
          </cell>
          <cell r="X1958">
            <v>101</v>
          </cell>
          <cell r="BS1958">
            <v>30</v>
          </cell>
          <cell r="BT1958">
            <v>28</v>
          </cell>
          <cell r="BU1958">
            <v>23</v>
          </cell>
          <cell r="BV1958">
            <v>17</v>
          </cell>
          <cell r="BW1958">
            <v>1</v>
          </cell>
          <cell r="BX1958">
            <v>2</v>
          </cell>
        </row>
        <row r="1959">
          <cell r="D1959" t="str">
            <v>3111G7W-A00-PCS</v>
          </cell>
          <cell r="E1959" t="str">
            <v>3111G7W</v>
          </cell>
          <cell r="F1959" t="str">
            <v>AUTHENTIC TURNY</v>
          </cell>
          <cell r="G1959" t="str">
            <v>A00</v>
          </cell>
          <cell r="H1959" t="str">
            <v>BLACK/WHITE</v>
          </cell>
          <cell r="I1959">
            <v>9.3870000000000005</v>
          </cell>
          <cell r="J1959">
            <v>60</v>
          </cell>
          <cell r="K1959">
            <v>0</v>
          </cell>
          <cell r="L1959">
            <v>24</v>
          </cell>
          <cell r="M1959">
            <v>0</v>
          </cell>
          <cell r="N1959">
            <v>55</v>
          </cell>
          <cell r="O1959">
            <v>0</v>
          </cell>
          <cell r="P1959">
            <v>22</v>
          </cell>
          <cell r="Q1959">
            <v>0</v>
          </cell>
          <cell r="R1959" t="str">
            <v>ETE 2020</v>
          </cell>
          <cell r="S1959" t="str">
            <v>APPAREL</v>
          </cell>
          <cell r="T1959" t="str">
            <v>UNISEX</v>
          </cell>
          <cell r="U1959" t="str">
            <v>(vide)</v>
          </cell>
          <cell r="V1959" t="str">
            <v>PCS</v>
          </cell>
          <cell r="W1959">
            <v>134</v>
          </cell>
          <cell r="X1959">
            <v>134</v>
          </cell>
          <cell r="BS1959">
            <v>6</v>
          </cell>
          <cell r="BT1959">
            <v>36</v>
          </cell>
          <cell r="BU1959">
            <v>50</v>
          </cell>
          <cell r="BV1959">
            <v>29</v>
          </cell>
          <cell r="BW1959">
            <v>8</v>
          </cell>
          <cell r="BX1959">
            <v>5</v>
          </cell>
        </row>
        <row r="1960">
          <cell r="D1960" t="str">
            <v>3111G7W-A01-PCS</v>
          </cell>
          <cell r="E1960" t="str">
            <v>3111G7W</v>
          </cell>
          <cell r="F1960" t="str">
            <v>AUTHENTIC TURNY</v>
          </cell>
          <cell r="G1960" t="str">
            <v>A01</v>
          </cell>
          <cell r="H1960" t="str">
            <v>WHITE/BLACK</v>
          </cell>
          <cell r="I1960">
            <v>9.3870000000000005</v>
          </cell>
          <cell r="J1960">
            <v>60</v>
          </cell>
          <cell r="K1960">
            <v>0</v>
          </cell>
          <cell r="L1960">
            <v>24</v>
          </cell>
          <cell r="M1960">
            <v>0</v>
          </cell>
          <cell r="N1960">
            <v>55</v>
          </cell>
          <cell r="O1960">
            <v>0</v>
          </cell>
          <cell r="P1960">
            <v>22</v>
          </cell>
          <cell r="Q1960">
            <v>0</v>
          </cell>
          <cell r="R1960" t="str">
            <v>ETE 2020</v>
          </cell>
          <cell r="S1960" t="str">
            <v>APPAREL</v>
          </cell>
          <cell r="T1960" t="str">
            <v>UNISEX</v>
          </cell>
          <cell r="U1960" t="str">
            <v>(vide)</v>
          </cell>
          <cell r="V1960" t="str">
            <v>PCS</v>
          </cell>
          <cell r="W1960">
            <v>96</v>
          </cell>
          <cell r="X1960">
            <v>96</v>
          </cell>
          <cell r="BS1960">
            <v>2</v>
          </cell>
          <cell r="BT1960">
            <v>33</v>
          </cell>
          <cell r="BU1960">
            <v>30</v>
          </cell>
          <cell r="BV1960">
            <v>23</v>
          </cell>
          <cell r="BW1960">
            <v>8</v>
          </cell>
        </row>
        <row r="1961">
          <cell r="D1961" t="str">
            <v>3111G7W-A02-PCS</v>
          </cell>
          <cell r="E1961" t="str">
            <v>3111G7W</v>
          </cell>
          <cell r="F1961" t="str">
            <v>AUTHENTIC TURNY</v>
          </cell>
          <cell r="G1961" t="str">
            <v>A02</v>
          </cell>
          <cell r="H1961" t="str">
            <v>YELLOW YOLK/WHITE</v>
          </cell>
          <cell r="I1961">
            <v>9.3870000000000005</v>
          </cell>
          <cell r="J1961">
            <v>60</v>
          </cell>
          <cell r="K1961">
            <v>0</v>
          </cell>
          <cell r="L1961">
            <v>24</v>
          </cell>
          <cell r="M1961">
            <v>0</v>
          </cell>
          <cell r="N1961">
            <v>55</v>
          </cell>
          <cell r="O1961">
            <v>0</v>
          </cell>
          <cell r="P1961">
            <v>22</v>
          </cell>
          <cell r="Q1961">
            <v>0</v>
          </cell>
          <cell r="R1961" t="str">
            <v>ETE 2020</v>
          </cell>
          <cell r="S1961" t="str">
            <v>APPAREL</v>
          </cell>
          <cell r="T1961" t="str">
            <v>UNISEX</v>
          </cell>
          <cell r="U1961" t="str">
            <v>(vide)</v>
          </cell>
          <cell r="V1961" t="str">
            <v>PCS</v>
          </cell>
          <cell r="W1961">
            <v>60</v>
          </cell>
          <cell r="X1961">
            <v>60</v>
          </cell>
          <cell r="BS1961">
            <v>8</v>
          </cell>
          <cell r="BT1961">
            <v>18</v>
          </cell>
          <cell r="BU1961">
            <v>19</v>
          </cell>
          <cell r="BV1961">
            <v>12</v>
          </cell>
          <cell r="BW1961">
            <v>2</v>
          </cell>
          <cell r="BX1961">
            <v>1</v>
          </cell>
        </row>
        <row r="1962">
          <cell r="D1962" t="str">
            <v>3111G9W-A05-PCS</v>
          </cell>
          <cell r="E1962" t="str">
            <v>3111G9W</v>
          </cell>
          <cell r="F1962" t="str">
            <v>AUTHENTIC TELAS</v>
          </cell>
          <cell r="G1962" t="str">
            <v>A05</v>
          </cell>
          <cell r="H1962" t="str">
            <v>RED BLAZE/WHITE</v>
          </cell>
          <cell r="I1962">
            <v>6.9550000000000001</v>
          </cell>
          <cell r="J1962">
            <v>49</v>
          </cell>
          <cell r="K1962">
            <v>0</v>
          </cell>
          <cell r="L1962">
            <v>19.600000000000001</v>
          </cell>
          <cell r="M1962">
            <v>0</v>
          </cell>
          <cell r="N1962">
            <v>45</v>
          </cell>
          <cell r="O1962">
            <v>0</v>
          </cell>
          <cell r="P1962">
            <v>18</v>
          </cell>
          <cell r="Q1962">
            <v>0</v>
          </cell>
          <cell r="R1962" t="str">
            <v>ETE 2020</v>
          </cell>
          <cell r="S1962" t="str">
            <v>APPAREL</v>
          </cell>
          <cell r="T1962" t="str">
            <v>UNISEX</v>
          </cell>
          <cell r="U1962" t="str">
            <v>(vide)</v>
          </cell>
          <cell r="V1962" t="str">
            <v>PCS</v>
          </cell>
          <cell r="W1962">
            <v>5</v>
          </cell>
          <cell r="X1962">
            <v>5</v>
          </cell>
          <cell r="BT1962">
            <v>1</v>
          </cell>
          <cell r="BU1962">
            <v>2</v>
          </cell>
          <cell r="BV1962">
            <v>1</v>
          </cell>
          <cell r="BW1962">
            <v>1</v>
          </cell>
        </row>
        <row r="1963">
          <cell r="D1963" t="str">
            <v>3111GBW-A00-PCS</v>
          </cell>
          <cell r="E1963" t="str">
            <v>3111GBW</v>
          </cell>
          <cell r="F1963" t="str">
            <v>AUTHENTIC TENAX</v>
          </cell>
          <cell r="G1963" t="str">
            <v>A00</v>
          </cell>
          <cell r="H1963" t="str">
            <v>BLACK/WHITE</v>
          </cell>
          <cell r="I1963">
            <v>8.7349999999999994</v>
          </cell>
          <cell r="J1963">
            <v>59</v>
          </cell>
          <cell r="K1963">
            <v>0</v>
          </cell>
          <cell r="L1963">
            <v>23.6</v>
          </cell>
          <cell r="M1963">
            <v>0</v>
          </cell>
          <cell r="N1963">
            <v>50</v>
          </cell>
          <cell r="O1963">
            <v>0</v>
          </cell>
          <cell r="P1963">
            <v>20</v>
          </cell>
          <cell r="Q1963">
            <v>0</v>
          </cell>
          <cell r="R1963" t="str">
            <v>ETE 2020</v>
          </cell>
          <cell r="S1963" t="str">
            <v>APPAREL</v>
          </cell>
          <cell r="T1963" t="str">
            <v>UNISEX</v>
          </cell>
          <cell r="U1963" t="str">
            <v>(vide)</v>
          </cell>
          <cell r="V1963" t="str">
            <v>PCS</v>
          </cell>
          <cell r="W1963">
            <v>4</v>
          </cell>
          <cell r="X1963">
            <v>4</v>
          </cell>
          <cell r="BV1963">
            <v>2</v>
          </cell>
          <cell r="BW1963">
            <v>1</v>
          </cell>
          <cell r="BX1963">
            <v>1</v>
          </cell>
        </row>
        <row r="1964">
          <cell r="D1964" t="str">
            <v>3111GFW-A00-PCS</v>
          </cell>
          <cell r="E1964" t="str">
            <v>3111GFW</v>
          </cell>
          <cell r="F1964" t="str">
            <v>AUTHENTIC TANNIA</v>
          </cell>
          <cell r="G1964" t="str">
            <v>A00</v>
          </cell>
          <cell r="H1964" t="str">
            <v>BLACK/WHITE</v>
          </cell>
          <cell r="I1964">
            <v>9.3350000000000009</v>
          </cell>
          <cell r="J1964">
            <v>35</v>
          </cell>
          <cell r="K1964">
            <v>0</v>
          </cell>
          <cell r="L1964">
            <v>14</v>
          </cell>
          <cell r="M1964">
            <v>0</v>
          </cell>
          <cell r="N1964">
            <v>32</v>
          </cell>
          <cell r="O1964">
            <v>0</v>
          </cell>
          <cell r="P1964">
            <v>12.8</v>
          </cell>
          <cell r="Q1964">
            <v>0</v>
          </cell>
          <cell r="R1964" t="str">
            <v>ETE 2020</v>
          </cell>
          <cell r="S1964" t="str">
            <v>APPAREL</v>
          </cell>
          <cell r="T1964" t="str">
            <v>WOMAN</v>
          </cell>
          <cell r="U1964" t="str">
            <v>(vide)</v>
          </cell>
          <cell r="V1964" t="str">
            <v>PCS</v>
          </cell>
          <cell r="W1964">
            <v>63</v>
          </cell>
          <cell r="X1964">
            <v>63</v>
          </cell>
          <cell r="BS1964">
            <v>21</v>
          </cell>
          <cell r="BT1964">
            <v>19</v>
          </cell>
          <cell r="BU1964">
            <v>13</v>
          </cell>
          <cell r="BV1964">
            <v>8</v>
          </cell>
          <cell r="BW1964">
            <v>2</v>
          </cell>
        </row>
        <row r="1965">
          <cell r="D1965" t="str">
            <v>3111HWW-F81-PCS</v>
          </cell>
          <cell r="E1965" t="str">
            <v>3111HWW</v>
          </cell>
          <cell r="F1965" t="str">
            <v>HURTADOS 222 BANDA SWEAT</v>
          </cell>
          <cell r="G1965" t="str">
            <v>F81</v>
          </cell>
          <cell r="H1965" t="str">
            <v>BLACK/WHITE ANTIQUE</v>
          </cell>
          <cell r="I1965">
            <v>10.826000000000001</v>
          </cell>
          <cell r="J1965">
            <v>79</v>
          </cell>
          <cell r="K1965">
            <v>0</v>
          </cell>
          <cell r="L1965">
            <v>31.6</v>
          </cell>
          <cell r="M1965">
            <v>0</v>
          </cell>
          <cell r="N1965">
            <v>70</v>
          </cell>
          <cell r="O1965">
            <v>0</v>
          </cell>
          <cell r="P1965">
            <v>28</v>
          </cell>
          <cell r="Q1965">
            <v>0</v>
          </cell>
          <cell r="R1965" t="str">
            <v>ETE 2020</v>
          </cell>
          <cell r="S1965" t="str">
            <v>APPAREL</v>
          </cell>
          <cell r="T1965" t="str">
            <v>UNISEX</v>
          </cell>
          <cell r="U1965" t="str">
            <v>(vide)</v>
          </cell>
          <cell r="V1965" t="str">
            <v>PCS</v>
          </cell>
          <cell r="W1965">
            <v>84</v>
          </cell>
          <cell r="X1965">
            <v>84</v>
          </cell>
          <cell r="BT1965">
            <v>20</v>
          </cell>
          <cell r="BU1965">
            <v>22</v>
          </cell>
          <cell r="BV1965">
            <v>25</v>
          </cell>
          <cell r="BW1965">
            <v>12</v>
          </cell>
          <cell r="BX1965">
            <v>5</v>
          </cell>
        </row>
        <row r="1966">
          <cell r="D1966" t="str">
            <v>3111HZW-A56-PCS</v>
          </cell>
          <cell r="E1966" t="str">
            <v>3111HZW</v>
          </cell>
          <cell r="F1966" t="str">
            <v>CHERON 222 BANDA PANTS</v>
          </cell>
          <cell r="G1966" t="str">
            <v>A56</v>
          </cell>
          <cell r="H1966" t="str">
            <v>BLUE DK</v>
          </cell>
          <cell r="I1966">
            <v>10.199999999999999</v>
          </cell>
          <cell r="J1966">
            <v>59</v>
          </cell>
          <cell r="K1966">
            <v>0</v>
          </cell>
          <cell r="L1966">
            <v>23.6</v>
          </cell>
          <cell r="M1966">
            <v>0</v>
          </cell>
          <cell r="N1966">
            <v>50</v>
          </cell>
          <cell r="O1966">
            <v>0</v>
          </cell>
          <cell r="P1966">
            <v>20</v>
          </cell>
          <cell r="Q1966">
            <v>0</v>
          </cell>
          <cell r="R1966" t="str">
            <v>ETE 2020</v>
          </cell>
          <cell r="S1966" t="str">
            <v>APPAREL</v>
          </cell>
          <cell r="T1966" t="str">
            <v>MAN</v>
          </cell>
          <cell r="U1966" t="str">
            <v>(vide)</v>
          </cell>
          <cell r="V1966" t="str">
            <v>PCS</v>
          </cell>
          <cell r="W1966">
            <v>9</v>
          </cell>
          <cell r="X1966">
            <v>9</v>
          </cell>
          <cell r="BT1966">
            <v>1</v>
          </cell>
          <cell r="BU1966">
            <v>1</v>
          </cell>
          <cell r="BV1966">
            <v>2</v>
          </cell>
          <cell r="BW1966">
            <v>3</v>
          </cell>
          <cell r="BX1966">
            <v>2</v>
          </cell>
        </row>
        <row r="1967">
          <cell r="D1967" t="str">
            <v>3111HZW-A58-PCS</v>
          </cell>
          <cell r="E1967" t="str">
            <v>3111HZW</v>
          </cell>
          <cell r="F1967" t="str">
            <v>CHERON 222 BANDA PANTS</v>
          </cell>
          <cell r="G1967" t="str">
            <v>A58</v>
          </cell>
          <cell r="H1967" t="str">
            <v>BLACK/WHITE ANTIQUE</v>
          </cell>
          <cell r="I1967">
            <v>10.199999999999999</v>
          </cell>
          <cell r="J1967">
            <v>59</v>
          </cell>
          <cell r="K1967">
            <v>0</v>
          </cell>
          <cell r="L1967">
            <v>23.6</v>
          </cell>
          <cell r="M1967">
            <v>0</v>
          </cell>
          <cell r="N1967">
            <v>50</v>
          </cell>
          <cell r="O1967">
            <v>0</v>
          </cell>
          <cell r="P1967">
            <v>20</v>
          </cell>
          <cell r="Q1967">
            <v>0</v>
          </cell>
          <cell r="R1967" t="str">
            <v>ETE 2020</v>
          </cell>
          <cell r="S1967" t="str">
            <v>APPAREL</v>
          </cell>
          <cell r="T1967" t="str">
            <v>MAN</v>
          </cell>
          <cell r="U1967" t="str">
            <v>(vide)</v>
          </cell>
          <cell r="V1967" t="str">
            <v>PCS</v>
          </cell>
          <cell r="W1967">
            <v>21</v>
          </cell>
          <cell r="X1967">
            <v>21</v>
          </cell>
          <cell r="BS1967">
            <v>2</v>
          </cell>
          <cell r="BT1967">
            <v>8</v>
          </cell>
          <cell r="BU1967">
            <v>1</v>
          </cell>
          <cell r="BV1967">
            <v>3</v>
          </cell>
          <cell r="BW1967">
            <v>5</v>
          </cell>
          <cell r="BX1967">
            <v>2</v>
          </cell>
        </row>
        <row r="1968">
          <cell r="D1968" t="str">
            <v>3111I3W-A0A-PCS</v>
          </cell>
          <cell r="E1968" t="str">
            <v>3111I3W</v>
          </cell>
          <cell r="F1968" t="str">
            <v>TREADS 222 BANDA SHORT</v>
          </cell>
          <cell r="G1968" t="str">
            <v>A0A</v>
          </cell>
          <cell r="H1968" t="str">
            <v>RED BLAZE/WHITE ANTIQUE</v>
          </cell>
          <cell r="I1968">
            <v>5.4720000000000004</v>
          </cell>
          <cell r="J1968">
            <v>45</v>
          </cell>
          <cell r="K1968">
            <v>0</v>
          </cell>
          <cell r="L1968">
            <v>18</v>
          </cell>
          <cell r="M1968">
            <v>0</v>
          </cell>
          <cell r="N1968">
            <v>30</v>
          </cell>
          <cell r="O1968">
            <v>0</v>
          </cell>
          <cell r="P1968">
            <v>12</v>
          </cell>
          <cell r="Q1968">
            <v>0</v>
          </cell>
          <cell r="R1968" t="str">
            <v>ETE 2020</v>
          </cell>
          <cell r="S1968" t="str">
            <v>APPAREL</v>
          </cell>
          <cell r="T1968" t="str">
            <v>MAN</v>
          </cell>
          <cell r="U1968" t="str">
            <v>(vide)</v>
          </cell>
          <cell r="V1968" t="str">
            <v>PCS</v>
          </cell>
          <cell r="W1968">
            <v>18</v>
          </cell>
          <cell r="X1968">
            <v>18</v>
          </cell>
          <cell r="BT1968">
            <v>4</v>
          </cell>
          <cell r="BU1968">
            <v>5</v>
          </cell>
          <cell r="BV1968">
            <v>4</v>
          </cell>
          <cell r="BW1968">
            <v>3</v>
          </cell>
          <cell r="BX1968">
            <v>2</v>
          </cell>
        </row>
        <row r="1969">
          <cell r="D1969" t="str">
            <v>3111I3W-A0A-PCS</v>
          </cell>
          <cell r="E1969" t="str">
            <v>3111I3W</v>
          </cell>
          <cell r="F1969" t="str">
            <v>TREADS 222 BANDA SHORT</v>
          </cell>
          <cell r="G1969" t="str">
            <v>A0A</v>
          </cell>
          <cell r="H1969" t="str">
            <v>RED BLAZE/WHITE ANTIQUE</v>
          </cell>
          <cell r="I1969">
            <v>5.4720000000000004</v>
          </cell>
          <cell r="J1969">
            <v>0</v>
          </cell>
          <cell r="K1969">
            <v>45</v>
          </cell>
          <cell r="L1969">
            <v>0</v>
          </cell>
          <cell r="M1969">
            <v>18</v>
          </cell>
          <cell r="N1969">
            <v>0</v>
          </cell>
          <cell r="O1969">
            <v>30</v>
          </cell>
          <cell r="P1969">
            <v>0</v>
          </cell>
          <cell r="Q1969">
            <v>12</v>
          </cell>
          <cell r="R1969" t="str">
            <v>ETE 2020</v>
          </cell>
          <cell r="S1969" t="str">
            <v>APPAREL</v>
          </cell>
          <cell r="T1969" t="str">
            <v>MAN</v>
          </cell>
          <cell r="U1969" t="str">
            <v>(vide)</v>
          </cell>
          <cell r="V1969" t="str">
            <v>PCS</v>
          </cell>
          <cell r="W1969">
            <v>292</v>
          </cell>
          <cell r="X1969">
            <v>292</v>
          </cell>
          <cell r="BJ1969">
            <v>30</v>
          </cell>
          <cell r="BL1969">
            <v>73</v>
          </cell>
          <cell r="BN1969">
            <v>93</v>
          </cell>
          <cell r="BP1969">
            <v>96</v>
          </cell>
        </row>
        <row r="1970">
          <cell r="D1970" t="str">
            <v>3111I3W-A1B-PCS</v>
          </cell>
          <cell r="E1970" t="str">
            <v>3111I3W</v>
          </cell>
          <cell r="F1970" t="str">
            <v>TREADS 222 BANDA SHORT</v>
          </cell>
          <cell r="G1970" t="str">
            <v>A1B</v>
          </cell>
          <cell r="H1970" t="str">
            <v>BLACK/WHITE ANTIQUE</v>
          </cell>
          <cell r="I1970">
            <v>5.4720000000000004</v>
          </cell>
          <cell r="J1970">
            <v>45</v>
          </cell>
          <cell r="K1970">
            <v>0</v>
          </cell>
          <cell r="L1970">
            <v>18</v>
          </cell>
          <cell r="M1970">
            <v>0</v>
          </cell>
          <cell r="N1970">
            <v>30</v>
          </cell>
          <cell r="O1970">
            <v>0</v>
          </cell>
          <cell r="P1970">
            <v>12</v>
          </cell>
          <cell r="Q1970">
            <v>0</v>
          </cell>
          <cell r="R1970" t="str">
            <v>ETE 2020</v>
          </cell>
          <cell r="S1970" t="str">
            <v>APPAREL</v>
          </cell>
          <cell r="T1970" t="str">
            <v>MAN</v>
          </cell>
          <cell r="U1970" t="str">
            <v>(vide)</v>
          </cell>
          <cell r="V1970" t="str">
            <v>PCS</v>
          </cell>
          <cell r="W1970">
            <v>131</v>
          </cell>
          <cell r="X1970">
            <v>131</v>
          </cell>
          <cell r="BS1970">
            <v>1</v>
          </cell>
          <cell r="BT1970">
            <v>31</v>
          </cell>
          <cell r="BU1970">
            <v>51</v>
          </cell>
          <cell r="BV1970">
            <v>31</v>
          </cell>
          <cell r="BW1970">
            <v>14</v>
          </cell>
          <cell r="BX1970">
            <v>3</v>
          </cell>
        </row>
        <row r="1971">
          <cell r="D1971" t="str">
            <v>3111I3W-A1B-PCS</v>
          </cell>
          <cell r="E1971" t="str">
            <v>3111I3W</v>
          </cell>
          <cell r="F1971" t="str">
            <v>TREADS 222 BANDA SHORT</v>
          </cell>
          <cell r="G1971" t="str">
            <v>A1B</v>
          </cell>
          <cell r="H1971" t="str">
            <v>BLACK/WHITE ANTIQUE</v>
          </cell>
          <cell r="I1971">
            <v>5.4720000000000004</v>
          </cell>
          <cell r="J1971">
            <v>0</v>
          </cell>
          <cell r="K1971">
            <v>45</v>
          </cell>
          <cell r="L1971">
            <v>0</v>
          </cell>
          <cell r="M1971">
            <v>18</v>
          </cell>
          <cell r="N1971">
            <v>0</v>
          </cell>
          <cell r="O1971">
            <v>30</v>
          </cell>
          <cell r="P1971">
            <v>0</v>
          </cell>
          <cell r="Q1971">
            <v>12</v>
          </cell>
          <cell r="R1971" t="str">
            <v>ETE 2020</v>
          </cell>
          <cell r="S1971" t="str">
            <v>APPAREL</v>
          </cell>
          <cell r="T1971" t="str">
            <v>MAN</v>
          </cell>
          <cell r="U1971" t="str">
            <v>(vide)</v>
          </cell>
          <cell r="V1971" t="str">
            <v>PCS</v>
          </cell>
          <cell r="W1971">
            <v>248</v>
          </cell>
          <cell r="X1971">
            <v>248</v>
          </cell>
          <cell r="BJ1971">
            <v>24</v>
          </cell>
          <cell r="BL1971">
            <v>71</v>
          </cell>
          <cell r="BN1971">
            <v>74</v>
          </cell>
          <cell r="BP1971">
            <v>79</v>
          </cell>
        </row>
        <row r="1972">
          <cell r="D1972" t="str">
            <v>3111I3W-A1H-PCS</v>
          </cell>
          <cell r="E1972" t="str">
            <v>3111I3W</v>
          </cell>
          <cell r="F1972" t="str">
            <v>TREADS 222 BANDA SHORT</v>
          </cell>
          <cell r="G1972" t="str">
            <v>A1H</v>
          </cell>
          <cell r="H1972" t="str">
            <v>BLACK/NEON ORANGE</v>
          </cell>
          <cell r="I1972">
            <v>5.4720000000000004</v>
          </cell>
          <cell r="J1972">
            <v>45</v>
          </cell>
          <cell r="K1972">
            <v>0</v>
          </cell>
          <cell r="L1972">
            <v>18</v>
          </cell>
          <cell r="M1972">
            <v>0</v>
          </cell>
          <cell r="N1972">
            <v>30</v>
          </cell>
          <cell r="O1972">
            <v>0</v>
          </cell>
          <cell r="P1972">
            <v>12</v>
          </cell>
          <cell r="Q1972">
            <v>0</v>
          </cell>
          <cell r="R1972" t="str">
            <v>ETE 2020</v>
          </cell>
          <cell r="S1972" t="str">
            <v>APPAREL</v>
          </cell>
          <cell r="T1972" t="str">
            <v>MAN</v>
          </cell>
          <cell r="U1972" t="str">
            <v>(vide)</v>
          </cell>
          <cell r="V1972" t="str">
            <v>PCS</v>
          </cell>
          <cell r="W1972">
            <v>72</v>
          </cell>
          <cell r="X1972">
            <v>72</v>
          </cell>
          <cell r="BS1972">
            <v>5</v>
          </cell>
          <cell r="BT1972">
            <v>24</v>
          </cell>
          <cell r="BU1972">
            <v>24</v>
          </cell>
          <cell r="BV1972">
            <v>11</v>
          </cell>
          <cell r="BW1972">
            <v>5</v>
          </cell>
          <cell r="BX1972">
            <v>3</v>
          </cell>
        </row>
        <row r="1973">
          <cell r="D1973" t="str">
            <v>3111I3W-A1I-PCS</v>
          </cell>
          <cell r="E1973" t="str">
            <v>3111I3W</v>
          </cell>
          <cell r="F1973" t="str">
            <v>TREADS 222 BANDA SHORT</v>
          </cell>
          <cell r="G1973" t="str">
            <v>A1I</v>
          </cell>
          <cell r="H1973" t="str">
            <v>BLACK/NEON GREEN</v>
          </cell>
          <cell r="I1973">
            <v>5.4720000000000004</v>
          </cell>
          <cell r="J1973">
            <v>45</v>
          </cell>
          <cell r="K1973">
            <v>0</v>
          </cell>
          <cell r="L1973">
            <v>18</v>
          </cell>
          <cell r="M1973">
            <v>0</v>
          </cell>
          <cell r="N1973">
            <v>30</v>
          </cell>
          <cell r="O1973">
            <v>0</v>
          </cell>
          <cell r="P1973">
            <v>12</v>
          </cell>
          <cell r="Q1973">
            <v>0</v>
          </cell>
          <cell r="R1973" t="str">
            <v>ETE 2020</v>
          </cell>
          <cell r="S1973" t="str">
            <v>APPAREL</v>
          </cell>
          <cell r="T1973" t="str">
            <v>MAN</v>
          </cell>
          <cell r="U1973" t="str">
            <v>(vide)</v>
          </cell>
          <cell r="V1973" t="str">
            <v>PCS</v>
          </cell>
          <cell r="W1973">
            <v>94</v>
          </cell>
          <cell r="X1973">
            <v>94</v>
          </cell>
          <cell r="BT1973">
            <v>21</v>
          </cell>
          <cell r="BU1973">
            <v>33</v>
          </cell>
          <cell r="BV1973">
            <v>25</v>
          </cell>
          <cell r="BW1973">
            <v>11</v>
          </cell>
          <cell r="BX1973">
            <v>4</v>
          </cell>
        </row>
        <row r="1974">
          <cell r="D1974" t="str">
            <v>3111I3W-A1J-PCS</v>
          </cell>
          <cell r="E1974" t="str">
            <v>3111I3W</v>
          </cell>
          <cell r="F1974" t="str">
            <v>TREADS 222 BANDA SHORT</v>
          </cell>
          <cell r="G1974" t="str">
            <v>A1J</v>
          </cell>
          <cell r="H1974" t="str">
            <v>WHITE ANTIQUE/NEON YELLOW</v>
          </cell>
          <cell r="I1974">
            <v>5.4720000000000004</v>
          </cell>
          <cell r="J1974">
            <v>45</v>
          </cell>
          <cell r="K1974">
            <v>0</v>
          </cell>
          <cell r="L1974">
            <v>18</v>
          </cell>
          <cell r="M1974">
            <v>0</v>
          </cell>
          <cell r="N1974">
            <v>30</v>
          </cell>
          <cell r="O1974">
            <v>0</v>
          </cell>
          <cell r="P1974">
            <v>12</v>
          </cell>
          <cell r="Q1974">
            <v>0</v>
          </cell>
          <cell r="R1974" t="str">
            <v>ETE 2020</v>
          </cell>
          <cell r="S1974" t="str">
            <v>APPAREL</v>
          </cell>
          <cell r="T1974" t="str">
            <v>MAN</v>
          </cell>
          <cell r="U1974" t="str">
            <v>(vide)</v>
          </cell>
          <cell r="V1974" t="str">
            <v>PCS</v>
          </cell>
          <cell r="W1974">
            <v>73</v>
          </cell>
          <cell r="X1974">
            <v>73</v>
          </cell>
          <cell r="BS1974">
            <v>9</v>
          </cell>
          <cell r="BT1974">
            <v>14</v>
          </cell>
          <cell r="BU1974">
            <v>35</v>
          </cell>
          <cell r="BV1974">
            <v>11</v>
          </cell>
          <cell r="BW1974">
            <v>4</v>
          </cell>
        </row>
        <row r="1975">
          <cell r="D1975" t="str">
            <v>3111ITW-A00-PCS</v>
          </cell>
          <cell r="E1975" t="str">
            <v>3111ITW</v>
          </cell>
          <cell r="F1975" t="str">
            <v>ROGER 222 BANDA BUMBAG</v>
          </cell>
          <cell r="G1975" t="str">
            <v>A00</v>
          </cell>
          <cell r="H1975" t="str">
            <v>BLUE DK</v>
          </cell>
          <cell r="I1975">
            <v>6.0019999999999998</v>
          </cell>
          <cell r="J1975">
            <v>30</v>
          </cell>
          <cell r="K1975">
            <v>0</v>
          </cell>
          <cell r="L1975">
            <v>12</v>
          </cell>
          <cell r="M1975">
            <v>0</v>
          </cell>
          <cell r="N1975">
            <v>28</v>
          </cell>
          <cell r="O1975">
            <v>0</v>
          </cell>
          <cell r="P1975">
            <v>11.2</v>
          </cell>
          <cell r="Q1975">
            <v>0</v>
          </cell>
          <cell r="R1975" t="str">
            <v>HIVER 2020</v>
          </cell>
          <cell r="S1975" t="str">
            <v>BAG</v>
          </cell>
          <cell r="T1975" t="str">
            <v>UNISEX</v>
          </cell>
          <cell r="U1975" t="str">
            <v>(vide)</v>
          </cell>
          <cell r="V1975" t="str">
            <v>PCS</v>
          </cell>
          <cell r="W1975">
            <v>53</v>
          </cell>
          <cell r="X1975">
            <v>53</v>
          </cell>
          <cell r="CF1975">
            <v>53</v>
          </cell>
        </row>
        <row r="1976">
          <cell r="D1976" t="str">
            <v>3111ITW-A0G-PCS</v>
          </cell>
          <cell r="E1976" t="str">
            <v>3111ITW</v>
          </cell>
          <cell r="F1976" t="str">
            <v>ROGER 222 BANDA BUMBAG</v>
          </cell>
          <cell r="G1976" t="str">
            <v>A0G</v>
          </cell>
          <cell r="H1976" t="str">
            <v>RED BLAZE/WHITE ANTIQUE</v>
          </cell>
          <cell r="I1976">
            <v>6.0019999999999998</v>
          </cell>
          <cell r="J1976">
            <v>30</v>
          </cell>
          <cell r="K1976">
            <v>0</v>
          </cell>
          <cell r="L1976">
            <v>12</v>
          </cell>
          <cell r="M1976">
            <v>0</v>
          </cell>
          <cell r="N1976">
            <v>28</v>
          </cell>
          <cell r="O1976">
            <v>0</v>
          </cell>
          <cell r="P1976">
            <v>11.2</v>
          </cell>
          <cell r="Q1976">
            <v>0</v>
          </cell>
          <cell r="R1976" t="str">
            <v>HIVER 2020</v>
          </cell>
          <cell r="S1976" t="str">
            <v>BAG</v>
          </cell>
          <cell r="T1976" t="str">
            <v>UNISEX</v>
          </cell>
          <cell r="U1976" t="str">
            <v>(vide)</v>
          </cell>
          <cell r="V1976" t="str">
            <v>PCS</v>
          </cell>
          <cell r="W1976">
            <v>41</v>
          </cell>
          <cell r="X1976">
            <v>41</v>
          </cell>
          <cell r="CF1976">
            <v>41</v>
          </cell>
        </row>
        <row r="1977">
          <cell r="D1977" t="str">
            <v>3111ITW-A0I-PCS</v>
          </cell>
          <cell r="E1977" t="str">
            <v>3111ITW</v>
          </cell>
          <cell r="F1977" t="str">
            <v>ROGER 222 BANDA BUMBAG</v>
          </cell>
          <cell r="G1977" t="str">
            <v>A0I</v>
          </cell>
          <cell r="H1977" t="str">
            <v>YELLOW YOLK/WHITE</v>
          </cell>
          <cell r="I1977">
            <v>6.0019999999999998</v>
          </cell>
          <cell r="J1977">
            <v>30</v>
          </cell>
          <cell r="K1977">
            <v>0</v>
          </cell>
          <cell r="L1977">
            <v>12</v>
          </cell>
          <cell r="M1977">
            <v>0</v>
          </cell>
          <cell r="N1977">
            <v>28</v>
          </cell>
          <cell r="O1977">
            <v>0</v>
          </cell>
          <cell r="P1977">
            <v>11.2</v>
          </cell>
          <cell r="Q1977">
            <v>0</v>
          </cell>
          <cell r="R1977" t="str">
            <v>HIVER 2020</v>
          </cell>
          <cell r="S1977" t="str">
            <v>BAG</v>
          </cell>
          <cell r="T1977" t="str">
            <v>UNISEX</v>
          </cell>
          <cell r="U1977" t="str">
            <v>(vide)</v>
          </cell>
          <cell r="V1977" t="str">
            <v>PCS</v>
          </cell>
          <cell r="W1977">
            <v>37</v>
          </cell>
          <cell r="X1977">
            <v>37</v>
          </cell>
          <cell r="CF1977">
            <v>37</v>
          </cell>
        </row>
        <row r="1978">
          <cell r="D1978" t="str">
            <v>3111MTW-A00-PCS</v>
          </cell>
          <cell r="E1978" t="str">
            <v>3111MTW</v>
          </cell>
          <cell r="F1978" t="str">
            <v>ANORI</v>
          </cell>
          <cell r="G1978" t="str">
            <v>A00</v>
          </cell>
          <cell r="H1978" t="str">
            <v>BLUE ROYAL-WHITE-RED</v>
          </cell>
          <cell r="I1978">
            <v>7.8079999999999998</v>
          </cell>
          <cell r="J1978">
            <v>45</v>
          </cell>
          <cell r="K1978">
            <v>0</v>
          </cell>
          <cell r="L1978">
            <v>22.5</v>
          </cell>
          <cell r="M1978">
            <v>0</v>
          </cell>
          <cell r="N1978">
            <v>0</v>
          </cell>
          <cell r="O1978">
            <v>0</v>
          </cell>
          <cell r="P1978">
            <v>0</v>
          </cell>
          <cell r="Q1978">
            <v>0</v>
          </cell>
          <cell r="R1978" t="str">
            <v>HIVER 2019</v>
          </cell>
          <cell r="S1978" t="str">
            <v>APPAREL</v>
          </cell>
          <cell r="T1978" t="str">
            <v>MAN</v>
          </cell>
          <cell r="U1978" t="str">
            <v>(vide)</v>
          </cell>
          <cell r="V1978" t="str">
            <v>PCS</v>
          </cell>
          <cell r="W1978">
            <v>32</v>
          </cell>
          <cell r="X1978">
            <v>32</v>
          </cell>
          <cell r="BT1978">
            <v>16</v>
          </cell>
          <cell r="BU1978">
            <v>8</v>
          </cell>
          <cell r="BV1978">
            <v>3</v>
          </cell>
          <cell r="BW1978">
            <v>5</v>
          </cell>
        </row>
        <row r="1979">
          <cell r="D1979" t="str">
            <v>3111MTW-A01-PCS</v>
          </cell>
          <cell r="E1979" t="str">
            <v>3111MTW</v>
          </cell>
          <cell r="F1979" t="str">
            <v>ANORI</v>
          </cell>
          <cell r="G1979" t="str">
            <v>A01</v>
          </cell>
          <cell r="H1979" t="str">
            <v>RED-WHITE-BLACK</v>
          </cell>
          <cell r="I1979">
            <v>7.8079999999999998</v>
          </cell>
          <cell r="J1979">
            <v>45</v>
          </cell>
          <cell r="K1979">
            <v>0</v>
          </cell>
          <cell r="L1979">
            <v>22.5</v>
          </cell>
          <cell r="M1979">
            <v>0</v>
          </cell>
          <cell r="N1979">
            <v>0</v>
          </cell>
          <cell r="O1979">
            <v>0</v>
          </cell>
          <cell r="P1979">
            <v>0</v>
          </cell>
          <cell r="Q1979">
            <v>0</v>
          </cell>
          <cell r="R1979" t="str">
            <v>HIVER 2019</v>
          </cell>
          <cell r="S1979" t="str">
            <v>APPAREL</v>
          </cell>
          <cell r="T1979" t="str">
            <v>MAN</v>
          </cell>
          <cell r="U1979" t="str">
            <v>(vide)</v>
          </cell>
          <cell r="V1979" t="str">
            <v>PCS</v>
          </cell>
          <cell r="W1979">
            <v>24</v>
          </cell>
          <cell r="X1979">
            <v>24</v>
          </cell>
          <cell r="BT1979">
            <v>5</v>
          </cell>
          <cell r="BU1979">
            <v>2</v>
          </cell>
          <cell r="BV1979">
            <v>9</v>
          </cell>
          <cell r="BW1979">
            <v>8</v>
          </cell>
        </row>
        <row r="1980">
          <cell r="D1980" t="str">
            <v>3111MTW-A03-PCS</v>
          </cell>
          <cell r="E1980" t="str">
            <v>3111MTW</v>
          </cell>
          <cell r="F1980" t="str">
            <v>ANORI</v>
          </cell>
          <cell r="G1980" t="str">
            <v>A03</v>
          </cell>
          <cell r="H1980" t="str">
            <v>BLACK-WHITE-BLACK</v>
          </cell>
          <cell r="I1980">
            <v>7.8079999999999998</v>
          </cell>
          <cell r="J1980">
            <v>45</v>
          </cell>
          <cell r="K1980">
            <v>0</v>
          </cell>
          <cell r="L1980">
            <v>22.5</v>
          </cell>
          <cell r="M1980">
            <v>0</v>
          </cell>
          <cell r="N1980">
            <v>0</v>
          </cell>
          <cell r="O1980">
            <v>0</v>
          </cell>
          <cell r="P1980">
            <v>0</v>
          </cell>
          <cell r="Q1980">
            <v>0</v>
          </cell>
          <cell r="R1980" t="str">
            <v>HIVER 2019</v>
          </cell>
          <cell r="S1980" t="str">
            <v>APPAREL</v>
          </cell>
          <cell r="T1980" t="str">
            <v>MAN</v>
          </cell>
          <cell r="U1980" t="str">
            <v>(vide)</v>
          </cell>
          <cell r="V1980" t="str">
            <v>PCS</v>
          </cell>
          <cell r="W1980">
            <v>7</v>
          </cell>
          <cell r="X1980">
            <v>7</v>
          </cell>
          <cell r="BW1980">
            <v>4</v>
          </cell>
          <cell r="BX1980">
            <v>3</v>
          </cell>
        </row>
        <row r="1981">
          <cell r="D1981" t="str">
            <v>3111N3W-A00-PCS</v>
          </cell>
          <cell r="E1981" t="str">
            <v>3111N3W</v>
          </cell>
          <cell r="F1981" t="str">
            <v xml:space="preserve">VELIZA </v>
          </cell>
          <cell r="G1981" t="str">
            <v>A00</v>
          </cell>
          <cell r="H1981" t="str">
            <v xml:space="preserve">BLACK WHITE </v>
          </cell>
          <cell r="I1981">
            <v>4.9119999999999999</v>
          </cell>
          <cell r="J1981">
            <v>20</v>
          </cell>
          <cell r="K1981">
            <v>0</v>
          </cell>
          <cell r="L1981">
            <v>10</v>
          </cell>
          <cell r="M1981">
            <v>0</v>
          </cell>
          <cell r="N1981">
            <v>30</v>
          </cell>
          <cell r="O1981">
            <v>0</v>
          </cell>
          <cell r="P1981">
            <v>15</v>
          </cell>
          <cell r="Q1981">
            <v>0</v>
          </cell>
          <cell r="R1981" t="str">
            <v>HIVER 2019</v>
          </cell>
          <cell r="S1981" t="str">
            <v>BAG</v>
          </cell>
          <cell r="T1981" t="str">
            <v>UNISEX</v>
          </cell>
          <cell r="U1981" t="str">
            <v>(vide)</v>
          </cell>
          <cell r="V1981" t="str">
            <v>PCS</v>
          </cell>
          <cell r="W1981">
            <v>102</v>
          </cell>
          <cell r="X1981">
            <v>102</v>
          </cell>
          <cell r="BS1981">
            <v>102</v>
          </cell>
        </row>
        <row r="1982">
          <cell r="D1982" t="str">
            <v>3111N3W-A00-PCS</v>
          </cell>
          <cell r="E1982" t="str">
            <v>3111N3W</v>
          </cell>
          <cell r="F1982" t="str">
            <v xml:space="preserve">VELIZA </v>
          </cell>
          <cell r="G1982" t="str">
            <v>A00</v>
          </cell>
          <cell r="H1982" t="str">
            <v xml:space="preserve">BLACK WHITE </v>
          </cell>
          <cell r="I1982">
            <v>4.9119999999999999</v>
          </cell>
          <cell r="J1982">
            <v>25</v>
          </cell>
          <cell r="K1982">
            <v>0</v>
          </cell>
          <cell r="L1982">
            <v>12.5</v>
          </cell>
          <cell r="M1982">
            <v>0</v>
          </cell>
          <cell r="N1982">
            <v>30</v>
          </cell>
          <cell r="O1982">
            <v>0</v>
          </cell>
          <cell r="P1982">
            <v>15</v>
          </cell>
          <cell r="Q1982">
            <v>0</v>
          </cell>
          <cell r="R1982" t="str">
            <v>HIVER 2019</v>
          </cell>
          <cell r="S1982" t="str">
            <v>BAG</v>
          </cell>
          <cell r="T1982" t="str">
            <v>UNISEX</v>
          </cell>
          <cell r="U1982" t="str">
            <v>(vide)</v>
          </cell>
          <cell r="V1982" t="str">
            <v>PCS</v>
          </cell>
          <cell r="W1982">
            <v>101</v>
          </cell>
          <cell r="X1982">
            <v>101</v>
          </cell>
          <cell r="BT1982">
            <v>101</v>
          </cell>
        </row>
        <row r="1983">
          <cell r="D1983" t="str">
            <v>3111N3W-A00-PCS</v>
          </cell>
          <cell r="E1983" t="str">
            <v>3111N3W</v>
          </cell>
          <cell r="F1983" t="str">
            <v xml:space="preserve">VELIZA </v>
          </cell>
          <cell r="G1983" t="str">
            <v>A00</v>
          </cell>
          <cell r="H1983" t="str">
            <v xml:space="preserve">BLACK WHITE </v>
          </cell>
          <cell r="I1983">
            <v>4.9119999999999999</v>
          </cell>
          <cell r="J1983">
            <v>30</v>
          </cell>
          <cell r="K1983">
            <v>0</v>
          </cell>
          <cell r="L1983">
            <v>15</v>
          </cell>
          <cell r="M1983">
            <v>0</v>
          </cell>
          <cell r="N1983">
            <v>30</v>
          </cell>
          <cell r="O1983">
            <v>0</v>
          </cell>
          <cell r="P1983">
            <v>15</v>
          </cell>
          <cell r="Q1983">
            <v>0</v>
          </cell>
          <cell r="R1983" t="str">
            <v>HIVER 2019</v>
          </cell>
          <cell r="S1983" t="str">
            <v>BAG</v>
          </cell>
          <cell r="T1983" t="str">
            <v>UNISEX</v>
          </cell>
          <cell r="U1983" t="str">
            <v>(vide)</v>
          </cell>
          <cell r="V1983" t="str">
            <v>PCS</v>
          </cell>
          <cell r="W1983">
            <v>79</v>
          </cell>
          <cell r="X1983">
            <v>79</v>
          </cell>
          <cell r="BU1983">
            <v>79</v>
          </cell>
        </row>
        <row r="1984">
          <cell r="D1984" t="str">
            <v>3111N3W_CD-A00-PCS</v>
          </cell>
          <cell r="E1984" t="str">
            <v>3111N3W_CD</v>
          </cell>
          <cell r="F1984" t="str">
            <v>VELIZA CDISCOUNT</v>
          </cell>
          <cell r="G1984" t="str">
            <v>A00</v>
          </cell>
          <cell r="H1984" t="str">
            <v xml:space="preserve">BLACK WHITE </v>
          </cell>
          <cell r="I1984">
            <v>5.0380000000000003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30</v>
          </cell>
          <cell r="O1984">
            <v>0</v>
          </cell>
          <cell r="P1984">
            <v>15</v>
          </cell>
          <cell r="Q1984">
            <v>0</v>
          </cell>
          <cell r="R1984" t="str">
            <v>HIVER 2019</v>
          </cell>
          <cell r="S1984" t="str">
            <v>BAG</v>
          </cell>
          <cell r="T1984" t="str">
            <v>UNISEX</v>
          </cell>
          <cell r="U1984" t="str">
            <v>(vide)</v>
          </cell>
          <cell r="V1984" t="str">
            <v>PCS</v>
          </cell>
          <cell r="W1984">
            <v>500</v>
          </cell>
          <cell r="X1984">
            <v>500</v>
          </cell>
          <cell r="BT1984">
            <v>500</v>
          </cell>
        </row>
        <row r="1985">
          <cell r="D1985" t="str">
            <v>3111T3W-A00-PCS</v>
          </cell>
          <cell r="E1985" t="str">
            <v>3111T3W</v>
          </cell>
          <cell r="F1985" t="str">
            <v>GALINY SWEAT</v>
          </cell>
          <cell r="G1985" t="str">
            <v>A00</v>
          </cell>
          <cell r="H1985" t="str">
            <v>BLUE NAVY / WINE</v>
          </cell>
          <cell r="I1985">
            <v>6.3970000000000002</v>
          </cell>
          <cell r="J1985">
            <v>45</v>
          </cell>
          <cell r="K1985">
            <v>0</v>
          </cell>
          <cell r="L1985">
            <v>22.5</v>
          </cell>
          <cell r="M1985">
            <v>0</v>
          </cell>
          <cell r="N1985">
            <v>40</v>
          </cell>
          <cell r="O1985">
            <v>0</v>
          </cell>
          <cell r="P1985">
            <v>20</v>
          </cell>
          <cell r="Q1985">
            <v>0</v>
          </cell>
          <cell r="R1985" t="str">
            <v>HIVER 2019</v>
          </cell>
          <cell r="S1985" t="str">
            <v>APPAREL</v>
          </cell>
          <cell r="T1985" t="str">
            <v>MAN</v>
          </cell>
          <cell r="U1985" t="str">
            <v>(vide)</v>
          </cell>
          <cell r="V1985" t="str">
            <v>PCS</v>
          </cell>
          <cell r="W1985">
            <v>18</v>
          </cell>
          <cell r="X1985">
            <v>18</v>
          </cell>
          <cell r="BT1985">
            <v>6</v>
          </cell>
          <cell r="BU1985">
            <v>3</v>
          </cell>
          <cell r="BV1985">
            <v>2</v>
          </cell>
          <cell r="BX1985">
            <v>7</v>
          </cell>
        </row>
        <row r="1986">
          <cell r="D1986" t="str">
            <v>3111Y9W-A00-C15M</v>
          </cell>
          <cell r="E1986" t="str">
            <v>3111Y9W</v>
          </cell>
          <cell r="F1986" t="str">
            <v>IBLOUI</v>
          </cell>
          <cell r="G1986" t="str">
            <v>A00</v>
          </cell>
          <cell r="H1986" t="str">
            <v>BLACK/LIGHT GREY/RED</v>
          </cell>
          <cell r="I1986">
            <v>8.2249999999999996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 t="str">
            <v>ETE 2020</v>
          </cell>
          <cell r="S1986" t="str">
            <v>APPAREL</v>
          </cell>
          <cell r="T1986" t="str">
            <v>MAN</v>
          </cell>
          <cell r="U1986" t="str">
            <v>L-3|M-4|S-4|XL-1|XS-3</v>
          </cell>
          <cell r="V1986" t="str">
            <v>C15M</v>
          </cell>
          <cell r="W1986">
            <v>390</v>
          </cell>
          <cell r="X1986">
            <v>26</v>
          </cell>
          <cell r="CG1986">
            <v>26</v>
          </cell>
        </row>
        <row r="1987">
          <cell r="D1987" t="str">
            <v>3111Y9W-A00-PCS</v>
          </cell>
          <cell r="E1987" t="str">
            <v>3111Y9W</v>
          </cell>
          <cell r="F1987" t="str">
            <v>IBLOUI</v>
          </cell>
          <cell r="G1987" t="str">
            <v>A00</v>
          </cell>
          <cell r="H1987" t="str">
            <v>BLACK/LIGHT GREY/RED</v>
          </cell>
          <cell r="I1987">
            <v>8.2249999999999996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 t="str">
            <v>ETE 2020</v>
          </cell>
          <cell r="S1987" t="str">
            <v>APPAREL</v>
          </cell>
          <cell r="T1987" t="str">
            <v>MAN</v>
          </cell>
          <cell r="U1987" t="str">
            <v>(vide)</v>
          </cell>
          <cell r="V1987" t="str">
            <v>PCS</v>
          </cell>
          <cell r="W1987">
            <v>14</v>
          </cell>
          <cell r="X1987">
            <v>14</v>
          </cell>
          <cell r="BS1987">
            <v>2</v>
          </cell>
          <cell r="BT1987">
            <v>3</v>
          </cell>
          <cell r="BU1987">
            <v>1</v>
          </cell>
          <cell r="BV1987">
            <v>2</v>
          </cell>
          <cell r="BW1987">
            <v>6</v>
          </cell>
        </row>
        <row r="1988">
          <cell r="D1988" t="str">
            <v>3111YVW-A00-C12M</v>
          </cell>
          <cell r="E1988" t="str">
            <v>3111YVW</v>
          </cell>
          <cell r="F1988" t="str">
            <v xml:space="preserve">IGNAM </v>
          </cell>
          <cell r="G1988" t="str">
            <v>A00</v>
          </cell>
          <cell r="H1988" t="str">
            <v>BLACK/LIGHT GREY/RED</v>
          </cell>
          <cell r="I1988">
            <v>6.1929999999999996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  <cell r="N1988">
            <v>0</v>
          </cell>
          <cell r="O1988">
            <v>0</v>
          </cell>
          <cell r="P1988">
            <v>0</v>
          </cell>
          <cell r="Q1988">
            <v>0</v>
          </cell>
          <cell r="R1988" t="str">
            <v>ETE 2020</v>
          </cell>
          <cell r="S1988" t="str">
            <v>APPAREL</v>
          </cell>
          <cell r="T1988" t="str">
            <v>MAN</v>
          </cell>
          <cell r="U1988" t="str">
            <v>L-2|M-4|S-3|XL-1|XS-2</v>
          </cell>
          <cell r="V1988" t="str">
            <v>C12M</v>
          </cell>
          <cell r="W1988">
            <v>288</v>
          </cell>
          <cell r="X1988">
            <v>24</v>
          </cell>
          <cell r="CG1988">
            <v>24</v>
          </cell>
        </row>
        <row r="1989">
          <cell r="D1989" t="str">
            <v>3111YVW-A00-PCS</v>
          </cell>
          <cell r="E1989" t="str">
            <v>3111YVW</v>
          </cell>
          <cell r="F1989" t="str">
            <v xml:space="preserve">IGNAM </v>
          </cell>
          <cell r="G1989" t="str">
            <v>A00</v>
          </cell>
          <cell r="H1989" t="str">
            <v>BLACK/LIGHT GREY/RED</v>
          </cell>
          <cell r="I1989">
            <v>6.1929999999999996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  <cell r="R1989" t="str">
            <v>ETE 2020</v>
          </cell>
          <cell r="S1989" t="str">
            <v>APPAREL</v>
          </cell>
          <cell r="T1989" t="str">
            <v>MAN</v>
          </cell>
          <cell r="U1989" t="str">
            <v>(vide)</v>
          </cell>
          <cell r="V1989" t="str">
            <v>PCS</v>
          </cell>
          <cell r="W1989">
            <v>23</v>
          </cell>
          <cell r="X1989">
            <v>23</v>
          </cell>
          <cell r="BS1989">
            <v>2</v>
          </cell>
          <cell r="BT1989">
            <v>1</v>
          </cell>
          <cell r="BU1989">
            <v>17</v>
          </cell>
          <cell r="BV1989">
            <v>3</v>
          </cell>
        </row>
        <row r="1990">
          <cell r="D1990" t="str">
            <v>311246W-A05-PCS</v>
          </cell>
          <cell r="E1990" t="str">
            <v>311246W</v>
          </cell>
          <cell r="F1990" t="str">
            <v>QUALIX</v>
          </cell>
          <cell r="G1990" t="str">
            <v>A05</v>
          </cell>
          <cell r="H1990" t="str">
            <v xml:space="preserve">PINK ROSE/OFF WHITE MEL/GREEN </v>
          </cell>
          <cell r="I1990">
            <v>3.2629999999999999</v>
          </cell>
          <cell r="J1990">
            <v>0</v>
          </cell>
          <cell r="K1990">
            <v>20</v>
          </cell>
          <cell r="L1990">
            <v>0</v>
          </cell>
          <cell r="M1990">
            <v>10</v>
          </cell>
          <cell r="N1990">
            <v>0</v>
          </cell>
          <cell r="O1990">
            <v>18</v>
          </cell>
          <cell r="P1990">
            <v>0</v>
          </cell>
          <cell r="Q1990">
            <v>9</v>
          </cell>
          <cell r="R1990" t="str">
            <v>ETE 2020</v>
          </cell>
          <cell r="S1990" t="str">
            <v>APPAREL</v>
          </cell>
          <cell r="T1990" t="str">
            <v>GIRL</v>
          </cell>
          <cell r="U1990" t="str">
            <v>(vide)</v>
          </cell>
          <cell r="V1990" t="str">
            <v>PCS</v>
          </cell>
          <cell r="W1990">
            <v>119</v>
          </cell>
          <cell r="X1990">
            <v>119</v>
          </cell>
          <cell r="BG1990">
            <v>13</v>
          </cell>
          <cell r="BI1990">
            <v>20</v>
          </cell>
          <cell r="BJ1990">
            <v>25</v>
          </cell>
          <cell r="BL1990">
            <v>29</v>
          </cell>
          <cell r="BN1990">
            <v>32</v>
          </cell>
        </row>
        <row r="1991">
          <cell r="D1991" t="str">
            <v>311247W-A04-PCS</v>
          </cell>
          <cell r="E1991" t="str">
            <v>311247W</v>
          </cell>
          <cell r="F1991" t="str">
            <v>KELVIN</v>
          </cell>
          <cell r="G1991" t="str">
            <v>A04</v>
          </cell>
          <cell r="H1991" t="str">
            <v>GREY COLD MEL/BLACK</v>
          </cell>
          <cell r="I1991">
            <v>3.5830000000000002</v>
          </cell>
          <cell r="J1991">
            <v>0</v>
          </cell>
          <cell r="K1991">
            <v>20</v>
          </cell>
          <cell r="L1991">
            <v>0</v>
          </cell>
          <cell r="M1991">
            <v>10</v>
          </cell>
          <cell r="N1991">
            <v>0</v>
          </cell>
          <cell r="O1991">
            <v>18</v>
          </cell>
          <cell r="P1991">
            <v>0</v>
          </cell>
          <cell r="Q1991">
            <v>9</v>
          </cell>
          <cell r="R1991" t="str">
            <v>ETE 2020</v>
          </cell>
          <cell r="S1991" t="str">
            <v>APPAREL</v>
          </cell>
          <cell r="T1991" t="str">
            <v>BOY</v>
          </cell>
          <cell r="U1991" t="str">
            <v>(vide)</v>
          </cell>
          <cell r="V1991" t="str">
            <v>PCS</v>
          </cell>
          <cell r="W1991">
            <v>366</v>
          </cell>
          <cell r="X1991">
            <v>366</v>
          </cell>
          <cell r="BG1991">
            <v>46</v>
          </cell>
          <cell r="BI1991">
            <v>52</v>
          </cell>
          <cell r="BJ1991">
            <v>79</v>
          </cell>
          <cell r="BL1991">
            <v>79</v>
          </cell>
          <cell r="BN1991">
            <v>69</v>
          </cell>
          <cell r="BP1991">
            <v>41</v>
          </cell>
        </row>
        <row r="1992">
          <cell r="D1992" t="str">
            <v>311247W-A06-PCS</v>
          </cell>
          <cell r="E1992" t="str">
            <v>311247W</v>
          </cell>
          <cell r="F1992" t="str">
            <v>KELVIN</v>
          </cell>
          <cell r="G1992" t="str">
            <v>A06</v>
          </cell>
          <cell r="H1992" t="str">
            <v>BLUE AZZARO/BLACK</v>
          </cell>
          <cell r="I1992">
            <v>3.5830000000000002</v>
          </cell>
          <cell r="J1992">
            <v>0</v>
          </cell>
          <cell r="K1992">
            <v>20</v>
          </cell>
          <cell r="L1992">
            <v>0</v>
          </cell>
          <cell r="M1992">
            <v>10</v>
          </cell>
          <cell r="N1992">
            <v>0</v>
          </cell>
          <cell r="O1992">
            <v>18</v>
          </cell>
          <cell r="P1992">
            <v>0</v>
          </cell>
          <cell r="Q1992">
            <v>9</v>
          </cell>
          <cell r="R1992" t="str">
            <v>ETE 2020</v>
          </cell>
          <cell r="S1992" t="str">
            <v>APPAREL</v>
          </cell>
          <cell r="T1992" t="str">
            <v>BOY</v>
          </cell>
          <cell r="U1992" t="str">
            <v>(vide)</v>
          </cell>
          <cell r="V1992" t="str">
            <v>PCS</v>
          </cell>
          <cell r="W1992">
            <v>250</v>
          </cell>
          <cell r="X1992">
            <v>250</v>
          </cell>
          <cell r="BG1992">
            <v>25</v>
          </cell>
          <cell r="BI1992">
            <v>38</v>
          </cell>
          <cell r="BJ1992">
            <v>65</v>
          </cell>
          <cell r="BL1992">
            <v>56</v>
          </cell>
          <cell r="BN1992">
            <v>41</v>
          </cell>
          <cell r="BP1992">
            <v>25</v>
          </cell>
        </row>
        <row r="1993">
          <cell r="D1993" t="str">
            <v>311247W-A07-PCS</v>
          </cell>
          <cell r="E1993" t="str">
            <v>311247W</v>
          </cell>
          <cell r="F1993" t="str">
            <v>KELVIN</v>
          </cell>
          <cell r="G1993" t="str">
            <v>A07</v>
          </cell>
          <cell r="H1993" t="str">
            <v>DARK GREY/BLACK</v>
          </cell>
          <cell r="I1993">
            <v>3.5830000000000002</v>
          </cell>
          <cell r="J1993">
            <v>0</v>
          </cell>
          <cell r="K1993">
            <v>23</v>
          </cell>
          <cell r="L1993">
            <v>0</v>
          </cell>
          <cell r="M1993">
            <v>11.5</v>
          </cell>
          <cell r="N1993">
            <v>0</v>
          </cell>
          <cell r="O1993">
            <v>20</v>
          </cell>
          <cell r="P1993">
            <v>0</v>
          </cell>
          <cell r="Q1993">
            <v>10</v>
          </cell>
          <cell r="R1993" t="str">
            <v>ETE 2020</v>
          </cell>
          <cell r="S1993" t="str">
            <v>APPAREL</v>
          </cell>
          <cell r="T1993" t="str">
            <v>BOY</v>
          </cell>
          <cell r="U1993" t="str">
            <v>(vide)</v>
          </cell>
          <cell r="V1993" t="str">
            <v>PCS</v>
          </cell>
          <cell r="W1993">
            <v>455</v>
          </cell>
          <cell r="X1993">
            <v>455</v>
          </cell>
          <cell r="BG1993">
            <v>32</v>
          </cell>
          <cell r="BI1993">
            <v>68</v>
          </cell>
          <cell r="BJ1993">
            <v>122</v>
          </cell>
          <cell r="BL1993">
            <v>111</v>
          </cell>
          <cell r="BN1993">
            <v>76</v>
          </cell>
          <cell r="BP1993">
            <v>46</v>
          </cell>
        </row>
        <row r="1994">
          <cell r="D1994" t="str">
            <v>31124PW-A01-PCS</v>
          </cell>
          <cell r="E1994" t="str">
            <v>31124PW</v>
          </cell>
          <cell r="F1994" t="str">
            <v>QUARDY</v>
          </cell>
          <cell r="G1994" t="str">
            <v>A01</v>
          </cell>
          <cell r="H1994" t="str">
            <v>ARDOISE MEL GREY INK/PINK ROSE</v>
          </cell>
          <cell r="I1994">
            <v>3.2629999999999999</v>
          </cell>
          <cell r="J1994">
            <v>0</v>
          </cell>
          <cell r="K1994">
            <v>22</v>
          </cell>
          <cell r="L1994">
            <v>0</v>
          </cell>
          <cell r="M1994">
            <v>11</v>
          </cell>
          <cell r="N1994">
            <v>0</v>
          </cell>
          <cell r="O1994">
            <v>20</v>
          </cell>
          <cell r="P1994">
            <v>0</v>
          </cell>
          <cell r="Q1994">
            <v>10</v>
          </cell>
          <cell r="R1994" t="str">
            <v>ETE 2020</v>
          </cell>
          <cell r="S1994" t="str">
            <v>APPAREL</v>
          </cell>
          <cell r="T1994" t="str">
            <v>GIRL</v>
          </cell>
          <cell r="U1994" t="str">
            <v>(vide)</v>
          </cell>
          <cell r="V1994" t="str">
            <v>PCS</v>
          </cell>
          <cell r="W1994">
            <v>218</v>
          </cell>
          <cell r="X1994">
            <v>218</v>
          </cell>
          <cell r="BG1994">
            <v>42</v>
          </cell>
          <cell r="BI1994">
            <v>43</v>
          </cell>
          <cell r="BJ1994">
            <v>45</v>
          </cell>
          <cell r="BL1994">
            <v>46</v>
          </cell>
          <cell r="BN1994">
            <v>42</v>
          </cell>
        </row>
        <row r="1995">
          <cell r="D1995" t="str">
            <v>31124QW-A03-PCS</v>
          </cell>
          <cell r="E1995" t="str">
            <v>31124QW</v>
          </cell>
          <cell r="F1995" t="str">
            <v>KENY</v>
          </cell>
          <cell r="G1995" t="str">
            <v>A03</v>
          </cell>
          <cell r="H1995" t="str">
            <v>BLACK/BLUE AZZARO</v>
          </cell>
          <cell r="I1995">
            <v>5.56</v>
          </cell>
          <cell r="J1995">
            <v>0</v>
          </cell>
          <cell r="K1995">
            <v>35</v>
          </cell>
          <cell r="L1995">
            <v>0</v>
          </cell>
          <cell r="M1995">
            <v>17.5</v>
          </cell>
          <cell r="N1995">
            <v>0</v>
          </cell>
          <cell r="O1995">
            <v>32</v>
          </cell>
          <cell r="P1995">
            <v>0</v>
          </cell>
          <cell r="Q1995">
            <v>16</v>
          </cell>
          <cell r="R1995" t="str">
            <v>ETE 2020</v>
          </cell>
          <cell r="S1995" t="str">
            <v>APPAREL</v>
          </cell>
          <cell r="T1995" t="str">
            <v>BOY</v>
          </cell>
          <cell r="U1995" t="str">
            <v>(vide)</v>
          </cell>
          <cell r="V1995" t="str">
            <v>PCS</v>
          </cell>
          <cell r="W1995">
            <v>109</v>
          </cell>
          <cell r="X1995">
            <v>109</v>
          </cell>
          <cell r="BG1995">
            <v>17</v>
          </cell>
          <cell r="BI1995">
            <v>20</v>
          </cell>
          <cell r="BJ1995">
            <v>25</v>
          </cell>
          <cell r="BL1995">
            <v>22</v>
          </cell>
          <cell r="BN1995">
            <v>11</v>
          </cell>
          <cell r="BP1995">
            <v>14</v>
          </cell>
        </row>
        <row r="1996">
          <cell r="D1996" t="str">
            <v>31124RW-A08-PCS</v>
          </cell>
          <cell r="E1996" t="str">
            <v>31124RW</v>
          </cell>
          <cell r="F1996" t="str">
            <v>QUISS</v>
          </cell>
          <cell r="G1996" t="str">
            <v>A08</v>
          </cell>
          <cell r="H1996" t="str">
            <v>PINK ROSE/GREEN SHARP</v>
          </cell>
          <cell r="I1996">
            <v>2.085</v>
          </cell>
          <cell r="J1996">
            <v>0</v>
          </cell>
          <cell r="K1996">
            <v>15</v>
          </cell>
          <cell r="L1996">
            <v>0</v>
          </cell>
          <cell r="M1996">
            <v>7.5</v>
          </cell>
          <cell r="N1996">
            <v>0</v>
          </cell>
          <cell r="O1996">
            <v>15</v>
          </cell>
          <cell r="P1996">
            <v>0</v>
          </cell>
          <cell r="Q1996">
            <v>7.5</v>
          </cell>
          <cell r="R1996" t="str">
            <v>ETE 2020</v>
          </cell>
          <cell r="S1996" t="str">
            <v>APPAREL</v>
          </cell>
          <cell r="T1996" t="str">
            <v>GIRL</v>
          </cell>
          <cell r="U1996" t="str">
            <v>(vide)</v>
          </cell>
          <cell r="V1996" t="str">
            <v>PCS</v>
          </cell>
          <cell r="W1996">
            <v>67</v>
          </cell>
          <cell r="X1996">
            <v>67</v>
          </cell>
          <cell r="BG1996">
            <v>12</v>
          </cell>
          <cell r="BI1996">
            <v>13</v>
          </cell>
          <cell r="BJ1996">
            <v>12</v>
          </cell>
          <cell r="BL1996">
            <v>14</v>
          </cell>
          <cell r="BN1996">
            <v>16</v>
          </cell>
        </row>
        <row r="1997">
          <cell r="D1997" t="str">
            <v>31124RW-A09-PCS</v>
          </cell>
          <cell r="E1997" t="str">
            <v>31124RW</v>
          </cell>
          <cell r="F1997" t="str">
            <v>QUISS</v>
          </cell>
          <cell r="G1997" t="str">
            <v>A09</v>
          </cell>
          <cell r="H1997" t="str">
            <v>GREEN SHARP/PINK ROSE</v>
          </cell>
          <cell r="I1997">
            <v>2.085</v>
          </cell>
          <cell r="J1997">
            <v>0</v>
          </cell>
          <cell r="K1997">
            <v>15</v>
          </cell>
          <cell r="L1997">
            <v>0</v>
          </cell>
          <cell r="M1997">
            <v>7.5</v>
          </cell>
          <cell r="N1997">
            <v>0</v>
          </cell>
          <cell r="O1997">
            <v>15</v>
          </cell>
          <cell r="P1997">
            <v>0</v>
          </cell>
          <cell r="Q1997">
            <v>7.5</v>
          </cell>
          <cell r="R1997" t="str">
            <v>ETE 2020</v>
          </cell>
          <cell r="S1997" t="str">
            <v>APPAREL</v>
          </cell>
          <cell r="T1997" t="str">
            <v>GIRL</v>
          </cell>
          <cell r="U1997" t="str">
            <v>(vide)</v>
          </cell>
          <cell r="V1997" t="str">
            <v>PCS</v>
          </cell>
          <cell r="W1997">
            <v>305</v>
          </cell>
          <cell r="X1997">
            <v>305</v>
          </cell>
          <cell r="BG1997">
            <v>37</v>
          </cell>
          <cell r="BI1997">
            <v>48</v>
          </cell>
          <cell r="BJ1997">
            <v>78</v>
          </cell>
          <cell r="BL1997">
            <v>73</v>
          </cell>
          <cell r="BN1997">
            <v>69</v>
          </cell>
        </row>
        <row r="1998">
          <cell r="D1998" t="str">
            <v>31124RW-A0A-PCS</v>
          </cell>
          <cell r="E1998" t="str">
            <v>31124RW</v>
          </cell>
          <cell r="F1998" t="str">
            <v>QUISS</v>
          </cell>
          <cell r="G1998" t="str">
            <v>A0A</v>
          </cell>
          <cell r="H1998" t="str">
            <v>OFF WHITE MEL/GREEN SHARP</v>
          </cell>
          <cell r="I1998">
            <v>2.085</v>
          </cell>
          <cell r="J1998">
            <v>0</v>
          </cell>
          <cell r="K1998">
            <v>15</v>
          </cell>
          <cell r="L1998">
            <v>0</v>
          </cell>
          <cell r="M1998">
            <v>7.5</v>
          </cell>
          <cell r="N1998">
            <v>0</v>
          </cell>
          <cell r="O1998">
            <v>15</v>
          </cell>
          <cell r="P1998">
            <v>0</v>
          </cell>
          <cell r="Q1998">
            <v>7.5</v>
          </cell>
          <cell r="R1998" t="str">
            <v>ETE 2020</v>
          </cell>
          <cell r="S1998" t="str">
            <v>APPAREL</v>
          </cell>
          <cell r="T1998" t="str">
            <v>GIRL</v>
          </cell>
          <cell r="U1998" t="str">
            <v>(vide)</v>
          </cell>
          <cell r="V1998" t="str">
            <v>PCS</v>
          </cell>
          <cell r="W1998">
            <v>103</v>
          </cell>
          <cell r="X1998">
            <v>103</v>
          </cell>
          <cell r="BG1998">
            <v>18</v>
          </cell>
          <cell r="BI1998">
            <v>21</v>
          </cell>
          <cell r="BJ1998">
            <v>24</v>
          </cell>
          <cell r="BL1998">
            <v>20</v>
          </cell>
          <cell r="BN1998">
            <v>20</v>
          </cell>
        </row>
        <row r="1999">
          <cell r="D1999" t="str">
            <v>31124UW-A04-PCS</v>
          </cell>
          <cell r="E1999" t="str">
            <v>31124UW</v>
          </cell>
          <cell r="F1999" t="str">
            <v>KAEL</v>
          </cell>
          <cell r="G1999" t="str">
            <v>A04</v>
          </cell>
          <cell r="H1999" t="str">
            <v>GREY COLD MEL/BLACK</v>
          </cell>
          <cell r="I1999">
            <v>2.085</v>
          </cell>
          <cell r="J1999">
            <v>0</v>
          </cell>
          <cell r="K1999">
            <v>15</v>
          </cell>
          <cell r="L1999">
            <v>0</v>
          </cell>
          <cell r="M1999">
            <v>7.5</v>
          </cell>
          <cell r="N1999">
            <v>0</v>
          </cell>
          <cell r="O1999">
            <v>15</v>
          </cell>
          <cell r="P1999">
            <v>0</v>
          </cell>
          <cell r="Q1999">
            <v>7.5</v>
          </cell>
          <cell r="R1999" t="str">
            <v>ETE 2020</v>
          </cell>
          <cell r="S1999" t="str">
            <v>APPAREL</v>
          </cell>
          <cell r="T1999" t="str">
            <v>BOY</v>
          </cell>
          <cell r="U1999" t="str">
            <v>(vide)</v>
          </cell>
          <cell r="V1999" t="str">
            <v>PCS</v>
          </cell>
          <cell r="W1999">
            <v>211</v>
          </cell>
          <cell r="X1999">
            <v>211</v>
          </cell>
          <cell r="BG1999">
            <v>20</v>
          </cell>
          <cell r="BI1999">
            <v>37</v>
          </cell>
          <cell r="BJ1999">
            <v>35</v>
          </cell>
          <cell r="BL1999">
            <v>45</v>
          </cell>
          <cell r="BN1999">
            <v>54</v>
          </cell>
          <cell r="BP1999">
            <v>20</v>
          </cell>
        </row>
        <row r="2000">
          <cell r="D2000" t="str">
            <v>31124UW-A0B-PCS</v>
          </cell>
          <cell r="E2000" t="str">
            <v>31124UW</v>
          </cell>
          <cell r="F2000" t="str">
            <v>KAEL</v>
          </cell>
          <cell r="G2000" t="str">
            <v>A0B</v>
          </cell>
          <cell r="H2000" t="str">
            <v>WHITE/BLUE AZZARO</v>
          </cell>
          <cell r="I2000">
            <v>2.085</v>
          </cell>
          <cell r="J2000">
            <v>0</v>
          </cell>
          <cell r="K2000">
            <v>15</v>
          </cell>
          <cell r="L2000">
            <v>0</v>
          </cell>
          <cell r="M2000">
            <v>7.5</v>
          </cell>
          <cell r="N2000">
            <v>0</v>
          </cell>
          <cell r="O2000">
            <v>15</v>
          </cell>
          <cell r="P2000">
            <v>0</v>
          </cell>
          <cell r="Q2000">
            <v>7.5</v>
          </cell>
          <cell r="R2000" t="str">
            <v>ETE 2020</v>
          </cell>
          <cell r="S2000" t="str">
            <v>APPAREL</v>
          </cell>
          <cell r="T2000" t="str">
            <v>BOY</v>
          </cell>
          <cell r="U2000" t="str">
            <v>(vide)</v>
          </cell>
          <cell r="V2000" t="str">
            <v>PCS</v>
          </cell>
          <cell r="W2000">
            <v>327</v>
          </cell>
          <cell r="X2000">
            <v>327</v>
          </cell>
          <cell r="BG2000">
            <v>33</v>
          </cell>
          <cell r="BI2000">
            <v>46</v>
          </cell>
          <cell r="BJ2000">
            <v>79</v>
          </cell>
          <cell r="BL2000">
            <v>71</v>
          </cell>
          <cell r="BN2000">
            <v>65</v>
          </cell>
          <cell r="BP2000">
            <v>33</v>
          </cell>
        </row>
        <row r="2001">
          <cell r="D2001" t="str">
            <v>31124UW-A0C-PCS</v>
          </cell>
          <cell r="E2001" t="str">
            <v>31124UW</v>
          </cell>
          <cell r="F2001" t="str">
            <v>KAEL</v>
          </cell>
          <cell r="G2001" t="str">
            <v>A0C</v>
          </cell>
          <cell r="H2001" t="str">
            <v>BLACK/OFF WHITE MEL/BLUE AZZAR</v>
          </cell>
          <cell r="I2001">
            <v>2.085</v>
          </cell>
          <cell r="J2001">
            <v>0</v>
          </cell>
          <cell r="K2001">
            <v>15</v>
          </cell>
          <cell r="L2001">
            <v>0</v>
          </cell>
          <cell r="M2001">
            <v>7.5</v>
          </cell>
          <cell r="N2001">
            <v>0</v>
          </cell>
          <cell r="O2001">
            <v>15</v>
          </cell>
          <cell r="P2001">
            <v>0</v>
          </cell>
          <cell r="Q2001">
            <v>7.5</v>
          </cell>
          <cell r="R2001" t="str">
            <v>ETE 2020</v>
          </cell>
          <cell r="S2001" t="str">
            <v>APPAREL</v>
          </cell>
          <cell r="T2001" t="str">
            <v>BOY</v>
          </cell>
          <cell r="U2001" t="str">
            <v>(vide)</v>
          </cell>
          <cell r="V2001" t="str">
            <v>PCS</v>
          </cell>
          <cell r="W2001">
            <v>289</v>
          </cell>
          <cell r="X2001">
            <v>289</v>
          </cell>
          <cell r="BG2001">
            <v>29</v>
          </cell>
          <cell r="BI2001">
            <v>42</v>
          </cell>
          <cell r="BJ2001">
            <v>48</v>
          </cell>
          <cell r="BL2001">
            <v>60</v>
          </cell>
          <cell r="BN2001">
            <v>58</v>
          </cell>
          <cell r="BP2001">
            <v>52</v>
          </cell>
        </row>
        <row r="2002">
          <cell r="D2002" t="str">
            <v>31124VW-A0D-PCS</v>
          </cell>
          <cell r="E2002" t="str">
            <v>31124VW</v>
          </cell>
          <cell r="F2002" t="str">
            <v>KIM</v>
          </cell>
          <cell r="G2002" t="str">
            <v>A0D</v>
          </cell>
          <cell r="H2002" t="str">
            <v>GREY SHADOW</v>
          </cell>
          <cell r="I2002">
            <v>2.391</v>
          </cell>
          <cell r="J2002">
            <v>0</v>
          </cell>
          <cell r="K2002">
            <v>18</v>
          </cell>
          <cell r="L2002">
            <v>0</v>
          </cell>
          <cell r="M2002">
            <v>9</v>
          </cell>
          <cell r="N2002">
            <v>0</v>
          </cell>
          <cell r="O2002">
            <v>16</v>
          </cell>
          <cell r="P2002">
            <v>0</v>
          </cell>
          <cell r="Q2002">
            <v>8</v>
          </cell>
          <cell r="R2002" t="str">
            <v>ETE 2020</v>
          </cell>
          <cell r="S2002" t="str">
            <v>APPAREL</v>
          </cell>
          <cell r="T2002" t="str">
            <v>BOY</v>
          </cell>
          <cell r="U2002" t="str">
            <v>(vide)</v>
          </cell>
          <cell r="V2002" t="str">
            <v>PCS</v>
          </cell>
          <cell r="W2002">
            <v>203</v>
          </cell>
          <cell r="X2002">
            <v>203</v>
          </cell>
          <cell r="BG2002">
            <v>21</v>
          </cell>
          <cell r="BI2002">
            <v>40</v>
          </cell>
          <cell r="BJ2002">
            <v>41</v>
          </cell>
          <cell r="BL2002">
            <v>46</v>
          </cell>
          <cell r="BN2002">
            <v>31</v>
          </cell>
          <cell r="BP2002">
            <v>24</v>
          </cell>
        </row>
        <row r="2003">
          <cell r="D2003" t="str">
            <v>31124WW-A04-PCS</v>
          </cell>
          <cell r="E2003" t="str">
            <v>31124WW</v>
          </cell>
          <cell r="F2003" t="str">
            <v>KLETO</v>
          </cell>
          <cell r="G2003" t="str">
            <v>A04</v>
          </cell>
          <cell r="H2003" t="str">
            <v>GREY COLD MEL/BLACK</v>
          </cell>
          <cell r="I2003">
            <v>2.3450000000000002</v>
          </cell>
          <cell r="J2003">
            <v>0</v>
          </cell>
          <cell r="K2003">
            <v>15</v>
          </cell>
          <cell r="L2003">
            <v>0</v>
          </cell>
          <cell r="M2003">
            <v>7.5</v>
          </cell>
          <cell r="N2003">
            <v>0</v>
          </cell>
          <cell r="O2003">
            <v>15</v>
          </cell>
          <cell r="P2003">
            <v>0</v>
          </cell>
          <cell r="Q2003">
            <v>7.5</v>
          </cell>
          <cell r="R2003" t="str">
            <v>ETE 2020</v>
          </cell>
          <cell r="S2003" t="str">
            <v>APPAREL</v>
          </cell>
          <cell r="T2003" t="str">
            <v>BOY</v>
          </cell>
          <cell r="U2003" t="str">
            <v>(vide)</v>
          </cell>
          <cell r="V2003" t="str">
            <v>PCS</v>
          </cell>
          <cell r="W2003">
            <v>579</v>
          </cell>
          <cell r="X2003">
            <v>579</v>
          </cell>
          <cell r="BG2003">
            <v>72</v>
          </cell>
          <cell r="BI2003">
            <v>114</v>
          </cell>
          <cell r="BJ2003">
            <v>111</v>
          </cell>
          <cell r="BL2003">
            <v>115</v>
          </cell>
          <cell r="BN2003">
            <v>137</v>
          </cell>
          <cell r="BP2003">
            <v>30</v>
          </cell>
        </row>
        <row r="2004">
          <cell r="D2004" t="str">
            <v>31124WW-A0E-PCS</v>
          </cell>
          <cell r="E2004" t="str">
            <v>31124WW</v>
          </cell>
          <cell r="F2004" t="str">
            <v>KLETO</v>
          </cell>
          <cell r="G2004" t="str">
            <v>A0E</v>
          </cell>
          <cell r="H2004" t="str">
            <v>GREY COLD MEL/BLUE AZZARO</v>
          </cell>
          <cell r="I2004">
            <v>2.3450000000000002</v>
          </cell>
          <cell r="J2004">
            <v>0</v>
          </cell>
          <cell r="K2004">
            <v>15</v>
          </cell>
          <cell r="L2004">
            <v>0</v>
          </cell>
          <cell r="M2004">
            <v>7.5</v>
          </cell>
          <cell r="N2004">
            <v>0</v>
          </cell>
          <cell r="O2004">
            <v>15</v>
          </cell>
          <cell r="P2004">
            <v>0</v>
          </cell>
          <cell r="Q2004">
            <v>7.5</v>
          </cell>
          <cell r="R2004" t="str">
            <v>ETE 2020</v>
          </cell>
          <cell r="S2004" t="str">
            <v>APPAREL</v>
          </cell>
          <cell r="T2004" t="str">
            <v>BOY</v>
          </cell>
          <cell r="U2004" t="str">
            <v>(vide)</v>
          </cell>
          <cell r="V2004" t="str">
            <v>PCS</v>
          </cell>
          <cell r="W2004">
            <v>475</v>
          </cell>
          <cell r="X2004">
            <v>475</v>
          </cell>
          <cell r="BG2004">
            <v>47</v>
          </cell>
          <cell r="BI2004">
            <v>69</v>
          </cell>
          <cell r="BJ2004">
            <v>103</v>
          </cell>
          <cell r="BL2004">
            <v>105</v>
          </cell>
          <cell r="BN2004">
            <v>101</v>
          </cell>
          <cell r="BP2004">
            <v>50</v>
          </cell>
        </row>
        <row r="2005">
          <cell r="D2005" t="str">
            <v>31124YW-A01-PCS</v>
          </cell>
          <cell r="E2005" t="str">
            <v>31124YW</v>
          </cell>
          <cell r="F2005" t="str">
            <v>QUAMILLE</v>
          </cell>
          <cell r="G2005" t="str">
            <v>A01</v>
          </cell>
          <cell r="H2005" t="str">
            <v>ARDOISE MEL GREY INK/PINK ROSE</v>
          </cell>
          <cell r="I2005">
            <v>6.968</v>
          </cell>
          <cell r="J2005">
            <v>0</v>
          </cell>
          <cell r="K2005">
            <v>40</v>
          </cell>
          <cell r="L2005">
            <v>0</v>
          </cell>
          <cell r="M2005">
            <v>20</v>
          </cell>
          <cell r="N2005">
            <v>0</v>
          </cell>
          <cell r="O2005">
            <v>35</v>
          </cell>
          <cell r="P2005">
            <v>0</v>
          </cell>
          <cell r="Q2005">
            <v>17.5</v>
          </cell>
          <cell r="R2005" t="str">
            <v>ETE 2020</v>
          </cell>
          <cell r="S2005" t="str">
            <v>APPAREL</v>
          </cell>
          <cell r="T2005" t="str">
            <v>GIRL</v>
          </cell>
          <cell r="U2005" t="str">
            <v>(vide)</v>
          </cell>
          <cell r="V2005" t="str">
            <v>PCS</v>
          </cell>
          <cell r="W2005">
            <v>200</v>
          </cell>
          <cell r="X2005">
            <v>200</v>
          </cell>
          <cell r="BG2005">
            <v>29</v>
          </cell>
          <cell r="BI2005">
            <v>41</v>
          </cell>
          <cell r="BJ2005">
            <v>44</v>
          </cell>
          <cell r="BL2005">
            <v>43</v>
          </cell>
          <cell r="BN2005">
            <v>43</v>
          </cell>
        </row>
        <row r="2006">
          <cell r="D2006" t="str">
            <v>31124ZW-A04-PCS</v>
          </cell>
          <cell r="E2006" t="str">
            <v>31124ZW</v>
          </cell>
          <cell r="F2006" t="str">
            <v>KADA</v>
          </cell>
          <cell r="G2006" t="str">
            <v>A04</v>
          </cell>
          <cell r="H2006" t="str">
            <v>GREY COLD MEL/BLACK</v>
          </cell>
          <cell r="I2006">
            <v>7.4130000000000003</v>
          </cell>
          <cell r="J2006">
            <v>0</v>
          </cell>
          <cell r="K2006">
            <v>40</v>
          </cell>
          <cell r="L2006">
            <v>0</v>
          </cell>
          <cell r="M2006">
            <v>20</v>
          </cell>
          <cell r="N2006">
            <v>0</v>
          </cell>
          <cell r="O2006">
            <v>35</v>
          </cell>
          <cell r="P2006">
            <v>0</v>
          </cell>
          <cell r="Q2006">
            <v>17.5</v>
          </cell>
          <cell r="R2006" t="str">
            <v>ETE 2020</v>
          </cell>
          <cell r="S2006" t="str">
            <v>APPAREL</v>
          </cell>
          <cell r="T2006" t="str">
            <v>BOY</v>
          </cell>
          <cell r="U2006" t="str">
            <v>(vide)</v>
          </cell>
          <cell r="V2006" t="str">
            <v>PCS</v>
          </cell>
          <cell r="W2006">
            <v>80</v>
          </cell>
          <cell r="X2006">
            <v>80</v>
          </cell>
          <cell r="BG2006">
            <v>14</v>
          </cell>
          <cell r="BI2006">
            <v>3</v>
          </cell>
          <cell r="BJ2006">
            <v>15</v>
          </cell>
          <cell r="BL2006">
            <v>20</v>
          </cell>
          <cell r="BN2006">
            <v>14</v>
          </cell>
          <cell r="BP2006">
            <v>14</v>
          </cell>
        </row>
        <row r="2007">
          <cell r="D2007" t="str">
            <v>3112DJW-A0C-PCS</v>
          </cell>
          <cell r="E2007" t="str">
            <v>3112DJW</v>
          </cell>
          <cell r="F2007" t="str">
            <v>ILIADE AUTH  TEE</v>
          </cell>
          <cell r="G2007" t="str">
            <v>A0C</v>
          </cell>
          <cell r="H2007" t="str">
            <v>WHITE/BLUE NAVY</v>
          </cell>
          <cell r="I2007">
            <v>4.8019999999999996</v>
          </cell>
          <cell r="J2007">
            <v>25</v>
          </cell>
          <cell r="K2007">
            <v>0</v>
          </cell>
          <cell r="L2007">
            <v>12.5</v>
          </cell>
          <cell r="M2007">
            <v>0</v>
          </cell>
          <cell r="N2007">
            <v>22</v>
          </cell>
          <cell r="O2007">
            <v>0</v>
          </cell>
          <cell r="P2007">
            <v>11</v>
          </cell>
          <cell r="Q2007">
            <v>0</v>
          </cell>
          <cell r="R2007" t="str">
            <v>ETE 2020</v>
          </cell>
          <cell r="S2007" t="str">
            <v>APPAREL</v>
          </cell>
          <cell r="T2007" t="str">
            <v>MAN</v>
          </cell>
          <cell r="U2007" t="str">
            <v>(vide)</v>
          </cell>
          <cell r="V2007" t="str">
            <v>PCS</v>
          </cell>
          <cell r="W2007">
            <v>274</v>
          </cell>
          <cell r="X2007">
            <v>274</v>
          </cell>
          <cell r="BT2007">
            <v>104</v>
          </cell>
          <cell r="BU2007">
            <v>52</v>
          </cell>
          <cell r="BV2007">
            <v>62</v>
          </cell>
          <cell r="BW2007">
            <v>12</v>
          </cell>
          <cell r="BX2007">
            <v>44</v>
          </cell>
        </row>
        <row r="2008">
          <cell r="D2008" t="str">
            <v>3112DJW-A0E-PCS</v>
          </cell>
          <cell r="E2008" t="str">
            <v>3112DJW</v>
          </cell>
          <cell r="F2008" t="str">
            <v>ILIADE AUTH  TEE</v>
          </cell>
          <cell r="G2008" t="str">
            <v>A0E</v>
          </cell>
          <cell r="H2008" t="str">
            <v>BLUE NAVY/RED</v>
          </cell>
          <cell r="I2008">
            <v>4.8019999999999996</v>
          </cell>
          <cell r="J2008">
            <v>25</v>
          </cell>
          <cell r="K2008">
            <v>0</v>
          </cell>
          <cell r="L2008">
            <v>12.5</v>
          </cell>
          <cell r="M2008">
            <v>0</v>
          </cell>
          <cell r="N2008">
            <v>22</v>
          </cell>
          <cell r="O2008">
            <v>0</v>
          </cell>
          <cell r="P2008">
            <v>11</v>
          </cell>
          <cell r="Q2008">
            <v>0</v>
          </cell>
          <cell r="R2008" t="str">
            <v>ETE 2020</v>
          </cell>
          <cell r="S2008" t="str">
            <v>APPAREL</v>
          </cell>
          <cell r="T2008" t="str">
            <v>MAN</v>
          </cell>
          <cell r="U2008" t="str">
            <v>(vide)</v>
          </cell>
          <cell r="V2008" t="str">
            <v>PCS</v>
          </cell>
          <cell r="W2008">
            <v>355</v>
          </cell>
          <cell r="X2008">
            <v>355</v>
          </cell>
          <cell r="BT2008">
            <v>106</v>
          </cell>
          <cell r="BU2008">
            <v>88</v>
          </cell>
          <cell r="BV2008">
            <v>91</v>
          </cell>
          <cell r="BW2008">
            <v>32</v>
          </cell>
          <cell r="BX2008">
            <v>38</v>
          </cell>
        </row>
        <row r="2009">
          <cell r="D2009" t="str">
            <v>3112DKW-A0F-C9M</v>
          </cell>
          <cell r="E2009" t="str">
            <v>3112DKW</v>
          </cell>
          <cell r="F2009" t="str">
            <v>IRWING AUTH  TEE</v>
          </cell>
          <cell r="G2009" t="str">
            <v>A0F</v>
          </cell>
          <cell r="H2009" t="str">
            <v>BLUE NAVY/WHITE/YELLOW</v>
          </cell>
          <cell r="I2009">
            <v>3.7320000000000002</v>
          </cell>
          <cell r="J2009">
            <v>25</v>
          </cell>
          <cell r="K2009">
            <v>0</v>
          </cell>
          <cell r="L2009">
            <v>12.5</v>
          </cell>
          <cell r="M2009">
            <v>0</v>
          </cell>
          <cell r="N2009">
            <v>22</v>
          </cell>
          <cell r="O2009">
            <v>0</v>
          </cell>
          <cell r="P2009">
            <v>11</v>
          </cell>
          <cell r="Q2009">
            <v>0</v>
          </cell>
          <cell r="R2009" t="str">
            <v>ETE 2020</v>
          </cell>
          <cell r="S2009" t="str">
            <v>APPAREL</v>
          </cell>
          <cell r="T2009" t="str">
            <v>MAN</v>
          </cell>
          <cell r="U2009" t="str">
            <v>S-1/M-2/L-3/XL-2/2XL-1</v>
          </cell>
          <cell r="V2009" t="str">
            <v>C9M</v>
          </cell>
          <cell r="W2009">
            <v>297</v>
          </cell>
          <cell r="X2009">
            <v>33</v>
          </cell>
          <cell r="CG2009">
            <v>33</v>
          </cell>
        </row>
        <row r="2010">
          <cell r="D2010" t="str">
            <v>3112DKW-A0F-PCS</v>
          </cell>
          <cell r="E2010" t="str">
            <v>3112DKW</v>
          </cell>
          <cell r="F2010" t="str">
            <v>IRWING AUTH  TEE</v>
          </cell>
          <cell r="G2010" t="str">
            <v>A0F</v>
          </cell>
          <cell r="H2010" t="str">
            <v>BLUE NAVY/WHITE/YELLOW</v>
          </cell>
          <cell r="I2010">
            <v>3.7320000000000002</v>
          </cell>
          <cell r="J2010">
            <v>25</v>
          </cell>
          <cell r="K2010">
            <v>0</v>
          </cell>
          <cell r="L2010">
            <v>12.5</v>
          </cell>
          <cell r="M2010">
            <v>0</v>
          </cell>
          <cell r="N2010">
            <v>22</v>
          </cell>
          <cell r="O2010">
            <v>0</v>
          </cell>
          <cell r="P2010">
            <v>11</v>
          </cell>
          <cell r="Q2010">
            <v>0</v>
          </cell>
          <cell r="R2010" t="str">
            <v>ETE 2020</v>
          </cell>
          <cell r="S2010" t="str">
            <v>APPAREL</v>
          </cell>
          <cell r="T2010" t="str">
            <v>MAN</v>
          </cell>
          <cell r="U2010" t="str">
            <v>(vide)</v>
          </cell>
          <cell r="V2010" t="str">
            <v>PCS</v>
          </cell>
          <cell r="W2010">
            <v>995</v>
          </cell>
          <cell r="X2010">
            <v>995</v>
          </cell>
          <cell r="BT2010">
            <v>149</v>
          </cell>
          <cell r="BU2010">
            <v>275</v>
          </cell>
          <cell r="BV2010">
            <v>321</v>
          </cell>
          <cell r="BW2010">
            <v>197</v>
          </cell>
          <cell r="BX2010">
            <v>53</v>
          </cell>
        </row>
        <row r="2011">
          <cell r="D2011" t="str">
            <v>3112DKW-A0H-C9M</v>
          </cell>
          <cell r="E2011" t="str">
            <v>3112DKW</v>
          </cell>
          <cell r="F2011" t="str">
            <v>IRWING AUTH  TEE</v>
          </cell>
          <cell r="G2011" t="str">
            <v>A0H</v>
          </cell>
          <cell r="H2011" t="str">
            <v>BLUE NAVY/WHITE/RED</v>
          </cell>
          <cell r="I2011">
            <v>3.7320000000000002</v>
          </cell>
          <cell r="J2011">
            <v>25</v>
          </cell>
          <cell r="K2011">
            <v>0</v>
          </cell>
          <cell r="L2011">
            <v>12.5</v>
          </cell>
          <cell r="M2011">
            <v>0</v>
          </cell>
          <cell r="N2011">
            <v>22</v>
          </cell>
          <cell r="O2011">
            <v>0</v>
          </cell>
          <cell r="P2011">
            <v>11</v>
          </cell>
          <cell r="Q2011">
            <v>0</v>
          </cell>
          <cell r="R2011" t="str">
            <v>ETE 2020</v>
          </cell>
          <cell r="S2011" t="str">
            <v>APPAREL</v>
          </cell>
          <cell r="T2011" t="str">
            <v>MAN</v>
          </cell>
          <cell r="U2011" t="str">
            <v>S-1/M-2/L-3/XL-2/2XL-1</v>
          </cell>
          <cell r="V2011" t="str">
            <v>C9M</v>
          </cell>
          <cell r="W2011">
            <v>162</v>
          </cell>
          <cell r="X2011">
            <v>18</v>
          </cell>
          <cell r="CG2011">
            <v>18</v>
          </cell>
        </row>
        <row r="2012">
          <cell r="D2012" t="str">
            <v>3112DKW-A0H-PCS</v>
          </cell>
          <cell r="E2012" t="str">
            <v>3112DKW</v>
          </cell>
          <cell r="F2012" t="str">
            <v>IRWING AUTH  TEE</v>
          </cell>
          <cell r="G2012" t="str">
            <v>A0H</v>
          </cell>
          <cell r="H2012" t="str">
            <v>BLUE NAVY/WHITE/RED</v>
          </cell>
          <cell r="I2012">
            <v>3.7320000000000002</v>
          </cell>
          <cell r="J2012">
            <v>25</v>
          </cell>
          <cell r="K2012">
            <v>0</v>
          </cell>
          <cell r="L2012">
            <v>12.5</v>
          </cell>
          <cell r="M2012">
            <v>0</v>
          </cell>
          <cell r="N2012">
            <v>22</v>
          </cell>
          <cell r="O2012">
            <v>0</v>
          </cell>
          <cell r="P2012">
            <v>11</v>
          </cell>
          <cell r="Q2012">
            <v>0</v>
          </cell>
          <cell r="R2012" t="str">
            <v>ETE 2020</v>
          </cell>
          <cell r="S2012" t="str">
            <v>APPAREL</v>
          </cell>
          <cell r="T2012" t="str">
            <v>MAN</v>
          </cell>
          <cell r="U2012" t="str">
            <v>(vide)</v>
          </cell>
          <cell r="V2012" t="str">
            <v>PCS</v>
          </cell>
          <cell r="W2012">
            <v>454</v>
          </cell>
          <cell r="X2012">
            <v>454</v>
          </cell>
          <cell r="BT2012">
            <v>107</v>
          </cell>
          <cell r="BU2012">
            <v>125</v>
          </cell>
          <cell r="BV2012">
            <v>123</v>
          </cell>
          <cell r="BW2012">
            <v>83</v>
          </cell>
          <cell r="BX2012">
            <v>16</v>
          </cell>
        </row>
        <row r="2013">
          <cell r="D2013" t="str">
            <v>3112DKW-A0I-C9M</v>
          </cell>
          <cell r="E2013" t="str">
            <v>3112DKW</v>
          </cell>
          <cell r="F2013" t="str">
            <v>IRWING AUTH  TEE</v>
          </cell>
          <cell r="G2013" t="str">
            <v>A0I</v>
          </cell>
          <cell r="H2013" t="str">
            <v>BLUE NAVY/GREEN/WHITE</v>
          </cell>
          <cell r="I2013">
            <v>3.7320000000000002</v>
          </cell>
          <cell r="J2013">
            <v>25</v>
          </cell>
          <cell r="K2013">
            <v>0</v>
          </cell>
          <cell r="L2013">
            <v>12.5</v>
          </cell>
          <cell r="M2013">
            <v>0</v>
          </cell>
          <cell r="N2013">
            <v>22</v>
          </cell>
          <cell r="O2013">
            <v>0</v>
          </cell>
          <cell r="P2013">
            <v>11</v>
          </cell>
          <cell r="Q2013">
            <v>0</v>
          </cell>
          <cell r="R2013" t="str">
            <v>ETE 2020</v>
          </cell>
          <cell r="S2013" t="str">
            <v>APPAREL</v>
          </cell>
          <cell r="T2013" t="str">
            <v>MAN</v>
          </cell>
          <cell r="U2013" t="str">
            <v>S-1/M-2/L-3/XL-2/2XL-1</v>
          </cell>
          <cell r="V2013" t="str">
            <v>C9M</v>
          </cell>
          <cell r="W2013">
            <v>54</v>
          </cell>
          <cell r="X2013">
            <v>6</v>
          </cell>
          <cell r="CG2013">
            <v>6</v>
          </cell>
        </row>
        <row r="2014">
          <cell r="D2014" t="str">
            <v>3112DKW-A0I-PCS</v>
          </cell>
          <cell r="E2014" t="str">
            <v>3112DKW</v>
          </cell>
          <cell r="F2014" t="str">
            <v>IRWING AUTH  TEE</v>
          </cell>
          <cell r="G2014" t="str">
            <v>A0I</v>
          </cell>
          <cell r="H2014" t="str">
            <v>BLUE NAVY/GREEN/WHITE</v>
          </cell>
          <cell r="I2014">
            <v>3.7320000000000002</v>
          </cell>
          <cell r="J2014">
            <v>25</v>
          </cell>
          <cell r="K2014">
            <v>0</v>
          </cell>
          <cell r="L2014">
            <v>12.5</v>
          </cell>
          <cell r="M2014">
            <v>0</v>
          </cell>
          <cell r="N2014">
            <v>22</v>
          </cell>
          <cell r="O2014">
            <v>0</v>
          </cell>
          <cell r="P2014">
            <v>11</v>
          </cell>
          <cell r="Q2014">
            <v>0</v>
          </cell>
          <cell r="R2014" t="str">
            <v>ETE 2020</v>
          </cell>
          <cell r="S2014" t="str">
            <v>APPAREL</v>
          </cell>
          <cell r="T2014" t="str">
            <v>MAN</v>
          </cell>
          <cell r="U2014" t="str">
            <v>(vide)</v>
          </cell>
          <cell r="V2014" t="str">
            <v>PCS</v>
          </cell>
          <cell r="W2014">
            <v>878</v>
          </cell>
          <cell r="X2014">
            <v>878</v>
          </cell>
          <cell r="BT2014">
            <v>169</v>
          </cell>
          <cell r="BU2014">
            <v>254</v>
          </cell>
          <cell r="BV2014">
            <v>270</v>
          </cell>
          <cell r="BW2014">
            <v>163</v>
          </cell>
          <cell r="BX2014">
            <v>22</v>
          </cell>
        </row>
        <row r="2015">
          <cell r="D2015" t="str">
            <v>3112DLW-A09-C9M</v>
          </cell>
          <cell r="E2015" t="str">
            <v>3112DLW</v>
          </cell>
          <cell r="F2015" t="str">
            <v>ISIAH AUTH  TEE</v>
          </cell>
          <cell r="G2015" t="str">
            <v>A09</v>
          </cell>
          <cell r="H2015" t="str">
            <v>WHITE/BLUE NAVY/RED</v>
          </cell>
          <cell r="I2015">
            <v>4.0419999999999998</v>
          </cell>
          <cell r="J2015">
            <v>28</v>
          </cell>
          <cell r="K2015">
            <v>0</v>
          </cell>
          <cell r="L2015">
            <v>14</v>
          </cell>
          <cell r="M2015">
            <v>0</v>
          </cell>
          <cell r="N2015">
            <v>25</v>
          </cell>
          <cell r="O2015">
            <v>0</v>
          </cell>
          <cell r="P2015">
            <v>12.5</v>
          </cell>
          <cell r="Q2015">
            <v>0</v>
          </cell>
          <cell r="R2015" t="str">
            <v>ETE 2020</v>
          </cell>
          <cell r="S2015" t="str">
            <v>APPAREL</v>
          </cell>
          <cell r="T2015" t="str">
            <v>MAN</v>
          </cell>
          <cell r="U2015" t="str">
            <v>2XL-1|L-3|M-2|S-1|XL-2</v>
          </cell>
          <cell r="V2015" t="str">
            <v>C9M</v>
          </cell>
          <cell r="W2015">
            <v>99</v>
          </cell>
          <cell r="X2015">
            <v>11</v>
          </cell>
          <cell r="CG2015">
            <v>11</v>
          </cell>
        </row>
        <row r="2016">
          <cell r="D2016" t="str">
            <v>3112DLW-A09-PCS</v>
          </cell>
          <cell r="E2016" t="str">
            <v>3112DLW</v>
          </cell>
          <cell r="F2016" t="str">
            <v>ISIAH AUTH  TEE</v>
          </cell>
          <cell r="G2016" t="str">
            <v>A09</v>
          </cell>
          <cell r="H2016" t="str">
            <v>WHITE/BLUE NAVY/RED</v>
          </cell>
          <cell r="I2016">
            <v>4.0419999999999998</v>
          </cell>
          <cell r="J2016">
            <v>28</v>
          </cell>
          <cell r="K2016">
            <v>0</v>
          </cell>
          <cell r="L2016">
            <v>14</v>
          </cell>
          <cell r="M2016">
            <v>0</v>
          </cell>
          <cell r="N2016">
            <v>25</v>
          </cell>
          <cell r="O2016">
            <v>0</v>
          </cell>
          <cell r="P2016">
            <v>12.5</v>
          </cell>
          <cell r="Q2016">
            <v>0</v>
          </cell>
          <cell r="R2016" t="str">
            <v>ETE 2020</v>
          </cell>
          <cell r="S2016" t="str">
            <v>APPAREL</v>
          </cell>
          <cell r="T2016" t="str">
            <v>MAN</v>
          </cell>
          <cell r="U2016" t="str">
            <v>(vide)</v>
          </cell>
          <cell r="V2016" t="str">
            <v>PCS</v>
          </cell>
          <cell r="W2016">
            <v>376</v>
          </cell>
          <cell r="X2016">
            <v>376</v>
          </cell>
          <cell r="BT2016">
            <v>54</v>
          </cell>
          <cell r="BU2016">
            <v>144</v>
          </cell>
          <cell r="BV2016">
            <v>106</v>
          </cell>
          <cell r="BW2016">
            <v>65</v>
          </cell>
          <cell r="BX2016">
            <v>7</v>
          </cell>
        </row>
        <row r="2017">
          <cell r="D2017" t="str">
            <v>3112DLW-A0F-C9M</v>
          </cell>
          <cell r="E2017" t="str">
            <v>3112DLW</v>
          </cell>
          <cell r="F2017" t="str">
            <v>ISIAH AUTH  TEE</v>
          </cell>
          <cell r="G2017" t="str">
            <v>A0F</v>
          </cell>
          <cell r="H2017" t="str">
            <v>BLUE NAVY/WHITE/YELLOW</v>
          </cell>
          <cell r="I2017">
            <v>4.0419999999999998</v>
          </cell>
          <cell r="J2017">
            <v>28</v>
          </cell>
          <cell r="K2017">
            <v>0</v>
          </cell>
          <cell r="L2017">
            <v>14</v>
          </cell>
          <cell r="M2017">
            <v>0</v>
          </cell>
          <cell r="N2017">
            <v>25</v>
          </cell>
          <cell r="O2017">
            <v>0</v>
          </cell>
          <cell r="P2017">
            <v>12.5</v>
          </cell>
          <cell r="Q2017">
            <v>0</v>
          </cell>
          <cell r="R2017" t="str">
            <v>ETE 2020</v>
          </cell>
          <cell r="S2017" t="str">
            <v>APPAREL</v>
          </cell>
          <cell r="T2017" t="str">
            <v>MAN</v>
          </cell>
          <cell r="U2017" t="str">
            <v>2XL-1|L-3|M-2|S-1|XL-2</v>
          </cell>
          <cell r="V2017" t="str">
            <v>C9M</v>
          </cell>
          <cell r="W2017">
            <v>126</v>
          </cell>
          <cell r="X2017">
            <v>14</v>
          </cell>
          <cell r="CG2017">
            <v>14</v>
          </cell>
        </row>
        <row r="2018">
          <cell r="D2018" t="str">
            <v>3112DLW-A0F-PCS</v>
          </cell>
          <cell r="E2018" t="str">
            <v>3112DLW</v>
          </cell>
          <cell r="F2018" t="str">
            <v>ISIAH AUTH  TEE</v>
          </cell>
          <cell r="G2018" t="str">
            <v>A0F</v>
          </cell>
          <cell r="H2018" t="str">
            <v>BLUE NAVY/WHITE/YELLOW</v>
          </cell>
          <cell r="I2018">
            <v>4.0419999999999998</v>
          </cell>
          <cell r="J2018">
            <v>28</v>
          </cell>
          <cell r="K2018">
            <v>0</v>
          </cell>
          <cell r="L2018">
            <v>14</v>
          </cell>
          <cell r="M2018">
            <v>0</v>
          </cell>
          <cell r="N2018">
            <v>25</v>
          </cell>
          <cell r="O2018">
            <v>0</v>
          </cell>
          <cell r="P2018">
            <v>12.5</v>
          </cell>
          <cell r="Q2018">
            <v>0</v>
          </cell>
          <cell r="R2018" t="str">
            <v>ETE 2020</v>
          </cell>
          <cell r="S2018" t="str">
            <v>APPAREL</v>
          </cell>
          <cell r="T2018" t="str">
            <v>MAN</v>
          </cell>
          <cell r="U2018" t="str">
            <v>(vide)</v>
          </cell>
          <cell r="V2018" t="str">
            <v>PCS</v>
          </cell>
          <cell r="W2018">
            <v>403</v>
          </cell>
          <cell r="X2018">
            <v>403</v>
          </cell>
          <cell r="BT2018">
            <v>84</v>
          </cell>
          <cell r="BU2018">
            <v>124</v>
          </cell>
          <cell r="BV2018">
            <v>101</v>
          </cell>
          <cell r="BW2018">
            <v>71</v>
          </cell>
          <cell r="BX2018">
            <v>23</v>
          </cell>
        </row>
        <row r="2019">
          <cell r="D2019" t="str">
            <v>3112DLW-A0I-C9M</v>
          </cell>
          <cell r="E2019" t="str">
            <v>3112DLW</v>
          </cell>
          <cell r="F2019" t="str">
            <v>ISIAH AUTH  TEE</v>
          </cell>
          <cell r="G2019" t="str">
            <v>A0I</v>
          </cell>
          <cell r="H2019" t="str">
            <v>BLUE NAVY/GREEN/WHITE</v>
          </cell>
          <cell r="I2019">
            <v>4.0419999999999998</v>
          </cell>
          <cell r="J2019">
            <v>28</v>
          </cell>
          <cell r="K2019">
            <v>0</v>
          </cell>
          <cell r="L2019">
            <v>14</v>
          </cell>
          <cell r="M2019">
            <v>0</v>
          </cell>
          <cell r="N2019">
            <v>25</v>
          </cell>
          <cell r="O2019">
            <v>0</v>
          </cell>
          <cell r="P2019">
            <v>12.5</v>
          </cell>
          <cell r="Q2019">
            <v>0</v>
          </cell>
          <cell r="R2019" t="str">
            <v>ETE 2020</v>
          </cell>
          <cell r="S2019" t="str">
            <v>APPAREL</v>
          </cell>
          <cell r="T2019" t="str">
            <v>MAN</v>
          </cell>
          <cell r="U2019" t="str">
            <v>2XL-1|L-3|M-2|S-1|XL-2</v>
          </cell>
          <cell r="V2019" t="str">
            <v>C9M</v>
          </cell>
          <cell r="W2019">
            <v>144</v>
          </cell>
          <cell r="X2019">
            <v>16</v>
          </cell>
          <cell r="CG2019">
            <v>16</v>
          </cell>
        </row>
        <row r="2020">
          <cell r="D2020" t="str">
            <v>3112DLW-A0I-PCS</v>
          </cell>
          <cell r="E2020" t="str">
            <v>3112DLW</v>
          </cell>
          <cell r="F2020" t="str">
            <v>ISIAH AUTH  TEE</v>
          </cell>
          <cell r="G2020" t="str">
            <v>A0I</v>
          </cell>
          <cell r="H2020" t="str">
            <v>BLUE NAVY/GREEN/WHITE</v>
          </cell>
          <cell r="I2020">
            <v>4.0419999999999998</v>
          </cell>
          <cell r="J2020">
            <v>28</v>
          </cell>
          <cell r="K2020">
            <v>0</v>
          </cell>
          <cell r="L2020">
            <v>14</v>
          </cell>
          <cell r="M2020">
            <v>0</v>
          </cell>
          <cell r="N2020">
            <v>25</v>
          </cell>
          <cell r="O2020">
            <v>0</v>
          </cell>
          <cell r="P2020">
            <v>12.5</v>
          </cell>
          <cell r="Q2020">
            <v>0</v>
          </cell>
          <cell r="R2020" t="str">
            <v>ETE 2020</v>
          </cell>
          <cell r="S2020" t="str">
            <v>APPAREL</v>
          </cell>
          <cell r="T2020" t="str">
            <v>MAN</v>
          </cell>
          <cell r="U2020" t="str">
            <v>(vide)</v>
          </cell>
          <cell r="V2020" t="str">
            <v>PCS</v>
          </cell>
          <cell r="W2020">
            <v>313</v>
          </cell>
          <cell r="X2020">
            <v>313</v>
          </cell>
          <cell r="BT2020">
            <v>58</v>
          </cell>
          <cell r="BU2020">
            <v>91</v>
          </cell>
          <cell r="BV2020">
            <v>76</v>
          </cell>
          <cell r="BW2020">
            <v>73</v>
          </cell>
          <cell r="BX2020">
            <v>15</v>
          </cell>
        </row>
        <row r="2021">
          <cell r="D2021" t="str">
            <v>3112DMW-001-C9M</v>
          </cell>
          <cell r="E2021" t="str">
            <v>3112DMW</v>
          </cell>
          <cell r="F2021" t="str">
            <v>IDY AUTH TEE</v>
          </cell>
          <cell r="G2021" t="str">
            <v>001</v>
          </cell>
          <cell r="H2021" t="str">
            <v>WHITE</v>
          </cell>
          <cell r="I2021">
            <v>5.1749999999999998</v>
          </cell>
          <cell r="J2021">
            <v>32</v>
          </cell>
          <cell r="K2021">
            <v>0</v>
          </cell>
          <cell r="L2021">
            <v>16</v>
          </cell>
          <cell r="M2021">
            <v>0</v>
          </cell>
          <cell r="N2021">
            <v>30</v>
          </cell>
          <cell r="O2021">
            <v>0</v>
          </cell>
          <cell r="P2021">
            <v>15</v>
          </cell>
          <cell r="Q2021">
            <v>0</v>
          </cell>
          <cell r="R2021" t="str">
            <v>ETE 2020</v>
          </cell>
          <cell r="S2021" t="str">
            <v>APPAREL</v>
          </cell>
          <cell r="T2021" t="str">
            <v>MAN</v>
          </cell>
          <cell r="U2021" t="str">
            <v>S-1/M-2/L-3/XL-2/2XL-1</v>
          </cell>
          <cell r="V2021" t="str">
            <v>C9M</v>
          </cell>
          <cell r="W2021">
            <v>117</v>
          </cell>
          <cell r="X2021">
            <v>13</v>
          </cell>
          <cell r="CG2021">
            <v>13</v>
          </cell>
        </row>
        <row r="2022">
          <cell r="D2022" t="str">
            <v>3112DMW-001-PCS</v>
          </cell>
          <cell r="E2022" t="str">
            <v>3112DMW</v>
          </cell>
          <cell r="F2022" t="str">
            <v>IDY AUTH TEE</v>
          </cell>
          <cell r="G2022" t="str">
            <v>001</v>
          </cell>
          <cell r="H2022" t="str">
            <v>WHITE</v>
          </cell>
          <cell r="I2022">
            <v>5.1749999999999998</v>
          </cell>
          <cell r="J2022">
            <v>32</v>
          </cell>
          <cell r="K2022">
            <v>0</v>
          </cell>
          <cell r="L2022">
            <v>16</v>
          </cell>
          <cell r="M2022">
            <v>0</v>
          </cell>
          <cell r="N2022">
            <v>30</v>
          </cell>
          <cell r="O2022">
            <v>0</v>
          </cell>
          <cell r="P2022">
            <v>15</v>
          </cell>
          <cell r="Q2022">
            <v>0</v>
          </cell>
          <cell r="R2022" t="str">
            <v>ETE 2020</v>
          </cell>
          <cell r="S2022" t="str">
            <v>APPAREL</v>
          </cell>
          <cell r="T2022" t="str">
            <v>MAN</v>
          </cell>
          <cell r="U2022" t="str">
            <v>(vide)</v>
          </cell>
          <cell r="V2022" t="str">
            <v>PCS</v>
          </cell>
          <cell r="W2022">
            <v>624</v>
          </cell>
          <cell r="X2022">
            <v>624</v>
          </cell>
          <cell r="BT2022">
            <v>104</v>
          </cell>
          <cell r="BU2022">
            <v>193</v>
          </cell>
          <cell r="BV2022">
            <v>180</v>
          </cell>
          <cell r="BW2022">
            <v>134</v>
          </cell>
          <cell r="BX2022">
            <v>13</v>
          </cell>
        </row>
        <row r="2023">
          <cell r="D2023" t="str">
            <v>3112DNW-A0F-C9M</v>
          </cell>
          <cell r="E2023" t="str">
            <v>3112DNW</v>
          </cell>
          <cell r="F2023" t="str">
            <v>IVERSON AUTH  TANK</v>
          </cell>
          <cell r="G2023" t="str">
            <v>A0F</v>
          </cell>
          <cell r="H2023" t="str">
            <v>BLUE NAVY/WHITE/YELLOW</v>
          </cell>
          <cell r="I2023">
            <v>3.3919999999999999</v>
          </cell>
          <cell r="J2023">
            <v>22</v>
          </cell>
          <cell r="K2023">
            <v>0</v>
          </cell>
          <cell r="L2023">
            <v>11</v>
          </cell>
          <cell r="M2023">
            <v>0</v>
          </cell>
          <cell r="N2023">
            <v>20</v>
          </cell>
          <cell r="O2023">
            <v>0</v>
          </cell>
          <cell r="P2023">
            <v>10</v>
          </cell>
          <cell r="Q2023">
            <v>0</v>
          </cell>
          <cell r="R2023" t="str">
            <v>ETE 2020</v>
          </cell>
          <cell r="S2023" t="str">
            <v>APPAREL</v>
          </cell>
          <cell r="T2023" t="str">
            <v>MAN</v>
          </cell>
          <cell r="U2023" t="str">
            <v>2XL-1|L-3|M-2|S-1|XL-2</v>
          </cell>
          <cell r="V2023" t="str">
            <v>C9M</v>
          </cell>
          <cell r="W2023">
            <v>117</v>
          </cell>
          <cell r="X2023">
            <v>13</v>
          </cell>
          <cell r="CG2023">
            <v>13</v>
          </cell>
        </row>
        <row r="2024">
          <cell r="D2024" t="str">
            <v>3112DNW-A0F-PCS</v>
          </cell>
          <cell r="E2024" t="str">
            <v>3112DNW</v>
          </cell>
          <cell r="F2024" t="str">
            <v>IVERSON AUTH  TANK</v>
          </cell>
          <cell r="G2024" t="str">
            <v>A0F</v>
          </cell>
          <cell r="H2024" t="str">
            <v>BLUE NAVY/WHITE/YELLOW</v>
          </cell>
          <cell r="I2024">
            <v>3.3919999999999999</v>
          </cell>
          <cell r="J2024">
            <v>22</v>
          </cell>
          <cell r="K2024">
            <v>0</v>
          </cell>
          <cell r="L2024">
            <v>11</v>
          </cell>
          <cell r="M2024">
            <v>0</v>
          </cell>
          <cell r="N2024">
            <v>20</v>
          </cell>
          <cell r="O2024">
            <v>0</v>
          </cell>
          <cell r="P2024">
            <v>10</v>
          </cell>
          <cell r="Q2024">
            <v>0</v>
          </cell>
          <cell r="R2024" t="str">
            <v>ETE 2020</v>
          </cell>
          <cell r="S2024" t="str">
            <v>APPAREL</v>
          </cell>
          <cell r="T2024" t="str">
            <v>MAN</v>
          </cell>
          <cell r="U2024" t="str">
            <v>(vide)</v>
          </cell>
          <cell r="V2024" t="str">
            <v>PCS</v>
          </cell>
          <cell r="W2024">
            <v>61</v>
          </cell>
          <cell r="X2024">
            <v>61</v>
          </cell>
          <cell r="BU2024">
            <v>11</v>
          </cell>
          <cell r="BV2024">
            <v>23</v>
          </cell>
          <cell r="BW2024">
            <v>27</v>
          </cell>
        </row>
        <row r="2025">
          <cell r="D2025" t="str">
            <v>3112DNW-A0H-C9M</v>
          </cell>
          <cell r="E2025" t="str">
            <v>3112DNW</v>
          </cell>
          <cell r="F2025" t="str">
            <v>IVERSON AUTH  TANK</v>
          </cell>
          <cell r="G2025" t="str">
            <v>A0H</v>
          </cell>
          <cell r="H2025" t="str">
            <v>BLUE NAVY/WHITE/RED</v>
          </cell>
          <cell r="I2025">
            <v>3.3919999999999999</v>
          </cell>
          <cell r="J2025">
            <v>22</v>
          </cell>
          <cell r="K2025">
            <v>0</v>
          </cell>
          <cell r="L2025">
            <v>11</v>
          </cell>
          <cell r="M2025">
            <v>0</v>
          </cell>
          <cell r="N2025">
            <v>20</v>
          </cell>
          <cell r="O2025">
            <v>0</v>
          </cell>
          <cell r="P2025">
            <v>10</v>
          </cell>
          <cell r="Q2025">
            <v>0</v>
          </cell>
          <cell r="R2025" t="str">
            <v>ETE 2020</v>
          </cell>
          <cell r="S2025" t="str">
            <v>APPAREL</v>
          </cell>
          <cell r="T2025" t="str">
            <v>MAN</v>
          </cell>
          <cell r="U2025" t="str">
            <v>2XL-1|L-3|M-2|S-1|XL-2</v>
          </cell>
          <cell r="V2025" t="str">
            <v>C9M</v>
          </cell>
          <cell r="W2025">
            <v>81</v>
          </cell>
          <cell r="X2025">
            <v>9</v>
          </cell>
          <cell r="CG2025">
            <v>9</v>
          </cell>
        </row>
        <row r="2026">
          <cell r="D2026" t="str">
            <v>3112DNW-A0H-PCS</v>
          </cell>
          <cell r="E2026" t="str">
            <v>3112DNW</v>
          </cell>
          <cell r="F2026" t="str">
            <v>IVERSON AUTH  TANK</v>
          </cell>
          <cell r="G2026" t="str">
            <v>A0H</v>
          </cell>
          <cell r="H2026" t="str">
            <v>BLUE NAVY/WHITE/RED</v>
          </cell>
          <cell r="I2026">
            <v>3.3919999999999999</v>
          </cell>
          <cell r="J2026">
            <v>22</v>
          </cell>
          <cell r="K2026">
            <v>0</v>
          </cell>
          <cell r="L2026">
            <v>11</v>
          </cell>
          <cell r="M2026">
            <v>0</v>
          </cell>
          <cell r="N2026">
            <v>20</v>
          </cell>
          <cell r="O2026">
            <v>0</v>
          </cell>
          <cell r="P2026">
            <v>10</v>
          </cell>
          <cell r="Q2026">
            <v>0</v>
          </cell>
          <cell r="R2026" t="str">
            <v>ETE 2020</v>
          </cell>
          <cell r="S2026" t="str">
            <v>APPAREL</v>
          </cell>
          <cell r="T2026" t="str">
            <v>MAN</v>
          </cell>
          <cell r="U2026" t="str">
            <v>(vide)</v>
          </cell>
          <cell r="V2026" t="str">
            <v>PCS</v>
          </cell>
          <cell r="W2026">
            <v>122</v>
          </cell>
          <cell r="X2026">
            <v>122</v>
          </cell>
          <cell r="BT2026">
            <v>22</v>
          </cell>
          <cell r="BU2026">
            <v>38</v>
          </cell>
          <cell r="BV2026">
            <v>36</v>
          </cell>
          <cell r="BW2026">
            <v>19</v>
          </cell>
          <cell r="BX2026">
            <v>7</v>
          </cell>
        </row>
        <row r="2027">
          <cell r="D2027" t="str">
            <v>3112DPW-005-PCS</v>
          </cell>
          <cell r="E2027" t="str">
            <v>3112DPW</v>
          </cell>
          <cell r="F2027" t="str">
            <v>YUKARI AUTH  TANK</v>
          </cell>
          <cell r="G2027" t="str">
            <v>005</v>
          </cell>
          <cell r="H2027" t="str">
            <v>BLACK</v>
          </cell>
          <cell r="I2027">
            <v>3.3079999999999998</v>
          </cell>
          <cell r="J2027">
            <v>25</v>
          </cell>
          <cell r="K2027">
            <v>0</v>
          </cell>
          <cell r="L2027">
            <v>12.5</v>
          </cell>
          <cell r="M2027">
            <v>0</v>
          </cell>
          <cell r="N2027">
            <v>22</v>
          </cell>
          <cell r="O2027">
            <v>0</v>
          </cell>
          <cell r="P2027">
            <v>11</v>
          </cell>
          <cell r="Q2027">
            <v>0</v>
          </cell>
          <cell r="R2027" t="str">
            <v>ETE 2020</v>
          </cell>
          <cell r="S2027" t="str">
            <v>APPAREL</v>
          </cell>
          <cell r="T2027" t="str">
            <v>WOMAN</v>
          </cell>
          <cell r="U2027" t="str">
            <v>(vide)</v>
          </cell>
          <cell r="V2027" t="str">
            <v>PCS</v>
          </cell>
          <cell r="W2027">
            <v>207</v>
          </cell>
          <cell r="X2027">
            <v>207</v>
          </cell>
          <cell r="BS2027">
            <v>49</v>
          </cell>
          <cell r="BT2027">
            <v>56</v>
          </cell>
          <cell r="BU2027">
            <v>45</v>
          </cell>
          <cell r="BV2027">
            <v>39</v>
          </cell>
          <cell r="BW2027">
            <v>18</v>
          </cell>
        </row>
        <row r="2028">
          <cell r="D2028" t="str">
            <v>3112DPW-XL5-PCS</v>
          </cell>
          <cell r="E2028" t="str">
            <v>3112DPW</v>
          </cell>
          <cell r="F2028" t="str">
            <v>YUKARI AUTH  TANK</v>
          </cell>
          <cell r="G2028" t="str">
            <v>XL5</v>
          </cell>
          <cell r="H2028" t="str">
            <v>PINK</v>
          </cell>
          <cell r="I2028">
            <v>3.3079999999999998</v>
          </cell>
          <cell r="J2028">
            <v>25</v>
          </cell>
          <cell r="K2028">
            <v>0</v>
          </cell>
          <cell r="L2028">
            <v>12.5</v>
          </cell>
          <cell r="M2028">
            <v>0</v>
          </cell>
          <cell r="N2028">
            <v>22</v>
          </cell>
          <cell r="O2028">
            <v>0</v>
          </cell>
          <cell r="P2028">
            <v>11</v>
          </cell>
          <cell r="Q2028">
            <v>0</v>
          </cell>
          <cell r="R2028" t="str">
            <v>ETE 2020</v>
          </cell>
          <cell r="S2028" t="str">
            <v>APPAREL</v>
          </cell>
          <cell r="T2028" t="str">
            <v>WOMAN</v>
          </cell>
          <cell r="U2028" t="str">
            <v>(vide)</v>
          </cell>
          <cell r="V2028" t="str">
            <v>PCS</v>
          </cell>
          <cell r="W2028">
            <v>6</v>
          </cell>
          <cell r="X2028">
            <v>6</v>
          </cell>
          <cell r="BS2028">
            <v>5</v>
          </cell>
          <cell r="BW2028">
            <v>1</v>
          </cell>
        </row>
        <row r="2029">
          <cell r="D2029" t="str">
            <v>3112DQW-005-PCS</v>
          </cell>
          <cell r="E2029" t="str">
            <v>3112DQW</v>
          </cell>
          <cell r="F2029" t="str">
            <v>YANI AUTH  TEE</v>
          </cell>
          <cell r="G2029" t="str">
            <v>005</v>
          </cell>
          <cell r="H2029" t="str">
            <v>BLACK</v>
          </cell>
          <cell r="I2029">
            <v>7.1070000000000002</v>
          </cell>
          <cell r="J2029">
            <v>28</v>
          </cell>
          <cell r="K2029">
            <v>0</v>
          </cell>
          <cell r="L2029">
            <v>14</v>
          </cell>
          <cell r="M2029">
            <v>0</v>
          </cell>
          <cell r="N2029">
            <v>25</v>
          </cell>
          <cell r="O2029">
            <v>0</v>
          </cell>
          <cell r="P2029">
            <v>12.5</v>
          </cell>
          <cell r="Q2029">
            <v>0</v>
          </cell>
          <cell r="R2029" t="str">
            <v>ETE 2020</v>
          </cell>
          <cell r="S2029" t="str">
            <v>APPAREL</v>
          </cell>
          <cell r="T2029" t="str">
            <v>WOMAN</v>
          </cell>
          <cell r="U2029" t="str">
            <v>(vide)</v>
          </cell>
          <cell r="V2029" t="str">
            <v>PCS</v>
          </cell>
          <cell r="W2029">
            <v>92</v>
          </cell>
          <cell r="X2029">
            <v>92</v>
          </cell>
          <cell r="BS2029">
            <v>44</v>
          </cell>
          <cell r="BT2029">
            <v>30</v>
          </cell>
          <cell r="BU2029">
            <v>18</v>
          </cell>
        </row>
        <row r="2030">
          <cell r="D2030" t="str">
            <v>3112DQW-490-PCS</v>
          </cell>
          <cell r="E2030" t="str">
            <v>3112DQW</v>
          </cell>
          <cell r="F2030" t="str">
            <v>YANI AUTH  TEE</v>
          </cell>
          <cell r="G2030" t="str">
            <v>490</v>
          </cell>
          <cell r="H2030" t="str">
            <v>WHITE NATURAL</v>
          </cell>
          <cell r="I2030">
            <v>7.1070000000000002</v>
          </cell>
          <cell r="J2030">
            <v>28</v>
          </cell>
          <cell r="K2030">
            <v>0</v>
          </cell>
          <cell r="L2030">
            <v>14</v>
          </cell>
          <cell r="M2030">
            <v>0</v>
          </cell>
          <cell r="N2030">
            <v>25</v>
          </cell>
          <cell r="O2030">
            <v>0</v>
          </cell>
          <cell r="P2030">
            <v>12.5</v>
          </cell>
          <cell r="Q2030">
            <v>0</v>
          </cell>
          <cell r="R2030" t="str">
            <v>ETE 2020</v>
          </cell>
          <cell r="S2030" t="str">
            <v>APPAREL</v>
          </cell>
          <cell r="T2030" t="str">
            <v>WOMAN</v>
          </cell>
          <cell r="U2030" t="str">
            <v>(vide)</v>
          </cell>
          <cell r="V2030" t="str">
            <v>PCS</v>
          </cell>
          <cell r="W2030">
            <v>170</v>
          </cell>
          <cell r="X2030">
            <v>170</v>
          </cell>
          <cell r="BS2030">
            <v>65</v>
          </cell>
          <cell r="BT2030">
            <v>60</v>
          </cell>
          <cell r="BU2030">
            <v>42</v>
          </cell>
          <cell r="BW2030">
            <v>3</v>
          </cell>
        </row>
        <row r="2031">
          <cell r="D2031" t="str">
            <v>3112DQW-XL5-PCS</v>
          </cell>
          <cell r="E2031" t="str">
            <v>3112DQW</v>
          </cell>
          <cell r="F2031" t="str">
            <v>YANI AUTH  TEE</v>
          </cell>
          <cell r="G2031" t="str">
            <v>XL5</v>
          </cell>
          <cell r="H2031" t="str">
            <v>PINK</v>
          </cell>
          <cell r="I2031">
            <v>7.1070000000000002</v>
          </cell>
          <cell r="J2031">
            <v>28</v>
          </cell>
          <cell r="K2031">
            <v>0</v>
          </cell>
          <cell r="L2031">
            <v>14</v>
          </cell>
          <cell r="M2031">
            <v>0</v>
          </cell>
          <cell r="N2031">
            <v>25</v>
          </cell>
          <cell r="O2031">
            <v>0</v>
          </cell>
          <cell r="P2031">
            <v>12.5</v>
          </cell>
          <cell r="Q2031">
            <v>0</v>
          </cell>
          <cell r="R2031" t="str">
            <v>ETE 2020</v>
          </cell>
          <cell r="S2031" t="str">
            <v>APPAREL</v>
          </cell>
          <cell r="T2031" t="str">
            <v>WOMAN</v>
          </cell>
          <cell r="U2031" t="str">
            <v>(vide)</v>
          </cell>
          <cell r="V2031" t="str">
            <v>PCS</v>
          </cell>
          <cell r="W2031">
            <v>100</v>
          </cell>
          <cell r="X2031">
            <v>100</v>
          </cell>
          <cell r="BS2031">
            <v>31</v>
          </cell>
          <cell r="BT2031">
            <v>47</v>
          </cell>
          <cell r="BU2031">
            <v>1</v>
          </cell>
          <cell r="BV2031">
            <v>21</v>
          </cell>
        </row>
        <row r="2032">
          <cell r="D2032" t="str">
            <v>3112DRW-XL5-PCS</v>
          </cell>
          <cell r="E2032" t="str">
            <v>3112DRW</v>
          </cell>
          <cell r="F2032" t="str">
            <v>YAMILA AUTH  TEE</v>
          </cell>
          <cell r="G2032" t="str">
            <v>XL5</v>
          </cell>
          <cell r="H2032" t="str">
            <v>PINK</v>
          </cell>
          <cell r="I2032">
            <v>5.59</v>
          </cell>
          <cell r="J2032">
            <v>25</v>
          </cell>
          <cell r="K2032">
            <v>0</v>
          </cell>
          <cell r="L2032">
            <v>12.5</v>
          </cell>
          <cell r="M2032">
            <v>0</v>
          </cell>
          <cell r="N2032">
            <v>22</v>
          </cell>
          <cell r="O2032">
            <v>0</v>
          </cell>
          <cell r="P2032">
            <v>8.8000000000000007</v>
          </cell>
          <cell r="Q2032">
            <v>0</v>
          </cell>
          <cell r="R2032" t="str">
            <v>HIVER 2020</v>
          </cell>
          <cell r="S2032" t="str">
            <v>APPAREL</v>
          </cell>
          <cell r="T2032" t="str">
            <v>WOMAN</v>
          </cell>
          <cell r="U2032" t="str">
            <v>(vide)</v>
          </cell>
          <cell r="V2032" t="str">
            <v>PCS</v>
          </cell>
          <cell r="W2032">
            <v>32</v>
          </cell>
          <cell r="X2032">
            <v>32</v>
          </cell>
          <cell r="BS2032">
            <v>20</v>
          </cell>
          <cell r="BU2032">
            <v>12</v>
          </cell>
        </row>
        <row r="2033">
          <cell r="D2033" t="str">
            <v>3112DTW-821-PCS</v>
          </cell>
          <cell r="E2033" t="str">
            <v>3112DTW</v>
          </cell>
          <cell r="F2033" t="str">
            <v>ICONIK AUTH  CREW NECK</v>
          </cell>
          <cell r="G2033" t="str">
            <v>821</v>
          </cell>
          <cell r="H2033" t="str">
            <v>BLUE NAVY</v>
          </cell>
          <cell r="I2033">
            <v>9.2629999999999999</v>
          </cell>
          <cell r="J2033">
            <v>55</v>
          </cell>
          <cell r="K2033">
            <v>0</v>
          </cell>
          <cell r="L2033">
            <v>27.5</v>
          </cell>
          <cell r="M2033">
            <v>0</v>
          </cell>
          <cell r="N2033">
            <v>50</v>
          </cell>
          <cell r="O2033">
            <v>0</v>
          </cell>
          <cell r="P2033">
            <v>25</v>
          </cell>
          <cell r="Q2033">
            <v>0</v>
          </cell>
          <cell r="R2033" t="str">
            <v>ETE 2020</v>
          </cell>
          <cell r="S2033" t="str">
            <v>APPAREL</v>
          </cell>
          <cell r="T2033" t="str">
            <v>MAN</v>
          </cell>
          <cell r="U2033" t="str">
            <v>(vide)</v>
          </cell>
          <cell r="V2033" t="str">
            <v>PCS</v>
          </cell>
          <cell r="W2033">
            <v>63</v>
          </cell>
          <cell r="X2033">
            <v>63</v>
          </cell>
          <cell r="BT2033">
            <v>3</v>
          </cell>
          <cell r="BW2033">
            <v>16</v>
          </cell>
          <cell r="BX2033">
            <v>44</v>
          </cell>
        </row>
        <row r="2034">
          <cell r="D2034" t="str">
            <v>3112DUW-A0H-C9M</v>
          </cell>
          <cell r="E2034" t="str">
            <v>3112DUW</v>
          </cell>
          <cell r="F2034" t="str">
            <v>IZEI AUTH  CREW NECK</v>
          </cell>
          <cell r="G2034" t="str">
            <v>A0H</v>
          </cell>
          <cell r="H2034" t="str">
            <v>BLUE NAVY/WHITE/RED</v>
          </cell>
          <cell r="I2034">
            <v>8.7029999999999994</v>
          </cell>
          <cell r="J2034">
            <v>55</v>
          </cell>
          <cell r="K2034">
            <v>0</v>
          </cell>
          <cell r="L2034">
            <v>27.5</v>
          </cell>
          <cell r="M2034">
            <v>0</v>
          </cell>
          <cell r="N2034">
            <v>50</v>
          </cell>
          <cell r="O2034">
            <v>0</v>
          </cell>
          <cell r="P2034">
            <v>22.5</v>
          </cell>
          <cell r="Q2034">
            <v>0</v>
          </cell>
          <cell r="R2034" t="str">
            <v>ETE 2020</v>
          </cell>
          <cell r="S2034" t="str">
            <v>APPAREL</v>
          </cell>
          <cell r="T2034" t="str">
            <v>MAN</v>
          </cell>
          <cell r="U2034" t="str">
            <v>S-1/M-2/L-3/XL-2/2XL-1</v>
          </cell>
          <cell r="V2034" t="str">
            <v>C9M</v>
          </cell>
          <cell r="W2034">
            <v>387</v>
          </cell>
          <cell r="X2034">
            <v>43</v>
          </cell>
          <cell r="CG2034">
            <v>43</v>
          </cell>
        </row>
        <row r="2035">
          <cell r="D2035" t="str">
            <v>3112DUW-A0H-PCS</v>
          </cell>
          <cell r="E2035" t="str">
            <v>3112DUW</v>
          </cell>
          <cell r="F2035" t="str">
            <v>IZEI AUTH  CREW NECK</v>
          </cell>
          <cell r="G2035" t="str">
            <v>A0H</v>
          </cell>
          <cell r="H2035" t="str">
            <v>BLUE NAVY/WHITE/RED</v>
          </cell>
          <cell r="I2035">
            <v>8.7029999999999994</v>
          </cell>
          <cell r="J2035">
            <v>55</v>
          </cell>
          <cell r="K2035">
            <v>0</v>
          </cell>
          <cell r="L2035">
            <v>27.5</v>
          </cell>
          <cell r="M2035">
            <v>0</v>
          </cell>
          <cell r="N2035">
            <v>50</v>
          </cell>
          <cell r="O2035">
            <v>0</v>
          </cell>
          <cell r="P2035">
            <v>25</v>
          </cell>
          <cell r="Q2035">
            <v>0</v>
          </cell>
          <cell r="R2035" t="str">
            <v>ETE 2020</v>
          </cell>
          <cell r="S2035" t="str">
            <v>APPAREL</v>
          </cell>
          <cell r="T2035" t="str">
            <v>MAN</v>
          </cell>
          <cell r="U2035" t="str">
            <v>(vide)</v>
          </cell>
          <cell r="V2035" t="str">
            <v>PCS</v>
          </cell>
          <cell r="W2035">
            <v>239</v>
          </cell>
          <cell r="X2035">
            <v>239</v>
          </cell>
          <cell r="BT2035">
            <v>51</v>
          </cell>
          <cell r="BU2035">
            <v>61</v>
          </cell>
          <cell r="BV2035">
            <v>45</v>
          </cell>
          <cell r="BW2035">
            <v>37</v>
          </cell>
          <cell r="BX2035">
            <v>45</v>
          </cell>
        </row>
        <row r="2036">
          <cell r="D2036" t="str">
            <v>3112DVW-A01-C9M</v>
          </cell>
          <cell r="E2036" t="str">
            <v>3112DVW</v>
          </cell>
          <cell r="F2036" t="str">
            <v>IODA AUTH  HOODIE</v>
          </cell>
          <cell r="G2036" t="str">
            <v>A01</v>
          </cell>
          <cell r="H2036" t="str">
            <v>BLUE NAVY/WHITE/GREEN</v>
          </cell>
          <cell r="I2036">
            <v>10.335000000000001</v>
          </cell>
          <cell r="J2036">
            <v>65</v>
          </cell>
          <cell r="K2036">
            <v>0</v>
          </cell>
          <cell r="L2036">
            <v>32.5</v>
          </cell>
          <cell r="M2036">
            <v>0</v>
          </cell>
          <cell r="N2036">
            <v>60</v>
          </cell>
          <cell r="O2036">
            <v>0</v>
          </cell>
          <cell r="P2036">
            <v>30</v>
          </cell>
          <cell r="Q2036">
            <v>0</v>
          </cell>
          <cell r="R2036" t="str">
            <v>ETE 2020</v>
          </cell>
          <cell r="S2036" t="str">
            <v>APPAREL</v>
          </cell>
          <cell r="T2036" t="str">
            <v>MAN</v>
          </cell>
          <cell r="U2036" t="str">
            <v>S-1/M-2/L-3/XL-2/2XL-1</v>
          </cell>
          <cell r="V2036" t="str">
            <v>C9M</v>
          </cell>
          <cell r="W2036">
            <v>207</v>
          </cell>
          <cell r="X2036">
            <v>23</v>
          </cell>
          <cell r="CG2036">
            <v>23</v>
          </cell>
        </row>
        <row r="2037">
          <cell r="D2037" t="str">
            <v>3112DVW-A01-PCS</v>
          </cell>
          <cell r="E2037" t="str">
            <v>3112DVW</v>
          </cell>
          <cell r="F2037" t="str">
            <v>IODA AUTH  HOODIE</v>
          </cell>
          <cell r="G2037" t="str">
            <v>A01</v>
          </cell>
          <cell r="H2037" t="str">
            <v>BLUE NAVY/WHITE/GREEN</v>
          </cell>
          <cell r="I2037">
            <v>10.335000000000001</v>
          </cell>
          <cell r="J2037">
            <v>65</v>
          </cell>
          <cell r="K2037">
            <v>0</v>
          </cell>
          <cell r="L2037">
            <v>32.5</v>
          </cell>
          <cell r="M2037">
            <v>0</v>
          </cell>
          <cell r="N2037">
            <v>60</v>
          </cell>
          <cell r="O2037">
            <v>0</v>
          </cell>
          <cell r="P2037">
            <v>30</v>
          </cell>
          <cell r="Q2037">
            <v>0</v>
          </cell>
          <cell r="R2037" t="str">
            <v>ETE 2020</v>
          </cell>
          <cell r="S2037" t="str">
            <v>APPAREL</v>
          </cell>
          <cell r="T2037" t="str">
            <v>MAN</v>
          </cell>
          <cell r="U2037" t="str">
            <v>(vide)</v>
          </cell>
          <cell r="V2037" t="str">
            <v>PCS</v>
          </cell>
          <cell r="W2037">
            <v>114</v>
          </cell>
          <cell r="X2037">
            <v>114</v>
          </cell>
          <cell r="BT2037">
            <v>34</v>
          </cell>
          <cell r="BU2037">
            <v>13</v>
          </cell>
          <cell r="BV2037">
            <v>18</v>
          </cell>
          <cell r="BW2037">
            <v>12</v>
          </cell>
          <cell r="BX2037">
            <v>37</v>
          </cell>
        </row>
        <row r="2038">
          <cell r="D2038" t="str">
            <v>3112DVW-A0J-C9M</v>
          </cell>
          <cell r="E2038" t="str">
            <v>3112DVW</v>
          </cell>
          <cell r="F2038" t="str">
            <v>IODA AUTH  HOODIE</v>
          </cell>
          <cell r="G2038" t="str">
            <v>A0J</v>
          </cell>
          <cell r="H2038" t="str">
            <v>BLUE NAVY/BLUE ROYAL/RED/YELLO</v>
          </cell>
          <cell r="I2038">
            <v>10.335000000000001</v>
          </cell>
          <cell r="J2038">
            <v>65</v>
          </cell>
          <cell r="K2038">
            <v>0</v>
          </cell>
          <cell r="L2038">
            <v>32.5</v>
          </cell>
          <cell r="M2038">
            <v>0</v>
          </cell>
          <cell r="N2038">
            <v>60</v>
          </cell>
          <cell r="O2038">
            <v>0</v>
          </cell>
          <cell r="P2038">
            <v>30</v>
          </cell>
          <cell r="Q2038">
            <v>0</v>
          </cell>
          <cell r="R2038" t="str">
            <v>ETE 2020</v>
          </cell>
          <cell r="S2038" t="str">
            <v>APPAREL</v>
          </cell>
          <cell r="T2038" t="str">
            <v>MAN</v>
          </cell>
          <cell r="U2038" t="str">
            <v>S-1/M-2/L-3/XL-2/2XL-1</v>
          </cell>
          <cell r="V2038" t="str">
            <v>C9M</v>
          </cell>
          <cell r="W2038">
            <v>270</v>
          </cell>
          <cell r="X2038">
            <v>30</v>
          </cell>
          <cell r="CG2038">
            <v>30</v>
          </cell>
        </row>
        <row r="2039">
          <cell r="D2039" t="str">
            <v>3112DVW-A0J-PCS</v>
          </cell>
          <cell r="E2039" t="str">
            <v>3112DVW</v>
          </cell>
          <cell r="F2039" t="str">
            <v>IODA AUTH  HOODIE</v>
          </cell>
          <cell r="G2039" t="str">
            <v>A0J</v>
          </cell>
          <cell r="H2039" t="str">
            <v>BLUE NAVY/BLUE ROYAL/RED/YELLO</v>
          </cell>
          <cell r="I2039">
            <v>10.335000000000001</v>
          </cell>
          <cell r="J2039">
            <v>65</v>
          </cell>
          <cell r="K2039">
            <v>0</v>
          </cell>
          <cell r="L2039">
            <v>32.5</v>
          </cell>
          <cell r="M2039">
            <v>0</v>
          </cell>
          <cell r="N2039">
            <v>60</v>
          </cell>
          <cell r="O2039">
            <v>0</v>
          </cell>
          <cell r="P2039">
            <v>30</v>
          </cell>
          <cell r="Q2039">
            <v>0</v>
          </cell>
          <cell r="R2039" t="str">
            <v>ETE 2020</v>
          </cell>
          <cell r="S2039" t="str">
            <v>APPAREL</v>
          </cell>
          <cell r="T2039" t="str">
            <v>MAN</v>
          </cell>
          <cell r="U2039" t="str">
            <v>(vide)</v>
          </cell>
          <cell r="V2039" t="str">
            <v>PCS</v>
          </cell>
          <cell r="W2039">
            <v>209</v>
          </cell>
          <cell r="X2039">
            <v>209</v>
          </cell>
          <cell r="BT2039">
            <v>41</v>
          </cell>
          <cell r="BU2039">
            <v>45</v>
          </cell>
          <cell r="BV2039">
            <v>42</v>
          </cell>
          <cell r="BW2039">
            <v>44</v>
          </cell>
          <cell r="BX2039">
            <v>37</v>
          </cell>
        </row>
        <row r="2040">
          <cell r="D2040" t="str">
            <v>3112DXW-005-PCS</v>
          </cell>
          <cell r="E2040" t="str">
            <v>3112DXW</v>
          </cell>
          <cell r="F2040" t="str">
            <v>YUOANNA AUTH  ROUND NECK SWEAT</v>
          </cell>
          <cell r="G2040" t="str">
            <v>005</v>
          </cell>
          <cell r="H2040" t="str">
            <v>BLACK</v>
          </cell>
          <cell r="I2040">
            <v>11.244999999999999</v>
          </cell>
          <cell r="J2040">
            <v>50</v>
          </cell>
          <cell r="K2040">
            <v>0</v>
          </cell>
          <cell r="L2040">
            <v>25</v>
          </cell>
          <cell r="M2040">
            <v>0</v>
          </cell>
          <cell r="N2040">
            <v>45</v>
          </cell>
          <cell r="O2040">
            <v>0</v>
          </cell>
          <cell r="P2040">
            <v>22.5</v>
          </cell>
          <cell r="Q2040">
            <v>0</v>
          </cell>
          <cell r="R2040" t="str">
            <v>ETE 2020</v>
          </cell>
          <cell r="S2040" t="str">
            <v>APPAREL</v>
          </cell>
          <cell r="T2040" t="str">
            <v>WOMAN</v>
          </cell>
          <cell r="U2040" t="str">
            <v>(vide)</v>
          </cell>
          <cell r="V2040" t="str">
            <v>PCS</v>
          </cell>
          <cell r="W2040">
            <v>188</v>
          </cell>
          <cell r="X2040">
            <v>188</v>
          </cell>
          <cell r="BS2040">
            <v>58</v>
          </cell>
          <cell r="BT2040">
            <v>72</v>
          </cell>
          <cell r="BU2040">
            <v>57</v>
          </cell>
          <cell r="BV2040">
            <v>1</v>
          </cell>
        </row>
        <row r="2041">
          <cell r="D2041" t="str">
            <v>3112DYW-005-PCS</v>
          </cell>
          <cell r="E2041" t="str">
            <v>3112DYW</v>
          </cell>
          <cell r="F2041" t="str">
            <v>YUTSUKO AUTH  HOODIE SWEAT</v>
          </cell>
          <cell r="G2041" t="str">
            <v>005</v>
          </cell>
          <cell r="H2041" t="str">
            <v>BLACK</v>
          </cell>
          <cell r="I2041">
            <v>13.365</v>
          </cell>
          <cell r="J2041">
            <v>60</v>
          </cell>
          <cell r="K2041">
            <v>0</v>
          </cell>
          <cell r="L2041">
            <v>30</v>
          </cell>
          <cell r="M2041">
            <v>0</v>
          </cell>
          <cell r="N2041">
            <v>55</v>
          </cell>
          <cell r="O2041">
            <v>0</v>
          </cell>
          <cell r="P2041">
            <v>27.5</v>
          </cell>
          <cell r="Q2041">
            <v>0</v>
          </cell>
          <cell r="R2041" t="str">
            <v>ETE 2020</v>
          </cell>
          <cell r="S2041" t="str">
            <v>APPAREL</v>
          </cell>
          <cell r="T2041" t="str">
            <v>WOMAN</v>
          </cell>
          <cell r="U2041" t="str">
            <v>(vide)</v>
          </cell>
          <cell r="V2041" t="str">
            <v>PCS</v>
          </cell>
          <cell r="W2041">
            <v>2</v>
          </cell>
          <cell r="X2041">
            <v>2</v>
          </cell>
          <cell r="BS2041">
            <v>2</v>
          </cell>
        </row>
        <row r="2042">
          <cell r="D2042" t="str">
            <v>3112E2W-A03-C8M</v>
          </cell>
          <cell r="E2042" t="str">
            <v>3112E2W</v>
          </cell>
          <cell r="F2042" t="str">
            <v>IOUNI AUTH SWIM SHORT</v>
          </cell>
          <cell r="G2042" t="str">
            <v>A03</v>
          </cell>
          <cell r="H2042" t="str">
            <v>YELLOW/BLUE NAVY</v>
          </cell>
          <cell r="I2042">
            <v>4.4029999999999996</v>
          </cell>
          <cell r="J2042">
            <v>30</v>
          </cell>
          <cell r="K2042">
            <v>0</v>
          </cell>
          <cell r="L2042">
            <v>15</v>
          </cell>
          <cell r="M2042">
            <v>0</v>
          </cell>
          <cell r="N2042">
            <v>28</v>
          </cell>
          <cell r="O2042">
            <v>0</v>
          </cell>
          <cell r="P2042">
            <v>14</v>
          </cell>
          <cell r="Q2042">
            <v>0</v>
          </cell>
          <cell r="R2042" t="str">
            <v>ETE 2020</v>
          </cell>
          <cell r="S2042" t="str">
            <v>APPAREL</v>
          </cell>
          <cell r="T2042" t="str">
            <v>MAN</v>
          </cell>
          <cell r="U2042" t="str">
            <v>S-2/M-2/L-2/XL-1/2XL-1</v>
          </cell>
          <cell r="V2042" t="str">
            <v>C8M</v>
          </cell>
          <cell r="W2042">
            <v>232</v>
          </cell>
          <cell r="X2042">
            <v>29</v>
          </cell>
          <cell r="CG2042">
            <v>29</v>
          </cell>
        </row>
        <row r="2043">
          <cell r="D2043" t="str">
            <v>3112E2W-A03-PCS</v>
          </cell>
          <cell r="E2043" t="str">
            <v>3112E2W</v>
          </cell>
          <cell r="F2043" t="str">
            <v>IOUNI AUTH SWIM SHORT</v>
          </cell>
          <cell r="G2043" t="str">
            <v>A03</v>
          </cell>
          <cell r="H2043" t="str">
            <v>YELLOW/BLUE NAVY</v>
          </cell>
          <cell r="I2043">
            <v>4.4029999999999996</v>
          </cell>
          <cell r="J2043">
            <v>30</v>
          </cell>
          <cell r="K2043">
            <v>0</v>
          </cell>
          <cell r="L2043">
            <v>15</v>
          </cell>
          <cell r="M2043">
            <v>0</v>
          </cell>
          <cell r="N2043">
            <v>28</v>
          </cell>
          <cell r="O2043">
            <v>0</v>
          </cell>
          <cell r="P2043">
            <v>14</v>
          </cell>
          <cell r="Q2043">
            <v>0</v>
          </cell>
          <cell r="R2043" t="str">
            <v>ETE 2020</v>
          </cell>
          <cell r="S2043" t="str">
            <v>APPAREL</v>
          </cell>
          <cell r="T2043" t="str">
            <v>MAN</v>
          </cell>
          <cell r="U2043" t="str">
            <v>(vide)</v>
          </cell>
          <cell r="V2043" t="str">
            <v>PCS</v>
          </cell>
          <cell r="W2043">
            <v>105</v>
          </cell>
          <cell r="X2043">
            <v>105</v>
          </cell>
          <cell r="BU2043">
            <v>20</v>
          </cell>
          <cell r="BV2043">
            <v>47</v>
          </cell>
          <cell r="BW2043">
            <v>24</v>
          </cell>
          <cell r="BX2043">
            <v>14</v>
          </cell>
        </row>
        <row r="2044">
          <cell r="D2044" t="str">
            <v>3112E2W-A04-C8M</v>
          </cell>
          <cell r="E2044" t="str">
            <v>3112E2W</v>
          </cell>
          <cell r="F2044" t="str">
            <v>IOUNI AUTH SWIM SHORT</v>
          </cell>
          <cell r="G2044" t="str">
            <v>A04</v>
          </cell>
          <cell r="H2044" t="str">
            <v>GREEN/WHITE</v>
          </cell>
          <cell r="I2044">
            <v>4.4029999999999996</v>
          </cell>
          <cell r="J2044">
            <v>30</v>
          </cell>
          <cell r="K2044">
            <v>0</v>
          </cell>
          <cell r="L2044">
            <v>15</v>
          </cell>
          <cell r="M2044">
            <v>0</v>
          </cell>
          <cell r="N2044">
            <v>28</v>
          </cell>
          <cell r="O2044">
            <v>0</v>
          </cell>
          <cell r="P2044">
            <v>14</v>
          </cell>
          <cell r="Q2044">
            <v>0</v>
          </cell>
          <cell r="R2044" t="str">
            <v>ETE 2020</v>
          </cell>
          <cell r="S2044" t="str">
            <v>APPAREL</v>
          </cell>
          <cell r="T2044" t="str">
            <v>MAN</v>
          </cell>
          <cell r="U2044" t="str">
            <v>S-2/M-2/L-2/XL-1/2XL-1</v>
          </cell>
          <cell r="V2044" t="str">
            <v>C8M</v>
          </cell>
          <cell r="W2044">
            <v>32</v>
          </cell>
          <cell r="X2044">
            <v>4</v>
          </cell>
          <cell r="CG2044">
            <v>4</v>
          </cell>
        </row>
        <row r="2045">
          <cell r="D2045" t="str">
            <v>3112E2W-A04-PCS</v>
          </cell>
          <cell r="E2045" t="str">
            <v>3112E2W</v>
          </cell>
          <cell r="F2045" t="str">
            <v>IOUNI AUTH SWIM SHORT</v>
          </cell>
          <cell r="G2045" t="str">
            <v>A04</v>
          </cell>
          <cell r="H2045" t="str">
            <v>GREEN/WHITE</v>
          </cell>
          <cell r="I2045">
            <v>4.4029999999999996</v>
          </cell>
          <cell r="J2045">
            <v>30</v>
          </cell>
          <cell r="K2045">
            <v>0</v>
          </cell>
          <cell r="L2045">
            <v>15</v>
          </cell>
          <cell r="M2045">
            <v>0</v>
          </cell>
          <cell r="N2045">
            <v>28</v>
          </cell>
          <cell r="O2045">
            <v>0</v>
          </cell>
          <cell r="P2045">
            <v>14</v>
          </cell>
          <cell r="Q2045">
            <v>0</v>
          </cell>
          <cell r="R2045" t="str">
            <v>ETE 2020</v>
          </cell>
          <cell r="S2045" t="str">
            <v>APPAREL</v>
          </cell>
          <cell r="T2045" t="str">
            <v>MAN</v>
          </cell>
          <cell r="U2045" t="str">
            <v>(vide)</v>
          </cell>
          <cell r="V2045" t="str">
            <v>PCS</v>
          </cell>
          <cell r="W2045">
            <v>204</v>
          </cell>
          <cell r="X2045">
            <v>204</v>
          </cell>
          <cell r="BT2045">
            <v>35</v>
          </cell>
          <cell r="BU2045">
            <v>58</v>
          </cell>
          <cell r="BV2045">
            <v>59</v>
          </cell>
          <cell r="BW2045">
            <v>44</v>
          </cell>
          <cell r="BX2045">
            <v>8</v>
          </cell>
        </row>
        <row r="2046">
          <cell r="D2046" t="str">
            <v>3112E2W-A05-C8M</v>
          </cell>
          <cell r="E2046" t="str">
            <v>3112E2W</v>
          </cell>
          <cell r="F2046" t="str">
            <v>IOUNI AUTH SWIM SHORT</v>
          </cell>
          <cell r="G2046" t="str">
            <v>A05</v>
          </cell>
          <cell r="H2046" t="str">
            <v>RED/WHITE</v>
          </cell>
          <cell r="I2046">
            <v>4.4029999999999996</v>
          </cell>
          <cell r="J2046">
            <v>30</v>
          </cell>
          <cell r="K2046">
            <v>0</v>
          </cell>
          <cell r="L2046">
            <v>15</v>
          </cell>
          <cell r="M2046">
            <v>0</v>
          </cell>
          <cell r="N2046">
            <v>28</v>
          </cell>
          <cell r="O2046">
            <v>0</v>
          </cell>
          <cell r="P2046">
            <v>14</v>
          </cell>
          <cell r="Q2046">
            <v>0</v>
          </cell>
          <cell r="R2046" t="str">
            <v>ETE 2020</v>
          </cell>
          <cell r="S2046" t="str">
            <v>APPAREL</v>
          </cell>
          <cell r="T2046" t="str">
            <v>MAN</v>
          </cell>
          <cell r="U2046" t="str">
            <v>S-2/M-2/L-2/XL-1/2XL-1</v>
          </cell>
          <cell r="V2046" t="str">
            <v>C8M</v>
          </cell>
          <cell r="W2046">
            <v>152</v>
          </cell>
          <cell r="X2046">
            <v>19</v>
          </cell>
          <cell r="CG2046">
            <v>19</v>
          </cell>
        </row>
        <row r="2047">
          <cell r="D2047" t="str">
            <v>3112E2W-A05-PCS</v>
          </cell>
          <cell r="E2047" t="str">
            <v>3112E2W</v>
          </cell>
          <cell r="F2047" t="str">
            <v>IOUNI AUTH SWIM SHORT</v>
          </cell>
          <cell r="G2047" t="str">
            <v>A05</v>
          </cell>
          <cell r="H2047" t="str">
            <v>RED/WHITE</v>
          </cell>
          <cell r="I2047">
            <v>4.4029999999999996</v>
          </cell>
          <cell r="J2047">
            <v>30</v>
          </cell>
          <cell r="K2047">
            <v>0</v>
          </cell>
          <cell r="L2047">
            <v>15</v>
          </cell>
          <cell r="M2047">
            <v>0</v>
          </cell>
          <cell r="N2047">
            <v>28</v>
          </cell>
          <cell r="O2047">
            <v>0</v>
          </cell>
          <cell r="P2047">
            <v>14</v>
          </cell>
          <cell r="Q2047">
            <v>0</v>
          </cell>
          <cell r="R2047" t="str">
            <v>ETE 2020</v>
          </cell>
          <cell r="S2047" t="str">
            <v>APPAREL</v>
          </cell>
          <cell r="T2047" t="str">
            <v>MAN</v>
          </cell>
          <cell r="U2047" t="str">
            <v>(vide)</v>
          </cell>
          <cell r="V2047" t="str">
            <v>PCS</v>
          </cell>
          <cell r="W2047">
            <v>346</v>
          </cell>
          <cell r="X2047">
            <v>346</v>
          </cell>
          <cell r="BT2047">
            <v>86</v>
          </cell>
          <cell r="BU2047">
            <v>101</v>
          </cell>
          <cell r="BV2047">
            <v>92</v>
          </cell>
          <cell r="BW2047">
            <v>52</v>
          </cell>
          <cell r="BX2047">
            <v>15</v>
          </cell>
        </row>
        <row r="2048">
          <cell r="D2048" t="str">
            <v>3112E2W-A06-C8M</v>
          </cell>
          <cell r="E2048" t="str">
            <v>3112E2W</v>
          </cell>
          <cell r="F2048" t="str">
            <v>IOUNI AUTH SWIM SHORT</v>
          </cell>
          <cell r="G2048" t="str">
            <v>A06</v>
          </cell>
          <cell r="H2048" t="str">
            <v>BLUE ROYAL/WHITE</v>
          </cell>
          <cell r="I2048">
            <v>4.4029999999999996</v>
          </cell>
          <cell r="J2048">
            <v>30</v>
          </cell>
          <cell r="K2048">
            <v>0</v>
          </cell>
          <cell r="L2048">
            <v>15</v>
          </cell>
          <cell r="M2048">
            <v>0</v>
          </cell>
          <cell r="N2048">
            <v>28</v>
          </cell>
          <cell r="O2048">
            <v>0</v>
          </cell>
          <cell r="P2048">
            <v>14</v>
          </cell>
          <cell r="Q2048">
            <v>0</v>
          </cell>
          <cell r="R2048" t="str">
            <v>ETE 2020</v>
          </cell>
          <cell r="S2048" t="str">
            <v>APPAREL</v>
          </cell>
          <cell r="T2048" t="str">
            <v>MAN</v>
          </cell>
          <cell r="U2048" t="str">
            <v>S-2/M-2/L-2/XL-1/2XL-1</v>
          </cell>
          <cell r="V2048" t="str">
            <v>C8M</v>
          </cell>
          <cell r="W2048">
            <v>160</v>
          </cell>
          <cell r="X2048">
            <v>20</v>
          </cell>
          <cell r="CG2048">
            <v>20</v>
          </cell>
        </row>
        <row r="2049">
          <cell r="D2049" t="str">
            <v>3112E2W-A06-PCS</v>
          </cell>
          <cell r="E2049" t="str">
            <v>3112E2W</v>
          </cell>
          <cell r="F2049" t="str">
            <v>IOUNI AUTH SWIM SHORT</v>
          </cell>
          <cell r="G2049" t="str">
            <v>A06</v>
          </cell>
          <cell r="H2049" t="str">
            <v>BLUE ROYAL/WHITE</v>
          </cell>
          <cell r="I2049">
            <v>4.4029999999999996</v>
          </cell>
          <cell r="J2049">
            <v>30</v>
          </cell>
          <cell r="K2049">
            <v>0</v>
          </cell>
          <cell r="L2049">
            <v>15</v>
          </cell>
          <cell r="M2049">
            <v>0</v>
          </cell>
          <cell r="N2049">
            <v>28</v>
          </cell>
          <cell r="O2049">
            <v>0</v>
          </cell>
          <cell r="P2049">
            <v>14</v>
          </cell>
          <cell r="Q2049">
            <v>0</v>
          </cell>
          <cell r="R2049" t="str">
            <v>ETE 2020</v>
          </cell>
          <cell r="S2049" t="str">
            <v>APPAREL</v>
          </cell>
          <cell r="T2049" t="str">
            <v>MAN</v>
          </cell>
          <cell r="U2049" t="str">
            <v>(vide)</v>
          </cell>
          <cell r="V2049" t="str">
            <v>PCS</v>
          </cell>
          <cell r="W2049">
            <v>824</v>
          </cell>
          <cell r="X2049">
            <v>824</v>
          </cell>
          <cell r="BT2049">
            <v>166</v>
          </cell>
          <cell r="BU2049">
            <v>240</v>
          </cell>
          <cell r="BV2049">
            <v>225</v>
          </cell>
          <cell r="BW2049">
            <v>146</v>
          </cell>
          <cell r="BX2049">
            <v>47</v>
          </cell>
        </row>
        <row r="2050">
          <cell r="D2050" t="str">
            <v>3112E2W-A08-C8M</v>
          </cell>
          <cell r="E2050" t="str">
            <v>3112E2W</v>
          </cell>
          <cell r="F2050" t="str">
            <v>IOUNI AUTH SWIM SHORT</v>
          </cell>
          <cell r="G2050" t="str">
            <v>A08</v>
          </cell>
          <cell r="H2050" t="str">
            <v>BLUE DK/WHITE</v>
          </cell>
          <cell r="I2050">
            <v>4.4029999999999996</v>
          </cell>
          <cell r="J2050">
            <v>30</v>
          </cell>
          <cell r="K2050">
            <v>0</v>
          </cell>
          <cell r="L2050">
            <v>15</v>
          </cell>
          <cell r="M2050">
            <v>0</v>
          </cell>
          <cell r="N2050">
            <v>28</v>
          </cell>
          <cell r="O2050">
            <v>0</v>
          </cell>
          <cell r="P2050">
            <v>14</v>
          </cell>
          <cell r="Q2050">
            <v>0</v>
          </cell>
          <cell r="R2050" t="str">
            <v>ETE 2020</v>
          </cell>
          <cell r="S2050" t="str">
            <v>APPAREL</v>
          </cell>
          <cell r="T2050" t="str">
            <v>MAN</v>
          </cell>
          <cell r="U2050" t="str">
            <v>S-2/M-2/L-2/XL-1/2XL-1</v>
          </cell>
          <cell r="V2050" t="str">
            <v>C8M</v>
          </cell>
          <cell r="W2050">
            <v>144</v>
          </cell>
          <cell r="X2050">
            <v>18</v>
          </cell>
          <cell r="CG2050">
            <v>18</v>
          </cell>
        </row>
        <row r="2051">
          <cell r="D2051" t="str">
            <v>3112E2W-A08-PCS</v>
          </cell>
          <cell r="E2051" t="str">
            <v>3112E2W</v>
          </cell>
          <cell r="F2051" t="str">
            <v>IOUNI AUTH SWIM SHORT</v>
          </cell>
          <cell r="G2051" t="str">
            <v>A08</v>
          </cell>
          <cell r="H2051" t="str">
            <v>BLUE DK/WHITE</v>
          </cell>
          <cell r="I2051">
            <v>4.4029999999999996</v>
          </cell>
          <cell r="J2051">
            <v>30</v>
          </cell>
          <cell r="K2051">
            <v>0</v>
          </cell>
          <cell r="L2051">
            <v>15</v>
          </cell>
          <cell r="M2051">
            <v>0</v>
          </cell>
          <cell r="N2051">
            <v>28</v>
          </cell>
          <cell r="O2051">
            <v>0</v>
          </cell>
          <cell r="P2051">
            <v>14</v>
          </cell>
          <cell r="Q2051">
            <v>0</v>
          </cell>
          <cell r="R2051" t="str">
            <v>ETE 2020</v>
          </cell>
          <cell r="S2051" t="str">
            <v>APPAREL</v>
          </cell>
          <cell r="T2051" t="str">
            <v>MAN</v>
          </cell>
          <cell r="U2051" t="str">
            <v>(vide)</v>
          </cell>
          <cell r="V2051" t="str">
            <v>PCS</v>
          </cell>
          <cell r="W2051">
            <v>548</v>
          </cell>
          <cell r="X2051">
            <v>548</v>
          </cell>
          <cell r="BT2051">
            <v>87</v>
          </cell>
          <cell r="BU2051">
            <v>130</v>
          </cell>
          <cell r="BV2051">
            <v>200</v>
          </cell>
          <cell r="BW2051">
            <v>108</v>
          </cell>
          <cell r="BX2051">
            <v>23</v>
          </cell>
        </row>
        <row r="2052">
          <cell r="D2052" t="str">
            <v>3112E3W-A02-C8M</v>
          </cell>
          <cell r="E2052" t="str">
            <v>3112E3W</v>
          </cell>
          <cell r="F2052" t="str">
            <v>IBANO AUTH SWIM SHORT</v>
          </cell>
          <cell r="G2052" t="str">
            <v>A02</v>
          </cell>
          <cell r="H2052" t="str">
            <v>WHITE/BLUE NAVY/GREEN</v>
          </cell>
          <cell r="I2052">
            <v>5.2809999999999997</v>
          </cell>
          <cell r="J2052">
            <v>35</v>
          </cell>
          <cell r="K2052">
            <v>0</v>
          </cell>
          <cell r="L2052">
            <v>17.5</v>
          </cell>
          <cell r="M2052">
            <v>0</v>
          </cell>
          <cell r="N2052">
            <v>32</v>
          </cell>
          <cell r="O2052">
            <v>0</v>
          </cell>
          <cell r="P2052">
            <v>14</v>
          </cell>
          <cell r="Q2052">
            <v>0</v>
          </cell>
          <cell r="R2052" t="str">
            <v>ETE 2020</v>
          </cell>
          <cell r="S2052" t="str">
            <v>APPAREL</v>
          </cell>
          <cell r="T2052" t="str">
            <v>MAN</v>
          </cell>
          <cell r="U2052" t="str">
            <v>S-2/M-2/L-2/XL-1/2XL-1</v>
          </cell>
          <cell r="V2052" t="str">
            <v>C8M</v>
          </cell>
          <cell r="W2052">
            <v>64</v>
          </cell>
          <cell r="X2052">
            <v>8</v>
          </cell>
          <cell r="CG2052">
            <v>8</v>
          </cell>
        </row>
        <row r="2053">
          <cell r="D2053" t="str">
            <v>3112E3W-A02-PCS</v>
          </cell>
          <cell r="E2053" t="str">
            <v>3112E3W</v>
          </cell>
          <cell r="F2053" t="str">
            <v>IBANO AUTH SWIM SHORT</v>
          </cell>
          <cell r="G2053" t="str">
            <v>A02</v>
          </cell>
          <cell r="H2053" t="str">
            <v>WHITE/BLUE NAVY/GREEN</v>
          </cell>
          <cell r="I2053">
            <v>5.2809999999999997</v>
          </cell>
          <cell r="J2053">
            <v>35</v>
          </cell>
          <cell r="K2053">
            <v>0</v>
          </cell>
          <cell r="L2053">
            <v>17.5</v>
          </cell>
          <cell r="M2053">
            <v>0</v>
          </cell>
          <cell r="N2053">
            <v>32</v>
          </cell>
          <cell r="O2053">
            <v>0</v>
          </cell>
          <cell r="P2053">
            <v>16</v>
          </cell>
          <cell r="Q2053">
            <v>0</v>
          </cell>
          <cell r="R2053" t="str">
            <v>ETE 2020</v>
          </cell>
          <cell r="S2053" t="str">
            <v>APPAREL</v>
          </cell>
          <cell r="T2053" t="str">
            <v>MAN</v>
          </cell>
          <cell r="U2053" t="str">
            <v>(vide)</v>
          </cell>
          <cell r="V2053" t="str">
            <v>PCS</v>
          </cell>
          <cell r="W2053">
            <v>38</v>
          </cell>
          <cell r="X2053">
            <v>38</v>
          </cell>
          <cell r="BT2053">
            <v>12</v>
          </cell>
          <cell r="BU2053">
            <v>6</v>
          </cell>
          <cell r="BV2053">
            <v>7</v>
          </cell>
          <cell r="BW2053">
            <v>5</v>
          </cell>
          <cell r="BX2053">
            <v>8</v>
          </cell>
        </row>
        <row r="2054">
          <cell r="D2054" t="str">
            <v>3112E3W-A09-C8M</v>
          </cell>
          <cell r="E2054" t="str">
            <v>3112E3W</v>
          </cell>
          <cell r="F2054" t="str">
            <v>IBANO AUTH SWIM SHORT</v>
          </cell>
          <cell r="G2054" t="str">
            <v>A09</v>
          </cell>
          <cell r="H2054" t="str">
            <v>WHITE/BLUE NAVY/RED</v>
          </cell>
          <cell r="I2054">
            <v>5.2809999999999997</v>
          </cell>
          <cell r="J2054">
            <v>35</v>
          </cell>
          <cell r="K2054">
            <v>0</v>
          </cell>
          <cell r="L2054">
            <v>17.5</v>
          </cell>
          <cell r="M2054">
            <v>0</v>
          </cell>
          <cell r="N2054">
            <v>32</v>
          </cell>
          <cell r="O2054">
            <v>0</v>
          </cell>
          <cell r="P2054">
            <v>14</v>
          </cell>
          <cell r="Q2054">
            <v>0</v>
          </cell>
          <cell r="R2054" t="str">
            <v>ETE 2020</v>
          </cell>
          <cell r="S2054" t="str">
            <v>APPAREL</v>
          </cell>
          <cell r="T2054" t="str">
            <v>MAN</v>
          </cell>
          <cell r="U2054" t="str">
            <v>S-2/M-2/L-2/XL-1/2XL-1</v>
          </cell>
          <cell r="V2054" t="str">
            <v>C8M</v>
          </cell>
          <cell r="W2054">
            <v>80</v>
          </cell>
          <cell r="X2054">
            <v>10</v>
          </cell>
          <cell r="CG2054">
            <v>10</v>
          </cell>
        </row>
        <row r="2055">
          <cell r="D2055" t="str">
            <v>3112E3W-A09-PCS</v>
          </cell>
          <cell r="E2055" t="str">
            <v>3112E3W</v>
          </cell>
          <cell r="F2055" t="str">
            <v>IBANO AUTH SWIM SHORT</v>
          </cell>
          <cell r="G2055" t="str">
            <v>A09</v>
          </cell>
          <cell r="H2055" t="str">
            <v>WHITE/BLUE NAVY/RED</v>
          </cell>
          <cell r="I2055">
            <v>5.2809999999999997</v>
          </cell>
          <cell r="J2055">
            <v>35</v>
          </cell>
          <cell r="K2055">
            <v>0</v>
          </cell>
          <cell r="L2055">
            <v>17.5</v>
          </cell>
          <cell r="M2055">
            <v>0</v>
          </cell>
          <cell r="N2055">
            <v>32</v>
          </cell>
          <cell r="O2055">
            <v>0</v>
          </cell>
          <cell r="P2055">
            <v>16</v>
          </cell>
          <cell r="Q2055">
            <v>0</v>
          </cell>
          <cell r="R2055" t="str">
            <v>ETE 2020</v>
          </cell>
          <cell r="S2055" t="str">
            <v>APPAREL</v>
          </cell>
          <cell r="T2055" t="str">
            <v>MAN</v>
          </cell>
          <cell r="U2055" t="str">
            <v>(vide)</v>
          </cell>
          <cell r="V2055" t="str">
            <v>PCS</v>
          </cell>
          <cell r="W2055">
            <v>353</v>
          </cell>
          <cell r="X2055">
            <v>353</v>
          </cell>
          <cell r="BT2055">
            <v>70</v>
          </cell>
          <cell r="BU2055">
            <v>102</v>
          </cell>
          <cell r="BV2055">
            <v>105</v>
          </cell>
          <cell r="BW2055">
            <v>68</v>
          </cell>
          <cell r="BX2055">
            <v>8</v>
          </cell>
        </row>
        <row r="2056">
          <cell r="D2056" t="str">
            <v>3112E3W-A0B-C8M</v>
          </cell>
          <cell r="E2056" t="str">
            <v>3112E3W</v>
          </cell>
          <cell r="F2056" t="str">
            <v>IBANO AUTH SWIM SHORT</v>
          </cell>
          <cell r="G2056" t="str">
            <v>A0B</v>
          </cell>
          <cell r="H2056" t="str">
            <v>WHITE/BLUE NAVY/YELLOW</v>
          </cell>
          <cell r="I2056">
            <v>5.2809999999999997</v>
          </cell>
          <cell r="J2056">
            <v>35</v>
          </cell>
          <cell r="K2056">
            <v>0</v>
          </cell>
          <cell r="L2056">
            <v>17.5</v>
          </cell>
          <cell r="M2056">
            <v>0</v>
          </cell>
          <cell r="N2056">
            <v>32</v>
          </cell>
          <cell r="O2056">
            <v>0</v>
          </cell>
          <cell r="P2056">
            <v>14</v>
          </cell>
          <cell r="Q2056">
            <v>0</v>
          </cell>
          <cell r="R2056" t="str">
            <v>ETE 2020</v>
          </cell>
          <cell r="S2056" t="str">
            <v>APPAREL</v>
          </cell>
          <cell r="T2056" t="str">
            <v>MAN</v>
          </cell>
          <cell r="U2056" t="str">
            <v>S-2/M-2/L-2/XL-1/2XL-1</v>
          </cell>
          <cell r="V2056" t="str">
            <v>C8M</v>
          </cell>
          <cell r="W2056">
            <v>64</v>
          </cell>
          <cell r="X2056">
            <v>8</v>
          </cell>
          <cell r="CG2056">
            <v>8</v>
          </cell>
        </row>
        <row r="2057">
          <cell r="D2057" t="str">
            <v>3112E3W-A0B-PCS</v>
          </cell>
          <cell r="E2057" t="str">
            <v>3112E3W</v>
          </cell>
          <cell r="F2057" t="str">
            <v>IBANO AUTH SWIM SHORT</v>
          </cell>
          <cell r="G2057" t="str">
            <v>A0B</v>
          </cell>
          <cell r="H2057" t="str">
            <v>WHITE/BLUE NAVY/YELLOW</v>
          </cell>
          <cell r="I2057">
            <v>5.2809999999999997</v>
          </cell>
          <cell r="J2057">
            <v>35</v>
          </cell>
          <cell r="K2057">
            <v>0</v>
          </cell>
          <cell r="L2057">
            <v>17.5</v>
          </cell>
          <cell r="M2057">
            <v>0</v>
          </cell>
          <cell r="N2057">
            <v>32</v>
          </cell>
          <cell r="O2057">
            <v>0</v>
          </cell>
          <cell r="P2057">
            <v>16</v>
          </cell>
          <cell r="Q2057">
            <v>0</v>
          </cell>
          <cell r="R2057" t="str">
            <v>ETE 2020</v>
          </cell>
          <cell r="S2057" t="str">
            <v>APPAREL</v>
          </cell>
          <cell r="T2057" t="str">
            <v>MAN</v>
          </cell>
          <cell r="U2057" t="str">
            <v>(vide)</v>
          </cell>
          <cell r="V2057" t="str">
            <v>PCS</v>
          </cell>
          <cell r="W2057">
            <v>149</v>
          </cell>
          <cell r="X2057">
            <v>149</v>
          </cell>
          <cell r="BT2057">
            <v>21</v>
          </cell>
          <cell r="BU2057">
            <v>43</v>
          </cell>
          <cell r="BV2057">
            <v>49</v>
          </cell>
          <cell r="BW2057">
            <v>36</v>
          </cell>
        </row>
        <row r="2058">
          <cell r="D2058" t="str">
            <v>3112E4W-A01-C8M</v>
          </cell>
          <cell r="E2058" t="str">
            <v>3112E4W</v>
          </cell>
          <cell r="F2058" t="str">
            <v>IVABIEN AUTH  SHORT</v>
          </cell>
          <cell r="G2058" t="str">
            <v>A01</v>
          </cell>
          <cell r="H2058" t="str">
            <v>BLUE NAVY/WHITE/GREEN</v>
          </cell>
          <cell r="I2058">
            <v>5.6950000000000003</v>
          </cell>
          <cell r="J2058">
            <v>35</v>
          </cell>
          <cell r="K2058">
            <v>0</v>
          </cell>
          <cell r="L2058">
            <v>17.5</v>
          </cell>
          <cell r="M2058">
            <v>0</v>
          </cell>
          <cell r="N2058">
            <v>32</v>
          </cell>
          <cell r="O2058">
            <v>0</v>
          </cell>
          <cell r="P2058">
            <v>12.8</v>
          </cell>
          <cell r="Q2058">
            <v>0</v>
          </cell>
          <cell r="R2058" t="str">
            <v>HIVER 2020</v>
          </cell>
          <cell r="S2058" t="str">
            <v>APPAREL</v>
          </cell>
          <cell r="T2058" t="str">
            <v>MAN</v>
          </cell>
          <cell r="U2058" t="str">
            <v>S-2/M-2/L-2/XL-1/2XL-1</v>
          </cell>
          <cell r="V2058" t="str">
            <v>C8M</v>
          </cell>
          <cell r="W2058">
            <v>232</v>
          </cell>
          <cell r="X2058">
            <v>29</v>
          </cell>
          <cell r="CG2058">
            <v>29</v>
          </cell>
        </row>
        <row r="2059">
          <cell r="D2059" t="str">
            <v>3112E4W-A01-PCS</v>
          </cell>
          <cell r="E2059" t="str">
            <v>3112E4W</v>
          </cell>
          <cell r="F2059" t="str">
            <v>IVABIEN AUTH  SHORT</v>
          </cell>
          <cell r="G2059" t="str">
            <v>A01</v>
          </cell>
          <cell r="H2059" t="str">
            <v>BLUE NAVY/WHITE/GREEN</v>
          </cell>
          <cell r="I2059">
            <v>5.6950000000000003</v>
          </cell>
          <cell r="J2059">
            <v>35</v>
          </cell>
          <cell r="K2059">
            <v>0</v>
          </cell>
          <cell r="L2059">
            <v>17.5</v>
          </cell>
          <cell r="M2059">
            <v>0</v>
          </cell>
          <cell r="N2059">
            <v>32</v>
          </cell>
          <cell r="O2059">
            <v>0</v>
          </cell>
          <cell r="P2059">
            <v>12.8</v>
          </cell>
          <cell r="Q2059">
            <v>0</v>
          </cell>
          <cell r="R2059" t="str">
            <v>HIVER 2020</v>
          </cell>
          <cell r="S2059" t="str">
            <v>APPAREL</v>
          </cell>
          <cell r="T2059" t="str">
            <v>MAN</v>
          </cell>
          <cell r="U2059" t="str">
            <v>(vide)</v>
          </cell>
          <cell r="V2059" t="str">
            <v>PCS</v>
          </cell>
          <cell r="W2059">
            <v>218</v>
          </cell>
          <cell r="X2059">
            <v>218</v>
          </cell>
          <cell r="BT2059">
            <v>49</v>
          </cell>
          <cell r="BU2059">
            <v>63</v>
          </cell>
          <cell r="BV2059">
            <v>49</v>
          </cell>
          <cell r="BW2059">
            <v>29</v>
          </cell>
          <cell r="BX2059">
            <v>28</v>
          </cell>
        </row>
        <row r="2060">
          <cell r="D2060" t="str">
            <v>3112E4W-A02-C8M</v>
          </cell>
          <cell r="E2060" t="str">
            <v>3112E4W</v>
          </cell>
          <cell r="F2060" t="str">
            <v>IVABIEN AUTH  SHORT</v>
          </cell>
          <cell r="G2060" t="str">
            <v>A02</v>
          </cell>
          <cell r="H2060" t="str">
            <v>WHITE/BLUE NAVY/GREEN</v>
          </cell>
          <cell r="I2060">
            <v>5.6950000000000003</v>
          </cell>
          <cell r="J2060">
            <v>35</v>
          </cell>
          <cell r="K2060">
            <v>0</v>
          </cell>
          <cell r="L2060">
            <v>17.5</v>
          </cell>
          <cell r="M2060">
            <v>0</v>
          </cell>
          <cell r="N2060">
            <v>32</v>
          </cell>
          <cell r="O2060">
            <v>0</v>
          </cell>
          <cell r="P2060">
            <v>12.8</v>
          </cell>
          <cell r="Q2060">
            <v>0</v>
          </cell>
          <cell r="R2060" t="str">
            <v>HIVER 2020</v>
          </cell>
          <cell r="S2060" t="str">
            <v>APPAREL</v>
          </cell>
          <cell r="T2060" t="str">
            <v>MAN</v>
          </cell>
          <cell r="U2060" t="str">
            <v>S-2/M-2/L-2/XL-1/2XL-1</v>
          </cell>
          <cell r="V2060" t="str">
            <v>C8M</v>
          </cell>
          <cell r="W2060">
            <v>224</v>
          </cell>
          <cell r="X2060">
            <v>28</v>
          </cell>
          <cell r="CG2060">
            <v>28</v>
          </cell>
        </row>
        <row r="2061">
          <cell r="D2061" t="str">
            <v>3112E4W-A02-PCS</v>
          </cell>
          <cell r="E2061" t="str">
            <v>3112E4W</v>
          </cell>
          <cell r="F2061" t="str">
            <v>IVABIEN AUTH  SHORT</v>
          </cell>
          <cell r="G2061" t="str">
            <v>A02</v>
          </cell>
          <cell r="H2061" t="str">
            <v>WHITE/BLUE NAVY/GREEN</v>
          </cell>
          <cell r="I2061">
            <v>5.6950000000000003</v>
          </cell>
          <cell r="J2061">
            <v>35</v>
          </cell>
          <cell r="K2061">
            <v>0</v>
          </cell>
          <cell r="L2061">
            <v>17.5</v>
          </cell>
          <cell r="M2061">
            <v>0</v>
          </cell>
          <cell r="N2061">
            <v>32</v>
          </cell>
          <cell r="O2061">
            <v>0</v>
          </cell>
          <cell r="P2061">
            <v>12.8</v>
          </cell>
          <cell r="Q2061">
            <v>0</v>
          </cell>
          <cell r="R2061" t="str">
            <v>HIVER 2020</v>
          </cell>
          <cell r="S2061" t="str">
            <v>APPAREL</v>
          </cell>
          <cell r="T2061" t="str">
            <v>MAN</v>
          </cell>
          <cell r="U2061" t="str">
            <v>(vide)</v>
          </cell>
          <cell r="V2061" t="str">
            <v>PCS</v>
          </cell>
          <cell r="W2061">
            <v>189</v>
          </cell>
          <cell r="X2061">
            <v>189</v>
          </cell>
          <cell r="BT2061">
            <v>35</v>
          </cell>
          <cell r="BU2061">
            <v>46</v>
          </cell>
          <cell r="BV2061">
            <v>55</v>
          </cell>
          <cell r="BW2061">
            <v>38</v>
          </cell>
          <cell r="BX2061">
            <v>15</v>
          </cell>
        </row>
        <row r="2062">
          <cell r="D2062" t="str">
            <v>3112E7W-A01-C7M</v>
          </cell>
          <cell r="E2062" t="str">
            <v>3112E7W</v>
          </cell>
          <cell r="F2062" t="str">
            <v>IPEU AUTH JOGG PANT</v>
          </cell>
          <cell r="G2062" t="str">
            <v>A01</v>
          </cell>
          <cell r="H2062" t="str">
            <v>BLUE NAVY/WHITE/GREEN</v>
          </cell>
          <cell r="I2062">
            <v>7.5549999999999997</v>
          </cell>
          <cell r="J2062">
            <v>45</v>
          </cell>
          <cell r="K2062">
            <v>0</v>
          </cell>
          <cell r="L2062">
            <v>22.5</v>
          </cell>
          <cell r="M2062">
            <v>0</v>
          </cell>
          <cell r="N2062">
            <v>40</v>
          </cell>
          <cell r="O2062">
            <v>0</v>
          </cell>
          <cell r="P2062">
            <v>16</v>
          </cell>
          <cell r="Q2062">
            <v>0</v>
          </cell>
          <cell r="R2062" t="str">
            <v>HIVER 2020</v>
          </cell>
          <cell r="S2062" t="str">
            <v>APPAREL</v>
          </cell>
          <cell r="T2062" t="str">
            <v>MAN</v>
          </cell>
          <cell r="U2062" t="str">
            <v>S-1/M-2/L-2/XL-1/2XL-1</v>
          </cell>
          <cell r="V2062" t="str">
            <v>C7M</v>
          </cell>
          <cell r="W2062">
            <v>175</v>
          </cell>
          <cell r="X2062">
            <v>25</v>
          </cell>
          <cell r="CG2062">
            <v>25</v>
          </cell>
        </row>
        <row r="2063">
          <cell r="D2063" t="str">
            <v>3112E7W-A01-PCS</v>
          </cell>
          <cell r="E2063" t="str">
            <v>3112E7W</v>
          </cell>
          <cell r="F2063" t="str">
            <v>IPEU AUTH JOGG PANT</v>
          </cell>
          <cell r="G2063" t="str">
            <v>A01</v>
          </cell>
          <cell r="H2063" t="str">
            <v>BLUE NAVY/WHITE/GREEN</v>
          </cell>
          <cell r="I2063">
            <v>7.5549999999999997</v>
          </cell>
          <cell r="J2063">
            <v>45</v>
          </cell>
          <cell r="K2063">
            <v>0</v>
          </cell>
          <cell r="L2063">
            <v>22.5</v>
          </cell>
          <cell r="M2063">
            <v>0</v>
          </cell>
          <cell r="N2063">
            <v>40</v>
          </cell>
          <cell r="O2063">
            <v>0</v>
          </cell>
          <cell r="P2063">
            <v>16</v>
          </cell>
          <cell r="Q2063">
            <v>0</v>
          </cell>
          <cell r="R2063" t="str">
            <v>HIVER 2020</v>
          </cell>
          <cell r="S2063" t="str">
            <v>APPAREL</v>
          </cell>
          <cell r="T2063" t="str">
            <v>MAN</v>
          </cell>
          <cell r="U2063" t="str">
            <v>(vide)</v>
          </cell>
          <cell r="V2063" t="str">
            <v>PCS</v>
          </cell>
          <cell r="W2063">
            <v>327</v>
          </cell>
          <cell r="X2063">
            <v>327</v>
          </cell>
          <cell r="BT2063">
            <v>22</v>
          </cell>
          <cell r="BU2063">
            <v>39</v>
          </cell>
          <cell r="BV2063">
            <v>128</v>
          </cell>
          <cell r="BW2063">
            <v>86</v>
          </cell>
          <cell r="BX2063">
            <v>52</v>
          </cell>
        </row>
        <row r="2064">
          <cell r="D2064" t="str">
            <v>3112EFW-A0F-C8M</v>
          </cell>
          <cell r="E2064" t="str">
            <v>3112EFW</v>
          </cell>
          <cell r="F2064" t="str">
            <v>IPHEN AUTH  POLO</v>
          </cell>
          <cell r="G2064" t="str">
            <v>A0F</v>
          </cell>
          <cell r="H2064" t="str">
            <v>BLUE NAVY/WHITE/YELLOW</v>
          </cell>
          <cell r="I2064">
            <v>5.0750000000000002</v>
          </cell>
          <cell r="J2064">
            <v>40</v>
          </cell>
          <cell r="K2064">
            <v>0</v>
          </cell>
          <cell r="L2064">
            <v>20</v>
          </cell>
          <cell r="M2064">
            <v>0</v>
          </cell>
          <cell r="N2064">
            <v>35</v>
          </cell>
          <cell r="O2064">
            <v>0</v>
          </cell>
          <cell r="P2064">
            <v>17.5</v>
          </cell>
          <cell r="Q2064">
            <v>0</v>
          </cell>
          <cell r="R2064" t="str">
            <v>ETE 2020</v>
          </cell>
          <cell r="S2064" t="str">
            <v>APPAREL</v>
          </cell>
          <cell r="T2064" t="str">
            <v>MAN</v>
          </cell>
          <cell r="U2064" t="str">
            <v>S-1/M-1/L-2/XL-2/2XL-1/3XL-1</v>
          </cell>
          <cell r="V2064" t="str">
            <v>C8M</v>
          </cell>
          <cell r="W2064">
            <v>176</v>
          </cell>
          <cell r="X2064">
            <v>22</v>
          </cell>
          <cell r="CG2064">
            <v>22</v>
          </cell>
        </row>
        <row r="2065">
          <cell r="D2065" t="str">
            <v>3112EFW-A0F-PCS</v>
          </cell>
          <cell r="E2065" t="str">
            <v>3112EFW</v>
          </cell>
          <cell r="F2065" t="str">
            <v>IPHEN AUTH  POLO</v>
          </cell>
          <cell r="G2065" t="str">
            <v>A0F</v>
          </cell>
          <cell r="H2065" t="str">
            <v>BLUE NAVY/WHITE/YELLOW</v>
          </cell>
          <cell r="I2065">
            <v>5.0750000000000002</v>
          </cell>
          <cell r="J2065">
            <v>40</v>
          </cell>
          <cell r="K2065">
            <v>0</v>
          </cell>
          <cell r="L2065">
            <v>20</v>
          </cell>
          <cell r="M2065">
            <v>0</v>
          </cell>
          <cell r="N2065">
            <v>35</v>
          </cell>
          <cell r="O2065">
            <v>0</v>
          </cell>
          <cell r="P2065">
            <v>17.5</v>
          </cell>
          <cell r="Q2065">
            <v>0</v>
          </cell>
          <cell r="R2065" t="str">
            <v>ETE 2020</v>
          </cell>
          <cell r="S2065" t="str">
            <v>APPAREL</v>
          </cell>
          <cell r="T2065" t="str">
            <v>MAN</v>
          </cell>
          <cell r="U2065" t="str">
            <v>(vide)</v>
          </cell>
          <cell r="V2065" t="str">
            <v>PCS</v>
          </cell>
          <cell r="W2065">
            <v>605</v>
          </cell>
          <cell r="X2065">
            <v>605</v>
          </cell>
          <cell r="BT2065">
            <v>55</v>
          </cell>
          <cell r="BU2065">
            <v>138</v>
          </cell>
          <cell r="BV2065">
            <v>194</v>
          </cell>
          <cell r="BW2065">
            <v>126</v>
          </cell>
          <cell r="BX2065">
            <v>52</v>
          </cell>
          <cell r="BY2065">
            <v>40</v>
          </cell>
        </row>
        <row r="2066">
          <cell r="D2066" t="str">
            <v>3112EFW-A0I-C8M</v>
          </cell>
          <cell r="E2066" t="str">
            <v>3112EFW</v>
          </cell>
          <cell r="F2066" t="str">
            <v>IPHEN AUTH  POLO</v>
          </cell>
          <cell r="G2066" t="str">
            <v>A0I</v>
          </cell>
          <cell r="H2066" t="str">
            <v>BLUE NAVY/GREEN/WHITE</v>
          </cell>
          <cell r="I2066">
            <v>5.0750000000000002</v>
          </cell>
          <cell r="J2066">
            <v>40</v>
          </cell>
          <cell r="K2066">
            <v>0</v>
          </cell>
          <cell r="L2066">
            <v>20</v>
          </cell>
          <cell r="M2066">
            <v>0</v>
          </cell>
          <cell r="N2066">
            <v>35</v>
          </cell>
          <cell r="O2066">
            <v>0</v>
          </cell>
          <cell r="P2066">
            <v>17.5</v>
          </cell>
          <cell r="Q2066">
            <v>0</v>
          </cell>
          <cell r="R2066" t="str">
            <v>ETE 2020</v>
          </cell>
          <cell r="S2066" t="str">
            <v>APPAREL</v>
          </cell>
          <cell r="T2066" t="str">
            <v>MAN</v>
          </cell>
          <cell r="U2066" t="str">
            <v>S-1/M-1/L-2/XL-2/2XL-1/3XL-1</v>
          </cell>
          <cell r="V2066" t="str">
            <v>C8M</v>
          </cell>
          <cell r="W2066">
            <v>16</v>
          </cell>
          <cell r="X2066">
            <v>2</v>
          </cell>
          <cell r="CG2066">
            <v>2</v>
          </cell>
        </row>
        <row r="2067">
          <cell r="D2067" t="str">
            <v>3112EFW-A0I-PCS</v>
          </cell>
          <cell r="E2067" t="str">
            <v>3112EFW</v>
          </cell>
          <cell r="F2067" t="str">
            <v>IPHEN AUTH  POLO</v>
          </cell>
          <cell r="G2067" t="str">
            <v>A0I</v>
          </cell>
          <cell r="H2067" t="str">
            <v>BLUE NAVY/GREEN/WHITE</v>
          </cell>
          <cell r="I2067">
            <v>5.0750000000000002</v>
          </cell>
          <cell r="J2067">
            <v>40</v>
          </cell>
          <cell r="K2067">
            <v>0</v>
          </cell>
          <cell r="L2067">
            <v>20</v>
          </cell>
          <cell r="M2067">
            <v>0</v>
          </cell>
          <cell r="N2067">
            <v>35</v>
          </cell>
          <cell r="O2067">
            <v>0</v>
          </cell>
          <cell r="P2067">
            <v>17.5</v>
          </cell>
          <cell r="Q2067">
            <v>0</v>
          </cell>
          <cell r="R2067" t="str">
            <v>ETE 2020</v>
          </cell>
          <cell r="S2067" t="str">
            <v>APPAREL</v>
          </cell>
          <cell r="T2067" t="str">
            <v>MAN</v>
          </cell>
          <cell r="U2067" t="str">
            <v>(vide)</v>
          </cell>
          <cell r="V2067" t="str">
            <v>PCS</v>
          </cell>
          <cell r="W2067">
            <v>410</v>
          </cell>
          <cell r="X2067">
            <v>410</v>
          </cell>
          <cell r="BT2067">
            <v>37</v>
          </cell>
          <cell r="BU2067">
            <v>169</v>
          </cell>
          <cell r="BV2067">
            <v>166</v>
          </cell>
          <cell r="BW2067">
            <v>38</v>
          </cell>
        </row>
        <row r="2068">
          <cell r="D2068" t="str">
            <v>3112EGW-A01-C8M</v>
          </cell>
          <cell r="E2068" t="str">
            <v>3112EGW</v>
          </cell>
          <cell r="F2068" t="str">
            <v>IGNAZO AUTH  POLO</v>
          </cell>
          <cell r="G2068" t="str">
            <v>A01</v>
          </cell>
          <cell r="H2068" t="str">
            <v>BLUE NAVY/WHITE/GREEN</v>
          </cell>
          <cell r="I2068">
            <v>4.8630000000000004</v>
          </cell>
          <cell r="J2068">
            <v>45</v>
          </cell>
          <cell r="K2068">
            <v>0</v>
          </cell>
          <cell r="L2068">
            <v>22.5</v>
          </cell>
          <cell r="M2068">
            <v>0</v>
          </cell>
          <cell r="N2068">
            <v>40</v>
          </cell>
          <cell r="O2068">
            <v>0</v>
          </cell>
          <cell r="P2068">
            <v>20</v>
          </cell>
          <cell r="Q2068">
            <v>0</v>
          </cell>
          <cell r="R2068" t="str">
            <v>ETE 2020</v>
          </cell>
          <cell r="S2068" t="str">
            <v>APPAREL</v>
          </cell>
          <cell r="T2068" t="str">
            <v>MAN</v>
          </cell>
          <cell r="U2068" t="str">
            <v>S-1/M-1/L-2/XL-2/2XL-1/3XL-1</v>
          </cell>
          <cell r="V2068" t="str">
            <v>C8M</v>
          </cell>
          <cell r="W2068">
            <v>16</v>
          </cell>
          <cell r="X2068">
            <v>2</v>
          </cell>
          <cell r="CG2068">
            <v>2</v>
          </cell>
        </row>
        <row r="2069">
          <cell r="D2069" t="str">
            <v>3112EGW-A01-PCS</v>
          </cell>
          <cell r="E2069" t="str">
            <v>3112EGW</v>
          </cell>
          <cell r="F2069" t="str">
            <v>IGNAZO AUTH  POLO</v>
          </cell>
          <cell r="G2069" t="str">
            <v>A01</v>
          </cell>
          <cell r="H2069" t="str">
            <v>BLUE NAVY/WHITE/GREEN</v>
          </cell>
          <cell r="I2069">
            <v>4.8630000000000004</v>
          </cell>
          <cell r="J2069">
            <v>45</v>
          </cell>
          <cell r="K2069">
            <v>0</v>
          </cell>
          <cell r="L2069">
            <v>22.5</v>
          </cell>
          <cell r="M2069">
            <v>0</v>
          </cell>
          <cell r="N2069">
            <v>40</v>
          </cell>
          <cell r="O2069">
            <v>0</v>
          </cell>
          <cell r="P2069">
            <v>20</v>
          </cell>
          <cell r="Q2069">
            <v>0</v>
          </cell>
          <cell r="R2069" t="str">
            <v>ETE 2020</v>
          </cell>
          <cell r="S2069" t="str">
            <v>APPAREL</v>
          </cell>
          <cell r="T2069" t="str">
            <v>MAN</v>
          </cell>
          <cell r="U2069" t="str">
            <v>(vide)</v>
          </cell>
          <cell r="V2069" t="str">
            <v>PCS</v>
          </cell>
          <cell r="W2069">
            <v>40</v>
          </cell>
          <cell r="X2069">
            <v>40</v>
          </cell>
          <cell r="BT2069">
            <v>6</v>
          </cell>
          <cell r="BV2069">
            <v>16</v>
          </cell>
          <cell r="BW2069">
            <v>14</v>
          </cell>
          <cell r="BX2069">
            <v>4</v>
          </cell>
        </row>
        <row r="2070">
          <cell r="D2070" t="str">
            <v>3112EGW-A09-C8M</v>
          </cell>
          <cell r="E2070" t="str">
            <v>3112EGW</v>
          </cell>
          <cell r="F2070" t="str">
            <v>IGNAZO AUTH  POLO</v>
          </cell>
          <cell r="G2070" t="str">
            <v>A09</v>
          </cell>
          <cell r="H2070" t="str">
            <v>WHITE/BLUE NAVY/RED</v>
          </cell>
          <cell r="I2070">
            <v>4.8630000000000004</v>
          </cell>
          <cell r="J2070">
            <v>45</v>
          </cell>
          <cell r="K2070">
            <v>0</v>
          </cell>
          <cell r="L2070">
            <v>22.5</v>
          </cell>
          <cell r="M2070">
            <v>0</v>
          </cell>
          <cell r="N2070">
            <v>40</v>
          </cell>
          <cell r="O2070">
            <v>0</v>
          </cell>
          <cell r="P2070">
            <v>20</v>
          </cell>
          <cell r="Q2070">
            <v>0</v>
          </cell>
          <cell r="R2070" t="str">
            <v>ETE 2020</v>
          </cell>
          <cell r="S2070" t="str">
            <v>APPAREL</v>
          </cell>
          <cell r="T2070" t="str">
            <v>MAN</v>
          </cell>
          <cell r="U2070" t="str">
            <v>S-1/M-1/L-2/XL-2/2XL-1/3XL-1</v>
          </cell>
          <cell r="V2070" t="str">
            <v>C8M</v>
          </cell>
          <cell r="W2070">
            <v>64</v>
          </cell>
          <cell r="X2070">
            <v>8</v>
          </cell>
          <cell r="CG2070">
            <v>8</v>
          </cell>
        </row>
        <row r="2071">
          <cell r="D2071" t="str">
            <v>3112EIW-A01-C7M</v>
          </cell>
          <cell r="E2071" t="str">
            <v>3112EIW</v>
          </cell>
          <cell r="F2071" t="str">
            <v>IBOA AUTH TRACKSUIT</v>
          </cell>
          <cell r="G2071" t="str">
            <v>A01</v>
          </cell>
          <cell r="H2071" t="str">
            <v>BLUE NAVY/WHITE/GREEN</v>
          </cell>
          <cell r="I2071">
            <v>16.408000000000001</v>
          </cell>
          <cell r="J2071">
            <v>95</v>
          </cell>
          <cell r="K2071">
            <v>0</v>
          </cell>
          <cell r="L2071">
            <v>47.5</v>
          </cell>
          <cell r="M2071">
            <v>0</v>
          </cell>
          <cell r="N2071">
            <v>85</v>
          </cell>
          <cell r="O2071">
            <v>0</v>
          </cell>
          <cell r="P2071">
            <v>34</v>
          </cell>
          <cell r="Q2071">
            <v>0</v>
          </cell>
          <cell r="R2071" t="str">
            <v>HIVER 2020</v>
          </cell>
          <cell r="S2071" t="str">
            <v>APPAREL</v>
          </cell>
          <cell r="T2071" t="str">
            <v>MAN</v>
          </cell>
          <cell r="U2071" t="str">
            <v>S-1/M-2/L-2/XL-1/2XL-1</v>
          </cell>
          <cell r="V2071" t="str">
            <v>C7M</v>
          </cell>
          <cell r="W2071">
            <v>140</v>
          </cell>
          <cell r="X2071">
            <v>20</v>
          </cell>
          <cell r="CG2071">
            <v>20</v>
          </cell>
        </row>
        <row r="2072">
          <cell r="D2072" t="str">
            <v>3112EIW-A01-PCS</v>
          </cell>
          <cell r="E2072" t="str">
            <v>3112EIW</v>
          </cell>
          <cell r="F2072" t="str">
            <v>IBOA AUTH TRACKSUIT</v>
          </cell>
          <cell r="G2072" t="str">
            <v>A01</v>
          </cell>
          <cell r="H2072" t="str">
            <v>BLUE NAVY/WHITE/GREEN</v>
          </cell>
          <cell r="I2072">
            <v>16.408000000000001</v>
          </cell>
          <cell r="J2072">
            <v>95</v>
          </cell>
          <cell r="K2072">
            <v>0</v>
          </cell>
          <cell r="L2072">
            <v>47.5</v>
          </cell>
          <cell r="M2072">
            <v>0</v>
          </cell>
          <cell r="N2072">
            <v>85</v>
          </cell>
          <cell r="O2072">
            <v>0</v>
          </cell>
          <cell r="P2072">
            <v>34</v>
          </cell>
          <cell r="Q2072">
            <v>0</v>
          </cell>
          <cell r="R2072" t="str">
            <v>HIVER 2020</v>
          </cell>
          <cell r="S2072" t="str">
            <v>APPAREL</v>
          </cell>
          <cell r="T2072" t="str">
            <v>MAN</v>
          </cell>
          <cell r="U2072" t="str">
            <v>(vide)</v>
          </cell>
          <cell r="V2072" t="str">
            <v>PCS</v>
          </cell>
          <cell r="W2072">
            <v>143</v>
          </cell>
          <cell r="X2072">
            <v>143</v>
          </cell>
          <cell r="BT2072">
            <v>32</v>
          </cell>
          <cell r="BU2072">
            <v>34</v>
          </cell>
          <cell r="BV2072">
            <v>40</v>
          </cell>
          <cell r="BW2072">
            <v>28</v>
          </cell>
          <cell r="BX2072">
            <v>9</v>
          </cell>
        </row>
        <row r="2073">
          <cell r="D2073" t="str">
            <v>3112F5W-A03-PCS</v>
          </cell>
          <cell r="E2073" t="str">
            <v>3112F5W</v>
          </cell>
          <cell r="F2073" t="str">
            <v>KOLRIK</v>
          </cell>
          <cell r="G2073" t="str">
            <v>A03</v>
          </cell>
          <cell r="H2073" t="str">
            <v>GREY COLD MEL/BLACK</v>
          </cell>
          <cell r="I2073">
            <v>4.7560000000000002</v>
          </cell>
          <cell r="J2073">
            <v>30</v>
          </cell>
          <cell r="K2073">
            <v>0</v>
          </cell>
          <cell r="L2073">
            <v>15</v>
          </cell>
          <cell r="M2073">
            <v>0</v>
          </cell>
          <cell r="N2073">
            <v>28</v>
          </cell>
          <cell r="O2073">
            <v>0</v>
          </cell>
          <cell r="P2073">
            <v>11.2</v>
          </cell>
          <cell r="Q2073">
            <v>0</v>
          </cell>
          <cell r="R2073" t="str">
            <v>ETE 2021</v>
          </cell>
          <cell r="S2073" t="str">
            <v>APPAREL</v>
          </cell>
          <cell r="T2073" t="str">
            <v>MAN</v>
          </cell>
          <cell r="U2073" t="str">
            <v>(vide)</v>
          </cell>
          <cell r="V2073" t="str">
            <v>PCS</v>
          </cell>
          <cell r="W2073">
            <v>251</v>
          </cell>
          <cell r="X2073">
            <v>251</v>
          </cell>
          <cell r="BT2073">
            <v>88</v>
          </cell>
          <cell r="BU2073">
            <v>111</v>
          </cell>
          <cell r="BV2073">
            <v>7</v>
          </cell>
          <cell r="BW2073">
            <v>32</v>
          </cell>
          <cell r="BX2073">
            <v>13</v>
          </cell>
        </row>
        <row r="2074">
          <cell r="D2074" t="str">
            <v>3112GFW-194-PCS</v>
          </cell>
          <cell r="E2074" t="str">
            <v>3112GFW</v>
          </cell>
          <cell r="F2074" t="str">
            <v>KOUROS</v>
          </cell>
          <cell r="G2074" t="str">
            <v>194</v>
          </cell>
          <cell r="H2074" t="str">
            <v>BLUE OCEAN</v>
          </cell>
          <cell r="I2074">
            <v>7.0529999999999999</v>
          </cell>
          <cell r="J2074">
            <v>40</v>
          </cell>
          <cell r="K2074">
            <v>0</v>
          </cell>
          <cell r="L2074">
            <v>20</v>
          </cell>
          <cell r="M2074">
            <v>0</v>
          </cell>
          <cell r="N2074">
            <v>35</v>
          </cell>
          <cell r="O2074">
            <v>0</v>
          </cell>
          <cell r="P2074">
            <v>14</v>
          </cell>
          <cell r="Q2074">
            <v>0</v>
          </cell>
          <cell r="R2074" t="str">
            <v>ETE 2021</v>
          </cell>
          <cell r="S2074" t="str">
            <v>APPAREL</v>
          </cell>
          <cell r="T2074" t="str">
            <v>MAN</v>
          </cell>
          <cell r="U2074" t="str">
            <v>(vide)</v>
          </cell>
          <cell r="V2074" t="str">
            <v>PCS</v>
          </cell>
          <cell r="W2074">
            <v>1038</v>
          </cell>
          <cell r="X2074">
            <v>1038</v>
          </cell>
          <cell r="BT2074">
            <v>240</v>
          </cell>
          <cell r="BU2074">
            <v>277</v>
          </cell>
          <cell r="BV2074">
            <v>256</v>
          </cell>
          <cell r="BW2074">
            <v>167</v>
          </cell>
          <cell r="BX2074">
            <v>98</v>
          </cell>
        </row>
        <row r="2075">
          <cell r="D2075" t="str">
            <v>3112GGW-194-PCS</v>
          </cell>
          <cell r="E2075" t="str">
            <v>3112GGW</v>
          </cell>
          <cell r="F2075" t="str">
            <v>KIAMON</v>
          </cell>
          <cell r="G2075" t="str">
            <v>194</v>
          </cell>
          <cell r="H2075" t="str">
            <v>BLUE OCEAN</v>
          </cell>
          <cell r="I2075">
            <v>4.0970000000000004</v>
          </cell>
          <cell r="J2075">
            <v>25</v>
          </cell>
          <cell r="K2075">
            <v>0</v>
          </cell>
          <cell r="L2075">
            <v>12.5</v>
          </cell>
          <cell r="M2075">
            <v>0</v>
          </cell>
          <cell r="N2075">
            <v>22</v>
          </cell>
          <cell r="O2075">
            <v>0</v>
          </cell>
          <cell r="P2075">
            <v>8.8000000000000007</v>
          </cell>
          <cell r="Q2075">
            <v>0</v>
          </cell>
          <cell r="R2075" t="str">
            <v>ETE 2021</v>
          </cell>
          <cell r="S2075" t="str">
            <v>APPAREL</v>
          </cell>
          <cell r="T2075" t="str">
            <v>MAN</v>
          </cell>
          <cell r="U2075" t="str">
            <v>(vide)</v>
          </cell>
          <cell r="V2075" t="str">
            <v>PCS</v>
          </cell>
          <cell r="W2075">
            <v>17</v>
          </cell>
          <cell r="X2075">
            <v>17</v>
          </cell>
          <cell r="BY2075">
            <v>17</v>
          </cell>
        </row>
        <row r="2076">
          <cell r="D2076" t="str">
            <v>3112GHW-A02-PCS</v>
          </cell>
          <cell r="E2076" t="str">
            <v>3112GHW</v>
          </cell>
          <cell r="F2076" t="str">
            <v>KORTIMER</v>
          </cell>
          <cell r="G2076" t="str">
            <v>A02</v>
          </cell>
          <cell r="H2076" t="str">
            <v>BLACK/WHITE</v>
          </cell>
          <cell r="I2076">
            <v>3.387</v>
          </cell>
          <cell r="J2076">
            <v>20</v>
          </cell>
          <cell r="K2076">
            <v>0</v>
          </cell>
          <cell r="L2076">
            <v>10</v>
          </cell>
          <cell r="M2076">
            <v>0</v>
          </cell>
          <cell r="N2076">
            <v>18</v>
          </cell>
          <cell r="O2076">
            <v>0</v>
          </cell>
          <cell r="P2076">
            <v>7.2</v>
          </cell>
          <cell r="Q2076">
            <v>0</v>
          </cell>
          <cell r="R2076" t="str">
            <v>ETE 2021</v>
          </cell>
          <cell r="S2076" t="str">
            <v>APPAREL</v>
          </cell>
          <cell r="T2076" t="str">
            <v>MAN</v>
          </cell>
          <cell r="U2076" t="str">
            <v>(vide)</v>
          </cell>
          <cell r="V2076" t="str">
            <v>PCS</v>
          </cell>
          <cell r="W2076">
            <v>53</v>
          </cell>
          <cell r="X2076">
            <v>53</v>
          </cell>
          <cell r="BY2076">
            <v>53</v>
          </cell>
        </row>
        <row r="2077">
          <cell r="D2077" t="str">
            <v>3112GHW-A03-PCS</v>
          </cell>
          <cell r="E2077" t="str">
            <v>3112GHW</v>
          </cell>
          <cell r="F2077" t="str">
            <v>KORTIMER</v>
          </cell>
          <cell r="G2077" t="str">
            <v>A03</v>
          </cell>
          <cell r="H2077" t="str">
            <v>GREY COLD MEL/BLACK</v>
          </cell>
          <cell r="I2077">
            <v>3.387</v>
          </cell>
          <cell r="J2077">
            <v>20</v>
          </cell>
          <cell r="K2077">
            <v>0</v>
          </cell>
          <cell r="L2077">
            <v>10</v>
          </cell>
          <cell r="M2077">
            <v>0</v>
          </cell>
          <cell r="N2077">
            <v>18</v>
          </cell>
          <cell r="O2077">
            <v>0</v>
          </cell>
          <cell r="P2077">
            <v>7.2</v>
          </cell>
          <cell r="Q2077">
            <v>0</v>
          </cell>
          <cell r="R2077" t="str">
            <v>ETE 2021</v>
          </cell>
          <cell r="S2077" t="str">
            <v>APPAREL</v>
          </cell>
          <cell r="T2077" t="str">
            <v>MAN</v>
          </cell>
          <cell r="U2077" t="str">
            <v>(vide)</v>
          </cell>
          <cell r="V2077" t="str">
            <v>PCS</v>
          </cell>
          <cell r="W2077">
            <v>253</v>
          </cell>
          <cell r="X2077">
            <v>253</v>
          </cell>
          <cell r="BT2077">
            <v>41</v>
          </cell>
          <cell r="BU2077">
            <v>77</v>
          </cell>
          <cell r="BV2077">
            <v>63</v>
          </cell>
          <cell r="BW2077">
            <v>51</v>
          </cell>
          <cell r="BX2077">
            <v>11</v>
          </cell>
          <cell r="BY2077">
            <v>10</v>
          </cell>
        </row>
        <row r="2078">
          <cell r="D2078" t="str">
            <v>3112GHW-A04-PCS</v>
          </cell>
          <cell r="E2078" t="str">
            <v>3112GHW</v>
          </cell>
          <cell r="F2078" t="str">
            <v>KORTIMER</v>
          </cell>
          <cell r="G2078" t="str">
            <v>A04</v>
          </cell>
          <cell r="H2078" t="str">
            <v>BLUE NAVY/WHITE</v>
          </cell>
          <cell r="I2078">
            <v>3.387</v>
          </cell>
          <cell r="J2078">
            <v>20</v>
          </cell>
          <cell r="K2078">
            <v>0</v>
          </cell>
          <cell r="L2078">
            <v>10</v>
          </cell>
          <cell r="M2078">
            <v>0</v>
          </cell>
          <cell r="N2078">
            <v>18</v>
          </cell>
          <cell r="O2078">
            <v>0</v>
          </cell>
          <cell r="P2078">
            <v>7.2</v>
          </cell>
          <cell r="Q2078">
            <v>0</v>
          </cell>
          <cell r="R2078" t="str">
            <v>ETE 2021</v>
          </cell>
          <cell r="S2078" t="str">
            <v>APPAREL</v>
          </cell>
          <cell r="T2078" t="str">
            <v>MAN</v>
          </cell>
          <cell r="U2078" t="str">
            <v>(vide)</v>
          </cell>
          <cell r="V2078" t="str">
            <v>PCS</v>
          </cell>
          <cell r="W2078">
            <v>702</v>
          </cell>
          <cell r="X2078">
            <v>702</v>
          </cell>
          <cell r="BT2078">
            <v>159</v>
          </cell>
          <cell r="BU2078">
            <v>234</v>
          </cell>
          <cell r="BV2078">
            <v>154</v>
          </cell>
          <cell r="BW2078">
            <v>125</v>
          </cell>
          <cell r="BX2078">
            <v>27</v>
          </cell>
          <cell r="BY2078">
            <v>3</v>
          </cell>
        </row>
        <row r="2079">
          <cell r="D2079" t="str">
            <v>3112GNW_ISP-001-PCS</v>
          </cell>
          <cell r="E2079" t="str">
            <v>3112GNW_ISP</v>
          </cell>
          <cell r="F2079" t="str">
            <v>CROMEN SLIM SPRINTER</v>
          </cell>
          <cell r="G2079" t="str">
            <v>001</v>
          </cell>
          <cell r="H2079" t="str">
            <v>WHITE</v>
          </cell>
          <cell r="I2079">
            <v>2.1110000000000002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 t="str">
            <v>ETE 2020</v>
          </cell>
          <cell r="S2079" t="str">
            <v>APPAREL</v>
          </cell>
          <cell r="T2079" t="str">
            <v>MAN</v>
          </cell>
          <cell r="U2079" t="str">
            <v>(vide)</v>
          </cell>
          <cell r="V2079" t="str">
            <v>PCS</v>
          </cell>
          <cell r="W2079">
            <v>1000</v>
          </cell>
          <cell r="X2079">
            <v>1000</v>
          </cell>
          <cell r="BT2079">
            <v>218</v>
          </cell>
          <cell r="BU2079">
            <v>295</v>
          </cell>
          <cell r="BV2079">
            <v>269</v>
          </cell>
          <cell r="BW2079">
            <v>218</v>
          </cell>
        </row>
        <row r="2080">
          <cell r="D2080" t="str">
            <v>3112GNW_ISP-A08-PCS</v>
          </cell>
          <cell r="E2080" t="str">
            <v>3112GNW_ISP</v>
          </cell>
          <cell r="F2080" t="str">
            <v>CROMEN SLIM SPRINTER</v>
          </cell>
          <cell r="G2080" t="str">
            <v>A08</v>
          </cell>
          <cell r="H2080" t="str">
            <v>BLUE NAVY/RED</v>
          </cell>
          <cell r="I2080">
            <v>2.1110000000000002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 t="str">
            <v>ETE 2020</v>
          </cell>
          <cell r="S2080" t="str">
            <v>APPAREL</v>
          </cell>
          <cell r="T2080" t="str">
            <v>MAN</v>
          </cell>
          <cell r="U2080" t="str">
            <v>(vide)</v>
          </cell>
          <cell r="V2080" t="str">
            <v>PCS</v>
          </cell>
          <cell r="W2080">
            <v>1000</v>
          </cell>
          <cell r="X2080">
            <v>1000</v>
          </cell>
          <cell r="BT2080">
            <v>218</v>
          </cell>
          <cell r="BU2080">
            <v>295</v>
          </cell>
          <cell r="BV2080">
            <v>269</v>
          </cell>
          <cell r="BW2080">
            <v>218</v>
          </cell>
        </row>
        <row r="2081">
          <cell r="D2081" t="str">
            <v>3112GPW-194-PCS</v>
          </cell>
          <cell r="E2081" t="str">
            <v>3112GPW</v>
          </cell>
          <cell r="F2081" t="str">
            <v>CACCIANO</v>
          </cell>
          <cell r="G2081" t="str">
            <v>194</v>
          </cell>
          <cell r="H2081" t="str">
            <v>BLUE OCEAN</v>
          </cell>
          <cell r="I2081">
            <v>2.5089999999999999</v>
          </cell>
          <cell r="J2081">
            <v>18</v>
          </cell>
          <cell r="K2081">
            <v>0</v>
          </cell>
          <cell r="L2081">
            <v>9</v>
          </cell>
          <cell r="M2081">
            <v>0</v>
          </cell>
          <cell r="N2081">
            <v>16</v>
          </cell>
          <cell r="O2081">
            <v>0</v>
          </cell>
          <cell r="P2081">
            <v>6.4</v>
          </cell>
          <cell r="Q2081">
            <v>0</v>
          </cell>
          <cell r="R2081" t="str">
            <v>HIVER 2020</v>
          </cell>
          <cell r="S2081" t="str">
            <v>APPAREL</v>
          </cell>
          <cell r="T2081" t="str">
            <v>MAN</v>
          </cell>
          <cell r="U2081" t="str">
            <v>(vide)</v>
          </cell>
          <cell r="V2081" t="str">
            <v>PCS</v>
          </cell>
          <cell r="W2081">
            <v>466</v>
          </cell>
          <cell r="X2081">
            <v>466</v>
          </cell>
          <cell r="BU2081">
            <v>90</v>
          </cell>
          <cell r="BV2081">
            <v>192</v>
          </cell>
          <cell r="BW2081">
            <v>165</v>
          </cell>
          <cell r="BX2081">
            <v>19</v>
          </cell>
        </row>
        <row r="2082">
          <cell r="D2082" t="str">
            <v>3112GPW-490-PCS</v>
          </cell>
          <cell r="E2082" t="str">
            <v>3112GPW</v>
          </cell>
          <cell r="F2082" t="str">
            <v>CACCIANO</v>
          </cell>
          <cell r="G2082" t="str">
            <v>490</v>
          </cell>
          <cell r="H2082" t="str">
            <v>WHITE NATURAL</v>
          </cell>
          <cell r="I2082">
            <v>2.5089999999999999</v>
          </cell>
          <cell r="J2082">
            <v>18</v>
          </cell>
          <cell r="K2082">
            <v>0</v>
          </cell>
          <cell r="L2082">
            <v>9</v>
          </cell>
          <cell r="M2082">
            <v>0</v>
          </cell>
          <cell r="N2082">
            <v>16</v>
          </cell>
          <cell r="O2082">
            <v>0</v>
          </cell>
          <cell r="P2082">
            <v>6.4</v>
          </cell>
          <cell r="Q2082">
            <v>0</v>
          </cell>
          <cell r="R2082" t="str">
            <v>HIVER 2020</v>
          </cell>
          <cell r="S2082" t="str">
            <v>APPAREL</v>
          </cell>
          <cell r="T2082" t="str">
            <v>MAN</v>
          </cell>
          <cell r="U2082" t="str">
            <v>(vide)</v>
          </cell>
          <cell r="V2082" t="str">
            <v>PCS</v>
          </cell>
          <cell r="W2082">
            <v>22</v>
          </cell>
          <cell r="X2082">
            <v>22</v>
          </cell>
          <cell r="BW2082">
            <v>12</v>
          </cell>
          <cell r="BX2082">
            <v>5</v>
          </cell>
          <cell r="BY2082">
            <v>5</v>
          </cell>
        </row>
        <row r="2083">
          <cell r="D2083" t="str">
            <v>3112GPW-A00-PCS</v>
          </cell>
          <cell r="E2083" t="str">
            <v>3112GPW</v>
          </cell>
          <cell r="F2083" t="str">
            <v>CACCIANO</v>
          </cell>
          <cell r="G2083" t="str">
            <v>A00</v>
          </cell>
          <cell r="H2083" t="str">
            <v>GREY COLD MEL</v>
          </cell>
          <cell r="I2083">
            <v>2.5089999999999999</v>
          </cell>
          <cell r="J2083">
            <v>18</v>
          </cell>
          <cell r="K2083">
            <v>0</v>
          </cell>
          <cell r="L2083">
            <v>9</v>
          </cell>
          <cell r="M2083">
            <v>0</v>
          </cell>
          <cell r="N2083">
            <v>16</v>
          </cell>
          <cell r="O2083">
            <v>0</v>
          </cell>
          <cell r="P2083">
            <v>6.4</v>
          </cell>
          <cell r="Q2083">
            <v>0</v>
          </cell>
          <cell r="R2083" t="str">
            <v>HIVER 2020</v>
          </cell>
          <cell r="S2083" t="str">
            <v>APPAREL</v>
          </cell>
          <cell r="T2083" t="str">
            <v>MAN</v>
          </cell>
          <cell r="U2083" t="str">
            <v>(vide)</v>
          </cell>
          <cell r="V2083" t="str">
            <v>PCS</v>
          </cell>
          <cell r="W2083">
            <v>637</v>
          </cell>
          <cell r="X2083">
            <v>637</v>
          </cell>
          <cell r="BT2083">
            <v>121</v>
          </cell>
          <cell r="BU2083">
            <v>186</v>
          </cell>
          <cell r="BV2083">
            <v>168</v>
          </cell>
          <cell r="BW2083">
            <v>135</v>
          </cell>
          <cell r="BX2083">
            <v>23</v>
          </cell>
          <cell r="BY2083">
            <v>4</v>
          </cell>
        </row>
        <row r="2084">
          <cell r="D2084" t="str">
            <v>3112GPW-A09-PCS</v>
          </cell>
          <cell r="E2084" t="str">
            <v>3112GPW</v>
          </cell>
          <cell r="F2084" t="str">
            <v>CACCIANO</v>
          </cell>
          <cell r="G2084" t="str">
            <v>A09</v>
          </cell>
          <cell r="H2084" t="str">
            <v>AZURE LT MARINE</v>
          </cell>
          <cell r="I2084">
            <v>2.5089999999999999</v>
          </cell>
          <cell r="J2084">
            <v>18</v>
          </cell>
          <cell r="K2084">
            <v>0</v>
          </cell>
          <cell r="L2084">
            <v>9</v>
          </cell>
          <cell r="M2084">
            <v>0</v>
          </cell>
          <cell r="N2084">
            <v>16</v>
          </cell>
          <cell r="O2084">
            <v>0</v>
          </cell>
          <cell r="P2084">
            <v>6.4</v>
          </cell>
          <cell r="Q2084">
            <v>0</v>
          </cell>
          <cell r="R2084" t="str">
            <v>HIVER 2020</v>
          </cell>
          <cell r="S2084" t="str">
            <v>APPAREL</v>
          </cell>
          <cell r="T2084" t="str">
            <v>MAN</v>
          </cell>
          <cell r="U2084" t="str">
            <v>(vide)</v>
          </cell>
          <cell r="V2084" t="str">
            <v>PCS</v>
          </cell>
          <cell r="W2084">
            <v>502</v>
          </cell>
          <cell r="X2084">
            <v>502</v>
          </cell>
          <cell r="BT2084">
            <v>1</v>
          </cell>
          <cell r="BU2084">
            <v>154</v>
          </cell>
          <cell r="BV2084">
            <v>182</v>
          </cell>
          <cell r="BW2084">
            <v>103</v>
          </cell>
          <cell r="BX2084">
            <v>44</v>
          </cell>
          <cell r="BY2084">
            <v>18</v>
          </cell>
        </row>
        <row r="2085">
          <cell r="D2085" t="str">
            <v>3112GPW-A0A-PCS</v>
          </cell>
          <cell r="E2085" t="str">
            <v>3112GPW</v>
          </cell>
          <cell r="F2085" t="str">
            <v>CACCIANO</v>
          </cell>
          <cell r="G2085" t="str">
            <v>A0A</v>
          </cell>
          <cell r="H2085" t="str">
            <v>PINK LOTUS</v>
          </cell>
          <cell r="I2085">
            <v>2.5089999999999999</v>
          </cell>
          <cell r="J2085">
            <v>18</v>
          </cell>
          <cell r="K2085">
            <v>0</v>
          </cell>
          <cell r="L2085">
            <v>9</v>
          </cell>
          <cell r="M2085">
            <v>0</v>
          </cell>
          <cell r="N2085">
            <v>16</v>
          </cell>
          <cell r="O2085">
            <v>0</v>
          </cell>
          <cell r="P2085">
            <v>6.4</v>
          </cell>
          <cell r="Q2085">
            <v>0</v>
          </cell>
          <cell r="R2085" t="str">
            <v>HIVER 2020</v>
          </cell>
          <cell r="S2085" t="str">
            <v>APPAREL</v>
          </cell>
          <cell r="T2085" t="str">
            <v>MAN</v>
          </cell>
          <cell r="U2085" t="str">
            <v>(vide)</v>
          </cell>
          <cell r="V2085" t="str">
            <v>PCS</v>
          </cell>
          <cell r="W2085">
            <v>138</v>
          </cell>
          <cell r="X2085">
            <v>138</v>
          </cell>
          <cell r="BT2085">
            <v>22</v>
          </cell>
          <cell r="BU2085">
            <v>36</v>
          </cell>
          <cell r="BV2085">
            <v>28</v>
          </cell>
          <cell r="BW2085">
            <v>30</v>
          </cell>
          <cell r="BX2085">
            <v>18</v>
          </cell>
          <cell r="BY2085">
            <v>4</v>
          </cell>
        </row>
        <row r="2086">
          <cell r="D2086" t="str">
            <v>3112GPW-UAG-PCS</v>
          </cell>
          <cell r="E2086" t="str">
            <v>3112GPW</v>
          </cell>
          <cell r="F2086" t="str">
            <v>CACCIANO</v>
          </cell>
          <cell r="G2086" t="str">
            <v>UAG</v>
          </cell>
          <cell r="H2086" t="str">
            <v>GREEN OPAL</v>
          </cell>
          <cell r="I2086">
            <v>2.5089999999999999</v>
          </cell>
          <cell r="J2086">
            <v>18</v>
          </cell>
          <cell r="K2086">
            <v>0</v>
          </cell>
          <cell r="L2086">
            <v>9</v>
          </cell>
          <cell r="M2086">
            <v>0</v>
          </cell>
          <cell r="N2086">
            <v>16</v>
          </cell>
          <cell r="O2086">
            <v>0</v>
          </cell>
          <cell r="P2086">
            <v>6.4</v>
          </cell>
          <cell r="Q2086">
            <v>0</v>
          </cell>
          <cell r="R2086" t="str">
            <v>HIVER 2020</v>
          </cell>
          <cell r="S2086" t="str">
            <v>APPAREL</v>
          </cell>
          <cell r="T2086" t="str">
            <v>MAN</v>
          </cell>
          <cell r="U2086" t="str">
            <v>(vide)</v>
          </cell>
          <cell r="V2086" t="str">
            <v>PCS</v>
          </cell>
          <cell r="W2086">
            <v>445</v>
          </cell>
          <cell r="X2086">
            <v>445</v>
          </cell>
          <cell r="BT2086">
            <v>38</v>
          </cell>
          <cell r="BU2086">
            <v>99</v>
          </cell>
          <cell r="BV2086">
            <v>152</v>
          </cell>
          <cell r="BW2086">
            <v>131</v>
          </cell>
          <cell r="BX2086">
            <v>19</v>
          </cell>
          <cell r="BY2086">
            <v>6</v>
          </cell>
        </row>
        <row r="2087">
          <cell r="D2087" t="str">
            <v>3112GQW-A02-PCS</v>
          </cell>
          <cell r="E2087" t="str">
            <v>3112GQW</v>
          </cell>
          <cell r="F2087" t="str">
            <v>KLAKE</v>
          </cell>
          <cell r="G2087" t="str">
            <v>A02</v>
          </cell>
          <cell r="H2087" t="str">
            <v>BLACK/WHITE</v>
          </cell>
          <cell r="I2087">
            <v>2.766</v>
          </cell>
          <cell r="J2087">
            <v>18</v>
          </cell>
          <cell r="K2087">
            <v>0</v>
          </cell>
          <cell r="L2087">
            <v>9</v>
          </cell>
          <cell r="M2087">
            <v>0</v>
          </cell>
          <cell r="N2087">
            <v>15</v>
          </cell>
          <cell r="O2087">
            <v>0</v>
          </cell>
          <cell r="P2087">
            <v>6</v>
          </cell>
          <cell r="Q2087">
            <v>0</v>
          </cell>
          <cell r="R2087" t="str">
            <v>ETE 2021</v>
          </cell>
          <cell r="S2087" t="str">
            <v>APPAREL</v>
          </cell>
          <cell r="T2087" t="str">
            <v>MAN</v>
          </cell>
          <cell r="U2087" t="str">
            <v>(vide)</v>
          </cell>
          <cell r="V2087" t="str">
            <v>PCS</v>
          </cell>
          <cell r="W2087">
            <v>199</v>
          </cell>
          <cell r="X2087">
            <v>199</v>
          </cell>
          <cell r="BX2087">
            <v>118</v>
          </cell>
          <cell r="BY2087">
            <v>81</v>
          </cell>
        </row>
        <row r="2088">
          <cell r="D2088" t="str">
            <v>3112GQW-A03-PCS</v>
          </cell>
          <cell r="E2088" t="str">
            <v>3112GQW</v>
          </cell>
          <cell r="F2088" t="str">
            <v>KLAKE</v>
          </cell>
          <cell r="G2088" t="str">
            <v>A03</v>
          </cell>
          <cell r="H2088" t="str">
            <v>GREY COLD MEL/BLACK</v>
          </cell>
          <cell r="I2088">
            <v>2.766</v>
          </cell>
          <cell r="J2088">
            <v>18</v>
          </cell>
          <cell r="K2088">
            <v>0</v>
          </cell>
          <cell r="L2088">
            <v>9</v>
          </cell>
          <cell r="M2088">
            <v>0</v>
          </cell>
          <cell r="N2088">
            <v>15</v>
          </cell>
          <cell r="O2088">
            <v>0</v>
          </cell>
          <cell r="P2088">
            <v>6</v>
          </cell>
          <cell r="Q2088">
            <v>0</v>
          </cell>
          <cell r="R2088" t="str">
            <v>ETE 2021</v>
          </cell>
          <cell r="S2088" t="str">
            <v>APPAREL</v>
          </cell>
          <cell r="T2088" t="str">
            <v>MAN</v>
          </cell>
          <cell r="U2088" t="str">
            <v>(vide)</v>
          </cell>
          <cell r="V2088" t="str">
            <v>PCS</v>
          </cell>
          <cell r="W2088">
            <v>717</v>
          </cell>
          <cell r="X2088">
            <v>717</v>
          </cell>
          <cell r="BT2088">
            <v>87</v>
          </cell>
          <cell r="BU2088">
            <v>134</v>
          </cell>
          <cell r="BV2088">
            <v>87</v>
          </cell>
          <cell r="BW2088">
            <v>89</v>
          </cell>
          <cell r="BX2088">
            <v>198</v>
          </cell>
          <cell r="BY2088">
            <v>122</v>
          </cell>
        </row>
        <row r="2089">
          <cell r="D2089" t="str">
            <v>3112GQW-A04-PCS</v>
          </cell>
          <cell r="E2089" t="str">
            <v>3112GQW</v>
          </cell>
          <cell r="F2089" t="str">
            <v>KLAKE</v>
          </cell>
          <cell r="G2089" t="str">
            <v>A04</v>
          </cell>
          <cell r="H2089" t="str">
            <v>BLUE NAVY/WHITE</v>
          </cell>
          <cell r="I2089">
            <v>2.766</v>
          </cell>
          <cell r="J2089">
            <v>18</v>
          </cell>
          <cell r="K2089">
            <v>0</v>
          </cell>
          <cell r="L2089">
            <v>9</v>
          </cell>
          <cell r="M2089">
            <v>0</v>
          </cell>
          <cell r="N2089">
            <v>15</v>
          </cell>
          <cell r="O2089">
            <v>0</v>
          </cell>
          <cell r="P2089">
            <v>6</v>
          </cell>
          <cell r="Q2089">
            <v>0</v>
          </cell>
          <cell r="R2089" t="str">
            <v>ETE 2021</v>
          </cell>
          <cell r="S2089" t="str">
            <v>APPAREL</v>
          </cell>
          <cell r="T2089" t="str">
            <v>MAN</v>
          </cell>
          <cell r="U2089" t="str">
            <v>(vide)</v>
          </cell>
          <cell r="V2089" t="str">
            <v>PCS</v>
          </cell>
          <cell r="W2089">
            <v>653</v>
          </cell>
          <cell r="X2089">
            <v>653</v>
          </cell>
          <cell r="BT2089">
            <v>49</v>
          </cell>
          <cell r="BU2089">
            <v>60</v>
          </cell>
          <cell r="BV2089">
            <v>163</v>
          </cell>
          <cell r="BW2089">
            <v>190</v>
          </cell>
          <cell r="BX2089">
            <v>152</v>
          </cell>
          <cell r="BY2089">
            <v>39</v>
          </cell>
        </row>
        <row r="2090">
          <cell r="D2090" t="str">
            <v>3112GQW-A05-PCS</v>
          </cell>
          <cell r="E2090" t="str">
            <v>3112GQW</v>
          </cell>
          <cell r="F2090" t="str">
            <v>KLAKE</v>
          </cell>
          <cell r="G2090" t="str">
            <v>A05</v>
          </cell>
          <cell r="H2090" t="str">
            <v>WHITE/BLACK</v>
          </cell>
          <cell r="I2090">
            <v>2.766</v>
          </cell>
          <cell r="J2090">
            <v>18</v>
          </cell>
          <cell r="K2090">
            <v>0</v>
          </cell>
          <cell r="L2090">
            <v>9</v>
          </cell>
          <cell r="M2090">
            <v>0</v>
          </cell>
          <cell r="N2090">
            <v>15</v>
          </cell>
          <cell r="O2090">
            <v>0</v>
          </cell>
          <cell r="P2090">
            <v>6</v>
          </cell>
          <cell r="Q2090">
            <v>0</v>
          </cell>
          <cell r="R2090" t="str">
            <v>ETE 2021</v>
          </cell>
          <cell r="S2090" t="str">
            <v>APPAREL</v>
          </cell>
          <cell r="T2090" t="str">
            <v>MAN</v>
          </cell>
          <cell r="U2090" t="str">
            <v>(vide)</v>
          </cell>
          <cell r="V2090" t="str">
            <v>PCS</v>
          </cell>
          <cell r="W2090">
            <v>192</v>
          </cell>
          <cell r="X2090">
            <v>192</v>
          </cell>
          <cell r="BW2090">
            <v>70</v>
          </cell>
          <cell r="BX2090">
            <v>53</v>
          </cell>
          <cell r="BY2090">
            <v>69</v>
          </cell>
        </row>
        <row r="2091">
          <cell r="D2091" t="str">
            <v>3112GRW-A0E-PCS</v>
          </cell>
          <cell r="E2091" t="str">
            <v>3112GRW</v>
          </cell>
          <cell r="F2091" t="str">
            <v>ESMO</v>
          </cell>
          <cell r="G2091" t="str">
            <v>A0E</v>
          </cell>
          <cell r="H2091" t="str">
            <v>WHITE/BLUE NAVY/GREEN</v>
          </cell>
          <cell r="I2091">
            <v>3.3740000000000001</v>
          </cell>
          <cell r="J2091">
            <v>25</v>
          </cell>
          <cell r="K2091">
            <v>0</v>
          </cell>
          <cell r="L2091">
            <v>12.5</v>
          </cell>
          <cell r="M2091">
            <v>0</v>
          </cell>
          <cell r="N2091">
            <v>22</v>
          </cell>
          <cell r="O2091">
            <v>0</v>
          </cell>
          <cell r="P2091">
            <v>8.8000000000000007</v>
          </cell>
          <cell r="Q2091">
            <v>0</v>
          </cell>
          <cell r="R2091" t="str">
            <v>ETE 2021</v>
          </cell>
          <cell r="S2091" t="str">
            <v>APPAREL</v>
          </cell>
          <cell r="T2091" t="str">
            <v>MAN</v>
          </cell>
          <cell r="U2091" t="str">
            <v>(vide)</v>
          </cell>
          <cell r="V2091" t="str">
            <v>PCS</v>
          </cell>
          <cell r="W2091">
            <v>690</v>
          </cell>
          <cell r="X2091">
            <v>690</v>
          </cell>
          <cell r="BT2091">
            <v>100</v>
          </cell>
          <cell r="BU2091">
            <v>159</v>
          </cell>
          <cell r="BV2091">
            <v>226</v>
          </cell>
          <cell r="BW2091">
            <v>148</v>
          </cell>
          <cell r="BX2091">
            <v>46</v>
          </cell>
          <cell r="BY2091">
            <v>11</v>
          </cell>
        </row>
        <row r="2092">
          <cell r="D2092" t="str">
            <v>3112GRW-A0K-PCS</v>
          </cell>
          <cell r="E2092" t="str">
            <v>3112GRW</v>
          </cell>
          <cell r="F2092" t="str">
            <v>ESMO</v>
          </cell>
          <cell r="G2092" t="str">
            <v>A0K</v>
          </cell>
          <cell r="H2092" t="str">
            <v>SKY/WHITE/BLUE NAVY</v>
          </cell>
          <cell r="I2092">
            <v>3.3740000000000001</v>
          </cell>
          <cell r="J2092">
            <v>25</v>
          </cell>
          <cell r="K2092">
            <v>0</v>
          </cell>
          <cell r="L2092">
            <v>12.5</v>
          </cell>
          <cell r="M2092">
            <v>0</v>
          </cell>
          <cell r="N2092">
            <v>22</v>
          </cell>
          <cell r="O2092">
            <v>0</v>
          </cell>
          <cell r="P2092">
            <v>8.8000000000000007</v>
          </cell>
          <cell r="Q2092">
            <v>0</v>
          </cell>
          <cell r="R2092" t="str">
            <v>ETE 2021</v>
          </cell>
          <cell r="S2092" t="str">
            <v>APPAREL</v>
          </cell>
          <cell r="T2092" t="str">
            <v>MAN</v>
          </cell>
          <cell r="U2092" t="str">
            <v>(vide)</v>
          </cell>
          <cell r="V2092" t="str">
            <v>PCS</v>
          </cell>
          <cell r="W2092">
            <v>1131</v>
          </cell>
          <cell r="X2092">
            <v>1131</v>
          </cell>
          <cell r="BT2092">
            <v>147</v>
          </cell>
          <cell r="BU2092">
            <v>308</v>
          </cell>
          <cell r="BV2092">
            <v>297</v>
          </cell>
          <cell r="BW2092">
            <v>271</v>
          </cell>
          <cell r="BX2092">
            <v>94</v>
          </cell>
          <cell r="BY2092">
            <v>14</v>
          </cell>
        </row>
        <row r="2093">
          <cell r="D2093" t="str">
            <v>3112GRW-A0L-PCS</v>
          </cell>
          <cell r="E2093" t="str">
            <v>3112GRW</v>
          </cell>
          <cell r="F2093" t="str">
            <v>ESMO</v>
          </cell>
          <cell r="G2093" t="str">
            <v>A0L</v>
          </cell>
          <cell r="H2093" t="str">
            <v>CRIMSON RED/WHITE/BLUE NAVY</v>
          </cell>
          <cell r="I2093">
            <v>3.3740000000000001</v>
          </cell>
          <cell r="J2093">
            <v>25</v>
          </cell>
          <cell r="K2093">
            <v>0</v>
          </cell>
          <cell r="L2093">
            <v>12.5</v>
          </cell>
          <cell r="M2093">
            <v>0</v>
          </cell>
          <cell r="N2093">
            <v>22</v>
          </cell>
          <cell r="O2093">
            <v>0</v>
          </cell>
          <cell r="P2093">
            <v>8.8000000000000007</v>
          </cell>
          <cell r="Q2093">
            <v>0</v>
          </cell>
          <cell r="R2093" t="str">
            <v>ETE 2021</v>
          </cell>
          <cell r="S2093" t="str">
            <v>APPAREL</v>
          </cell>
          <cell r="T2093" t="str">
            <v>MAN</v>
          </cell>
          <cell r="U2093" t="str">
            <v>(vide)</v>
          </cell>
          <cell r="V2093" t="str">
            <v>PCS</v>
          </cell>
          <cell r="W2093">
            <v>794</v>
          </cell>
          <cell r="X2093">
            <v>794</v>
          </cell>
          <cell r="BT2093">
            <v>71</v>
          </cell>
          <cell r="BU2093">
            <v>202</v>
          </cell>
          <cell r="BV2093">
            <v>223</v>
          </cell>
          <cell r="BW2093">
            <v>193</v>
          </cell>
          <cell r="BX2093">
            <v>81</v>
          </cell>
          <cell r="BY2093">
            <v>24</v>
          </cell>
        </row>
        <row r="2094">
          <cell r="D2094" t="str">
            <v>3112GRW-A0M-PCS</v>
          </cell>
          <cell r="E2094" t="str">
            <v>3112GRW</v>
          </cell>
          <cell r="F2094" t="str">
            <v>ESMO</v>
          </cell>
          <cell r="G2094" t="str">
            <v>A0M</v>
          </cell>
          <cell r="H2094" t="str">
            <v>PINK CALYPSO/WHITE/BLUE NAVY</v>
          </cell>
          <cell r="I2094">
            <v>3.3740000000000001</v>
          </cell>
          <cell r="J2094">
            <v>25</v>
          </cell>
          <cell r="K2094">
            <v>0</v>
          </cell>
          <cell r="L2094">
            <v>12.5</v>
          </cell>
          <cell r="M2094">
            <v>0</v>
          </cell>
          <cell r="N2094">
            <v>22</v>
          </cell>
          <cell r="O2094">
            <v>0</v>
          </cell>
          <cell r="P2094">
            <v>8.8000000000000007</v>
          </cell>
          <cell r="Q2094">
            <v>0</v>
          </cell>
          <cell r="R2094" t="str">
            <v>ETE 2021</v>
          </cell>
          <cell r="S2094" t="str">
            <v>APPAREL</v>
          </cell>
          <cell r="T2094" t="str">
            <v>MAN</v>
          </cell>
          <cell r="U2094" t="str">
            <v>(vide)</v>
          </cell>
          <cell r="V2094" t="str">
            <v>PCS</v>
          </cell>
          <cell r="W2094">
            <v>1147</v>
          </cell>
          <cell r="X2094">
            <v>1147</v>
          </cell>
          <cell r="BT2094">
            <v>154</v>
          </cell>
          <cell r="BU2094">
            <v>274</v>
          </cell>
          <cell r="BV2094">
            <v>327</v>
          </cell>
          <cell r="BW2094">
            <v>249</v>
          </cell>
          <cell r="BX2094">
            <v>99</v>
          </cell>
          <cell r="BY2094">
            <v>44</v>
          </cell>
        </row>
        <row r="2095">
          <cell r="D2095" t="str">
            <v>3112GRW-A0N-PCS</v>
          </cell>
          <cell r="E2095" t="str">
            <v>3112GRW</v>
          </cell>
          <cell r="F2095" t="str">
            <v>ESMO</v>
          </cell>
          <cell r="G2095" t="str">
            <v>A0N</v>
          </cell>
          <cell r="H2095" t="str">
            <v>GREEN / WHITE / BLUE NAVY</v>
          </cell>
          <cell r="I2095">
            <v>3.3740000000000001</v>
          </cell>
          <cell r="J2095">
            <v>25</v>
          </cell>
          <cell r="K2095">
            <v>0</v>
          </cell>
          <cell r="L2095">
            <v>12.5</v>
          </cell>
          <cell r="M2095">
            <v>0</v>
          </cell>
          <cell r="N2095">
            <v>22</v>
          </cell>
          <cell r="O2095">
            <v>0</v>
          </cell>
          <cell r="P2095">
            <v>8.8000000000000007</v>
          </cell>
          <cell r="Q2095">
            <v>0</v>
          </cell>
          <cell r="R2095" t="str">
            <v>ETE 2021</v>
          </cell>
          <cell r="S2095" t="str">
            <v>APPAREL</v>
          </cell>
          <cell r="T2095" t="str">
            <v>MAN</v>
          </cell>
          <cell r="U2095" t="str">
            <v>(vide)</v>
          </cell>
          <cell r="V2095" t="str">
            <v>PCS</v>
          </cell>
          <cell r="W2095">
            <v>1019</v>
          </cell>
          <cell r="X2095">
            <v>1019</v>
          </cell>
          <cell r="BT2095">
            <v>116</v>
          </cell>
          <cell r="BU2095">
            <v>251</v>
          </cell>
          <cell r="BV2095">
            <v>290</v>
          </cell>
          <cell r="BW2095">
            <v>226</v>
          </cell>
          <cell r="BX2095">
            <v>104</v>
          </cell>
          <cell r="BY2095">
            <v>32</v>
          </cell>
        </row>
        <row r="2096">
          <cell r="D2096" t="str">
            <v>3112GRW-A0O-PCS</v>
          </cell>
          <cell r="E2096" t="str">
            <v>3112GRW</v>
          </cell>
          <cell r="F2096" t="str">
            <v>ESMO</v>
          </cell>
          <cell r="G2096" t="str">
            <v>A0O</v>
          </cell>
          <cell r="H2096" t="str">
            <v>ORANGE LT / WHITE / BLUE NAVY</v>
          </cell>
          <cell r="I2096">
            <v>3.3740000000000001</v>
          </cell>
          <cell r="J2096">
            <v>25</v>
          </cell>
          <cell r="K2096">
            <v>0</v>
          </cell>
          <cell r="L2096">
            <v>12.5</v>
          </cell>
          <cell r="M2096">
            <v>0</v>
          </cell>
          <cell r="N2096">
            <v>22</v>
          </cell>
          <cell r="O2096">
            <v>0</v>
          </cell>
          <cell r="P2096">
            <v>8.8000000000000007</v>
          </cell>
          <cell r="Q2096">
            <v>0</v>
          </cell>
          <cell r="R2096" t="str">
            <v>ETE 2021</v>
          </cell>
          <cell r="S2096" t="str">
            <v>APPAREL</v>
          </cell>
          <cell r="T2096" t="str">
            <v>MAN</v>
          </cell>
          <cell r="U2096" t="str">
            <v>(vide)</v>
          </cell>
          <cell r="V2096" t="str">
            <v>PCS</v>
          </cell>
          <cell r="W2096">
            <v>726</v>
          </cell>
          <cell r="X2096">
            <v>726</v>
          </cell>
          <cell r="BT2096">
            <v>80</v>
          </cell>
          <cell r="BU2096">
            <v>175</v>
          </cell>
          <cell r="BV2096">
            <v>207</v>
          </cell>
          <cell r="BW2096">
            <v>161</v>
          </cell>
          <cell r="BX2096">
            <v>84</v>
          </cell>
          <cell r="BY2096">
            <v>19</v>
          </cell>
        </row>
        <row r="2097">
          <cell r="D2097" t="str">
            <v>3112JWW-901-PCS</v>
          </cell>
          <cell r="E2097" t="str">
            <v>3112JWW</v>
          </cell>
          <cell r="F2097" t="str">
            <v>AMOI</v>
          </cell>
          <cell r="G2097" t="str">
            <v>901</v>
          </cell>
          <cell r="H2097" t="str">
            <v>BLUE ROYAL-WHITE-RED</v>
          </cell>
          <cell r="I2097">
            <v>10.558</v>
          </cell>
          <cell r="J2097">
            <v>45</v>
          </cell>
          <cell r="K2097">
            <v>0</v>
          </cell>
          <cell r="L2097">
            <v>22.5</v>
          </cell>
          <cell r="M2097">
            <v>0</v>
          </cell>
          <cell r="N2097">
            <v>40</v>
          </cell>
          <cell r="O2097">
            <v>0</v>
          </cell>
          <cell r="P2097">
            <v>20</v>
          </cell>
          <cell r="Q2097">
            <v>0</v>
          </cell>
          <cell r="R2097" t="str">
            <v>HIVER 2019</v>
          </cell>
          <cell r="S2097" t="str">
            <v>APPAREL</v>
          </cell>
          <cell r="T2097" t="str">
            <v>MAN</v>
          </cell>
          <cell r="U2097" t="str">
            <v>(vide)</v>
          </cell>
          <cell r="V2097" t="str">
            <v>PCS</v>
          </cell>
          <cell r="W2097">
            <v>40</v>
          </cell>
          <cell r="X2097">
            <v>40</v>
          </cell>
          <cell r="BT2097">
            <v>14</v>
          </cell>
          <cell r="BU2097">
            <v>9</v>
          </cell>
          <cell r="BV2097">
            <v>13</v>
          </cell>
          <cell r="BW2097">
            <v>4</v>
          </cell>
        </row>
        <row r="2098">
          <cell r="D2098" t="str">
            <v>3112JWW-935-PCS</v>
          </cell>
          <cell r="E2098" t="str">
            <v>3112JWW</v>
          </cell>
          <cell r="F2098" t="str">
            <v>AMOI</v>
          </cell>
          <cell r="G2098" t="str">
            <v>935</v>
          </cell>
          <cell r="H2098" t="str">
            <v>RED-WHITE-BLACK</v>
          </cell>
          <cell r="I2098">
            <v>10.558</v>
          </cell>
          <cell r="J2098">
            <v>45</v>
          </cell>
          <cell r="K2098">
            <v>0</v>
          </cell>
          <cell r="L2098">
            <v>22.5</v>
          </cell>
          <cell r="M2098">
            <v>0</v>
          </cell>
          <cell r="N2098">
            <v>40</v>
          </cell>
          <cell r="O2098">
            <v>0</v>
          </cell>
          <cell r="P2098">
            <v>20</v>
          </cell>
          <cell r="Q2098">
            <v>0</v>
          </cell>
          <cell r="R2098" t="str">
            <v>HIVER 2019</v>
          </cell>
          <cell r="S2098" t="str">
            <v>APPAREL</v>
          </cell>
          <cell r="T2098" t="str">
            <v>MAN</v>
          </cell>
          <cell r="U2098" t="str">
            <v>(vide)</v>
          </cell>
          <cell r="V2098" t="str">
            <v>PCS</v>
          </cell>
          <cell r="W2098">
            <v>29</v>
          </cell>
          <cell r="X2098">
            <v>29</v>
          </cell>
          <cell r="BT2098">
            <v>5</v>
          </cell>
          <cell r="BU2098">
            <v>7</v>
          </cell>
          <cell r="BV2098">
            <v>11</v>
          </cell>
          <cell r="BW2098">
            <v>6</v>
          </cell>
        </row>
        <row r="2099">
          <cell r="D2099" t="str">
            <v>3112JWW-936-PCS</v>
          </cell>
          <cell r="E2099" t="str">
            <v>3112JWW</v>
          </cell>
          <cell r="F2099" t="str">
            <v>AMOI</v>
          </cell>
          <cell r="G2099" t="str">
            <v>936</v>
          </cell>
          <cell r="H2099" t="str">
            <v>BLACK-WHITE-BLACK</v>
          </cell>
          <cell r="I2099">
            <v>10.558</v>
          </cell>
          <cell r="J2099">
            <v>45</v>
          </cell>
          <cell r="K2099">
            <v>0</v>
          </cell>
          <cell r="L2099">
            <v>22.5</v>
          </cell>
          <cell r="M2099">
            <v>0</v>
          </cell>
          <cell r="N2099">
            <v>40</v>
          </cell>
          <cell r="O2099">
            <v>0</v>
          </cell>
          <cell r="P2099">
            <v>20</v>
          </cell>
          <cell r="Q2099">
            <v>0</v>
          </cell>
          <cell r="R2099" t="str">
            <v>HIVER 2019</v>
          </cell>
          <cell r="S2099" t="str">
            <v>APPAREL</v>
          </cell>
          <cell r="T2099" t="str">
            <v>MAN</v>
          </cell>
          <cell r="U2099" t="str">
            <v>(vide)</v>
          </cell>
          <cell r="V2099" t="str">
            <v>PCS</v>
          </cell>
          <cell r="W2099">
            <v>32</v>
          </cell>
          <cell r="X2099">
            <v>32</v>
          </cell>
          <cell r="BT2099">
            <v>12</v>
          </cell>
          <cell r="BU2099">
            <v>6</v>
          </cell>
          <cell r="BV2099">
            <v>7</v>
          </cell>
          <cell r="BW2099">
            <v>6</v>
          </cell>
          <cell r="BX2099">
            <v>1</v>
          </cell>
        </row>
        <row r="2100">
          <cell r="D2100" t="str">
            <v>3112X6W-A02-C12MN</v>
          </cell>
          <cell r="E2100" t="str">
            <v>3112X6W</v>
          </cell>
          <cell r="F2100" t="str">
            <v>VIPERA</v>
          </cell>
          <cell r="G2100" t="str">
            <v>A02</v>
          </cell>
          <cell r="H2100" t="str">
            <v>BLUE MARINE/BEIGE NATURAL/GREY</v>
          </cell>
          <cell r="I2100">
            <v>9.2720000000000002</v>
          </cell>
          <cell r="J2100">
            <v>55</v>
          </cell>
          <cell r="K2100">
            <v>0</v>
          </cell>
          <cell r="L2100">
            <v>27.5</v>
          </cell>
          <cell r="M2100">
            <v>0</v>
          </cell>
          <cell r="N2100">
            <v>50</v>
          </cell>
          <cell r="O2100">
            <v>0</v>
          </cell>
          <cell r="P2100">
            <v>25</v>
          </cell>
          <cell r="Q2100">
            <v>0</v>
          </cell>
          <cell r="R2100" t="str">
            <v>ETE 2020</v>
          </cell>
          <cell r="S2100" t="str">
            <v>SHOES</v>
          </cell>
          <cell r="T2100" t="str">
            <v>MAN</v>
          </cell>
          <cell r="U2100" t="str">
            <v>40-1|41-2|42-2|43-3|44-2|45-1|46-1</v>
          </cell>
          <cell r="V2100" t="str">
            <v>C12MN</v>
          </cell>
          <cell r="W2100">
            <v>552</v>
          </cell>
          <cell r="X2100">
            <v>46</v>
          </cell>
          <cell r="CG2100">
            <v>46</v>
          </cell>
        </row>
        <row r="2101">
          <cell r="D2101" t="str">
            <v>3112X6W-A02-PAI</v>
          </cell>
          <cell r="E2101" t="str">
            <v>3112X6W</v>
          </cell>
          <cell r="F2101" t="str">
            <v>VIPERA</v>
          </cell>
          <cell r="G2101" t="str">
            <v>A02</v>
          </cell>
          <cell r="H2101" t="str">
            <v>BLUE MARINE/BEIGE NATURAL/GREY</v>
          </cell>
          <cell r="I2101">
            <v>9.2720000000000002</v>
          </cell>
          <cell r="J2101">
            <v>55</v>
          </cell>
          <cell r="K2101">
            <v>0</v>
          </cell>
          <cell r="L2101">
            <v>27.5</v>
          </cell>
          <cell r="M2101">
            <v>0</v>
          </cell>
          <cell r="N2101">
            <v>50</v>
          </cell>
          <cell r="O2101">
            <v>0</v>
          </cell>
          <cell r="P2101">
            <v>25</v>
          </cell>
          <cell r="Q2101">
            <v>0</v>
          </cell>
          <cell r="R2101" t="str">
            <v>ETE 2020</v>
          </cell>
          <cell r="S2101" t="str">
            <v>SHOES</v>
          </cell>
          <cell r="T2101" t="str">
            <v>MAN</v>
          </cell>
          <cell r="U2101" t="str">
            <v>(vide)</v>
          </cell>
          <cell r="V2101" t="str">
            <v>PAI</v>
          </cell>
          <cell r="W2101">
            <v>36</v>
          </cell>
          <cell r="X2101">
            <v>36</v>
          </cell>
          <cell r="AQ2101">
            <v>3</v>
          </cell>
          <cell r="AR2101">
            <v>6</v>
          </cell>
          <cell r="AS2101">
            <v>6</v>
          </cell>
          <cell r="AT2101">
            <v>9</v>
          </cell>
          <cell r="AU2101">
            <v>6</v>
          </cell>
          <cell r="AV2101">
            <v>3</v>
          </cell>
          <cell r="AW2101">
            <v>3</v>
          </cell>
        </row>
        <row r="2102">
          <cell r="D2102" t="str">
            <v>3112X6W-A03-C12MN</v>
          </cell>
          <cell r="E2102" t="str">
            <v>3112X6W</v>
          </cell>
          <cell r="F2102" t="str">
            <v>VIPERA</v>
          </cell>
          <cell r="G2102" t="str">
            <v>A03</v>
          </cell>
          <cell r="H2102" t="str">
            <v>GREEN AFRICA/BEIGE NATURAL/LEA</v>
          </cell>
          <cell r="I2102">
            <v>9.2720000000000002</v>
          </cell>
          <cell r="J2102">
            <v>55</v>
          </cell>
          <cell r="K2102">
            <v>0</v>
          </cell>
          <cell r="L2102">
            <v>27.5</v>
          </cell>
          <cell r="M2102">
            <v>0</v>
          </cell>
          <cell r="N2102">
            <v>50</v>
          </cell>
          <cell r="O2102">
            <v>0</v>
          </cell>
          <cell r="P2102">
            <v>25</v>
          </cell>
          <cell r="Q2102">
            <v>0</v>
          </cell>
          <cell r="R2102" t="str">
            <v>ETE 2020</v>
          </cell>
          <cell r="S2102" t="str">
            <v>SHOES</v>
          </cell>
          <cell r="T2102" t="str">
            <v>MAN</v>
          </cell>
          <cell r="U2102" t="str">
            <v>40-1|41-2|42-2|43-3|44-2|45-1|46-1</v>
          </cell>
          <cell r="V2102" t="str">
            <v>C12MN</v>
          </cell>
          <cell r="W2102">
            <v>828</v>
          </cell>
          <cell r="X2102">
            <v>69</v>
          </cell>
          <cell r="CG2102">
            <v>69</v>
          </cell>
        </row>
        <row r="2103">
          <cell r="D2103" t="str">
            <v>3112X6W-A03-PAI</v>
          </cell>
          <cell r="E2103" t="str">
            <v>3112X6W</v>
          </cell>
          <cell r="F2103" t="str">
            <v>VIPERA</v>
          </cell>
          <cell r="G2103" t="str">
            <v>A03</v>
          </cell>
          <cell r="H2103" t="str">
            <v>GREEN AFRICA/BEIGE NATURAL/LEA</v>
          </cell>
          <cell r="I2103">
            <v>9.2720000000000002</v>
          </cell>
          <cell r="J2103">
            <v>55</v>
          </cell>
          <cell r="K2103">
            <v>0</v>
          </cell>
          <cell r="L2103">
            <v>27.5</v>
          </cell>
          <cell r="M2103">
            <v>0</v>
          </cell>
          <cell r="N2103">
            <v>50</v>
          </cell>
          <cell r="O2103">
            <v>0</v>
          </cell>
          <cell r="P2103">
            <v>25</v>
          </cell>
          <cell r="Q2103">
            <v>0</v>
          </cell>
          <cell r="R2103" t="str">
            <v>ETE 2020</v>
          </cell>
          <cell r="S2103" t="str">
            <v>SHOES</v>
          </cell>
          <cell r="T2103" t="str">
            <v>MAN</v>
          </cell>
          <cell r="U2103" t="str">
            <v>(vide)</v>
          </cell>
          <cell r="V2103" t="str">
            <v>PAI</v>
          </cell>
          <cell r="W2103">
            <v>24</v>
          </cell>
          <cell r="X2103">
            <v>24</v>
          </cell>
          <cell r="AQ2103">
            <v>2</v>
          </cell>
          <cell r="AR2103">
            <v>4</v>
          </cell>
          <cell r="AS2103">
            <v>4</v>
          </cell>
          <cell r="AT2103">
            <v>6</v>
          </cell>
          <cell r="AU2103">
            <v>4</v>
          </cell>
          <cell r="AV2103">
            <v>2</v>
          </cell>
          <cell r="AW2103">
            <v>2</v>
          </cell>
        </row>
        <row r="2104">
          <cell r="D2104" t="str">
            <v>3112X6W-A06-C12MN</v>
          </cell>
          <cell r="E2104" t="str">
            <v>3112X6W</v>
          </cell>
          <cell r="F2104" t="str">
            <v>VIPERA</v>
          </cell>
          <cell r="G2104" t="str">
            <v>A06</v>
          </cell>
          <cell r="H2104" t="str">
            <v>BLACK/DK GREY/LEATHER</v>
          </cell>
          <cell r="I2104">
            <v>9.2720000000000002</v>
          </cell>
          <cell r="J2104">
            <v>55</v>
          </cell>
          <cell r="K2104">
            <v>0</v>
          </cell>
          <cell r="L2104">
            <v>27.5</v>
          </cell>
          <cell r="M2104">
            <v>0</v>
          </cell>
          <cell r="N2104">
            <v>50</v>
          </cell>
          <cell r="O2104">
            <v>0</v>
          </cell>
          <cell r="P2104">
            <v>25</v>
          </cell>
          <cell r="Q2104">
            <v>0</v>
          </cell>
          <cell r="R2104" t="str">
            <v>ETE 2020</v>
          </cell>
          <cell r="S2104" t="str">
            <v>SHOES</v>
          </cell>
          <cell r="T2104" t="str">
            <v>MAN</v>
          </cell>
          <cell r="U2104" t="str">
            <v>40-1|41-2|42-2|43-3|44-2|45-1|46-1</v>
          </cell>
          <cell r="V2104" t="str">
            <v>C12MN</v>
          </cell>
          <cell r="W2104">
            <v>756</v>
          </cell>
          <cell r="X2104">
            <v>63</v>
          </cell>
          <cell r="CG2104">
            <v>63</v>
          </cell>
        </row>
        <row r="2105">
          <cell r="D2105" t="str">
            <v>3112X6W-A06-PAI</v>
          </cell>
          <cell r="E2105" t="str">
            <v>3112X6W</v>
          </cell>
          <cell r="F2105" t="str">
            <v>VIPERA</v>
          </cell>
          <cell r="G2105" t="str">
            <v>A06</v>
          </cell>
          <cell r="H2105" t="str">
            <v>BLACK/DK GREY/LEATHER</v>
          </cell>
          <cell r="I2105">
            <v>9.2720000000000002</v>
          </cell>
          <cell r="J2105">
            <v>55</v>
          </cell>
          <cell r="K2105">
            <v>0</v>
          </cell>
          <cell r="L2105">
            <v>27.5</v>
          </cell>
          <cell r="M2105">
            <v>0</v>
          </cell>
          <cell r="N2105">
            <v>50</v>
          </cell>
          <cell r="O2105">
            <v>0</v>
          </cell>
          <cell r="P2105">
            <v>25</v>
          </cell>
          <cell r="Q2105">
            <v>0</v>
          </cell>
          <cell r="R2105" t="str">
            <v>ETE 2020</v>
          </cell>
          <cell r="S2105" t="str">
            <v>SHOES</v>
          </cell>
          <cell r="T2105" t="str">
            <v>MAN</v>
          </cell>
          <cell r="U2105" t="str">
            <v>(vide)</v>
          </cell>
          <cell r="V2105" t="str">
            <v>PAI</v>
          </cell>
          <cell r="W2105">
            <v>22</v>
          </cell>
          <cell r="X2105">
            <v>22</v>
          </cell>
          <cell r="AR2105">
            <v>4</v>
          </cell>
          <cell r="AS2105">
            <v>4</v>
          </cell>
          <cell r="AT2105">
            <v>6</v>
          </cell>
          <cell r="AU2105">
            <v>4</v>
          </cell>
          <cell r="AV2105">
            <v>2</v>
          </cell>
          <cell r="AW2105">
            <v>2</v>
          </cell>
        </row>
        <row r="2106">
          <cell r="D2106" t="str">
            <v>3112X7W-A14-PAI</v>
          </cell>
          <cell r="E2106" t="str">
            <v>3112X7W</v>
          </cell>
          <cell r="F2106" t="str">
            <v>CLECY</v>
          </cell>
          <cell r="G2106" t="str">
            <v>A14</v>
          </cell>
          <cell r="H2106" t="str">
            <v>BLACK/BROWN RAME</v>
          </cell>
          <cell r="I2106">
            <v>9.625</v>
          </cell>
          <cell r="J2106">
            <v>55</v>
          </cell>
          <cell r="K2106">
            <v>0</v>
          </cell>
          <cell r="L2106">
            <v>27.5</v>
          </cell>
          <cell r="M2106">
            <v>0</v>
          </cell>
          <cell r="N2106">
            <v>50</v>
          </cell>
          <cell r="O2106">
            <v>0</v>
          </cell>
          <cell r="P2106">
            <v>25</v>
          </cell>
          <cell r="Q2106">
            <v>0</v>
          </cell>
          <cell r="R2106" t="str">
            <v>ETE 2020</v>
          </cell>
          <cell r="S2106" t="str">
            <v>SHOES</v>
          </cell>
          <cell r="T2106" t="str">
            <v>MAN</v>
          </cell>
          <cell r="U2106" t="str">
            <v>(vide)</v>
          </cell>
          <cell r="V2106" t="str">
            <v>PAI</v>
          </cell>
          <cell r="W2106">
            <v>21</v>
          </cell>
          <cell r="X2106">
            <v>21</v>
          </cell>
          <cell r="AQ2106">
            <v>2</v>
          </cell>
          <cell r="AR2106">
            <v>4</v>
          </cell>
          <cell r="AS2106">
            <v>5</v>
          </cell>
          <cell r="AT2106">
            <v>5</v>
          </cell>
          <cell r="AU2106">
            <v>3</v>
          </cell>
          <cell r="AV2106">
            <v>2</v>
          </cell>
        </row>
        <row r="2107">
          <cell r="D2107" t="str">
            <v>3112X7W-A14-C12M</v>
          </cell>
          <cell r="E2107" t="str">
            <v>3112X7W</v>
          </cell>
          <cell r="F2107" t="str">
            <v>CLECY</v>
          </cell>
          <cell r="G2107" t="str">
            <v>A14</v>
          </cell>
          <cell r="H2107" t="str">
            <v>BLACK/BROWN RAME</v>
          </cell>
          <cell r="I2107">
            <v>9.625</v>
          </cell>
          <cell r="J2107">
            <v>55</v>
          </cell>
          <cell r="K2107">
            <v>0</v>
          </cell>
          <cell r="L2107">
            <v>27.5</v>
          </cell>
          <cell r="M2107">
            <v>0</v>
          </cell>
          <cell r="N2107">
            <v>0</v>
          </cell>
          <cell r="O2107">
            <v>0</v>
          </cell>
          <cell r="P2107">
            <v>25</v>
          </cell>
          <cell r="Q2107">
            <v>0</v>
          </cell>
          <cell r="R2107" t="str">
            <v>ETE 2020</v>
          </cell>
          <cell r="S2107" t="str">
            <v>SHOES</v>
          </cell>
          <cell r="T2107" t="str">
            <v>MAN</v>
          </cell>
          <cell r="U2107" t="str">
            <v>40-1|41-2|42-3|43-3|44-2|45-1</v>
          </cell>
          <cell r="V2107" t="str">
            <v>C12M</v>
          </cell>
          <cell r="W2107">
            <v>924</v>
          </cell>
          <cell r="X2107">
            <v>77</v>
          </cell>
          <cell r="CG2107">
            <v>77</v>
          </cell>
        </row>
        <row r="2108">
          <cell r="D2108" t="str">
            <v>3112X7W-A15-PAI</v>
          </cell>
          <cell r="E2108" t="str">
            <v>3112X7W</v>
          </cell>
          <cell r="F2108" t="str">
            <v>CLECY</v>
          </cell>
          <cell r="G2108" t="str">
            <v>A15</v>
          </cell>
          <cell r="H2108" t="str">
            <v>BLUE OCEAN/SANTA FE</v>
          </cell>
          <cell r="I2108">
            <v>9.625</v>
          </cell>
          <cell r="J2108">
            <v>55</v>
          </cell>
          <cell r="K2108">
            <v>0</v>
          </cell>
          <cell r="L2108">
            <v>27.5</v>
          </cell>
          <cell r="M2108">
            <v>0</v>
          </cell>
          <cell r="N2108">
            <v>50</v>
          </cell>
          <cell r="O2108">
            <v>0</v>
          </cell>
          <cell r="P2108">
            <v>25</v>
          </cell>
          <cell r="Q2108">
            <v>0</v>
          </cell>
          <cell r="R2108" t="str">
            <v>ETE 2020</v>
          </cell>
          <cell r="S2108" t="str">
            <v>SHOES</v>
          </cell>
          <cell r="T2108" t="str">
            <v>MAN</v>
          </cell>
          <cell r="U2108" t="str">
            <v>(vide)</v>
          </cell>
          <cell r="V2108" t="str">
            <v>PAI</v>
          </cell>
          <cell r="W2108">
            <v>23</v>
          </cell>
          <cell r="X2108">
            <v>23</v>
          </cell>
          <cell r="AQ2108">
            <v>2</v>
          </cell>
          <cell r="AR2108">
            <v>4</v>
          </cell>
          <cell r="AS2108">
            <v>6</v>
          </cell>
          <cell r="AT2108">
            <v>6</v>
          </cell>
          <cell r="AU2108">
            <v>3</v>
          </cell>
          <cell r="AV2108">
            <v>2</v>
          </cell>
        </row>
        <row r="2109">
          <cell r="D2109" t="str">
            <v>3112X7W-A15-C12M</v>
          </cell>
          <cell r="E2109" t="str">
            <v>3112X7W</v>
          </cell>
          <cell r="F2109" t="str">
            <v>CLECY</v>
          </cell>
          <cell r="G2109" t="str">
            <v>A15</v>
          </cell>
          <cell r="H2109" t="str">
            <v>BLUE OCEAN/SANTA FE</v>
          </cell>
          <cell r="I2109">
            <v>9.625</v>
          </cell>
          <cell r="J2109">
            <v>55</v>
          </cell>
          <cell r="K2109">
            <v>0</v>
          </cell>
          <cell r="L2109">
            <v>27.5</v>
          </cell>
          <cell r="M2109">
            <v>0</v>
          </cell>
          <cell r="N2109">
            <v>0</v>
          </cell>
          <cell r="O2109">
            <v>0</v>
          </cell>
          <cell r="P2109">
            <v>25</v>
          </cell>
          <cell r="Q2109">
            <v>0</v>
          </cell>
          <cell r="R2109" t="str">
            <v>ETE 2020</v>
          </cell>
          <cell r="S2109" t="str">
            <v>SHOES</v>
          </cell>
          <cell r="T2109" t="str">
            <v>MAN</v>
          </cell>
          <cell r="U2109" t="str">
            <v>40-1|41-2|42-3|43-3|44-2|45-1</v>
          </cell>
          <cell r="V2109" t="str">
            <v>C12M</v>
          </cell>
          <cell r="W2109">
            <v>648</v>
          </cell>
          <cell r="X2109">
            <v>54</v>
          </cell>
          <cell r="CG2109">
            <v>54</v>
          </cell>
        </row>
        <row r="2110">
          <cell r="D2110" t="str">
            <v>3112X8W-A16-PAI</v>
          </cell>
          <cell r="E2110" t="str">
            <v>3112X8W</v>
          </cell>
          <cell r="F2110" t="str">
            <v>SIADO</v>
          </cell>
          <cell r="G2110" t="str">
            <v>A16</v>
          </cell>
          <cell r="H2110" t="str">
            <v xml:space="preserve">BLUE NAVY/BEIGE NATURAL/SANTA </v>
          </cell>
          <cell r="I2110">
            <v>11.977</v>
          </cell>
          <cell r="J2110">
            <v>60</v>
          </cell>
          <cell r="K2110">
            <v>0</v>
          </cell>
          <cell r="L2110">
            <v>30</v>
          </cell>
          <cell r="M2110">
            <v>0</v>
          </cell>
          <cell r="N2110">
            <v>55</v>
          </cell>
          <cell r="O2110">
            <v>0</v>
          </cell>
          <cell r="P2110">
            <v>27.5</v>
          </cell>
          <cell r="Q2110">
            <v>0</v>
          </cell>
          <cell r="R2110" t="str">
            <v>ETE 2020</v>
          </cell>
          <cell r="S2110" t="str">
            <v>SHOES</v>
          </cell>
          <cell r="T2110" t="str">
            <v>MAN</v>
          </cell>
          <cell r="U2110" t="str">
            <v>(vide)</v>
          </cell>
          <cell r="V2110" t="str">
            <v>PAI</v>
          </cell>
          <cell r="W2110">
            <v>24</v>
          </cell>
          <cell r="X2110">
            <v>24</v>
          </cell>
          <cell r="AQ2110">
            <v>2</v>
          </cell>
          <cell r="AR2110">
            <v>4</v>
          </cell>
          <cell r="AS2110">
            <v>3</v>
          </cell>
          <cell r="AT2110">
            <v>7</v>
          </cell>
          <cell r="AU2110">
            <v>5</v>
          </cell>
          <cell r="AV2110">
            <v>1</v>
          </cell>
          <cell r="AW2110">
            <v>2</v>
          </cell>
        </row>
        <row r="2111">
          <cell r="D2111" t="str">
            <v>3112X8W-A16-C12MN</v>
          </cell>
          <cell r="E2111" t="str">
            <v>3112X8W</v>
          </cell>
          <cell r="F2111" t="str">
            <v>SIADO</v>
          </cell>
          <cell r="G2111" t="str">
            <v>A16</v>
          </cell>
          <cell r="H2111" t="str">
            <v xml:space="preserve">BLUE NAVY/BEIGE NATURAL/SANTA </v>
          </cell>
          <cell r="I2111">
            <v>11.977</v>
          </cell>
          <cell r="J2111">
            <v>60</v>
          </cell>
          <cell r="K2111">
            <v>0</v>
          </cell>
          <cell r="L2111">
            <v>30</v>
          </cell>
          <cell r="M2111">
            <v>0</v>
          </cell>
          <cell r="N2111">
            <v>0</v>
          </cell>
          <cell r="O2111">
            <v>0</v>
          </cell>
          <cell r="P2111">
            <v>27.5</v>
          </cell>
          <cell r="Q2111">
            <v>0</v>
          </cell>
          <cell r="R2111" t="str">
            <v>ETE 2020</v>
          </cell>
          <cell r="S2111" t="str">
            <v>SHOES</v>
          </cell>
          <cell r="T2111" t="str">
            <v>MAN</v>
          </cell>
          <cell r="U2111" t="str">
            <v>40-1|41-2|42-2|43-3|44-2|45-1|46-1</v>
          </cell>
          <cell r="V2111" t="str">
            <v>C12MN</v>
          </cell>
          <cell r="W2111">
            <v>648</v>
          </cell>
          <cell r="X2111">
            <v>54</v>
          </cell>
          <cell r="CG2111">
            <v>54</v>
          </cell>
        </row>
        <row r="2112">
          <cell r="D2112" t="str">
            <v>3112X8W-A18-PAI</v>
          </cell>
          <cell r="E2112" t="str">
            <v>3112X8W</v>
          </cell>
          <cell r="F2112" t="str">
            <v>SIADO</v>
          </cell>
          <cell r="G2112" t="str">
            <v>A18</v>
          </cell>
          <cell r="H2112" t="str">
            <v>BROWN MORESCO/BEIGE NATURAL/BL</v>
          </cell>
          <cell r="I2112">
            <v>11.977</v>
          </cell>
          <cell r="J2112">
            <v>60</v>
          </cell>
          <cell r="K2112">
            <v>0</v>
          </cell>
          <cell r="L2112">
            <v>30</v>
          </cell>
          <cell r="M2112">
            <v>0</v>
          </cell>
          <cell r="N2112">
            <v>55</v>
          </cell>
          <cell r="O2112">
            <v>0</v>
          </cell>
          <cell r="P2112">
            <v>27.5</v>
          </cell>
          <cell r="Q2112">
            <v>0</v>
          </cell>
          <cell r="R2112" t="str">
            <v>ETE 2020</v>
          </cell>
          <cell r="S2112" t="str">
            <v>SHOES</v>
          </cell>
          <cell r="T2112" t="str">
            <v>MAN</v>
          </cell>
          <cell r="U2112" t="str">
            <v>(vide)</v>
          </cell>
          <cell r="V2112" t="str">
            <v>PAI</v>
          </cell>
          <cell r="W2112">
            <v>24</v>
          </cell>
          <cell r="X2112">
            <v>24</v>
          </cell>
          <cell r="AQ2112">
            <v>2</v>
          </cell>
          <cell r="AR2112">
            <v>4</v>
          </cell>
          <cell r="AS2112">
            <v>4</v>
          </cell>
          <cell r="AT2112">
            <v>6</v>
          </cell>
          <cell r="AU2112">
            <v>4</v>
          </cell>
          <cell r="AV2112">
            <v>2</v>
          </cell>
          <cell r="AW2112">
            <v>2</v>
          </cell>
        </row>
        <row r="2113">
          <cell r="D2113" t="str">
            <v>3112X8W-A18-C12MN</v>
          </cell>
          <cell r="E2113" t="str">
            <v>3112X8W</v>
          </cell>
          <cell r="F2113" t="str">
            <v>SIADO</v>
          </cell>
          <cell r="G2113" t="str">
            <v>A18</v>
          </cell>
          <cell r="H2113" t="str">
            <v>BROWN MORESCO/BEIGE NATURAL/BL</v>
          </cell>
          <cell r="I2113">
            <v>11.977</v>
          </cell>
          <cell r="J2113">
            <v>60</v>
          </cell>
          <cell r="K2113">
            <v>0</v>
          </cell>
          <cell r="L2113">
            <v>30</v>
          </cell>
          <cell r="M2113">
            <v>0</v>
          </cell>
          <cell r="N2113">
            <v>0</v>
          </cell>
          <cell r="O2113">
            <v>0</v>
          </cell>
          <cell r="P2113">
            <v>27.5</v>
          </cell>
          <cell r="Q2113">
            <v>0</v>
          </cell>
          <cell r="R2113" t="str">
            <v>ETE 2020</v>
          </cell>
          <cell r="S2113" t="str">
            <v>SHOES</v>
          </cell>
          <cell r="T2113" t="str">
            <v>MAN</v>
          </cell>
          <cell r="U2113" t="str">
            <v>40-1|41-2|42-2|43-3|44-2|45-1|46-1</v>
          </cell>
          <cell r="V2113" t="str">
            <v>C12MN</v>
          </cell>
          <cell r="W2113">
            <v>1584</v>
          </cell>
          <cell r="X2113">
            <v>132</v>
          </cell>
          <cell r="CG2113">
            <v>132</v>
          </cell>
        </row>
        <row r="2114">
          <cell r="D2114" t="str">
            <v>3112XBW-A28-C12MN</v>
          </cell>
          <cell r="E2114" t="str">
            <v>3112XBW</v>
          </cell>
          <cell r="F2114" t="str">
            <v>TYLER</v>
          </cell>
          <cell r="G2114" t="str">
            <v>A28</v>
          </cell>
          <cell r="H2114" t="str">
            <v>BLACK/BROWN MORO/ SAND DUNE</v>
          </cell>
          <cell r="I2114">
            <v>9.8710000000000004</v>
          </cell>
          <cell r="J2114">
            <v>55</v>
          </cell>
          <cell r="K2114">
            <v>0</v>
          </cell>
          <cell r="L2114">
            <v>27.5</v>
          </cell>
          <cell r="M2114">
            <v>0</v>
          </cell>
          <cell r="N2114">
            <v>50</v>
          </cell>
          <cell r="O2114">
            <v>0</v>
          </cell>
          <cell r="P2114">
            <v>20</v>
          </cell>
          <cell r="Q2114">
            <v>0</v>
          </cell>
          <cell r="R2114" t="str">
            <v>ETE 2021</v>
          </cell>
          <cell r="S2114" t="str">
            <v>SHOES</v>
          </cell>
          <cell r="T2114" t="str">
            <v>MAN</v>
          </cell>
          <cell r="U2114" t="str">
            <v>40-1|41-2|42-2|43-3|44-2|45-1|46-1</v>
          </cell>
          <cell r="V2114" t="str">
            <v>C12MN</v>
          </cell>
          <cell r="W2114">
            <v>240</v>
          </cell>
          <cell r="X2114">
            <v>20</v>
          </cell>
          <cell r="CG2114">
            <v>20</v>
          </cell>
        </row>
        <row r="2115">
          <cell r="D2115" t="str">
            <v>3112XBW-A28-PAI</v>
          </cell>
          <cell r="E2115" t="str">
            <v>3112XBW</v>
          </cell>
          <cell r="F2115" t="str">
            <v>TYLER</v>
          </cell>
          <cell r="G2115" t="str">
            <v>A28</v>
          </cell>
          <cell r="H2115" t="str">
            <v>BLACK/BROWN MORO/ SAND DUNE</v>
          </cell>
          <cell r="I2115">
            <v>9.8710000000000004</v>
          </cell>
          <cell r="J2115">
            <v>55</v>
          </cell>
          <cell r="K2115">
            <v>0</v>
          </cell>
          <cell r="L2115">
            <v>27.5</v>
          </cell>
          <cell r="M2115">
            <v>0</v>
          </cell>
          <cell r="N2115">
            <v>50</v>
          </cell>
          <cell r="O2115">
            <v>0</v>
          </cell>
          <cell r="P2115">
            <v>20</v>
          </cell>
          <cell r="Q2115">
            <v>0</v>
          </cell>
          <cell r="R2115" t="str">
            <v>ETE 2021</v>
          </cell>
          <cell r="S2115" t="str">
            <v>SHOES</v>
          </cell>
          <cell r="T2115" t="str">
            <v>MAN</v>
          </cell>
          <cell r="U2115" t="str">
            <v>(vide)</v>
          </cell>
          <cell r="V2115" t="str">
            <v>PAI</v>
          </cell>
          <cell r="W2115">
            <v>23</v>
          </cell>
          <cell r="X2115">
            <v>23</v>
          </cell>
          <cell r="AQ2115">
            <v>2</v>
          </cell>
          <cell r="AR2115">
            <v>4</v>
          </cell>
          <cell r="AS2115">
            <v>4</v>
          </cell>
          <cell r="AT2115">
            <v>6</v>
          </cell>
          <cell r="AU2115">
            <v>4</v>
          </cell>
          <cell r="AV2115">
            <v>2</v>
          </cell>
          <cell r="AW2115">
            <v>1</v>
          </cell>
        </row>
        <row r="2116">
          <cell r="D2116" t="str">
            <v>3112XCW-A23-C12MN</v>
          </cell>
          <cell r="E2116" t="str">
            <v>3112XCW</v>
          </cell>
          <cell r="F2116" t="str">
            <v>MADOL</v>
          </cell>
          <cell r="G2116" t="str">
            <v>A23</v>
          </cell>
          <cell r="H2116" t="str">
            <v xml:space="preserve">BLUE MARINE/LEATHER/BLACK </v>
          </cell>
          <cell r="I2116">
            <v>9.3550000000000004</v>
          </cell>
          <cell r="J2116">
            <v>50</v>
          </cell>
          <cell r="K2116">
            <v>0</v>
          </cell>
          <cell r="L2116">
            <v>25</v>
          </cell>
          <cell r="M2116">
            <v>0</v>
          </cell>
          <cell r="N2116">
            <v>45</v>
          </cell>
          <cell r="O2116">
            <v>0</v>
          </cell>
          <cell r="P2116">
            <v>18</v>
          </cell>
          <cell r="Q2116">
            <v>0</v>
          </cell>
          <cell r="R2116" t="str">
            <v>ETE 2021</v>
          </cell>
          <cell r="S2116" t="str">
            <v>SHOES</v>
          </cell>
          <cell r="T2116" t="str">
            <v>MAN</v>
          </cell>
          <cell r="U2116" t="str">
            <v>40-1|41-2|42-2|43-3|44-2|45-1|46-1</v>
          </cell>
          <cell r="V2116" t="str">
            <v>C12MN</v>
          </cell>
          <cell r="W2116">
            <v>180</v>
          </cell>
          <cell r="X2116">
            <v>15</v>
          </cell>
          <cell r="CG2116">
            <v>15</v>
          </cell>
        </row>
        <row r="2117">
          <cell r="D2117" t="str">
            <v>3112XCW-A23-PAI</v>
          </cell>
          <cell r="E2117" t="str">
            <v>3112XCW</v>
          </cell>
          <cell r="F2117" t="str">
            <v>MADOL</v>
          </cell>
          <cell r="G2117" t="str">
            <v>A23</v>
          </cell>
          <cell r="H2117" t="str">
            <v xml:space="preserve">BLUE MARINE/LEATHER/BLACK </v>
          </cell>
          <cell r="I2117">
            <v>9.3550000000000004</v>
          </cell>
          <cell r="J2117">
            <v>50</v>
          </cell>
          <cell r="K2117">
            <v>0</v>
          </cell>
          <cell r="L2117">
            <v>25</v>
          </cell>
          <cell r="M2117">
            <v>0</v>
          </cell>
          <cell r="N2117">
            <v>45</v>
          </cell>
          <cell r="O2117">
            <v>0</v>
          </cell>
          <cell r="P2117">
            <v>18</v>
          </cell>
          <cell r="Q2117">
            <v>0</v>
          </cell>
          <cell r="R2117" t="str">
            <v>ETE 2021</v>
          </cell>
          <cell r="S2117" t="str">
            <v>SHOES</v>
          </cell>
          <cell r="T2117" t="str">
            <v>MAN</v>
          </cell>
          <cell r="U2117" t="str">
            <v>(vide)</v>
          </cell>
          <cell r="V2117" t="str">
            <v>PAI</v>
          </cell>
          <cell r="W2117">
            <v>29</v>
          </cell>
          <cell r="X2117">
            <v>29</v>
          </cell>
          <cell r="AQ2117">
            <v>1</v>
          </cell>
          <cell r="AR2117">
            <v>4</v>
          </cell>
          <cell r="AS2117">
            <v>5</v>
          </cell>
          <cell r="AT2117">
            <v>8</v>
          </cell>
          <cell r="AU2117">
            <v>5</v>
          </cell>
          <cell r="AV2117">
            <v>3</v>
          </cell>
          <cell r="AW2117">
            <v>3</v>
          </cell>
        </row>
        <row r="2118">
          <cell r="D2118" t="str">
            <v>3112XCW-A24-C12MN</v>
          </cell>
          <cell r="E2118" t="str">
            <v>3112XCW</v>
          </cell>
          <cell r="F2118" t="str">
            <v>MADOL</v>
          </cell>
          <cell r="G2118" t="str">
            <v>A24</v>
          </cell>
          <cell r="H2118" t="str">
            <v>BLACK/LEATHER/GREY DK</v>
          </cell>
          <cell r="I2118">
            <v>9.3550000000000004</v>
          </cell>
          <cell r="J2118">
            <v>50</v>
          </cell>
          <cell r="K2118">
            <v>0</v>
          </cell>
          <cell r="L2118">
            <v>25</v>
          </cell>
          <cell r="M2118">
            <v>0</v>
          </cell>
          <cell r="N2118">
            <v>45</v>
          </cell>
          <cell r="O2118">
            <v>0</v>
          </cell>
          <cell r="P2118">
            <v>18</v>
          </cell>
          <cell r="Q2118">
            <v>0</v>
          </cell>
          <cell r="R2118" t="str">
            <v>ETE 2021</v>
          </cell>
          <cell r="S2118" t="str">
            <v>SHOES</v>
          </cell>
          <cell r="T2118" t="str">
            <v>MAN</v>
          </cell>
          <cell r="U2118" t="str">
            <v>40-1|41-2|42-2|43-3|44-2|45-1|46-1</v>
          </cell>
          <cell r="V2118" t="str">
            <v>C12MN</v>
          </cell>
          <cell r="W2118">
            <v>132</v>
          </cell>
          <cell r="X2118">
            <v>11</v>
          </cell>
          <cell r="CG2118">
            <v>11</v>
          </cell>
        </row>
        <row r="2119">
          <cell r="D2119" t="str">
            <v>3112XCW-A24-PAI</v>
          </cell>
          <cell r="E2119" t="str">
            <v>3112XCW</v>
          </cell>
          <cell r="F2119" t="str">
            <v>MADOL</v>
          </cell>
          <cell r="G2119" t="str">
            <v>A24</v>
          </cell>
          <cell r="H2119" t="str">
            <v>BLACK/LEATHER/GREY DK</v>
          </cell>
          <cell r="I2119">
            <v>9.3550000000000004</v>
          </cell>
          <cell r="J2119">
            <v>50</v>
          </cell>
          <cell r="K2119">
            <v>0</v>
          </cell>
          <cell r="L2119">
            <v>25</v>
          </cell>
          <cell r="M2119">
            <v>0</v>
          </cell>
          <cell r="N2119">
            <v>45</v>
          </cell>
          <cell r="O2119">
            <v>0</v>
          </cell>
          <cell r="P2119">
            <v>18</v>
          </cell>
          <cell r="Q2119">
            <v>0</v>
          </cell>
          <cell r="R2119" t="str">
            <v>ETE 2021</v>
          </cell>
          <cell r="S2119" t="str">
            <v>SHOES</v>
          </cell>
          <cell r="T2119" t="str">
            <v>MAN</v>
          </cell>
          <cell r="U2119" t="str">
            <v>(vide)</v>
          </cell>
          <cell r="V2119" t="str">
            <v>PAI</v>
          </cell>
          <cell r="W2119">
            <v>34</v>
          </cell>
          <cell r="X2119">
            <v>34</v>
          </cell>
          <cell r="AQ2119">
            <v>2</v>
          </cell>
          <cell r="AR2119">
            <v>6</v>
          </cell>
          <cell r="AS2119">
            <v>5</v>
          </cell>
          <cell r="AT2119">
            <v>11</v>
          </cell>
          <cell r="AU2119">
            <v>6</v>
          </cell>
          <cell r="AV2119">
            <v>2</v>
          </cell>
          <cell r="AW2119">
            <v>2</v>
          </cell>
        </row>
        <row r="2120">
          <cell r="D2120" t="str">
            <v>3112XCW-A27-PAI</v>
          </cell>
          <cell r="E2120" t="str">
            <v>3112XCW</v>
          </cell>
          <cell r="F2120" t="str">
            <v>MADOL</v>
          </cell>
          <cell r="G2120" t="str">
            <v>A27</v>
          </cell>
          <cell r="H2120" t="str">
            <v>WHITE/SHINGLE FAWN/BLUE MARINE</v>
          </cell>
          <cell r="I2120">
            <v>9.3550000000000004</v>
          </cell>
          <cell r="J2120">
            <v>50</v>
          </cell>
          <cell r="K2120">
            <v>0</v>
          </cell>
          <cell r="L2120">
            <v>25</v>
          </cell>
          <cell r="M2120">
            <v>0</v>
          </cell>
          <cell r="N2120">
            <v>45</v>
          </cell>
          <cell r="O2120">
            <v>0</v>
          </cell>
          <cell r="P2120">
            <v>18</v>
          </cell>
          <cell r="Q2120">
            <v>0</v>
          </cell>
          <cell r="R2120" t="str">
            <v>ETE 2021</v>
          </cell>
          <cell r="S2120" t="str">
            <v>SHOES</v>
          </cell>
          <cell r="T2120" t="str">
            <v>MAN</v>
          </cell>
          <cell r="U2120" t="str">
            <v>(vide)</v>
          </cell>
          <cell r="V2120" t="str">
            <v>PAI</v>
          </cell>
          <cell r="W2120">
            <v>39</v>
          </cell>
          <cell r="X2120">
            <v>39</v>
          </cell>
          <cell r="AQ2120">
            <v>2</v>
          </cell>
          <cell r="AR2120">
            <v>4</v>
          </cell>
          <cell r="AS2120">
            <v>5</v>
          </cell>
          <cell r="AT2120">
            <v>13</v>
          </cell>
          <cell r="AU2120">
            <v>7</v>
          </cell>
          <cell r="AV2120">
            <v>4</v>
          </cell>
          <cell r="AW2120">
            <v>4</v>
          </cell>
        </row>
        <row r="2121">
          <cell r="D2121" t="str">
            <v>3112XFW-A42-PAI</v>
          </cell>
          <cell r="E2121" t="str">
            <v>3112XFW</v>
          </cell>
          <cell r="F2121" t="str">
            <v>FAURECIA</v>
          </cell>
          <cell r="G2121" t="str">
            <v>A42</v>
          </cell>
          <cell r="H2121" t="str">
            <v>WHITE/BLUE NAVY/BROWN RAME</v>
          </cell>
          <cell r="I2121">
            <v>6.4770000000000003</v>
          </cell>
          <cell r="J2121">
            <v>45</v>
          </cell>
          <cell r="K2121">
            <v>0</v>
          </cell>
          <cell r="L2121">
            <v>22.5</v>
          </cell>
          <cell r="M2121">
            <v>0</v>
          </cell>
          <cell r="N2121">
            <v>40</v>
          </cell>
          <cell r="O2121">
            <v>0</v>
          </cell>
          <cell r="P2121">
            <v>20</v>
          </cell>
          <cell r="Q2121">
            <v>0</v>
          </cell>
          <cell r="R2121" t="str">
            <v>ETE 2021</v>
          </cell>
          <cell r="S2121" t="str">
            <v>SHOES</v>
          </cell>
          <cell r="T2121" t="str">
            <v>MAN</v>
          </cell>
          <cell r="U2121" t="str">
            <v>(vide)</v>
          </cell>
          <cell r="V2121" t="str">
            <v>PAI</v>
          </cell>
          <cell r="W2121">
            <v>46</v>
          </cell>
          <cell r="X2121">
            <v>46</v>
          </cell>
          <cell r="AQ2121">
            <v>3</v>
          </cell>
          <cell r="AR2121">
            <v>6</v>
          </cell>
          <cell r="AS2121">
            <v>10</v>
          </cell>
          <cell r="AT2121">
            <v>12</v>
          </cell>
          <cell r="AU2121">
            <v>6</v>
          </cell>
          <cell r="AV2121">
            <v>4</v>
          </cell>
          <cell r="AW2121">
            <v>5</v>
          </cell>
        </row>
        <row r="2122">
          <cell r="D2122" t="str">
            <v>3112XFW-A42-C12MN</v>
          </cell>
          <cell r="E2122" t="str">
            <v>3112XFW</v>
          </cell>
          <cell r="F2122" t="str">
            <v>FAURECIA</v>
          </cell>
          <cell r="G2122" t="str">
            <v>A42</v>
          </cell>
          <cell r="H2122" t="str">
            <v>WHITE/BLUE NAVY/BROWN RAME</v>
          </cell>
          <cell r="I2122">
            <v>6.4770000000000003</v>
          </cell>
          <cell r="J2122">
            <v>45</v>
          </cell>
          <cell r="K2122">
            <v>0</v>
          </cell>
          <cell r="L2122">
            <v>22.5</v>
          </cell>
          <cell r="M2122">
            <v>0</v>
          </cell>
          <cell r="N2122">
            <v>0</v>
          </cell>
          <cell r="O2122">
            <v>0</v>
          </cell>
          <cell r="P2122">
            <v>20</v>
          </cell>
          <cell r="Q2122">
            <v>0</v>
          </cell>
          <cell r="R2122" t="str">
            <v>ETE 2021</v>
          </cell>
          <cell r="S2122" t="str">
            <v>SHOES</v>
          </cell>
          <cell r="T2122" t="str">
            <v>MAN</v>
          </cell>
          <cell r="U2122" t="str">
            <v>40-1|41-2|42-2|43-3|44-2|45-1|46-1</v>
          </cell>
          <cell r="V2122" t="str">
            <v>C12MN</v>
          </cell>
          <cell r="W2122">
            <v>432</v>
          </cell>
          <cell r="X2122">
            <v>36</v>
          </cell>
          <cell r="CG2122">
            <v>36</v>
          </cell>
        </row>
        <row r="2123">
          <cell r="D2123" t="str">
            <v>3112XFW-A43-PAI</v>
          </cell>
          <cell r="E2123" t="str">
            <v>3112XFW</v>
          </cell>
          <cell r="F2123" t="str">
            <v>FAURECIA</v>
          </cell>
          <cell r="G2123" t="str">
            <v>A43</v>
          </cell>
          <cell r="H2123" t="str">
            <v>BLUE DK DENIM/LEATHER/ABBEY</v>
          </cell>
          <cell r="I2123">
            <v>6.4770000000000003</v>
          </cell>
          <cell r="J2123">
            <v>45</v>
          </cell>
          <cell r="K2123">
            <v>0</v>
          </cell>
          <cell r="L2123">
            <v>22.5</v>
          </cell>
          <cell r="M2123">
            <v>0</v>
          </cell>
          <cell r="N2123">
            <v>40</v>
          </cell>
          <cell r="O2123">
            <v>0</v>
          </cell>
          <cell r="P2123">
            <v>20</v>
          </cell>
          <cell r="Q2123">
            <v>0</v>
          </cell>
          <cell r="R2123" t="str">
            <v>ETE 2021</v>
          </cell>
          <cell r="S2123" t="str">
            <v>SHOES</v>
          </cell>
          <cell r="T2123" t="str">
            <v>MAN</v>
          </cell>
          <cell r="U2123" t="str">
            <v>(vide)</v>
          </cell>
          <cell r="V2123" t="str">
            <v>PAI</v>
          </cell>
          <cell r="W2123">
            <v>36</v>
          </cell>
          <cell r="X2123">
            <v>36</v>
          </cell>
          <cell r="AQ2123">
            <v>3</v>
          </cell>
          <cell r="AR2123">
            <v>6</v>
          </cell>
          <cell r="AS2123">
            <v>6</v>
          </cell>
          <cell r="AT2123">
            <v>9</v>
          </cell>
          <cell r="AU2123">
            <v>6</v>
          </cell>
          <cell r="AV2123">
            <v>3</v>
          </cell>
          <cell r="AW2123">
            <v>3</v>
          </cell>
        </row>
        <row r="2124">
          <cell r="D2124" t="str">
            <v>3112XFW-A43-C12MN</v>
          </cell>
          <cell r="E2124" t="str">
            <v>3112XFW</v>
          </cell>
          <cell r="F2124" t="str">
            <v>FAURECIA</v>
          </cell>
          <cell r="G2124" t="str">
            <v>A43</v>
          </cell>
          <cell r="H2124" t="str">
            <v>BLUE DK DENIM/LEATHER/ABBEY</v>
          </cell>
          <cell r="I2124">
            <v>6.4770000000000003</v>
          </cell>
          <cell r="J2124">
            <v>45</v>
          </cell>
          <cell r="K2124">
            <v>0</v>
          </cell>
          <cell r="L2124">
            <v>22.5</v>
          </cell>
          <cell r="M2124">
            <v>0</v>
          </cell>
          <cell r="N2124">
            <v>0</v>
          </cell>
          <cell r="O2124">
            <v>0</v>
          </cell>
          <cell r="P2124">
            <v>20</v>
          </cell>
          <cell r="Q2124">
            <v>0</v>
          </cell>
          <cell r="R2124" t="str">
            <v>ETE 2021</v>
          </cell>
          <cell r="S2124" t="str">
            <v>SHOES</v>
          </cell>
          <cell r="T2124" t="str">
            <v>MAN</v>
          </cell>
          <cell r="U2124" t="str">
            <v>40-1|41-2|42-2|43-3|44-2|45-1|46-1</v>
          </cell>
          <cell r="V2124" t="str">
            <v>C12MN</v>
          </cell>
          <cell r="W2124">
            <v>408</v>
          </cell>
          <cell r="X2124">
            <v>34</v>
          </cell>
          <cell r="CG2124">
            <v>34</v>
          </cell>
        </row>
        <row r="2125">
          <cell r="D2125" t="str">
            <v>3112XFW-A45-PAI</v>
          </cell>
          <cell r="E2125" t="str">
            <v>3112XFW</v>
          </cell>
          <cell r="F2125" t="str">
            <v>FAURECIA</v>
          </cell>
          <cell r="G2125" t="str">
            <v>A45</v>
          </cell>
          <cell r="H2125" t="str">
            <v>GREY SMOCKED/HILLARY/RED TRUE</v>
          </cell>
          <cell r="I2125">
            <v>6.4770000000000003</v>
          </cell>
          <cell r="J2125">
            <v>45</v>
          </cell>
          <cell r="K2125">
            <v>0</v>
          </cell>
          <cell r="L2125">
            <v>22.5</v>
          </cell>
          <cell r="M2125">
            <v>0</v>
          </cell>
          <cell r="N2125">
            <v>40</v>
          </cell>
          <cell r="O2125">
            <v>0</v>
          </cell>
          <cell r="P2125">
            <v>20</v>
          </cell>
          <cell r="Q2125">
            <v>0</v>
          </cell>
          <cell r="R2125" t="str">
            <v>ETE 2021</v>
          </cell>
          <cell r="S2125" t="str">
            <v>SHOES</v>
          </cell>
          <cell r="T2125" t="str">
            <v>MAN</v>
          </cell>
          <cell r="U2125" t="str">
            <v>(vide)</v>
          </cell>
          <cell r="V2125" t="str">
            <v>PAI</v>
          </cell>
          <cell r="W2125">
            <v>36</v>
          </cell>
          <cell r="X2125">
            <v>36</v>
          </cell>
          <cell r="AQ2125">
            <v>6</v>
          </cell>
          <cell r="AR2125">
            <v>4</v>
          </cell>
          <cell r="AS2125">
            <v>6</v>
          </cell>
          <cell r="AT2125">
            <v>10</v>
          </cell>
          <cell r="AU2125">
            <v>5</v>
          </cell>
          <cell r="AV2125">
            <v>2</v>
          </cell>
          <cell r="AW2125">
            <v>3</v>
          </cell>
        </row>
        <row r="2126">
          <cell r="D2126" t="str">
            <v>3112XFW-A45-C12MN</v>
          </cell>
          <cell r="E2126" t="str">
            <v>3112XFW</v>
          </cell>
          <cell r="F2126" t="str">
            <v>FAURECIA</v>
          </cell>
          <cell r="G2126" t="str">
            <v>A45</v>
          </cell>
          <cell r="H2126" t="str">
            <v>GREY SMOCKED/HILLARY/RED TRUE</v>
          </cell>
          <cell r="I2126">
            <v>6.4770000000000003</v>
          </cell>
          <cell r="J2126">
            <v>45</v>
          </cell>
          <cell r="K2126">
            <v>0</v>
          </cell>
          <cell r="L2126">
            <v>22.5</v>
          </cell>
          <cell r="M2126">
            <v>0</v>
          </cell>
          <cell r="N2126">
            <v>0</v>
          </cell>
          <cell r="O2126">
            <v>0</v>
          </cell>
          <cell r="P2126">
            <v>20</v>
          </cell>
          <cell r="Q2126">
            <v>0</v>
          </cell>
          <cell r="R2126" t="str">
            <v>ETE 2021</v>
          </cell>
          <cell r="S2126" t="str">
            <v>SHOES</v>
          </cell>
          <cell r="T2126" t="str">
            <v>MAN</v>
          </cell>
          <cell r="U2126" t="str">
            <v>40-1|41-2|42-2|43-3|44-2|45-1|46-1</v>
          </cell>
          <cell r="V2126" t="str">
            <v>C12MN</v>
          </cell>
          <cell r="W2126">
            <v>168</v>
          </cell>
          <cell r="X2126">
            <v>14</v>
          </cell>
          <cell r="CG2126">
            <v>14</v>
          </cell>
        </row>
        <row r="2127">
          <cell r="D2127" t="str">
            <v>3112XIW-A79-C12W</v>
          </cell>
          <cell r="E2127" t="str">
            <v>3112XIW</v>
          </cell>
          <cell r="F2127" t="str">
            <v>SAN REMO WOMEN</v>
          </cell>
          <cell r="G2127" t="str">
            <v>A79</v>
          </cell>
          <cell r="H2127" t="str">
            <v>WHITE/BROWN PALE GOLD</v>
          </cell>
          <cell r="I2127">
            <v>9.1050000000000004</v>
          </cell>
          <cell r="J2127">
            <v>55</v>
          </cell>
          <cell r="K2127">
            <v>0</v>
          </cell>
          <cell r="L2127">
            <v>27.5</v>
          </cell>
          <cell r="M2127">
            <v>0</v>
          </cell>
          <cell r="N2127">
            <v>50</v>
          </cell>
          <cell r="O2127">
            <v>0</v>
          </cell>
          <cell r="P2127">
            <v>20</v>
          </cell>
          <cell r="Q2127">
            <v>0</v>
          </cell>
          <cell r="R2127" t="str">
            <v>ETE 2021</v>
          </cell>
          <cell r="S2127" t="str">
            <v>SHOES</v>
          </cell>
          <cell r="T2127" t="str">
            <v>WOMAN</v>
          </cell>
          <cell r="U2127" t="str">
            <v>36-1|37-2|38-3|39-3|40-2|41-1</v>
          </cell>
          <cell r="V2127" t="str">
            <v>C12W</v>
          </cell>
          <cell r="W2127">
            <v>192</v>
          </cell>
          <cell r="X2127">
            <v>16</v>
          </cell>
          <cell r="CG2127">
            <v>16</v>
          </cell>
        </row>
        <row r="2128">
          <cell r="D2128" t="str">
            <v>3112XIW-A79-PAI</v>
          </cell>
          <cell r="E2128" t="str">
            <v>3112XIW</v>
          </cell>
          <cell r="F2128" t="str">
            <v>SAN REMO WOMEN</v>
          </cell>
          <cell r="G2128" t="str">
            <v>A79</v>
          </cell>
          <cell r="H2128" t="str">
            <v>WHITE/BROWN PALE GOLD</v>
          </cell>
          <cell r="I2128">
            <v>9.1050000000000004</v>
          </cell>
          <cell r="J2128">
            <v>55</v>
          </cell>
          <cell r="K2128">
            <v>0</v>
          </cell>
          <cell r="L2128">
            <v>27.5</v>
          </cell>
          <cell r="M2128">
            <v>0</v>
          </cell>
          <cell r="N2128">
            <v>50</v>
          </cell>
          <cell r="O2128">
            <v>0</v>
          </cell>
          <cell r="P2128">
            <v>20</v>
          </cell>
          <cell r="Q2128">
            <v>0</v>
          </cell>
          <cell r="R2128" t="str">
            <v>ETE 2021</v>
          </cell>
          <cell r="S2128" t="str">
            <v>SHOES</v>
          </cell>
          <cell r="T2128" t="str">
            <v>WOMAN</v>
          </cell>
          <cell r="U2128" t="str">
            <v>(vide)</v>
          </cell>
          <cell r="V2128" t="str">
            <v>PAI</v>
          </cell>
          <cell r="W2128">
            <v>22</v>
          </cell>
          <cell r="X2128">
            <v>22</v>
          </cell>
          <cell r="AM2128">
            <v>2</v>
          </cell>
          <cell r="AN2128">
            <v>4</v>
          </cell>
          <cell r="AO2128">
            <v>6</v>
          </cell>
          <cell r="AP2128">
            <v>6</v>
          </cell>
          <cell r="AQ2128">
            <v>3</v>
          </cell>
          <cell r="AR2128">
            <v>1</v>
          </cell>
        </row>
        <row r="2129">
          <cell r="D2129" t="str">
            <v>3112XJW-A33-PAI</v>
          </cell>
          <cell r="E2129" t="str">
            <v>3112XJW</v>
          </cell>
          <cell r="F2129" t="str">
            <v>NINA</v>
          </cell>
          <cell r="G2129" t="str">
            <v>A33</v>
          </cell>
          <cell r="H2129" t="str">
            <v>BLACK/GREY SILVER</v>
          </cell>
          <cell r="I2129">
            <v>9.4269999999999996</v>
          </cell>
          <cell r="J2129">
            <v>55</v>
          </cell>
          <cell r="K2129">
            <v>0</v>
          </cell>
          <cell r="L2129">
            <v>27.5</v>
          </cell>
          <cell r="M2129">
            <v>0</v>
          </cell>
          <cell r="N2129">
            <v>50</v>
          </cell>
          <cell r="O2129">
            <v>0</v>
          </cell>
          <cell r="P2129">
            <v>25</v>
          </cell>
          <cell r="Q2129">
            <v>0</v>
          </cell>
          <cell r="R2129" t="str">
            <v>ETE 2020</v>
          </cell>
          <cell r="S2129" t="str">
            <v>SHOES</v>
          </cell>
          <cell r="T2129" t="str">
            <v>WOMAN</v>
          </cell>
          <cell r="U2129" t="str">
            <v>(vide)</v>
          </cell>
          <cell r="V2129" t="str">
            <v>PAI</v>
          </cell>
          <cell r="W2129">
            <v>24</v>
          </cell>
          <cell r="X2129">
            <v>24</v>
          </cell>
          <cell r="AM2129">
            <v>2</v>
          </cell>
          <cell r="AN2129">
            <v>4</v>
          </cell>
          <cell r="AO2129">
            <v>6</v>
          </cell>
          <cell r="AP2129">
            <v>6</v>
          </cell>
          <cell r="AQ2129">
            <v>4</v>
          </cell>
          <cell r="AR2129">
            <v>2</v>
          </cell>
        </row>
        <row r="2130">
          <cell r="D2130" t="str">
            <v>3112XJW-A33-C12W</v>
          </cell>
          <cell r="E2130" t="str">
            <v>3112XJW</v>
          </cell>
          <cell r="F2130" t="str">
            <v>NINA</v>
          </cell>
          <cell r="G2130" t="str">
            <v>A33</v>
          </cell>
          <cell r="H2130" t="str">
            <v>BLACK/GREY SILVER</v>
          </cell>
          <cell r="I2130">
            <v>9.4269999999999996</v>
          </cell>
          <cell r="J2130">
            <v>55</v>
          </cell>
          <cell r="K2130">
            <v>0</v>
          </cell>
          <cell r="L2130">
            <v>27.5</v>
          </cell>
          <cell r="M2130">
            <v>0</v>
          </cell>
          <cell r="N2130">
            <v>0</v>
          </cell>
          <cell r="O2130">
            <v>0</v>
          </cell>
          <cell r="P2130">
            <v>25</v>
          </cell>
          <cell r="Q2130">
            <v>0</v>
          </cell>
          <cell r="R2130" t="str">
            <v>ETE 2020</v>
          </cell>
          <cell r="S2130" t="str">
            <v>SHOES</v>
          </cell>
          <cell r="T2130" t="str">
            <v>WOMAN</v>
          </cell>
          <cell r="U2130" t="str">
            <v>36-1|37-2|38-3|39-3|40-2|41-1</v>
          </cell>
          <cell r="V2130" t="str">
            <v>C12W</v>
          </cell>
          <cell r="W2130">
            <v>108</v>
          </cell>
          <cell r="X2130">
            <v>9</v>
          </cell>
          <cell r="CG2130">
            <v>9</v>
          </cell>
        </row>
        <row r="2131">
          <cell r="D2131" t="str">
            <v>3112XJW-A34-PAI</v>
          </cell>
          <cell r="E2131" t="str">
            <v>3112XJW</v>
          </cell>
          <cell r="F2131" t="str">
            <v>NINA</v>
          </cell>
          <cell r="G2131" t="str">
            <v>A34</v>
          </cell>
          <cell r="H2131" t="str">
            <v>BLUE MARINE/SANTA FE</v>
          </cell>
          <cell r="I2131">
            <v>9.4269999999999996</v>
          </cell>
          <cell r="J2131">
            <v>55</v>
          </cell>
          <cell r="K2131">
            <v>0</v>
          </cell>
          <cell r="L2131">
            <v>27.5</v>
          </cell>
          <cell r="M2131">
            <v>0</v>
          </cell>
          <cell r="N2131">
            <v>50</v>
          </cell>
          <cell r="O2131">
            <v>0</v>
          </cell>
          <cell r="P2131">
            <v>25</v>
          </cell>
          <cell r="Q2131">
            <v>0</v>
          </cell>
          <cell r="R2131" t="str">
            <v>ETE 2020</v>
          </cell>
          <cell r="S2131" t="str">
            <v>SHOES</v>
          </cell>
          <cell r="T2131" t="str">
            <v>WOMAN</v>
          </cell>
          <cell r="U2131" t="str">
            <v>(vide)</v>
          </cell>
          <cell r="V2131" t="str">
            <v>PAI</v>
          </cell>
          <cell r="W2131">
            <v>11</v>
          </cell>
          <cell r="X2131">
            <v>11</v>
          </cell>
          <cell r="AM2131">
            <v>1</v>
          </cell>
          <cell r="AN2131">
            <v>2</v>
          </cell>
          <cell r="AO2131">
            <v>3</v>
          </cell>
          <cell r="AP2131">
            <v>2</v>
          </cell>
          <cell r="AQ2131">
            <v>2</v>
          </cell>
          <cell r="AR2131">
            <v>1</v>
          </cell>
        </row>
        <row r="2132">
          <cell r="D2132" t="str">
            <v>3112XJW-A34-C12W</v>
          </cell>
          <cell r="E2132" t="str">
            <v>3112XJW</v>
          </cell>
          <cell r="F2132" t="str">
            <v>NINA</v>
          </cell>
          <cell r="G2132" t="str">
            <v>A34</v>
          </cell>
          <cell r="H2132" t="str">
            <v>BLUE MARINE/SANTA FE</v>
          </cell>
          <cell r="I2132">
            <v>9.4269999999999996</v>
          </cell>
          <cell r="J2132">
            <v>55</v>
          </cell>
          <cell r="K2132">
            <v>0</v>
          </cell>
          <cell r="L2132">
            <v>27.5</v>
          </cell>
          <cell r="M2132">
            <v>0</v>
          </cell>
          <cell r="N2132">
            <v>0</v>
          </cell>
          <cell r="O2132">
            <v>0</v>
          </cell>
          <cell r="P2132">
            <v>25</v>
          </cell>
          <cell r="Q2132">
            <v>0</v>
          </cell>
          <cell r="R2132" t="str">
            <v>ETE 2020</v>
          </cell>
          <cell r="S2132" t="str">
            <v>SHOES</v>
          </cell>
          <cell r="T2132" t="str">
            <v>WOMAN</v>
          </cell>
          <cell r="U2132" t="str">
            <v>36-1|37-2|38-3|39-3|40-2|41-1</v>
          </cell>
          <cell r="V2132" t="str">
            <v>C12W</v>
          </cell>
          <cell r="W2132">
            <v>12</v>
          </cell>
          <cell r="X2132">
            <v>1</v>
          </cell>
          <cell r="CG2132">
            <v>1</v>
          </cell>
        </row>
        <row r="2133">
          <cell r="D2133" t="str">
            <v>3112XJW-A36-PAI</v>
          </cell>
          <cell r="E2133" t="str">
            <v>3112XJW</v>
          </cell>
          <cell r="F2133" t="str">
            <v>NINA</v>
          </cell>
          <cell r="G2133" t="str">
            <v>A36</v>
          </cell>
          <cell r="H2133" t="str">
            <v>WHITE/YELLOW GOLD RICH</v>
          </cell>
          <cell r="I2133">
            <v>9.4269999999999996</v>
          </cell>
          <cell r="J2133">
            <v>55</v>
          </cell>
          <cell r="K2133">
            <v>0</v>
          </cell>
          <cell r="L2133">
            <v>27.5</v>
          </cell>
          <cell r="M2133">
            <v>0</v>
          </cell>
          <cell r="N2133">
            <v>50</v>
          </cell>
          <cell r="O2133">
            <v>0</v>
          </cell>
          <cell r="P2133">
            <v>25</v>
          </cell>
          <cell r="Q2133">
            <v>0</v>
          </cell>
          <cell r="R2133" t="str">
            <v>ETE 2020</v>
          </cell>
          <cell r="S2133" t="str">
            <v>SHOES</v>
          </cell>
          <cell r="T2133" t="str">
            <v>WOMAN</v>
          </cell>
          <cell r="U2133" t="str">
            <v>(vide)</v>
          </cell>
          <cell r="V2133" t="str">
            <v>PAI</v>
          </cell>
          <cell r="W2133">
            <v>20</v>
          </cell>
          <cell r="X2133">
            <v>20</v>
          </cell>
          <cell r="AM2133">
            <v>1</v>
          </cell>
          <cell r="AN2133">
            <v>4</v>
          </cell>
          <cell r="AO2133">
            <v>6</v>
          </cell>
          <cell r="AP2133">
            <v>5</v>
          </cell>
          <cell r="AQ2133">
            <v>2</v>
          </cell>
          <cell r="AR2133">
            <v>2</v>
          </cell>
        </row>
        <row r="2134">
          <cell r="D2134" t="str">
            <v>3112XJW-A36-C12W</v>
          </cell>
          <cell r="E2134" t="str">
            <v>3112XJW</v>
          </cell>
          <cell r="F2134" t="str">
            <v>NINA</v>
          </cell>
          <cell r="G2134" t="str">
            <v>A36</v>
          </cell>
          <cell r="H2134" t="str">
            <v>WHITE/YELLOW GOLD RICH</v>
          </cell>
          <cell r="I2134">
            <v>9.4269999999999996</v>
          </cell>
          <cell r="J2134">
            <v>55</v>
          </cell>
          <cell r="K2134">
            <v>0</v>
          </cell>
          <cell r="L2134">
            <v>27.5</v>
          </cell>
          <cell r="M2134">
            <v>0</v>
          </cell>
          <cell r="N2134">
            <v>0</v>
          </cell>
          <cell r="O2134">
            <v>0</v>
          </cell>
          <cell r="P2134">
            <v>25</v>
          </cell>
          <cell r="Q2134">
            <v>0</v>
          </cell>
          <cell r="R2134" t="str">
            <v>ETE 2020</v>
          </cell>
          <cell r="S2134" t="str">
            <v>SHOES</v>
          </cell>
          <cell r="T2134" t="str">
            <v>WOMAN</v>
          </cell>
          <cell r="U2134" t="str">
            <v>36-1|37-2|38-3|39-3|40-2|41-1</v>
          </cell>
          <cell r="V2134" t="str">
            <v>C12W</v>
          </cell>
          <cell r="W2134">
            <v>396</v>
          </cell>
          <cell r="X2134">
            <v>33</v>
          </cell>
          <cell r="CG2134">
            <v>33</v>
          </cell>
        </row>
        <row r="2135">
          <cell r="D2135" t="str">
            <v>3112XLW-A37-PAI</v>
          </cell>
          <cell r="E2135" t="str">
            <v>3112XLW</v>
          </cell>
          <cell r="F2135" t="str">
            <v>DELSOL</v>
          </cell>
          <cell r="G2135" t="str">
            <v>A37</v>
          </cell>
          <cell r="H2135" t="str">
            <v>WHITE/GREY SILVER</v>
          </cell>
          <cell r="I2135">
            <v>5.6520000000000001</v>
          </cell>
          <cell r="J2135">
            <v>35</v>
          </cell>
          <cell r="K2135">
            <v>0</v>
          </cell>
          <cell r="L2135">
            <v>17.5</v>
          </cell>
          <cell r="M2135">
            <v>0</v>
          </cell>
          <cell r="N2135">
            <v>32</v>
          </cell>
          <cell r="O2135">
            <v>0</v>
          </cell>
          <cell r="P2135">
            <v>16</v>
          </cell>
          <cell r="Q2135">
            <v>0</v>
          </cell>
          <cell r="R2135" t="str">
            <v>ETE 2020</v>
          </cell>
          <cell r="S2135" t="str">
            <v>SHOES</v>
          </cell>
          <cell r="T2135" t="str">
            <v>WOMAN</v>
          </cell>
          <cell r="U2135" t="str">
            <v>(vide)</v>
          </cell>
          <cell r="V2135" t="str">
            <v>PAI</v>
          </cell>
          <cell r="W2135">
            <v>24</v>
          </cell>
          <cell r="X2135">
            <v>24</v>
          </cell>
          <cell r="AM2135">
            <v>2</v>
          </cell>
          <cell r="AN2135">
            <v>4</v>
          </cell>
          <cell r="AO2135">
            <v>6</v>
          </cell>
          <cell r="AP2135">
            <v>6</v>
          </cell>
          <cell r="AQ2135">
            <v>4</v>
          </cell>
          <cell r="AR2135">
            <v>2</v>
          </cell>
        </row>
        <row r="2136">
          <cell r="D2136" t="str">
            <v>3112XLW-A37-C12W</v>
          </cell>
          <cell r="E2136" t="str">
            <v>3112XLW</v>
          </cell>
          <cell r="F2136" t="str">
            <v>DELSOL</v>
          </cell>
          <cell r="G2136" t="str">
            <v>A37</v>
          </cell>
          <cell r="H2136" t="str">
            <v>WHITE/GREY SILVER</v>
          </cell>
          <cell r="I2136">
            <v>5.6520000000000001</v>
          </cell>
          <cell r="J2136">
            <v>35</v>
          </cell>
          <cell r="K2136">
            <v>0</v>
          </cell>
          <cell r="L2136">
            <v>17.5</v>
          </cell>
          <cell r="M2136">
            <v>0</v>
          </cell>
          <cell r="N2136">
            <v>0</v>
          </cell>
          <cell r="O2136">
            <v>0</v>
          </cell>
          <cell r="P2136">
            <v>16</v>
          </cell>
          <cell r="Q2136">
            <v>0</v>
          </cell>
          <cell r="R2136" t="str">
            <v>ETE 2020</v>
          </cell>
          <cell r="S2136" t="str">
            <v>SHOES</v>
          </cell>
          <cell r="T2136" t="str">
            <v>WOMAN</v>
          </cell>
          <cell r="U2136" t="str">
            <v>36-1|37-2|38-3|39-3|40-2|41-1</v>
          </cell>
          <cell r="V2136" t="str">
            <v>C12W</v>
          </cell>
          <cell r="W2136">
            <v>204</v>
          </cell>
          <cell r="X2136">
            <v>17</v>
          </cell>
          <cell r="CG2136">
            <v>17</v>
          </cell>
        </row>
        <row r="2137">
          <cell r="D2137" t="str">
            <v>3112XLW-A59-PAI</v>
          </cell>
          <cell r="E2137" t="str">
            <v>3112XLW</v>
          </cell>
          <cell r="F2137" t="str">
            <v>DELSOL</v>
          </cell>
          <cell r="G2137" t="str">
            <v>A59</v>
          </cell>
          <cell r="H2137" t="str">
            <v>BLUE ECLIPSE/YELLOW GOLD RICH</v>
          </cell>
          <cell r="I2137">
            <v>5.6520000000000001</v>
          </cell>
          <cell r="J2137">
            <v>35</v>
          </cell>
          <cell r="K2137">
            <v>0</v>
          </cell>
          <cell r="L2137">
            <v>17.5</v>
          </cell>
          <cell r="M2137">
            <v>0</v>
          </cell>
          <cell r="N2137">
            <v>32</v>
          </cell>
          <cell r="O2137">
            <v>0</v>
          </cell>
          <cell r="P2137">
            <v>16</v>
          </cell>
          <cell r="Q2137">
            <v>0</v>
          </cell>
          <cell r="R2137" t="str">
            <v>ETE 2020</v>
          </cell>
          <cell r="S2137" t="str">
            <v>SHOES</v>
          </cell>
          <cell r="T2137" t="str">
            <v>WOMAN</v>
          </cell>
          <cell r="U2137" t="str">
            <v>(vide)</v>
          </cell>
          <cell r="V2137" t="str">
            <v>PAI</v>
          </cell>
          <cell r="W2137">
            <v>24</v>
          </cell>
          <cell r="X2137">
            <v>24</v>
          </cell>
          <cell r="AM2137">
            <v>2</v>
          </cell>
          <cell r="AN2137">
            <v>4</v>
          </cell>
          <cell r="AO2137">
            <v>6</v>
          </cell>
          <cell r="AP2137">
            <v>6</v>
          </cell>
          <cell r="AQ2137">
            <v>4</v>
          </cell>
          <cell r="AR2137">
            <v>2</v>
          </cell>
        </row>
        <row r="2138">
          <cell r="D2138" t="str">
            <v>3112XLW-A59-C12W</v>
          </cell>
          <cell r="E2138" t="str">
            <v>3112XLW</v>
          </cell>
          <cell r="F2138" t="str">
            <v>DELSOL</v>
          </cell>
          <cell r="G2138" t="str">
            <v>A59</v>
          </cell>
          <cell r="H2138" t="str">
            <v>BLUE ECLIPSE/YELLOW GOLD RICH</v>
          </cell>
          <cell r="I2138">
            <v>5.6520000000000001</v>
          </cell>
          <cell r="J2138">
            <v>35</v>
          </cell>
          <cell r="K2138">
            <v>0</v>
          </cell>
          <cell r="L2138">
            <v>17.5</v>
          </cell>
          <cell r="M2138">
            <v>0</v>
          </cell>
          <cell r="N2138">
            <v>0</v>
          </cell>
          <cell r="O2138">
            <v>0</v>
          </cell>
          <cell r="P2138">
            <v>16</v>
          </cell>
          <cell r="Q2138">
            <v>0</v>
          </cell>
          <cell r="R2138" t="str">
            <v>ETE 2020</v>
          </cell>
          <cell r="S2138" t="str">
            <v>SHOES</v>
          </cell>
          <cell r="T2138" t="str">
            <v>WOMAN</v>
          </cell>
          <cell r="U2138" t="str">
            <v>36-1|37-2|38-3|39-3|40-2|41-1</v>
          </cell>
          <cell r="V2138" t="str">
            <v>C12W</v>
          </cell>
          <cell r="W2138">
            <v>156</v>
          </cell>
          <cell r="X2138">
            <v>13</v>
          </cell>
          <cell r="CG2138">
            <v>13</v>
          </cell>
        </row>
        <row r="2139">
          <cell r="D2139" t="str">
            <v>3112XQW-A37-PAI</v>
          </cell>
          <cell r="E2139" t="str">
            <v>3112XQW</v>
          </cell>
          <cell r="F2139" t="str">
            <v>SAN REMO</v>
          </cell>
          <cell r="G2139" t="str">
            <v>A37</v>
          </cell>
          <cell r="H2139" t="str">
            <v>WHITE/GREY SILVER</v>
          </cell>
          <cell r="I2139">
            <v>8.1630000000000003</v>
          </cell>
          <cell r="J2139">
            <v>40</v>
          </cell>
          <cell r="K2139">
            <v>0</v>
          </cell>
          <cell r="L2139">
            <v>20</v>
          </cell>
          <cell r="M2139">
            <v>0</v>
          </cell>
          <cell r="N2139">
            <v>38</v>
          </cell>
          <cell r="O2139">
            <v>0</v>
          </cell>
          <cell r="P2139">
            <v>19</v>
          </cell>
          <cell r="Q2139">
            <v>0</v>
          </cell>
          <cell r="R2139" t="str">
            <v>ETE 2020</v>
          </cell>
          <cell r="S2139" t="str">
            <v>SHOES</v>
          </cell>
          <cell r="T2139" t="str">
            <v>KID</v>
          </cell>
          <cell r="U2139" t="str">
            <v>(vide)</v>
          </cell>
          <cell r="V2139" t="str">
            <v>PAI</v>
          </cell>
          <cell r="W2139">
            <v>32</v>
          </cell>
          <cell r="X2139">
            <v>32</v>
          </cell>
          <cell r="AI2139">
            <v>2</v>
          </cell>
          <cell r="AJ2139">
            <v>2</v>
          </cell>
          <cell r="AK2139">
            <v>4</v>
          </cell>
          <cell r="AL2139">
            <v>6</v>
          </cell>
          <cell r="AM2139">
            <v>6</v>
          </cell>
          <cell r="AN2139">
            <v>6</v>
          </cell>
          <cell r="AO2139">
            <v>4</v>
          </cell>
          <cell r="AP2139">
            <v>2</v>
          </cell>
        </row>
        <row r="2140">
          <cell r="D2140" t="str">
            <v>3112XQW-A37-C16JR</v>
          </cell>
          <cell r="E2140" t="str">
            <v>3112XQW</v>
          </cell>
          <cell r="F2140" t="str">
            <v>SAN REMO</v>
          </cell>
          <cell r="G2140" t="str">
            <v>A37</v>
          </cell>
          <cell r="H2140" t="str">
            <v>WHITE/GREY SILVER</v>
          </cell>
          <cell r="I2140">
            <v>8.1630000000000003</v>
          </cell>
          <cell r="J2140">
            <v>40</v>
          </cell>
          <cell r="K2140">
            <v>0</v>
          </cell>
          <cell r="L2140">
            <v>20</v>
          </cell>
          <cell r="M2140">
            <v>0</v>
          </cell>
          <cell r="N2140">
            <v>38</v>
          </cell>
          <cell r="O2140">
            <v>0</v>
          </cell>
          <cell r="P2140">
            <v>19</v>
          </cell>
          <cell r="Q2140">
            <v>0</v>
          </cell>
          <cell r="R2140" t="str">
            <v>ETE 2020</v>
          </cell>
          <cell r="S2140" t="str">
            <v>SHOES</v>
          </cell>
          <cell r="T2140" t="str">
            <v>KID</v>
          </cell>
          <cell r="U2140" t="str">
            <v>32-1|33-1|34-2|35-3|36-3|37-3|38-2|39-1</v>
          </cell>
          <cell r="V2140" t="str">
            <v>C16JR</v>
          </cell>
          <cell r="W2140">
            <v>32</v>
          </cell>
          <cell r="X2140">
            <v>2</v>
          </cell>
          <cell r="CG2140">
            <v>2</v>
          </cell>
        </row>
        <row r="2141">
          <cell r="D2141" t="str">
            <v>3112XQW-A63-PAI</v>
          </cell>
          <cell r="E2141" t="str">
            <v>3112XQW</v>
          </cell>
          <cell r="F2141" t="str">
            <v>SAN REMO</v>
          </cell>
          <cell r="G2141" t="str">
            <v>A63</v>
          </cell>
          <cell r="H2141" t="str">
            <v>BLACK/YELLOW GOLD RICH</v>
          </cell>
          <cell r="I2141">
            <v>8.1630000000000003</v>
          </cell>
          <cell r="J2141">
            <v>40</v>
          </cell>
          <cell r="K2141">
            <v>0</v>
          </cell>
          <cell r="L2141">
            <v>20</v>
          </cell>
          <cell r="M2141">
            <v>0</v>
          </cell>
          <cell r="N2141">
            <v>38</v>
          </cell>
          <cell r="O2141">
            <v>0</v>
          </cell>
          <cell r="P2141">
            <v>19</v>
          </cell>
          <cell r="Q2141">
            <v>0</v>
          </cell>
          <cell r="R2141" t="str">
            <v>ETE 2020</v>
          </cell>
          <cell r="S2141" t="str">
            <v>SHOES</v>
          </cell>
          <cell r="T2141" t="str">
            <v>KID</v>
          </cell>
          <cell r="U2141" t="str">
            <v>(vide)</v>
          </cell>
          <cell r="V2141" t="str">
            <v>PAI</v>
          </cell>
          <cell r="W2141">
            <v>32</v>
          </cell>
          <cell r="X2141">
            <v>32</v>
          </cell>
          <cell r="AI2141">
            <v>2</v>
          </cell>
          <cell r="AJ2141">
            <v>2</v>
          </cell>
          <cell r="AK2141">
            <v>4</v>
          </cell>
          <cell r="AL2141">
            <v>6</v>
          </cell>
          <cell r="AM2141">
            <v>6</v>
          </cell>
          <cell r="AN2141">
            <v>6</v>
          </cell>
          <cell r="AO2141">
            <v>4</v>
          </cell>
          <cell r="AP2141">
            <v>2</v>
          </cell>
        </row>
        <row r="2142">
          <cell r="D2142" t="str">
            <v>3112XQW-A63-C16JR</v>
          </cell>
          <cell r="E2142" t="str">
            <v>3112XQW</v>
          </cell>
          <cell r="F2142" t="str">
            <v>SAN REMO</v>
          </cell>
          <cell r="G2142" t="str">
            <v>A63</v>
          </cell>
          <cell r="H2142" t="str">
            <v>BLACK/YELLOW GOLD RICH</v>
          </cell>
          <cell r="I2142">
            <v>8.1630000000000003</v>
          </cell>
          <cell r="J2142">
            <v>40</v>
          </cell>
          <cell r="K2142">
            <v>0</v>
          </cell>
          <cell r="L2142">
            <v>20</v>
          </cell>
          <cell r="M2142">
            <v>0</v>
          </cell>
          <cell r="N2142">
            <v>38</v>
          </cell>
          <cell r="O2142">
            <v>0</v>
          </cell>
          <cell r="P2142">
            <v>19</v>
          </cell>
          <cell r="Q2142">
            <v>0</v>
          </cell>
          <cell r="R2142" t="str">
            <v>ETE 2020</v>
          </cell>
          <cell r="S2142" t="str">
            <v>SHOES</v>
          </cell>
          <cell r="T2142" t="str">
            <v>KID</v>
          </cell>
          <cell r="U2142" t="str">
            <v>32-1|33-1|34-2|35-3|36-3|37-3|38-2|39-1</v>
          </cell>
          <cell r="V2142" t="str">
            <v>C16JR</v>
          </cell>
          <cell r="W2142">
            <v>336</v>
          </cell>
          <cell r="X2142">
            <v>21</v>
          </cell>
          <cell r="CG2142">
            <v>21</v>
          </cell>
        </row>
        <row r="2143">
          <cell r="D2143" t="str">
            <v>3112XSW-A72-PAI</v>
          </cell>
          <cell r="E2143" t="str">
            <v>3112XSW</v>
          </cell>
          <cell r="F2143" t="str">
            <v>KASH EV MID</v>
          </cell>
          <cell r="G2143" t="str">
            <v>A72</v>
          </cell>
          <cell r="H2143" t="str">
            <v>BLACK/BLUE PRINCESS</v>
          </cell>
          <cell r="I2143">
            <v>7.056</v>
          </cell>
          <cell r="J2143">
            <v>38</v>
          </cell>
          <cell r="K2143">
            <v>0</v>
          </cell>
          <cell r="L2143">
            <v>19</v>
          </cell>
          <cell r="M2143">
            <v>0</v>
          </cell>
          <cell r="N2143">
            <v>35</v>
          </cell>
          <cell r="O2143">
            <v>0</v>
          </cell>
          <cell r="P2143">
            <v>14</v>
          </cell>
          <cell r="Q2143">
            <v>0</v>
          </cell>
          <cell r="R2143" t="str">
            <v>ETE 2021</v>
          </cell>
          <cell r="S2143" t="str">
            <v>SHOES</v>
          </cell>
          <cell r="T2143" t="str">
            <v>KID</v>
          </cell>
          <cell r="U2143" t="str">
            <v>(vide)</v>
          </cell>
          <cell r="V2143" t="str">
            <v>PAI</v>
          </cell>
          <cell r="W2143">
            <v>30</v>
          </cell>
          <cell r="X2143">
            <v>30</v>
          </cell>
          <cell r="AE2143">
            <v>2</v>
          </cell>
          <cell r="AF2143">
            <v>2</v>
          </cell>
          <cell r="AG2143">
            <v>4</v>
          </cell>
          <cell r="AH2143">
            <v>2</v>
          </cell>
          <cell r="AI2143">
            <v>6</v>
          </cell>
          <cell r="AJ2143">
            <v>6</v>
          </cell>
          <cell r="AK2143">
            <v>4</v>
          </cell>
          <cell r="AL2143">
            <v>2</v>
          </cell>
          <cell r="AM2143">
            <v>2</v>
          </cell>
        </row>
        <row r="2144">
          <cell r="D2144" t="str">
            <v>3112XSW-A72-C16KD</v>
          </cell>
          <cell r="E2144" t="str">
            <v>3112XSW</v>
          </cell>
          <cell r="F2144" t="str">
            <v>KASH EV MID</v>
          </cell>
          <cell r="G2144" t="str">
            <v>A72</v>
          </cell>
          <cell r="H2144" t="str">
            <v>BLACK/BLUE PRINCESS</v>
          </cell>
          <cell r="I2144">
            <v>7.056</v>
          </cell>
          <cell r="J2144">
            <v>38</v>
          </cell>
          <cell r="K2144">
            <v>0</v>
          </cell>
          <cell r="L2144">
            <v>19</v>
          </cell>
          <cell r="M2144">
            <v>0</v>
          </cell>
          <cell r="N2144">
            <v>35</v>
          </cell>
          <cell r="O2144">
            <v>0</v>
          </cell>
          <cell r="P2144">
            <v>14</v>
          </cell>
          <cell r="Q2144">
            <v>0</v>
          </cell>
          <cell r="R2144" t="str">
            <v>ETE 2021</v>
          </cell>
          <cell r="S2144" t="str">
            <v>SHOES</v>
          </cell>
          <cell r="T2144" t="str">
            <v>KID</v>
          </cell>
          <cell r="U2144" t="str">
            <v>28-1|29-1|30-2|31-2|32-3|33-3|34-2|35-1|36-1</v>
          </cell>
          <cell r="V2144" t="str">
            <v>C16KD</v>
          </cell>
          <cell r="W2144">
            <v>208</v>
          </cell>
          <cell r="X2144">
            <v>13</v>
          </cell>
          <cell r="CG2144">
            <v>13</v>
          </cell>
        </row>
        <row r="2145">
          <cell r="D2145" t="str">
            <v>3112XTW-A72-PAI</v>
          </cell>
          <cell r="E2145" t="str">
            <v>3112XTW</v>
          </cell>
          <cell r="F2145" t="str">
            <v>KASH LOW EV</v>
          </cell>
          <cell r="G2145" t="str">
            <v>A72</v>
          </cell>
          <cell r="H2145" t="str">
            <v>BLACK/BLUE PRINCESS</v>
          </cell>
          <cell r="I2145">
            <v>6.5830000000000002</v>
          </cell>
          <cell r="J2145">
            <v>35</v>
          </cell>
          <cell r="K2145">
            <v>0</v>
          </cell>
          <cell r="L2145">
            <v>17.5</v>
          </cell>
          <cell r="M2145">
            <v>0</v>
          </cell>
          <cell r="N2145">
            <v>32</v>
          </cell>
          <cell r="O2145">
            <v>0</v>
          </cell>
          <cell r="P2145">
            <v>12.8</v>
          </cell>
          <cell r="Q2145">
            <v>0</v>
          </cell>
          <cell r="R2145" t="str">
            <v>ETE 2021</v>
          </cell>
          <cell r="S2145" t="str">
            <v>SHOES</v>
          </cell>
          <cell r="T2145" t="str">
            <v>KID</v>
          </cell>
          <cell r="U2145" t="str">
            <v>(vide)</v>
          </cell>
          <cell r="V2145" t="str">
            <v>PAI</v>
          </cell>
          <cell r="W2145">
            <v>29</v>
          </cell>
          <cell r="X2145">
            <v>29</v>
          </cell>
          <cell r="AE2145">
            <v>1</v>
          </cell>
          <cell r="AF2145">
            <v>2</v>
          </cell>
          <cell r="AG2145">
            <v>4</v>
          </cell>
          <cell r="AH2145">
            <v>4</v>
          </cell>
          <cell r="AI2145">
            <v>6</v>
          </cell>
          <cell r="AJ2145">
            <v>6</v>
          </cell>
          <cell r="AK2145">
            <v>2</v>
          </cell>
          <cell r="AL2145">
            <v>2</v>
          </cell>
          <cell r="AM2145">
            <v>2</v>
          </cell>
        </row>
        <row r="2146">
          <cell r="D2146" t="str">
            <v>3112XTW-A72-C16KD</v>
          </cell>
          <cell r="E2146" t="str">
            <v>3112XTW</v>
          </cell>
          <cell r="F2146" t="str">
            <v>KASH LOW EV</v>
          </cell>
          <cell r="G2146" t="str">
            <v>A72</v>
          </cell>
          <cell r="H2146" t="str">
            <v>BLACK/BLUE PRINCESS</v>
          </cell>
          <cell r="I2146">
            <v>6.5830000000000002</v>
          </cell>
          <cell r="J2146">
            <v>35</v>
          </cell>
          <cell r="K2146">
            <v>0</v>
          </cell>
          <cell r="L2146">
            <v>17.5</v>
          </cell>
          <cell r="M2146">
            <v>0</v>
          </cell>
          <cell r="N2146">
            <v>32</v>
          </cell>
          <cell r="O2146">
            <v>0</v>
          </cell>
          <cell r="P2146">
            <v>12.8</v>
          </cell>
          <cell r="Q2146">
            <v>0</v>
          </cell>
          <cell r="R2146" t="str">
            <v>ETE 2021</v>
          </cell>
          <cell r="S2146" t="str">
            <v>SHOES</v>
          </cell>
          <cell r="T2146" t="str">
            <v>KID</v>
          </cell>
          <cell r="U2146" t="str">
            <v>28-1|29-1|30-2|31-2|32-3|33-3|34-2|35-1|36-1</v>
          </cell>
          <cell r="V2146" t="str">
            <v>C16KD</v>
          </cell>
          <cell r="W2146">
            <v>80</v>
          </cell>
          <cell r="X2146">
            <v>5</v>
          </cell>
          <cell r="CG2146">
            <v>5</v>
          </cell>
        </row>
        <row r="2147">
          <cell r="D2147" t="str">
            <v>3112XVW-A52-C12JR</v>
          </cell>
          <cell r="E2147" t="str">
            <v>3112XVW</v>
          </cell>
          <cell r="F2147" t="str">
            <v>SAN ANTONIO LACE</v>
          </cell>
          <cell r="G2147" t="str">
            <v>A52</v>
          </cell>
          <cell r="H2147" t="str">
            <v>BLACK/WHITE</v>
          </cell>
          <cell r="I2147">
            <v>7.609</v>
          </cell>
          <cell r="J2147">
            <v>40</v>
          </cell>
          <cell r="K2147">
            <v>0</v>
          </cell>
          <cell r="L2147">
            <v>20</v>
          </cell>
          <cell r="M2147">
            <v>0</v>
          </cell>
          <cell r="N2147">
            <v>38</v>
          </cell>
          <cell r="O2147">
            <v>0</v>
          </cell>
          <cell r="P2147">
            <v>19</v>
          </cell>
          <cell r="Q2147">
            <v>0</v>
          </cell>
          <cell r="R2147" t="str">
            <v>ETE 2020</v>
          </cell>
          <cell r="S2147" t="str">
            <v>SHOES</v>
          </cell>
          <cell r="T2147" t="str">
            <v>KID</v>
          </cell>
          <cell r="U2147" t="str">
            <v>35-2|36-3|37-3|38-2|39-2</v>
          </cell>
          <cell r="V2147" t="str">
            <v>C12JR</v>
          </cell>
          <cell r="W2147">
            <v>432</v>
          </cell>
          <cell r="X2147">
            <v>36</v>
          </cell>
          <cell r="CG2147">
            <v>36</v>
          </cell>
        </row>
        <row r="2148">
          <cell r="D2148" t="str">
            <v>3112XVW-A52-PAI</v>
          </cell>
          <cell r="E2148" t="str">
            <v>3112XVW</v>
          </cell>
          <cell r="F2148" t="str">
            <v>SAN ANTONIO LACE</v>
          </cell>
          <cell r="G2148" t="str">
            <v>A52</v>
          </cell>
          <cell r="H2148" t="str">
            <v>BLACK/WHITE</v>
          </cell>
          <cell r="I2148">
            <v>7.609</v>
          </cell>
          <cell r="J2148">
            <v>40</v>
          </cell>
          <cell r="K2148">
            <v>0</v>
          </cell>
          <cell r="L2148">
            <v>20</v>
          </cell>
          <cell r="M2148">
            <v>0</v>
          </cell>
          <cell r="N2148">
            <v>38</v>
          </cell>
          <cell r="O2148">
            <v>0</v>
          </cell>
          <cell r="P2148">
            <v>19</v>
          </cell>
          <cell r="Q2148">
            <v>0</v>
          </cell>
          <cell r="R2148" t="str">
            <v>ETE 2020</v>
          </cell>
          <cell r="S2148" t="str">
            <v>SHOES</v>
          </cell>
          <cell r="T2148" t="str">
            <v>KID</v>
          </cell>
          <cell r="U2148" t="str">
            <v>(vide)</v>
          </cell>
          <cell r="V2148" t="str">
            <v>PAI</v>
          </cell>
          <cell r="W2148">
            <v>30</v>
          </cell>
          <cell r="X2148">
            <v>30</v>
          </cell>
          <cell r="AL2148">
            <v>4</v>
          </cell>
          <cell r="AM2148">
            <v>6</v>
          </cell>
          <cell r="AN2148">
            <v>9</v>
          </cell>
          <cell r="AO2148">
            <v>6</v>
          </cell>
          <cell r="AP2148">
            <v>5</v>
          </cell>
        </row>
        <row r="2149">
          <cell r="D2149" t="str">
            <v>3112XVW-A52-C8J</v>
          </cell>
          <cell r="E2149" t="str">
            <v>3112XVW</v>
          </cell>
          <cell r="F2149" t="str">
            <v>SAN ANTONIO LACE</v>
          </cell>
          <cell r="G2149" t="str">
            <v>A52</v>
          </cell>
          <cell r="H2149" t="str">
            <v>BLACK/WHITE</v>
          </cell>
          <cell r="I2149">
            <v>7.609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 t="str">
            <v>ETE 2020</v>
          </cell>
          <cell r="S2149" t="str">
            <v>SHOES</v>
          </cell>
          <cell r="T2149" t="str">
            <v>KID</v>
          </cell>
          <cell r="U2149" t="str">
            <v>35-2|36-2|37-2|38-1|39-1</v>
          </cell>
          <cell r="V2149" t="str">
            <v>C8J</v>
          </cell>
          <cell r="W2149">
            <v>232</v>
          </cell>
          <cell r="X2149">
            <v>29</v>
          </cell>
          <cell r="CG2149">
            <v>29</v>
          </cell>
        </row>
        <row r="2150">
          <cell r="D2150" t="str">
            <v>3112XVW-A53-C12JR</v>
          </cell>
          <cell r="E2150" t="str">
            <v>3112XVW</v>
          </cell>
          <cell r="F2150" t="str">
            <v>SAN ANTONIO LACE</v>
          </cell>
          <cell r="G2150" t="str">
            <v>A53</v>
          </cell>
          <cell r="H2150" t="str">
            <v>RED TRUE/BLACK</v>
          </cell>
          <cell r="I2150">
            <v>7.609</v>
          </cell>
          <cell r="J2150">
            <v>40</v>
          </cell>
          <cell r="K2150">
            <v>0</v>
          </cell>
          <cell r="L2150">
            <v>20</v>
          </cell>
          <cell r="M2150">
            <v>0</v>
          </cell>
          <cell r="N2150">
            <v>38</v>
          </cell>
          <cell r="O2150">
            <v>0</v>
          </cell>
          <cell r="P2150">
            <v>19</v>
          </cell>
          <cell r="Q2150">
            <v>0</v>
          </cell>
          <cell r="R2150" t="str">
            <v>ETE 2020</v>
          </cell>
          <cell r="S2150" t="str">
            <v>SHOES</v>
          </cell>
          <cell r="T2150" t="str">
            <v>KID</v>
          </cell>
          <cell r="U2150" t="str">
            <v>35-2|36-3|37-3|38-2|39-2</v>
          </cell>
          <cell r="V2150" t="str">
            <v>C12JR</v>
          </cell>
          <cell r="W2150">
            <v>480</v>
          </cell>
          <cell r="X2150">
            <v>40</v>
          </cell>
          <cell r="CG2150">
            <v>40</v>
          </cell>
        </row>
        <row r="2151">
          <cell r="D2151" t="str">
            <v>3112XVW-A53-PAI</v>
          </cell>
          <cell r="E2151" t="str">
            <v>3112XVW</v>
          </cell>
          <cell r="F2151" t="str">
            <v>SAN ANTONIO LACE</v>
          </cell>
          <cell r="G2151" t="str">
            <v>A53</v>
          </cell>
          <cell r="H2151" t="str">
            <v>RED TRUE/BLACK</v>
          </cell>
          <cell r="I2151">
            <v>7.609</v>
          </cell>
          <cell r="J2151">
            <v>40</v>
          </cell>
          <cell r="K2151">
            <v>0</v>
          </cell>
          <cell r="L2151">
            <v>20</v>
          </cell>
          <cell r="M2151">
            <v>0</v>
          </cell>
          <cell r="N2151">
            <v>38</v>
          </cell>
          <cell r="O2151">
            <v>0</v>
          </cell>
          <cell r="P2151">
            <v>19</v>
          </cell>
          <cell r="Q2151">
            <v>0</v>
          </cell>
          <cell r="R2151" t="str">
            <v>ETE 2020</v>
          </cell>
          <cell r="S2151" t="str">
            <v>SHOES</v>
          </cell>
          <cell r="T2151" t="str">
            <v>KID</v>
          </cell>
          <cell r="U2151" t="str">
            <v>(vide)</v>
          </cell>
          <cell r="V2151" t="str">
            <v>PAI</v>
          </cell>
          <cell r="W2151">
            <v>26</v>
          </cell>
          <cell r="X2151">
            <v>26</v>
          </cell>
          <cell r="AL2151">
            <v>1</v>
          </cell>
          <cell r="AM2151">
            <v>7</v>
          </cell>
          <cell r="AN2151">
            <v>9</v>
          </cell>
          <cell r="AO2151">
            <v>5</v>
          </cell>
          <cell r="AP2151">
            <v>4</v>
          </cell>
        </row>
        <row r="2152">
          <cell r="D2152" t="str">
            <v>3112XVW-A53-C8J</v>
          </cell>
          <cell r="E2152" t="str">
            <v>3112XVW</v>
          </cell>
          <cell r="F2152" t="str">
            <v>SAN ANTONIO LACE</v>
          </cell>
          <cell r="G2152" t="str">
            <v>A53</v>
          </cell>
          <cell r="H2152" t="str">
            <v>RED TRUE/BLACK</v>
          </cell>
          <cell r="I2152">
            <v>7.609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0</v>
          </cell>
          <cell r="P2152">
            <v>0</v>
          </cell>
          <cell r="Q2152">
            <v>0</v>
          </cell>
          <cell r="R2152" t="str">
            <v>ETE 2020</v>
          </cell>
          <cell r="S2152" t="str">
            <v>SHOES</v>
          </cell>
          <cell r="T2152" t="str">
            <v>KID</v>
          </cell>
          <cell r="U2152" t="str">
            <v>35-2|36-2|37-2|38-1|39-1</v>
          </cell>
          <cell r="V2152" t="str">
            <v>C8J</v>
          </cell>
          <cell r="W2152">
            <v>152</v>
          </cell>
          <cell r="X2152">
            <v>19</v>
          </cell>
          <cell r="CG2152">
            <v>19</v>
          </cell>
        </row>
        <row r="2153">
          <cell r="D2153" t="str">
            <v>3112XVW-A54-C12JR</v>
          </cell>
          <cell r="E2153" t="str">
            <v>3112XVW</v>
          </cell>
          <cell r="F2153" t="str">
            <v>SAN ANTONIO LACE</v>
          </cell>
          <cell r="G2153" t="str">
            <v>A54</v>
          </cell>
          <cell r="H2153" t="str">
            <v>BLUE INSIGNIA/BLACK</v>
          </cell>
          <cell r="I2153">
            <v>7.609</v>
          </cell>
          <cell r="J2153">
            <v>40</v>
          </cell>
          <cell r="K2153">
            <v>0</v>
          </cell>
          <cell r="L2153">
            <v>20</v>
          </cell>
          <cell r="M2153">
            <v>0</v>
          </cell>
          <cell r="N2153">
            <v>38</v>
          </cell>
          <cell r="O2153">
            <v>0</v>
          </cell>
          <cell r="P2153">
            <v>19</v>
          </cell>
          <cell r="Q2153">
            <v>0</v>
          </cell>
          <cell r="R2153" t="str">
            <v>ETE 2020</v>
          </cell>
          <cell r="S2153" t="str">
            <v>SHOES</v>
          </cell>
          <cell r="T2153" t="str">
            <v>KID</v>
          </cell>
          <cell r="U2153" t="str">
            <v>35-2|36-3|37-3|38-2|39-2</v>
          </cell>
          <cell r="V2153" t="str">
            <v>C12JR</v>
          </cell>
          <cell r="W2153">
            <v>132</v>
          </cell>
          <cell r="X2153">
            <v>11</v>
          </cell>
          <cell r="CG2153">
            <v>11</v>
          </cell>
        </row>
        <row r="2154">
          <cell r="D2154" t="str">
            <v>3112XVW-A54-PAI</v>
          </cell>
          <cell r="E2154" t="str">
            <v>3112XVW</v>
          </cell>
          <cell r="F2154" t="str">
            <v>SAN ANTONIO LACE</v>
          </cell>
          <cell r="G2154" t="str">
            <v>A54</v>
          </cell>
          <cell r="H2154" t="str">
            <v>BLUE INSIGNIA/BLACK</v>
          </cell>
          <cell r="I2154">
            <v>7.609</v>
          </cell>
          <cell r="J2154">
            <v>40</v>
          </cell>
          <cell r="K2154">
            <v>0</v>
          </cell>
          <cell r="L2154">
            <v>20</v>
          </cell>
          <cell r="M2154">
            <v>0</v>
          </cell>
          <cell r="N2154">
            <v>38</v>
          </cell>
          <cell r="O2154">
            <v>0</v>
          </cell>
          <cell r="P2154">
            <v>19</v>
          </cell>
          <cell r="Q2154">
            <v>0</v>
          </cell>
          <cell r="R2154" t="str">
            <v>ETE 2020</v>
          </cell>
          <cell r="S2154" t="str">
            <v>SHOES</v>
          </cell>
          <cell r="T2154" t="str">
            <v>KID</v>
          </cell>
          <cell r="U2154" t="str">
            <v>(vide)</v>
          </cell>
          <cell r="V2154" t="str">
            <v>PAI</v>
          </cell>
          <cell r="W2154">
            <v>35</v>
          </cell>
          <cell r="X2154">
            <v>35</v>
          </cell>
          <cell r="AL2154">
            <v>6</v>
          </cell>
          <cell r="AM2154">
            <v>8</v>
          </cell>
          <cell r="AN2154">
            <v>9</v>
          </cell>
          <cell r="AO2154">
            <v>6</v>
          </cell>
          <cell r="AP2154">
            <v>6</v>
          </cell>
        </row>
        <row r="2155">
          <cell r="D2155" t="str">
            <v>3112XVW-A54-C8J</v>
          </cell>
          <cell r="E2155" t="str">
            <v>3112XVW</v>
          </cell>
          <cell r="F2155" t="str">
            <v>SAN ANTONIO LACE</v>
          </cell>
          <cell r="G2155" t="str">
            <v>A54</v>
          </cell>
          <cell r="H2155" t="str">
            <v>BLUE INSIGNIA/BLACK</v>
          </cell>
          <cell r="I2155">
            <v>7.609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0</v>
          </cell>
          <cell r="P2155">
            <v>0</v>
          </cell>
          <cell r="Q2155">
            <v>0</v>
          </cell>
          <cell r="R2155" t="str">
            <v>ETE 2020</v>
          </cell>
          <cell r="S2155" t="str">
            <v>SHOES</v>
          </cell>
          <cell r="T2155" t="str">
            <v>KID</v>
          </cell>
          <cell r="U2155" t="str">
            <v>35-2|36-2|37-2|38-1|39-1</v>
          </cell>
          <cell r="V2155" t="str">
            <v>C8J</v>
          </cell>
          <cell r="W2155">
            <v>104</v>
          </cell>
          <cell r="X2155">
            <v>13</v>
          </cell>
          <cell r="CG2155">
            <v>13</v>
          </cell>
        </row>
        <row r="2156">
          <cell r="D2156" t="str">
            <v>3112XVW-A55-C12JR</v>
          </cell>
          <cell r="E2156" t="str">
            <v>3112XVW</v>
          </cell>
          <cell r="F2156" t="str">
            <v>SAN ANTONIO LACE</v>
          </cell>
          <cell r="G2156" t="str">
            <v>A55</v>
          </cell>
          <cell r="H2156" t="str">
            <v>GREEN DK OLIVE/BLACK</v>
          </cell>
          <cell r="I2156">
            <v>7.609</v>
          </cell>
          <cell r="J2156">
            <v>40</v>
          </cell>
          <cell r="K2156">
            <v>0</v>
          </cell>
          <cell r="L2156">
            <v>20</v>
          </cell>
          <cell r="M2156">
            <v>0</v>
          </cell>
          <cell r="N2156">
            <v>38</v>
          </cell>
          <cell r="O2156">
            <v>0</v>
          </cell>
          <cell r="P2156">
            <v>19</v>
          </cell>
          <cell r="Q2156">
            <v>0</v>
          </cell>
          <cell r="R2156" t="str">
            <v>ETE 2020</v>
          </cell>
          <cell r="S2156" t="str">
            <v>SHOES</v>
          </cell>
          <cell r="T2156" t="str">
            <v>KID</v>
          </cell>
          <cell r="U2156" t="str">
            <v>35-2|36-3|37-3|38-2|39-2</v>
          </cell>
          <cell r="V2156" t="str">
            <v>C12JR</v>
          </cell>
          <cell r="W2156">
            <v>264</v>
          </cell>
          <cell r="X2156">
            <v>22</v>
          </cell>
          <cell r="CG2156">
            <v>22</v>
          </cell>
        </row>
        <row r="2157">
          <cell r="D2157" t="str">
            <v>3112XVW-A55-PAI</v>
          </cell>
          <cell r="E2157" t="str">
            <v>3112XVW</v>
          </cell>
          <cell r="F2157" t="str">
            <v>SAN ANTONIO LACE</v>
          </cell>
          <cell r="G2157" t="str">
            <v>A55</v>
          </cell>
          <cell r="H2157" t="str">
            <v>GREEN DK OLIVE/BLACK</v>
          </cell>
          <cell r="I2157">
            <v>7.609</v>
          </cell>
          <cell r="J2157">
            <v>40</v>
          </cell>
          <cell r="K2157">
            <v>0</v>
          </cell>
          <cell r="L2157">
            <v>20</v>
          </cell>
          <cell r="M2157">
            <v>0</v>
          </cell>
          <cell r="N2157">
            <v>38</v>
          </cell>
          <cell r="O2157">
            <v>0</v>
          </cell>
          <cell r="P2157">
            <v>19</v>
          </cell>
          <cell r="Q2157">
            <v>0</v>
          </cell>
          <cell r="R2157" t="str">
            <v>ETE 2020</v>
          </cell>
          <cell r="S2157" t="str">
            <v>SHOES</v>
          </cell>
          <cell r="T2157" t="str">
            <v>KID</v>
          </cell>
          <cell r="U2157" t="str">
            <v>(vide)</v>
          </cell>
          <cell r="V2157" t="str">
            <v>PAI</v>
          </cell>
          <cell r="W2157">
            <v>32</v>
          </cell>
          <cell r="X2157">
            <v>32</v>
          </cell>
          <cell r="AL2157">
            <v>3</v>
          </cell>
          <cell r="AM2157">
            <v>8</v>
          </cell>
          <cell r="AN2157">
            <v>9</v>
          </cell>
          <cell r="AO2157">
            <v>6</v>
          </cell>
          <cell r="AP2157">
            <v>6</v>
          </cell>
        </row>
        <row r="2158">
          <cell r="D2158" t="str">
            <v>3112XVW-A55-C8J</v>
          </cell>
          <cell r="E2158" t="str">
            <v>3112XVW</v>
          </cell>
          <cell r="F2158" t="str">
            <v>SAN ANTONIO LACE</v>
          </cell>
          <cell r="G2158" t="str">
            <v>A55</v>
          </cell>
          <cell r="H2158" t="str">
            <v>GREEN DK OLIVE/BLACK</v>
          </cell>
          <cell r="I2158">
            <v>7.609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  <cell r="R2158" t="str">
            <v>ETE 2020</v>
          </cell>
          <cell r="S2158" t="str">
            <v>SHOES</v>
          </cell>
          <cell r="T2158" t="str">
            <v>KID</v>
          </cell>
          <cell r="U2158" t="str">
            <v>35-2|36-2|37-2|38-1|39-1</v>
          </cell>
          <cell r="V2158" t="str">
            <v>C8J</v>
          </cell>
          <cell r="W2158">
            <v>192</v>
          </cell>
          <cell r="X2158">
            <v>24</v>
          </cell>
          <cell r="CG2158">
            <v>24</v>
          </cell>
        </row>
        <row r="2159">
          <cell r="D2159" t="str">
            <v>3112XVW-A56-C12JR</v>
          </cell>
          <cell r="E2159" t="str">
            <v>3112XVW</v>
          </cell>
          <cell r="F2159" t="str">
            <v>SAN ANTONIO LACE</v>
          </cell>
          <cell r="G2159" t="str">
            <v>A56</v>
          </cell>
          <cell r="H2159" t="str">
            <v>BLACK/YELLOW GOLD RICH</v>
          </cell>
          <cell r="I2159">
            <v>7.609</v>
          </cell>
          <cell r="J2159">
            <v>40</v>
          </cell>
          <cell r="K2159">
            <v>0</v>
          </cell>
          <cell r="L2159">
            <v>20</v>
          </cell>
          <cell r="M2159">
            <v>0</v>
          </cell>
          <cell r="N2159">
            <v>38</v>
          </cell>
          <cell r="O2159">
            <v>0</v>
          </cell>
          <cell r="P2159">
            <v>19</v>
          </cell>
          <cell r="Q2159">
            <v>0</v>
          </cell>
          <cell r="R2159" t="str">
            <v>ETE 2020</v>
          </cell>
          <cell r="S2159" t="str">
            <v>SHOES</v>
          </cell>
          <cell r="T2159" t="str">
            <v>KID</v>
          </cell>
          <cell r="U2159" t="str">
            <v>35-2|36-3|37-3|38-2|39-2</v>
          </cell>
          <cell r="V2159" t="str">
            <v>C12JR</v>
          </cell>
          <cell r="W2159">
            <v>312</v>
          </cell>
          <cell r="X2159">
            <v>26</v>
          </cell>
          <cell r="CG2159">
            <v>26</v>
          </cell>
        </row>
        <row r="2160">
          <cell r="D2160" t="str">
            <v>3112XVW-A56-PAI</v>
          </cell>
          <cell r="E2160" t="str">
            <v>3112XVW</v>
          </cell>
          <cell r="F2160" t="str">
            <v>SAN ANTONIO LACE</v>
          </cell>
          <cell r="G2160" t="str">
            <v>A56</v>
          </cell>
          <cell r="H2160" t="str">
            <v>BLACK/YELLOW GOLD RICH</v>
          </cell>
          <cell r="I2160">
            <v>7.609</v>
          </cell>
          <cell r="J2160">
            <v>40</v>
          </cell>
          <cell r="K2160">
            <v>0</v>
          </cell>
          <cell r="L2160">
            <v>20</v>
          </cell>
          <cell r="M2160">
            <v>0</v>
          </cell>
          <cell r="N2160">
            <v>38</v>
          </cell>
          <cell r="O2160">
            <v>0</v>
          </cell>
          <cell r="P2160">
            <v>19</v>
          </cell>
          <cell r="Q2160">
            <v>0</v>
          </cell>
          <cell r="R2160" t="str">
            <v>ETE 2020</v>
          </cell>
          <cell r="S2160" t="str">
            <v>SHOES</v>
          </cell>
          <cell r="T2160" t="str">
            <v>KID</v>
          </cell>
          <cell r="U2160" t="str">
            <v>(vide)</v>
          </cell>
          <cell r="V2160" t="str">
            <v>PAI</v>
          </cell>
          <cell r="W2160">
            <v>36</v>
          </cell>
          <cell r="X2160">
            <v>36</v>
          </cell>
          <cell r="AL2160">
            <v>6</v>
          </cell>
          <cell r="AM2160">
            <v>9</v>
          </cell>
          <cell r="AN2160">
            <v>9</v>
          </cell>
          <cell r="AO2160">
            <v>6</v>
          </cell>
          <cell r="AP2160">
            <v>6</v>
          </cell>
        </row>
        <row r="2161">
          <cell r="D2161" t="str">
            <v>3112XVW-A56-C8J</v>
          </cell>
          <cell r="E2161" t="str">
            <v>3112XVW</v>
          </cell>
          <cell r="F2161" t="str">
            <v>SAN ANTONIO LACE</v>
          </cell>
          <cell r="G2161" t="str">
            <v>A56</v>
          </cell>
          <cell r="H2161" t="str">
            <v>BLACK/YELLOW GOLD RICH</v>
          </cell>
          <cell r="I2161">
            <v>7.609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0</v>
          </cell>
          <cell r="Q2161">
            <v>0</v>
          </cell>
          <cell r="R2161" t="str">
            <v>ETE 2020</v>
          </cell>
          <cell r="S2161" t="str">
            <v>SHOES</v>
          </cell>
          <cell r="T2161" t="str">
            <v>KID</v>
          </cell>
          <cell r="U2161" t="str">
            <v>35-2|36-2|37-2|38-1|39-1</v>
          </cell>
          <cell r="V2161" t="str">
            <v>C8J</v>
          </cell>
          <cell r="W2161">
            <v>56</v>
          </cell>
          <cell r="X2161">
            <v>7</v>
          </cell>
          <cell r="CG2161">
            <v>7</v>
          </cell>
        </row>
        <row r="2162">
          <cell r="D2162" t="str">
            <v>3112XWW-A52-PAI</v>
          </cell>
          <cell r="E2162" t="str">
            <v>3112XWW</v>
          </cell>
          <cell r="F2162" t="str">
            <v>SAN ANTONIO ELASTIC</v>
          </cell>
          <cell r="G2162" t="str">
            <v>A52</v>
          </cell>
          <cell r="H2162" t="str">
            <v>BLACK/WHITE</v>
          </cell>
          <cell r="I2162">
            <v>7.7759999999999998</v>
          </cell>
          <cell r="J2162">
            <v>38</v>
          </cell>
          <cell r="K2162">
            <v>0</v>
          </cell>
          <cell r="L2162">
            <v>19</v>
          </cell>
          <cell r="M2162">
            <v>0</v>
          </cell>
          <cell r="N2162">
            <v>35</v>
          </cell>
          <cell r="O2162">
            <v>0</v>
          </cell>
          <cell r="P2162">
            <v>17.5</v>
          </cell>
          <cell r="Q2162">
            <v>0</v>
          </cell>
          <cell r="R2162" t="str">
            <v>ETE 2020</v>
          </cell>
          <cell r="S2162" t="str">
            <v>SHOES</v>
          </cell>
          <cell r="T2162" t="str">
            <v>KID</v>
          </cell>
          <cell r="U2162" t="str">
            <v>(vide)</v>
          </cell>
          <cell r="V2162" t="str">
            <v>PAI</v>
          </cell>
          <cell r="W2162">
            <v>35</v>
          </cell>
          <cell r="X2162">
            <v>35</v>
          </cell>
          <cell r="AE2162">
            <v>3</v>
          </cell>
          <cell r="AF2162">
            <v>2</v>
          </cell>
          <cell r="AG2162">
            <v>6</v>
          </cell>
          <cell r="AH2162">
            <v>6</v>
          </cell>
          <cell r="AI2162">
            <v>7</v>
          </cell>
          <cell r="AJ2162">
            <v>7</v>
          </cell>
          <cell r="AK2162">
            <v>4</v>
          </cell>
        </row>
        <row r="2163">
          <cell r="D2163" t="str">
            <v>3112XWW-A52-C14KD</v>
          </cell>
          <cell r="E2163" t="str">
            <v>3112XWW</v>
          </cell>
          <cell r="F2163" t="str">
            <v>SAN ANTONIO ELASTIC</v>
          </cell>
          <cell r="G2163" t="str">
            <v>A52</v>
          </cell>
          <cell r="H2163" t="str">
            <v>BLACK/WHITE</v>
          </cell>
          <cell r="I2163">
            <v>7.7759999999999998</v>
          </cell>
          <cell r="J2163">
            <v>38</v>
          </cell>
          <cell r="K2163">
            <v>0</v>
          </cell>
          <cell r="L2163">
            <v>19</v>
          </cell>
          <cell r="M2163">
            <v>0</v>
          </cell>
          <cell r="N2163">
            <v>35</v>
          </cell>
          <cell r="O2163">
            <v>0</v>
          </cell>
          <cell r="P2163">
            <v>17.5</v>
          </cell>
          <cell r="Q2163">
            <v>0</v>
          </cell>
          <cell r="R2163" t="str">
            <v>ETE 2020</v>
          </cell>
          <cell r="S2163" t="str">
            <v>SHOES</v>
          </cell>
          <cell r="T2163" t="str">
            <v>KID</v>
          </cell>
          <cell r="U2163" t="str">
            <v>28-1|29-1|30-2|31-2|32-3|33-3|34-2</v>
          </cell>
          <cell r="V2163" t="str">
            <v>C14KD</v>
          </cell>
          <cell r="W2163">
            <v>280</v>
          </cell>
          <cell r="X2163">
            <v>20</v>
          </cell>
          <cell r="CG2163">
            <v>20</v>
          </cell>
        </row>
        <row r="2164">
          <cell r="D2164" t="str">
            <v>3112XWW-A52-C8K</v>
          </cell>
          <cell r="E2164" t="str">
            <v>3112XWW</v>
          </cell>
          <cell r="F2164" t="str">
            <v>SAN ANTONIO ELASTIC</v>
          </cell>
          <cell r="G2164" t="str">
            <v>A52</v>
          </cell>
          <cell r="H2164" t="str">
            <v>BLACK/WHITE</v>
          </cell>
          <cell r="I2164">
            <v>7.7759999999999998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  <cell r="R2164" t="str">
            <v>ETE 2020</v>
          </cell>
          <cell r="S2164" t="str">
            <v>SHOES</v>
          </cell>
          <cell r="T2164" t="str">
            <v>KID</v>
          </cell>
          <cell r="U2164" t="str">
            <v>28-1|29-1|30-1|31-1|32-1|33-1|34-2</v>
          </cell>
          <cell r="V2164" t="str">
            <v>C8K</v>
          </cell>
          <cell r="W2164">
            <v>264</v>
          </cell>
          <cell r="X2164">
            <v>33</v>
          </cell>
          <cell r="CG2164">
            <v>33</v>
          </cell>
        </row>
        <row r="2165">
          <cell r="D2165" t="str">
            <v>3112XWW-A53-PAI</v>
          </cell>
          <cell r="E2165" t="str">
            <v>3112XWW</v>
          </cell>
          <cell r="F2165" t="str">
            <v>SAN ANTONIO ELASTIC</v>
          </cell>
          <cell r="G2165" t="str">
            <v>A53</v>
          </cell>
          <cell r="H2165" t="str">
            <v>RED TRUE/BLACK</v>
          </cell>
          <cell r="I2165">
            <v>7.7759999999999998</v>
          </cell>
          <cell r="J2165">
            <v>38</v>
          </cell>
          <cell r="K2165">
            <v>0</v>
          </cell>
          <cell r="L2165">
            <v>19</v>
          </cell>
          <cell r="M2165">
            <v>0</v>
          </cell>
          <cell r="N2165">
            <v>35</v>
          </cell>
          <cell r="O2165">
            <v>0</v>
          </cell>
          <cell r="P2165">
            <v>17.5</v>
          </cell>
          <cell r="Q2165">
            <v>0</v>
          </cell>
          <cell r="R2165" t="str">
            <v>ETE 2020</v>
          </cell>
          <cell r="S2165" t="str">
            <v>SHOES</v>
          </cell>
          <cell r="T2165" t="str">
            <v>KID</v>
          </cell>
          <cell r="U2165" t="str">
            <v>(vide)</v>
          </cell>
          <cell r="V2165" t="str">
            <v>PAI</v>
          </cell>
          <cell r="W2165">
            <v>33</v>
          </cell>
          <cell r="X2165">
            <v>33</v>
          </cell>
          <cell r="AE2165">
            <v>2</v>
          </cell>
          <cell r="AF2165">
            <v>2</v>
          </cell>
          <cell r="AG2165">
            <v>5</v>
          </cell>
          <cell r="AH2165">
            <v>5</v>
          </cell>
          <cell r="AI2165">
            <v>7</v>
          </cell>
          <cell r="AJ2165">
            <v>9</v>
          </cell>
          <cell r="AK2165">
            <v>3</v>
          </cell>
        </row>
        <row r="2166">
          <cell r="D2166" t="str">
            <v>3112XWW-A53-C14KD</v>
          </cell>
          <cell r="E2166" t="str">
            <v>3112XWW</v>
          </cell>
          <cell r="F2166" t="str">
            <v>SAN ANTONIO ELASTIC</v>
          </cell>
          <cell r="G2166" t="str">
            <v>A53</v>
          </cell>
          <cell r="H2166" t="str">
            <v>RED TRUE/BLACK</v>
          </cell>
          <cell r="I2166">
            <v>7.7759999999999998</v>
          </cell>
          <cell r="J2166">
            <v>38</v>
          </cell>
          <cell r="K2166">
            <v>0</v>
          </cell>
          <cell r="L2166">
            <v>19</v>
          </cell>
          <cell r="M2166">
            <v>0</v>
          </cell>
          <cell r="N2166">
            <v>35</v>
          </cell>
          <cell r="O2166">
            <v>0</v>
          </cell>
          <cell r="P2166">
            <v>17.5</v>
          </cell>
          <cell r="Q2166">
            <v>0</v>
          </cell>
          <cell r="R2166" t="str">
            <v>ETE 2020</v>
          </cell>
          <cell r="S2166" t="str">
            <v>SHOES</v>
          </cell>
          <cell r="T2166" t="str">
            <v>KID</v>
          </cell>
          <cell r="U2166" t="str">
            <v>28-1|29-1|30-2|31-2|32-3|33-3|34-2</v>
          </cell>
          <cell r="V2166" t="str">
            <v>C14KD</v>
          </cell>
          <cell r="W2166">
            <v>266</v>
          </cell>
          <cell r="X2166">
            <v>19</v>
          </cell>
          <cell r="CG2166">
            <v>19</v>
          </cell>
        </row>
        <row r="2167">
          <cell r="D2167" t="str">
            <v>3112XWW-A53-C8K</v>
          </cell>
          <cell r="E2167" t="str">
            <v>3112XWW</v>
          </cell>
          <cell r="F2167" t="str">
            <v>SAN ANTONIO ELASTIC</v>
          </cell>
          <cell r="G2167" t="str">
            <v>A53</v>
          </cell>
          <cell r="H2167" t="str">
            <v>RED TRUE/BLACK</v>
          </cell>
          <cell r="I2167">
            <v>7.7759999999999998</v>
          </cell>
          <cell r="J2167">
            <v>0</v>
          </cell>
          <cell r="K2167">
            <v>0</v>
          </cell>
          <cell r="L2167">
            <v>0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  <cell r="Q2167">
            <v>0</v>
          </cell>
          <cell r="R2167" t="str">
            <v>ETE 2020</v>
          </cell>
          <cell r="S2167" t="str">
            <v>SHOES</v>
          </cell>
          <cell r="T2167" t="str">
            <v>KID</v>
          </cell>
          <cell r="U2167" t="str">
            <v>28-1|29-1|30-1|31-1|32-1|33-1|34-2</v>
          </cell>
          <cell r="V2167" t="str">
            <v>C8K</v>
          </cell>
          <cell r="W2167">
            <v>152</v>
          </cell>
          <cell r="X2167">
            <v>19</v>
          </cell>
          <cell r="CG2167">
            <v>19</v>
          </cell>
        </row>
        <row r="2168">
          <cell r="D2168" t="str">
            <v>3112XWW-A54-PAI</v>
          </cell>
          <cell r="E2168" t="str">
            <v>3112XWW</v>
          </cell>
          <cell r="F2168" t="str">
            <v>SAN ANTONIO ELASTIC</v>
          </cell>
          <cell r="G2168" t="str">
            <v>A54</v>
          </cell>
          <cell r="H2168" t="str">
            <v>BLUE INSIGNIA/BLACK</v>
          </cell>
          <cell r="I2168">
            <v>7.7759999999999998</v>
          </cell>
          <cell r="J2168">
            <v>38</v>
          </cell>
          <cell r="K2168">
            <v>0</v>
          </cell>
          <cell r="L2168">
            <v>19</v>
          </cell>
          <cell r="M2168">
            <v>0</v>
          </cell>
          <cell r="N2168">
            <v>35</v>
          </cell>
          <cell r="O2168">
            <v>0</v>
          </cell>
          <cell r="P2168">
            <v>17.5</v>
          </cell>
          <cell r="Q2168">
            <v>0</v>
          </cell>
          <cell r="R2168" t="str">
            <v>ETE 2020</v>
          </cell>
          <cell r="S2168" t="str">
            <v>SHOES</v>
          </cell>
          <cell r="T2168" t="str">
            <v>KID</v>
          </cell>
          <cell r="U2168" t="str">
            <v>(vide)</v>
          </cell>
          <cell r="V2168" t="str">
            <v>PAI</v>
          </cell>
          <cell r="W2168">
            <v>23</v>
          </cell>
          <cell r="X2168">
            <v>23</v>
          </cell>
          <cell r="AE2168">
            <v>1</v>
          </cell>
          <cell r="AF2168">
            <v>2</v>
          </cell>
          <cell r="AG2168">
            <v>4</v>
          </cell>
          <cell r="AH2168">
            <v>3</v>
          </cell>
          <cell r="AI2168">
            <v>4</v>
          </cell>
          <cell r="AJ2168">
            <v>6</v>
          </cell>
          <cell r="AK2168">
            <v>3</v>
          </cell>
        </row>
        <row r="2169">
          <cell r="D2169" t="str">
            <v>3112XWW-A54-C8K</v>
          </cell>
          <cell r="E2169" t="str">
            <v>3112XWW</v>
          </cell>
          <cell r="F2169" t="str">
            <v>SAN ANTONIO ELASTIC</v>
          </cell>
          <cell r="G2169" t="str">
            <v>A54</v>
          </cell>
          <cell r="H2169" t="str">
            <v>BLUE INSIGNIA/BLACK</v>
          </cell>
          <cell r="I2169">
            <v>7.7759999999999998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 t="str">
            <v>ETE 2020</v>
          </cell>
          <cell r="S2169" t="str">
            <v>SHOES</v>
          </cell>
          <cell r="T2169" t="str">
            <v>KID</v>
          </cell>
          <cell r="U2169" t="str">
            <v>28-1|29-1|30-1|31-1|32-1|33-1|34-2</v>
          </cell>
          <cell r="V2169" t="str">
            <v>C8K</v>
          </cell>
          <cell r="W2169">
            <v>152</v>
          </cell>
          <cell r="X2169">
            <v>19</v>
          </cell>
          <cell r="CG2169">
            <v>19</v>
          </cell>
        </row>
        <row r="2170">
          <cell r="D2170" t="str">
            <v>3112XWW-A55-PAI</v>
          </cell>
          <cell r="E2170" t="str">
            <v>3112XWW</v>
          </cell>
          <cell r="F2170" t="str">
            <v>SAN ANTONIO ELASTIC</v>
          </cell>
          <cell r="G2170" t="str">
            <v>A55</v>
          </cell>
          <cell r="H2170" t="str">
            <v>GREEN DK OLIVE/BLACK</v>
          </cell>
          <cell r="I2170">
            <v>7.7759999999999998</v>
          </cell>
          <cell r="J2170">
            <v>38</v>
          </cell>
          <cell r="K2170">
            <v>0</v>
          </cell>
          <cell r="L2170">
            <v>19</v>
          </cell>
          <cell r="M2170">
            <v>0</v>
          </cell>
          <cell r="N2170">
            <v>35</v>
          </cell>
          <cell r="O2170">
            <v>0</v>
          </cell>
          <cell r="P2170">
            <v>17.5</v>
          </cell>
          <cell r="Q2170">
            <v>0</v>
          </cell>
          <cell r="R2170" t="str">
            <v>ETE 2020</v>
          </cell>
          <cell r="S2170" t="str">
            <v>SHOES</v>
          </cell>
          <cell r="T2170" t="str">
            <v>KID</v>
          </cell>
          <cell r="U2170" t="str">
            <v>(vide)</v>
          </cell>
          <cell r="V2170" t="str">
            <v>PAI</v>
          </cell>
          <cell r="W2170">
            <v>34</v>
          </cell>
          <cell r="X2170">
            <v>34</v>
          </cell>
          <cell r="AE2170">
            <v>2</v>
          </cell>
          <cell r="AF2170">
            <v>1</v>
          </cell>
          <cell r="AG2170">
            <v>3</v>
          </cell>
          <cell r="AH2170">
            <v>3</v>
          </cell>
          <cell r="AI2170">
            <v>6</v>
          </cell>
          <cell r="AJ2170">
            <v>12</v>
          </cell>
          <cell r="AK2170">
            <v>7</v>
          </cell>
        </row>
        <row r="2171">
          <cell r="D2171" t="str">
            <v>3112XWW-A55-C14KD</v>
          </cell>
          <cell r="E2171" t="str">
            <v>3112XWW</v>
          </cell>
          <cell r="F2171" t="str">
            <v>SAN ANTONIO ELASTIC</v>
          </cell>
          <cell r="G2171" t="str">
            <v>A55</v>
          </cell>
          <cell r="H2171" t="str">
            <v>GREEN DK OLIVE/BLACK</v>
          </cell>
          <cell r="I2171">
            <v>7.7759999999999998</v>
          </cell>
          <cell r="J2171">
            <v>38</v>
          </cell>
          <cell r="K2171">
            <v>0</v>
          </cell>
          <cell r="L2171">
            <v>19</v>
          </cell>
          <cell r="M2171">
            <v>0</v>
          </cell>
          <cell r="N2171">
            <v>35</v>
          </cell>
          <cell r="O2171">
            <v>0</v>
          </cell>
          <cell r="P2171">
            <v>17.5</v>
          </cell>
          <cell r="Q2171">
            <v>0</v>
          </cell>
          <cell r="R2171" t="str">
            <v>ETE 2020</v>
          </cell>
          <cell r="S2171" t="str">
            <v>SHOES</v>
          </cell>
          <cell r="T2171" t="str">
            <v>KID</v>
          </cell>
          <cell r="U2171" t="str">
            <v>28-1|29-1|30-2|31-2|32-3|33-3|34-2</v>
          </cell>
          <cell r="V2171" t="str">
            <v>C14KD</v>
          </cell>
          <cell r="W2171">
            <v>70</v>
          </cell>
          <cell r="X2171">
            <v>5</v>
          </cell>
          <cell r="CG2171">
            <v>5</v>
          </cell>
        </row>
        <row r="2172">
          <cell r="D2172" t="str">
            <v>3112XWW-A55-C8K</v>
          </cell>
          <cell r="E2172" t="str">
            <v>3112XWW</v>
          </cell>
          <cell r="F2172" t="str">
            <v>SAN ANTONIO ELASTIC</v>
          </cell>
          <cell r="G2172" t="str">
            <v>A55</v>
          </cell>
          <cell r="H2172" t="str">
            <v>GREEN DK OLIVE/BLACK</v>
          </cell>
          <cell r="I2172">
            <v>7.7759999999999998</v>
          </cell>
          <cell r="J2172">
            <v>0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  <cell r="O2172">
            <v>0</v>
          </cell>
          <cell r="P2172">
            <v>0</v>
          </cell>
          <cell r="Q2172">
            <v>0</v>
          </cell>
          <cell r="R2172" t="str">
            <v>ETE 2020</v>
          </cell>
          <cell r="S2172" t="str">
            <v>SHOES</v>
          </cell>
          <cell r="T2172" t="str">
            <v>KID</v>
          </cell>
          <cell r="U2172" t="str">
            <v>28-1|29-1|30-1|31-1|32-1|33-1|34-2</v>
          </cell>
          <cell r="V2172" t="str">
            <v>C8K</v>
          </cell>
          <cell r="W2172">
            <v>176</v>
          </cell>
          <cell r="X2172">
            <v>22</v>
          </cell>
          <cell r="CG2172">
            <v>22</v>
          </cell>
        </row>
        <row r="2173">
          <cell r="D2173" t="str">
            <v>3112XWW-A56-PAI</v>
          </cell>
          <cell r="E2173" t="str">
            <v>3112XWW</v>
          </cell>
          <cell r="F2173" t="str">
            <v>SAN ANTONIO ELASTIC</v>
          </cell>
          <cell r="G2173" t="str">
            <v>A56</v>
          </cell>
          <cell r="H2173" t="str">
            <v>BLACK/YELLOW GOLD RICH</v>
          </cell>
          <cell r="I2173">
            <v>7.7759999999999998</v>
          </cell>
          <cell r="J2173">
            <v>38</v>
          </cell>
          <cell r="K2173">
            <v>0</v>
          </cell>
          <cell r="L2173">
            <v>19</v>
          </cell>
          <cell r="M2173">
            <v>0</v>
          </cell>
          <cell r="N2173">
            <v>35</v>
          </cell>
          <cell r="O2173">
            <v>0</v>
          </cell>
          <cell r="P2173">
            <v>17.5</v>
          </cell>
          <cell r="Q2173">
            <v>0</v>
          </cell>
          <cell r="R2173" t="str">
            <v>ETE 2020</v>
          </cell>
          <cell r="S2173" t="str">
            <v>SHOES</v>
          </cell>
          <cell r="T2173" t="str">
            <v>KID</v>
          </cell>
          <cell r="U2173" t="str">
            <v>(vide)</v>
          </cell>
          <cell r="V2173" t="str">
            <v>PAI</v>
          </cell>
          <cell r="W2173">
            <v>37</v>
          </cell>
          <cell r="X2173">
            <v>37</v>
          </cell>
          <cell r="AE2173">
            <v>2</v>
          </cell>
          <cell r="AF2173">
            <v>2</v>
          </cell>
          <cell r="AG2173">
            <v>5</v>
          </cell>
          <cell r="AH2173">
            <v>6</v>
          </cell>
          <cell r="AI2173">
            <v>9</v>
          </cell>
          <cell r="AJ2173">
            <v>9</v>
          </cell>
          <cell r="AK2173">
            <v>4</v>
          </cell>
        </row>
        <row r="2174">
          <cell r="D2174" t="str">
            <v>3112XWW-A56-C14KD</v>
          </cell>
          <cell r="E2174" t="str">
            <v>3112XWW</v>
          </cell>
          <cell r="F2174" t="str">
            <v>SAN ANTONIO ELASTIC</v>
          </cell>
          <cell r="G2174" t="str">
            <v>A56</v>
          </cell>
          <cell r="H2174" t="str">
            <v>BLACK/YELLOW GOLD RICH</v>
          </cell>
          <cell r="I2174">
            <v>7.7759999999999998</v>
          </cell>
          <cell r="J2174">
            <v>38</v>
          </cell>
          <cell r="K2174">
            <v>0</v>
          </cell>
          <cell r="L2174">
            <v>19</v>
          </cell>
          <cell r="M2174">
            <v>0</v>
          </cell>
          <cell r="N2174">
            <v>35</v>
          </cell>
          <cell r="O2174">
            <v>0</v>
          </cell>
          <cell r="P2174">
            <v>17.5</v>
          </cell>
          <cell r="Q2174">
            <v>0</v>
          </cell>
          <cell r="R2174" t="str">
            <v>ETE 2020</v>
          </cell>
          <cell r="S2174" t="str">
            <v>SHOES</v>
          </cell>
          <cell r="T2174" t="str">
            <v>KID</v>
          </cell>
          <cell r="U2174" t="str">
            <v>28-1|29-1|30-2|31-2|32-3|33-3|34-2</v>
          </cell>
          <cell r="V2174" t="str">
            <v>C14KD</v>
          </cell>
          <cell r="W2174">
            <v>588</v>
          </cell>
          <cell r="X2174">
            <v>42</v>
          </cell>
          <cell r="CG2174">
            <v>42</v>
          </cell>
        </row>
        <row r="2175">
          <cell r="D2175" t="str">
            <v>3112XWW-A56-C8K</v>
          </cell>
          <cell r="E2175" t="str">
            <v>3112XWW</v>
          </cell>
          <cell r="F2175" t="str">
            <v>SAN ANTONIO ELASTIC</v>
          </cell>
          <cell r="G2175" t="str">
            <v>A56</v>
          </cell>
          <cell r="H2175" t="str">
            <v>BLACK/YELLOW GOLD RICH</v>
          </cell>
          <cell r="I2175">
            <v>7.7759999999999998</v>
          </cell>
          <cell r="J2175">
            <v>0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  <cell r="O2175">
            <v>0</v>
          </cell>
          <cell r="P2175">
            <v>0</v>
          </cell>
          <cell r="Q2175">
            <v>0</v>
          </cell>
          <cell r="R2175" t="str">
            <v>ETE 2020</v>
          </cell>
          <cell r="S2175" t="str">
            <v>SHOES</v>
          </cell>
          <cell r="T2175" t="str">
            <v>KID</v>
          </cell>
          <cell r="U2175" t="str">
            <v>28-1|29-1|30-1|31-1|32-1|33-1|34-2</v>
          </cell>
          <cell r="V2175" t="str">
            <v>C8K</v>
          </cell>
          <cell r="W2175">
            <v>112</v>
          </cell>
          <cell r="X2175">
            <v>14</v>
          </cell>
          <cell r="CG2175">
            <v>14</v>
          </cell>
        </row>
        <row r="2176">
          <cell r="D2176" t="str">
            <v>3112YDW-A00-C12MN</v>
          </cell>
          <cell r="E2176" t="str">
            <v>3112YDW</v>
          </cell>
          <cell r="F2176" t="str">
            <v>CURTIS</v>
          </cell>
          <cell r="G2176" t="str">
            <v>A00</v>
          </cell>
          <cell r="H2176" t="str">
            <v>WHITE/BLUE CLASSIC/RED</v>
          </cell>
          <cell r="I2176">
            <v>12.592000000000001</v>
          </cell>
          <cell r="J2176">
            <v>70</v>
          </cell>
          <cell r="K2176">
            <v>0</v>
          </cell>
          <cell r="L2176">
            <v>35</v>
          </cell>
          <cell r="M2176">
            <v>0</v>
          </cell>
          <cell r="N2176">
            <v>65</v>
          </cell>
          <cell r="O2176">
            <v>0</v>
          </cell>
          <cell r="P2176">
            <v>32.5</v>
          </cell>
          <cell r="Q2176">
            <v>0</v>
          </cell>
          <cell r="R2176" t="str">
            <v>HIVER 2020</v>
          </cell>
          <cell r="S2176" t="str">
            <v>SHOES</v>
          </cell>
          <cell r="T2176" t="str">
            <v>MAN</v>
          </cell>
          <cell r="U2176" t="str">
            <v>40-1|41-2|42-2|43-3|44-2|45-1|46-1</v>
          </cell>
          <cell r="V2176" t="str">
            <v>C12MN</v>
          </cell>
          <cell r="W2176">
            <v>240</v>
          </cell>
          <cell r="X2176">
            <v>20</v>
          </cell>
          <cell r="CG2176">
            <v>20</v>
          </cell>
        </row>
        <row r="2177">
          <cell r="D2177" t="str">
            <v>3112YDW-A00-PAI</v>
          </cell>
          <cell r="E2177" t="str">
            <v>3112YDW</v>
          </cell>
          <cell r="F2177" t="str">
            <v>CURTIS</v>
          </cell>
          <cell r="G2177" t="str">
            <v>A00</v>
          </cell>
          <cell r="H2177" t="str">
            <v>WHITE/BLUE CLASSIC/RED</v>
          </cell>
          <cell r="I2177">
            <v>12.592000000000001</v>
          </cell>
          <cell r="J2177">
            <v>70</v>
          </cell>
          <cell r="K2177">
            <v>0</v>
          </cell>
          <cell r="L2177">
            <v>35</v>
          </cell>
          <cell r="M2177">
            <v>0</v>
          </cell>
          <cell r="N2177">
            <v>65</v>
          </cell>
          <cell r="O2177">
            <v>0</v>
          </cell>
          <cell r="P2177">
            <v>32.5</v>
          </cell>
          <cell r="Q2177">
            <v>0</v>
          </cell>
          <cell r="R2177" t="str">
            <v>HIVER 2020</v>
          </cell>
          <cell r="S2177" t="str">
            <v>SHOES</v>
          </cell>
          <cell r="T2177" t="str">
            <v>MAN</v>
          </cell>
          <cell r="U2177" t="str">
            <v>(vide)</v>
          </cell>
          <cell r="V2177" t="str">
            <v>PAI</v>
          </cell>
          <cell r="W2177">
            <v>36</v>
          </cell>
          <cell r="X2177">
            <v>36</v>
          </cell>
          <cell r="AQ2177">
            <v>3</v>
          </cell>
          <cell r="AR2177">
            <v>6</v>
          </cell>
          <cell r="AS2177">
            <v>6</v>
          </cell>
          <cell r="AT2177">
            <v>9</v>
          </cell>
          <cell r="AU2177">
            <v>6</v>
          </cell>
          <cell r="AV2177">
            <v>3</v>
          </cell>
          <cell r="AW2177">
            <v>3</v>
          </cell>
        </row>
        <row r="2178">
          <cell r="D2178" t="str">
            <v>3112YDW-A00-C8M</v>
          </cell>
          <cell r="E2178" t="str">
            <v>3112YDW</v>
          </cell>
          <cell r="F2178" t="str">
            <v>CURTIS</v>
          </cell>
          <cell r="G2178" t="str">
            <v>A00</v>
          </cell>
          <cell r="H2178" t="str">
            <v>WHITE/BLUE CLASSIC/RED</v>
          </cell>
          <cell r="I2178">
            <v>12.592000000000001</v>
          </cell>
          <cell r="J2178">
            <v>70</v>
          </cell>
          <cell r="K2178">
            <v>0</v>
          </cell>
          <cell r="L2178">
            <v>35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R2178" t="str">
            <v>HIVER 2020</v>
          </cell>
          <cell r="S2178" t="str">
            <v>SHOES</v>
          </cell>
          <cell r="T2178" t="str">
            <v>MAN</v>
          </cell>
          <cell r="U2178" t="str">
            <v>40-1|41-1|42-2|43-2|44-1|45-1</v>
          </cell>
          <cell r="V2178" t="str">
            <v>C8M</v>
          </cell>
          <cell r="W2178">
            <v>288</v>
          </cell>
          <cell r="X2178">
            <v>36</v>
          </cell>
          <cell r="CG2178">
            <v>36</v>
          </cell>
        </row>
        <row r="2179">
          <cell r="D2179" t="str">
            <v>3112YDW-A02-C12MN</v>
          </cell>
          <cell r="E2179" t="str">
            <v>3112YDW</v>
          </cell>
          <cell r="F2179" t="str">
            <v>CURTIS</v>
          </cell>
          <cell r="G2179" t="str">
            <v>A02</v>
          </cell>
          <cell r="H2179" t="str">
            <v>BLACK/WHITE</v>
          </cell>
          <cell r="I2179">
            <v>12.592000000000001</v>
          </cell>
          <cell r="J2179">
            <v>70</v>
          </cell>
          <cell r="K2179">
            <v>0</v>
          </cell>
          <cell r="L2179">
            <v>35</v>
          </cell>
          <cell r="M2179">
            <v>0</v>
          </cell>
          <cell r="N2179">
            <v>65</v>
          </cell>
          <cell r="O2179">
            <v>0</v>
          </cell>
          <cell r="P2179">
            <v>32.5</v>
          </cell>
          <cell r="Q2179">
            <v>0</v>
          </cell>
          <cell r="R2179" t="str">
            <v>HIVER 2020</v>
          </cell>
          <cell r="S2179" t="str">
            <v>SHOES</v>
          </cell>
          <cell r="T2179" t="str">
            <v>MAN</v>
          </cell>
          <cell r="U2179" t="str">
            <v>40-1|41-2|42-2|43-3|44-2|45-1|46-1</v>
          </cell>
          <cell r="V2179" t="str">
            <v>C12MN</v>
          </cell>
          <cell r="W2179">
            <v>168</v>
          </cell>
          <cell r="X2179">
            <v>14</v>
          </cell>
          <cell r="CG2179">
            <v>14</v>
          </cell>
        </row>
        <row r="2180">
          <cell r="D2180" t="str">
            <v>3112YDW-A02-PAI</v>
          </cell>
          <cell r="E2180" t="str">
            <v>3112YDW</v>
          </cell>
          <cell r="F2180" t="str">
            <v>CURTIS</v>
          </cell>
          <cell r="G2180" t="str">
            <v>A02</v>
          </cell>
          <cell r="H2180" t="str">
            <v>BLACK/WHITE</v>
          </cell>
          <cell r="I2180">
            <v>12.592000000000001</v>
          </cell>
          <cell r="J2180">
            <v>70</v>
          </cell>
          <cell r="K2180">
            <v>0</v>
          </cell>
          <cell r="L2180">
            <v>35</v>
          </cell>
          <cell r="M2180">
            <v>0</v>
          </cell>
          <cell r="N2180">
            <v>65</v>
          </cell>
          <cell r="O2180">
            <v>0</v>
          </cell>
          <cell r="P2180">
            <v>32.5</v>
          </cell>
          <cell r="Q2180">
            <v>0</v>
          </cell>
          <cell r="R2180" t="str">
            <v>HIVER 2020</v>
          </cell>
          <cell r="S2180" t="str">
            <v>SHOES</v>
          </cell>
          <cell r="T2180" t="str">
            <v>MAN</v>
          </cell>
          <cell r="U2180" t="str">
            <v>(vide)</v>
          </cell>
          <cell r="V2180" t="str">
            <v>PAI</v>
          </cell>
          <cell r="W2180">
            <v>33</v>
          </cell>
          <cell r="X2180">
            <v>33</v>
          </cell>
          <cell r="AQ2180">
            <v>3</v>
          </cell>
          <cell r="AR2180">
            <v>6</v>
          </cell>
          <cell r="AS2180">
            <v>3</v>
          </cell>
          <cell r="AT2180">
            <v>9</v>
          </cell>
          <cell r="AU2180">
            <v>6</v>
          </cell>
          <cell r="AV2180">
            <v>3</v>
          </cell>
          <cell r="AW2180">
            <v>3</v>
          </cell>
        </row>
        <row r="2181">
          <cell r="D2181" t="str">
            <v>3112YDW-A03-C12MN</v>
          </cell>
          <cell r="E2181" t="str">
            <v>3112YDW</v>
          </cell>
          <cell r="F2181" t="str">
            <v>CURTIS</v>
          </cell>
          <cell r="G2181" t="str">
            <v>A03</v>
          </cell>
          <cell r="H2181" t="str">
            <v>RED CHILY PEPPER/WHITE/BLACK</v>
          </cell>
          <cell r="I2181">
            <v>12.592000000000001</v>
          </cell>
          <cell r="J2181">
            <v>70</v>
          </cell>
          <cell r="K2181">
            <v>0</v>
          </cell>
          <cell r="L2181">
            <v>35</v>
          </cell>
          <cell r="M2181">
            <v>0</v>
          </cell>
          <cell r="N2181">
            <v>65</v>
          </cell>
          <cell r="O2181">
            <v>0</v>
          </cell>
          <cell r="P2181">
            <v>32.5</v>
          </cell>
          <cell r="Q2181">
            <v>0</v>
          </cell>
          <cell r="R2181" t="str">
            <v>HIVER 2020</v>
          </cell>
          <cell r="S2181" t="str">
            <v>SHOES</v>
          </cell>
          <cell r="T2181" t="str">
            <v>MAN</v>
          </cell>
          <cell r="U2181" t="str">
            <v>40-1|41-2|42-2|43-3|44-2|45-1|46-1</v>
          </cell>
          <cell r="V2181" t="str">
            <v>C12MN</v>
          </cell>
          <cell r="W2181">
            <v>168</v>
          </cell>
          <cell r="X2181">
            <v>14</v>
          </cell>
          <cell r="CG2181">
            <v>14</v>
          </cell>
        </row>
        <row r="2182">
          <cell r="D2182" t="str">
            <v>3112YDW-A03-PAI</v>
          </cell>
          <cell r="E2182" t="str">
            <v>3112YDW</v>
          </cell>
          <cell r="F2182" t="str">
            <v>CURTIS</v>
          </cell>
          <cell r="G2182" t="str">
            <v>A03</v>
          </cell>
          <cell r="H2182" t="str">
            <v>RED CHILY PEPPER/WHITE/BLACK</v>
          </cell>
          <cell r="I2182">
            <v>12.592000000000001</v>
          </cell>
          <cell r="J2182">
            <v>70</v>
          </cell>
          <cell r="K2182">
            <v>0</v>
          </cell>
          <cell r="L2182">
            <v>35</v>
          </cell>
          <cell r="M2182">
            <v>0</v>
          </cell>
          <cell r="N2182">
            <v>65</v>
          </cell>
          <cell r="O2182">
            <v>0</v>
          </cell>
          <cell r="P2182">
            <v>32.5</v>
          </cell>
          <cell r="Q2182">
            <v>0</v>
          </cell>
          <cell r="R2182" t="str">
            <v>HIVER 2020</v>
          </cell>
          <cell r="S2182" t="str">
            <v>SHOES</v>
          </cell>
          <cell r="T2182" t="str">
            <v>MAN</v>
          </cell>
          <cell r="U2182" t="str">
            <v>(vide)</v>
          </cell>
          <cell r="V2182" t="str">
            <v>PAI</v>
          </cell>
          <cell r="W2182">
            <v>34</v>
          </cell>
          <cell r="X2182">
            <v>34</v>
          </cell>
          <cell r="AQ2182">
            <v>3</v>
          </cell>
          <cell r="AR2182">
            <v>5</v>
          </cell>
          <cell r="AS2182">
            <v>5</v>
          </cell>
          <cell r="AT2182">
            <v>9</v>
          </cell>
          <cell r="AU2182">
            <v>6</v>
          </cell>
          <cell r="AV2182">
            <v>3</v>
          </cell>
          <cell r="AW2182">
            <v>3</v>
          </cell>
        </row>
        <row r="2183">
          <cell r="D2183" t="str">
            <v>3112YDW-A03-C8M</v>
          </cell>
          <cell r="E2183" t="str">
            <v>3112YDW</v>
          </cell>
          <cell r="F2183" t="str">
            <v>CURTIS</v>
          </cell>
          <cell r="G2183" t="str">
            <v>A03</v>
          </cell>
          <cell r="H2183" t="str">
            <v>RED CHILY PEPPER/WHITE/BLACK</v>
          </cell>
          <cell r="I2183">
            <v>12.592000000000001</v>
          </cell>
          <cell r="J2183">
            <v>70</v>
          </cell>
          <cell r="K2183">
            <v>0</v>
          </cell>
          <cell r="L2183">
            <v>35</v>
          </cell>
          <cell r="M2183">
            <v>0</v>
          </cell>
          <cell r="N2183">
            <v>0</v>
          </cell>
          <cell r="O2183">
            <v>0</v>
          </cell>
          <cell r="P2183">
            <v>0</v>
          </cell>
          <cell r="Q2183">
            <v>0</v>
          </cell>
          <cell r="R2183" t="str">
            <v>HIVER 2020</v>
          </cell>
          <cell r="S2183" t="str">
            <v>SHOES</v>
          </cell>
          <cell r="T2183" t="str">
            <v>MAN</v>
          </cell>
          <cell r="U2183" t="str">
            <v>40-1|41-1|42-2|43-2|44-1|45-1</v>
          </cell>
          <cell r="V2183" t="str">
            <v>C8M</v>
          </cell>
          <cell r="W2183">
            <v>192</v>
          </cell>
          <cell r="X2183">
            <v>24</v>
          </cell>
          <cell r="CG2183">
            <v>24</v>
          </cell>
        </row>
        <row r="2184">
          <cell r="D2184" t="str">
            <v>3112YEW-A04-PAI</v>
          </cell>
          <cell r="E2184" t="str">
            <v>3112YEW</v>
          </cell>
          <cell r="F2184" t="str">
            <v>JOLINO</v>
          </cell>
          <cell r="G2184" t="str">
            <v>A04</v>
          </cell>
          <cell r="H2184" t="str">
            <v>BLUE NIGHT/DOMINO/MOJO</v>
          </cell>
          <cell r="I2184">
            <v>13.116</v>
          </cell>
          <cell r="J2184">
            <v>65</v>
          </cell>
          <cell r="K2184">
            <v>0</v>
          </cell>
          <cell r="L2184">
            <v>32.5</v>
          </cell>
          <cell r="M2184">
            <v>0</v>
          </cell>
          <cell r="N2184">
            <v>60</v>
          </cell>
          <cell r="O2184">
            <v>0</v>
          </cell>
          <cell r="P2184">
            <v>24</v>
          </cell>
          <cell r="Q2184">
            <v>0</v>
          </cell>
          <cell r="R2184" t="str">
            <v>HIVER 2020</v>
          </cell>
          <cell r="S2184" t="str">
            <v>SHOES</v>
          </cell>
          <cell r="T2184" t="str">
            <v>MAN</v>
          </cell>
          <cell r="U2184" t="str">
            <v>(vide)</v>
          </cell>
          <cell r="V2184" t="str">
            <v>PAI</v>
          </cell>
          <cell r="W2184">
            <v>43</v>
          </cell>
          <cell r="X2184">
            <v>43</v>
          </cell>
          <cell r="AQ2184">
            <v>12</v>
          </cell>
          <cell r="AR2184">
            <v>2</v>
          </cell>
          <cell r="AS2184">
            <v>8</v>
          </cell>
          <cell r="AT2184">
            <v>14</v>
          </cell>
          <cell r="AU2184">
            <v>1</v>
          </cell>
          <cell r="AV2184">
            <v>6</v>
          </cell>
        </row>
        <row r="2185">
          <cell r="D2185" t="str">
            <v>3112YEW-A04-C8M</v>
          </cell>
          <cell r="E2185" t="str">
            <v>3112YEW</v>
          </cell>
          <cell r="F2185" t="str">
            <v>JOLINO</v>
          </cell>
          <cell r="G2185" t="str">
            <v>A04</v>
          </cell>
          <cell r="H2185" t="str">
            <v>BLUE NIGHT/DOMINO/MOJO</v>
          </cell>
          <cell r="I2185">
            <v>13.116</v>
          </cell>
          <cell r="J2185">
            <v>65</v>
          </cell>
          <cell r="K2185">
            <v>0</v>
          </cell>
          <cell r="L2185">
            <v>32.5</v>
          </cell>
          <cell r="M2185">
            <v>0</v>
          </cell>
          <cell r="N2185">
            <v>60</v>
          </cell>
          <cell r="O2185">
            <v>0</v>
          </cell>
          <cell r="P2185">
            <v>24</v>
          </cell>
          <cell r="Q2185">
            <v>0</v>
          </cell>
          <cell r="R2185" t="str">
            <v>HIVER 2020</v>
          </cell>
          <cell r="S2185" t="str">
            <v>SHOES</v>
          </cell>
          <cell r="T2185" t="str">
            <v>MAN</v>
          </cell>
          <cell r="U2185" t="str">
            <v>40-1|41-1|42-2|43-2|44-1|45-1</v>
          </cell>
          <cell r="V2185" t="str">
            <v>C8M</v>
          </cell>
          <cell r="W2185">
            <v>112</v>
          </cell>
          <cell r="X2185">
            <v>14</v>
          </cell>
          <cell r="CG2185">
            <v>14</v>
          </cell>
        </row>
        <row r="2186">
          <cell r="D2186" t="str">
            <v>3112YEW-A05-C12MN</v>
          </cell>
          <cell r="E2186" t="str">
            <v>3112YEW</v>
          </cell>
          <cell r="F2186" t="str">
            <v>JOLINO</v>
          </cell>
          <cell r="G2186" t="str">
            <v>A05</v>
          </cell>
          <cell r="H2186" t="str">
            <v>BLUE DK NAVY/GREYDK/BROWN BRON</v>
          </cell>
          <cell r="I2186">
            <v>13.116</v>
          </cell>
          <cell r="J2186">
            <v>65</v>
          </cell>
          <cell r="K2186">
            <v>0</v>
          </cell>
          <cell r="L2186">
            <v>32.5</v>
          </cell>
          <cell r="M2186">
            <v>0</v>
          </cell>
          <cell r="N2186">
            <v>60</v>
          </cell>
          <cell r="O2186">
            <v>0</v>
          </cell>
          <cell r="P2186">
            <v>24</v>
          </cell>
          <cell r="Q2186">
            <v>0</v>
          </cell>
          <cell r="R2186" t="str">
            <v>HIVER 2020</v>
          </cell>
          <cell r="S2186" t="str">
            <v>SHOES</v>
          </cell>
          <cell r="T2186" t="str">
            <v>MAN</v>
          </cell>
          <cell r="U2186" t="str">
            <v>40-1|41-2|42-2|43-3|44-2|45-1|46-1</v>
          </cell>
          <cell r="V2186" t="str">
            <v>C12MN</v>
          </cell>
          <cell r="W2186">
            <v>156</v>
          </cell>
          <cell r="X2186">
            <v>13</v>
          </cell>
          <cell r="CG2186">
            <v>13</v>
          </cell>
        </row>
        <row r="2187">
          <cell r="D2187" t="str">
            <v>3112YEW-A05-PAI</v>
          </cell>
          <cell r="E2187" t="str">
            <v>3112YEW</v>
          </cell>
          <cell r="F2187" t="str">
            <v>JOLINO</v>
          </cell>
          <cell r="G2187" t="str">
            <v>A05</v>
          </cell>
          <cell r="H2187" t="str">
            <v>BLUE DK NAVY/GREYDK/BROWN BRON</v>
          </cell>
          <cell r="I2187">
            <v>13.116</v>
          </cell>
          <cell r="J2187">
            <v>65</v>
          </cell>
          <cell r="K2187">
            <v>0</v>
          </cell>
          <cell r="L2187">
            <v>32.5</v>
          </cell>
          <cell r="M2187">
            <v>0</v>
          </cell>
          <cell r="N2187">
            <v>60</v>
          </cell>
          <cell r="O2187">
            <v>0</v>
          </cell>
          <cell r="P2187">
            <v>24</v>
          </cell>
          <cell r="Q2187">
            <v>0</v>
          </cell>
          <cell r="R2187" t="str">
            <v>HIVER 2020</v>
          </cell>
          <cell r="S2187" t="str">
            <v>SHOES</v>
          </cell>
          <cell r="T2187" t="str">
            <v>MAN</v>
          </cell>
          <cell r="U2187" t="str">
            <v>(vide)</v>
          </cell>
          <cell r="V2187" t="str">
            <v>PAI</v>
          </cell>
          <cell r="W2187">
            <v>108</v>
          </cell>
          <cell r="X2187">
            <v>108</v>
          </cell>
          <cell r="AQ2187">
            <v>24</v>
          </cell>
          <cell r="AR2187">
            <v>2</v>
          </cell>
          <cell r="AS2187">
            <v>27</v>
          </cell>
          <cell r="AT2187">
            <v>28</v>
          </cell>
          <cell r="AU2187">
            <v>2</v>
          </cell>
          <cell r="AV2187">
            <v>25</v>
          </cell>
        </row>
        <row r="2188">
          <cell r="D2188" t="str">
            <v>3112YGW-A13-PAI</v>
          </cell>
          <cell r="E2188" t="str">
            <v>3112YGW</v>
          </cell>
          <cell r="F2188" t="str">
            <v>VENTURI</v>
          </cell>
          <cell r="G2188" t="str">
            <v>A13</v>
          </cell>
          <cell r="H2188" t="str">
            <v>WHITE/BLUE ASTER/CASAL</v>
          </cell>
          <cell r="I2188">
            <v>12.353999999999999</v>
          </cell>
          <cell r="J2188">
            <v>70</v>
          </cell>
          <cell r="K2188">
            <v>0</v>
          </cell>
          <cell r="L2188">
            <v>35</v>
          </cell>
          <cell r="M2188">
            <v>0</v>
          </cell>
          <cell r="N2188">
            <v>60</v>
          </cell>
          <cell r="O2188">
            <v>0</v>
          </cell>
          <cell r="P2188">
            <v>30</v>
          </cell>
          <cell r="Q2188">
            <v>0</v>
          </cell>
          <cell r="R2188" t="str">
            <v>HIVER 2020</v>
          </cell>
          <cell r="S2188" t="str">
            <v>SHOES</v>
          </cell>
          <cell r="T2188" t="str">
            <v>MAN</v>
          </cell>
          <cell r="U2188" t="str">
            <v>(vide)</v>
          </cell>
          <cell r="V2188" t="str">
            <v>PAI</v>
          </cell>
          <cell r="W2188">
            <v>6</v>
          </cell>
          <cell r="X2188">
            <v>6</v>
          </cell>
          <cell r="AQ2188">
            <v>3</v>
          </cell>
          <cell r="AT2188">
            <v>3</v>
          </cell>
        </row>
        <row r="2189">
          <cell r="D2189" t="str">
            <v>3112YGW-A15-C12MN</v>
          </cell>
          <cell r="E2189" t="str">
            <v>3112YGW</v>
          </cell>
          <cell r="F2189" t="str">
            <v>VENTURI</v>
          </cell>
          <cell r="G2189" t="str">
            <v>A15</v>
          </cell>
          <cell r="H2189" t="str">
            <v>BLACK/WHITE/GREEN LIME</v>
          </cell>
          <cell r="I2189">
            <v>12.353999999999999</v>
          </cell>
          <cell r="J2189">
            <v>70</v>
          </cell>
          <cell r="K2189">
            <v>0</v>
          </cell>
          <cell r="L2189">
            <v>35</v>
          </cell>
          <cell r="M2189">
            <v>0</v>
          </cell>
          <cell r="N2189">
            <v>60</v>
          </cell>
          <cell r="O2189">
            <v>0</v>
          </cell>
          <cell r="P2189">
            <v>30</v>
          </cell>
          <cell r="Q2189">
            <v>0</v>
          </cell>
          <cell r="R2189" t="str">
            <v>HIVER 2020</v>
          </cell>
          <cell r="S2189" t="str">
            <v>SHOES</v>
          </cell>
          <cell r="T2189" t="str">
            <v>MAN</v>
          </cell>
          <cell r="U2189" t="str">
            <v>40-1|41-2|42-2|43-3|44-2|45-1|46-1</v>
          </cell>
          <cell r="V2189" t="str">
            <v>C12MN</v>
          </cell>
          <cell r="W2189">
            <v>324</v>
          </cell>
          <cell r="X2189">
            <v>27</v>
          </cell>
          <cell r="CG2189">
            <v>27</v>
          </cell>
        </row>
        <row r="2190">
          <cell r="D2190" t="str">
            <v>3112YGW-A15-PAI</v>
          </cell>
          <cell r="E2190" t="str">
            <v>3112YGW</v>
          </cell>
          <cell r="F2190" t="str">
            <v>VENTURI</v>
          </cell>
          <cell r="G2190" t="str">
            <v>A15</v>
          </cell>
          <cell r="H2190" t="str">
            <v>BLACK/WHITE/GREEN LIME</v>
          </cell>
          <cell r="I2190">
            <v>12.353999999999999</v>
          </cell>
          <cell r="J2190">
            <v>70</v>
          </cell>
          <cell r="K2190">
            <v>0</v>
          </cell>
          <cell r="L2190">
            <v>35</v>
          </cell>
          <cell r="M2190">
            <v>0</v>
          </cell>
          <cell r="N2190">
            <v>60</v>
          </cell>
          <cell r="O2190">
            <v>0</v>
          </cell>
          <cell r="P2190">
            <v>30</v>
          </cell>
          <cell r="Q2190">
            <v>0</v>
          </cell>
          <cell r="R2190" t="str">
            <v>HIVER 2020</v>
          </cell>
          <cell r="S2190" t="str">
            <v>SHOES</v>
          </cell>
          <cell r="T2190" t="str">
            <v>MAN</v>
          </cell>
          <cell r="U2190" t="str">
            <v>(vide)</v>
          </cell>
          <cell r="V2190" t="str">
            <v>PAI</v>
          </cell>
          <cell r="W2190">
            <v>36</v>
          </cell>
          <cell r="X2190">
            <v>36</v>
          </cell>
          <cell r="AQ2190">
            <v>3</v>
          </cell>
          <cell r="AR2190">
            <v>6</v>
          </cell>
          <cell r="AS2190">
            <v>6</v>
          </cell>
          <cell r="AT2190">
            <v>9</v>
          </cell>
          <cell r="AU2190">
            <v>6</v>
          </cell>
          <cell r="AV2190">
            <v>3</v>
          </cell>
          <cell r="AW2190">
            <v>3</v>
          </cell>
        </row>
        <row r="2191">
          <cell r="D2191" t="str">
            <v>3112YJW-A28-C12W</v>
          </cell>
          <cell r="E2191" t="str">
            <v>3112YJW</v>
          </cell>
          <cell r="F2191" t="str">
            <v>CURTIS</v>
          </cell>
          <cell r="G2191" t="str">
            <v>A28</v>
          </cell>
          <cell r="H2191" t="str">
            <v>BLACK</v>
          </cell>
          <cell r="I2191">
            <v>12.308999999999999</v>
          </cell>
          <cell r="J2191">
            <v>70</v>
          </cell>
          <cell r="K2191">
            <v>0</v>
          </cell>
          <cell r="L2191">
            <v>35</v>
          </cell>
          <cell r="M2191">
            <v>0</v>
          </cell>
          <cell r="N2191">
            <v>65</v>
          </cell>
          <cell r="O2191">
            <v>0</v>
          </cell>
          <cell r="P2191">
            <v>32.5</v>
          </cell>
          <cell r="Q2191">
            <v>0</v>
          </cell>
          <cell r="R2191" t="str">
            <v>HIVER 2020</v>
          </cell>
          <cell r="S2191" t="str">
            <v>SHOES</v>
          </cell>
          <cell r="T2191" t="str">
            <v>WOMAN</v>
          </cell>
          <cell r="U2191" t="str">
            <v>36-1|37-2|38-3|39-3|40-2|41-1</v>
          </cell>
          <cell r="V2191" t="str">
            <v>C12W</v>
          </cell>
          <cell r="W2191">
            <v>492</v>
          </cell>
          <cell r="X2191">
            <v>41</v>
          </cell>
          <cell r="CG2191">
            <v>41</v>
          </cell>
        </row>
        <row r="2192">
          <cell r="D2192" t="str">
            <v>3112YJW-A28-PAI</v>
          </cell>
          <cell r="E2192" t="str">
            <v>3112YJW</v>
          </cell>
          <cell r="F2192" t="str">
            <v>CURTIS</v>
          </cell>
          <cell r="G2192" t="str">
            <v>A28</v>
          </cell>
          <cell r="H2192" t="str">
            <v>BLACK</v>
          </cell>
          <cell r="I2192">
            <v>12.308999999999999</v>
          </cell>
          <cell r="J2192">
            <v>70</v>
          </cell>
          <cell r="K2192">
            <v>0</v>
          </cell>
          <cell r="L2192">
            <v>35</v>
          </cell>
          <cell r="M2192">
            <v>0</v>
          </cell>
          <cell r="N2192">
            <v>65</v>
          </cell>
          <cell r="O2192">
            <v>0</v>
          </cell>
          <cell r="P2192">
            <v>32.5</v>
          </cell>
          <cell r="Q2192">
            <v>0</v>
          </cell>
          <cell r="R2192" t="str">
            <v>HIVER 2020</v>
          </cell>
          <cell r="S2192" t="str">
            <v>SHOES</v>
          </cell>
          <cell r="T2192" t="str">
            <v>WOMAN</v>
          </cell>
          <cell r="U2192" t="str">
            <v>(vide)</v>
          </cell>
          <cell r="V2192" t="str">
            <v>PAI</v>
          </cell>
          <cell r="W2192">
            <v>24</v>
          </cell>
          <cell r="X2192">
            <v>24</v>
          </cell>
          <cell r="AM2192">
            <v>2</v>
          </cell>
          <cell r="AN2192">
            <v>4</v>
          </cell>
          <cell r="AO2192">
            <v>6</v>
          </cell>
          <cell r="AP2192">
            <v>6</v>
          </cell>
          <cell r="AQ2192">
            <v>4</v>
          </cell>
          <cell r="AR2192">
            <v>2</v>
          </cell>
        </row>
        <row r="2193">
          <cell r="D2193" t="str">
            <v>3112YJW-A31-C12W</v>
          </cell>
          <cell r="E2193" t="str">
            <v>3112YJW</v>
          </cell>
          <cell r="F2193" t="str">
            <v>CURTIS</v>
          </cell>
          <cell r="G2193" t="str">
            <v>A31</v>
          </cell>
          <cell r="H2193" t="str">
            <v>BLUE INSIGNIA/SANTA FE</v>
          </cell>
          <cell r="I2193">
            <v>12.308999999999999</v>
          </cell>
          <cell r="J2193">
            <v>70</v>
          </cell>
          <cell r="K2193">
            <v>0</v>
          </cell>
          <cell r="L2193">
            <v>35</v>
          </cell>
          <cell r="M2193">
            <v>0</v>
          </cell>
          <cell r="N2193">
            <v>65</v>
          </cell>
          <cell r="O2193">
            <v>0</v>
          </cell>
          <cell r="P2193">
            <v>32.5</v>
          </cell>
          <cell r="Q2193">
            <v>0</v>
          </cell>
          <cell r="R2193" t="str">
            <v>HIVER 2020</v>
          </cell>
          <cell r="S2193" t="str">
            <v>SHOES</v>
          </cell>
          <cell r="T2193" t="str">
            <v>WOMAN</v>
          </cell>
          <cell r="U2193" t="str">
            <v>36-1|37-2|38-3|39-3|40-2|41-1</v>
          </cell>
          <cell r="V2193" t="str">
            <v>C12W</v>
          </cell>
          <cell r="W2193">
            <v>432</v>
          </cell>
          <cell r="X2193">
            <v>36</v>
          </cell>
          <cell r="CG2193">
            <v>36</v>
          </cell>
        </row>
        <row r="2194">
          <cell r="D2194" t="str">
            <v>3112YJW-A31-PAI</v>
          </cell>
          <cell r="E2194" t="str">
            <v>3112YJW</v>
          </cell>
          <cell r="F2194" t="str">
            <v>CURTIS</v>
          </cell>
          <cell r="G2194" t="str">
            <v>A31</v>
          </cell>
          <cell r="H2194" t="str">
            <v>BLUE INSIGNIA/SANTA FE</v>
          </cell>
          <cell r="I2194">
            <v>12.308999999999999</v>
          </cell>
          <cell r="J2194">
            <v>70</v>
          </cell>
          <cell r="K2194">
            <v>0</v>
          </cell>
          <cell r="L2194">
            <v>35</v>
          </cell>
          <cell r="M2194">
            <v>0</v>
          </cell>
          <cell r="N2194">
            <v>65</v>
          </cell>
          <cell r="O2194">
            <v>0</v>
          </cell>
          <cell r="P2194">
            <v>32.5</v>
          </cell>
          <cell r="Q2194">
            <v>0</v>
          </cell>
          <cell r="R2194" t="str">
            <v>HIVER 2020</v>
          </cell>
          <cell r="S2194" t="str">
            <v>SHOES</v>
          </cell>
          <cell r="T2194" t="str">
            <v>WOMAN</v>
          </cell>
          <cell r="U2194" t="str">
            <v>(vide)</v>
          </cell>
          <cell r="V2194" t="str">
            <v>PAI</v>
          </cell>
          <cell r="W2194">
            <v>24</v>
          </cell>
          <cell r="X2194">
            <v>24</v>
          </cell>
          <cell r="AM2194">
            <v>2</v>
          </cell>
          <cell r="AN2194">
            <v>4</v>
          </cell>
          <cell r="AO2194">
            <v>6</v>
          </cell>
          <cell r="AP2194">
            <v>6</v>
          </cell>
          <cell r="AQ2194">
            <v>4</v>
          </cell>
          <cell r="AR2194">
            <v>2</v>
          </cell>
        </row>
        <row r="2195">
          <cell r="D2195" t="str">
            <v>3112YPW-A21-C14BB</v>
          </cell>
          <cell r="E2195" t="str">
            <v>3112YPW</v>
          </cell>
          <cell r="F2195" t="str">
            <v>VANDHI 2V</v>
          </cell>
          <cell r="G2195" t="str">
            <v>A21</v>
          </cell>
          <cell r="H2195" t="str">
            <v>TUNA/RED/WHITE</v>
          </cell>
          <cell r="I2195">
            <v>7.5259999999999998</v>
          </cell>
          <cell r="J2195">
            <v>30</v>
          </cell>
          <cell r="K2195">
            <v>0</v>
          </cell>
          <cell r="L2195">
            <v>15</v>
          </cell>
          <cell r="M2195">
            <v>0</v>
          </cell>
          <cell r="N2195">
            <v>28</v>
          </cell>
          <cell r="O2195">
            <v>0</v>
          </cell>
          <cell r="P2195">
            <v>14</v>
          </cell>
          <cell r="Q2195">
            <v>0</v>
          </cell>
          <cell r="R2195" t="str">
            <v>ETE 2020</v>
          </cell>
          <cell r="S2195" t="str">
            <v>SHOES</v>
          </cell>
          <cell r="T2195" t="str">
            <v>BABY</v>
          </cell>
          <cell r="U2195" t="str">
            <v>22-2|23-2|24-2|25-2|26-3|27-3</v>
          </cell>
          <cell r="V2195" t="str">
            <v>C14BB</v>
          </cell>
          <cell r="W2195">
            <v>476</v>
          </cell>
          <cell r="X2195">
            <v>34</v>
          </cell>
          <cell r="CG2195">
            <v>34</v>
          </cell>
        </row>
        <row r="2196">
          <cell r="D2196" t="str">
            <v>3112YPW-A21-PAI</v>
          </cell>
          <cell r="E2196" t="str">
            <v>3112YPW</v>
          </cell>
          <cell r="F2196" t="str">
            <v>VANDHI 2V</v>
          </cell>
          <cell r="G2196" t="str">
            <v>A21</v>
          </cell>
          <cell r="H2196" t="str">
            <v>TUNA/RED/WHITE</v>
          </cell>
          <cell r="I2196">
            <v>7.5259999999999998</v>
          </cell>
          <cell r="J2196">
            <v>30</v>
          </cell>
          <cell r="K2196">
            <v>0</v>
          </cell>
          <cell r="L2196">
            <v>15</v>
          </cell>
          <cell r="M2196">
            <v>0</v>
          </cell>
          <cell r="N2196">
            <v>28</v>
          </cell>
          <cell r="O2196">
            <v>0</v>
          </cell>
          <cell r="P2196">
            <v>14</v>
          </cell>
          <cell r="Q2196">
            <v>0</v>
          </cell>
          <cell r="R2196" t="str">
            <v>ETE 2020</v>
          </cell>
          <cell r="S2196" t="str">
            <v>SHOES</v>
          </cell>
          <cell r="T2196" t="str">
            <v>BABY</v>
          </cell>
          <cell r="U2196" t="str">
            <v>(vide)</v>
          </cell>
          <cell r="V2196" t="str">
            <v>PAI</v>
          </cell>
          <cell r="W2196">
            <v>27</v>
          </cell>
          <cell r="X2196">
            <v>27</v>
          </cell>
          <cell r="Y2196">
            <v>4</v>
          </cell>
          <cell r="Z2196">
            <v>3</v>
          </cell>
          <cell r="AA2196">
            <v>4</v>
          </cell>
          <cell r="AB2196">
            <v>4</v>
          </cell>
          <cell r="AC2196">
            <v>6</v>
          </cell>
          <cell r="AD2196">
            <v>6</v>
          </cell>
        </row>
        <row r="2197">
          <cell r="D2197" t="str">
            <v>3112YYW-A03-PAI</v>
          </cell>
          <cell r="E2197" t="str">
            <v>3112YYW</v>
          </cell>
          <cell r="F2197" t="str">
            <v>SNUGGER</v>
          </cell>
          <cell r="G2197" t="str">
            <v>A03</v>
          </cell>
          <cell r="H2197" t="str">
            <v>WHITE/BLACK/VALENCIA</v>
          </cell>
          <cell r="I2197">
            <v>10.943</v>
          </cell>
          <cell r="J2197">
            <v>60</v>
          </cell>
          <cell r="K2197">
            <v>0</v>
          </cell>
          <cell r="L2197">
            <v>30</v>
          </cell>
          <cell r="M2197">
            <v>0</v>
          </cell>
          <cell r="N2197">
            <v>55</v>
          </cell>
          <cell r="O2197">
            <v>0</v>
          </cell>
          <cell r="P2197">
            <v>22</v>
          </cell>
          <cell r="Q2197">
            <v>0</v>
          </cell>
          <cell r="R2197" t="str">
            <v>ETE 2021</v>
          </cell>
          <cell r="S2197" t="str">
            <v>SHOES</v>
          </cell>
          <cell r="T2197" t="str">
            <v>MAN</v>
          </cell>
          <cell r="U2197" t="str">
            <v>(vide)</v>
          </cell>
          <cell r="V2197" t="str">
            <v>PAI</v>
          </cell>
          <cell r="W2197">
            <v>22</v>
          </cell>
          <cell r="X2197">
            <v>22</v>
          </cell>
          <cell r="AQ2197">
            <v>1</v>
          </cell>
          <cell r="AR2197">
            <v>1</v>
          </cell>
          <cell r="AS2197">
            <v>9</v>
          </cell>
          <cell r="AT2197">
            <v>9</v>
          </cell>
          <cell r="AU2197">
            <v>2</v>
          </cell>
        </row>
        <row r="2198">
          <cell r="D2198" t="str">
            <v>3112YYW-A18-C12MN</v>
          </cell>
          <cell r="E2198" t="str">
            <v>3112YYW</v>
          </cell>
          <cell r="F2198" t="str">
            <v>SNUGGER</v>
          </cell>
          <cell r="G2198" t="str">
            <v>A18</v>
          </cell>
          <cell r="H2198" t="str">
            <v>BLACK/RED</v>
          </cell>
          <cell r="I2198">
            <v>10.943</v>
          </cell>
          <cell r="J2198">
            <v>60</v>
          </cell>
          <cell r="K2198">
            <v>0</v>
          </cell>
          <cell r="L2198">
            <v>30</v>
          </cell>
          <cell r="M2198">
            <v>0</v>
          </cell>
          <cell r="N2198">
            <v>55</v>
          </cell>
          <cell r="O2198">
            <v>0</v>
          </cell>
          <cell r="P2198">
            <v>22</v>
          </cell>
          <cell r="Q2198">
            <v>0</v>
          </cell>
          <cell r="R2198" t="str">
            <v>ETE 2021</v>
          </cell>
          <cell r="S2198" t="str">
            <v>SHOES</v>
          </cell>
          <cell r="T2198" t="str">
            <v>MAN</v>
          </cell>
          <cell r="U2198" t="str">
            <v>40-1|41-2|42-2|43-3|44-2|45-1|46-1</v>
          </cell>
          <cell r="V2198" t="str">
            <v>C12MN</v>
          </cell>
          <cell r="W2198">
            <v>72</v>
          </cell>
          <cell r="X2198">
            <v>6</v>
          </cell>
          <cell r="CG2198">
            <v>6</v>
          </cell>
        </row>
        <row r="2199">
          <cell r="D2199" t="str">
            <v>3112YYW-A18-PAI</v>
          </cell>
          <cell r="E2199" t="str">
            <v>3112YYW</v>
          </cell>
          <cell r="F2199" t="str">
            <v>SNUGGER</v>
          </cell>
          <cell r="G2199" t="str">
            <v>A18</v>
          </cell>
          <cell r="H2199" t="str">
            <v>BLACK/RED</v>
          </cell>
          <cell r="I2199">
            <v>10.943</v>
          </cell>
          <cell r="J2199">
            <v>60</v>
          </cell>
          <cell r="K2199">
            <v>0</v>
          </cell>
          <cell r="L2199">
            <v>30</v>
          </cell>
          <cell r="M2199">
            <v>0</v>
          </cell>
          <cell r="N2199">
            <v>55</v>
          </cell>
          <cell r="O2199">
            <v>0</v>
          </cell>
          <cell r="P2199">
            <v>22</v>
          </cell>
          <cell r="Q2199">
            <v>0</v>
          </cell>
          <cell r="R2199" t="str">
            <v>ETE 2021</v>
          </cell>
          <cell r="S2199" t="str">
            <v>SHOES</v>
          </cell>
          <cell r="T2199" t="str">
            <v>MAN</v>
          </cell>
          <cell r="U2199" t="str">
            <v>(vide)</v>
          </cell>
          <cell r="V2199" t="str">
            <v>PAI</v>
          </cell>
          <cell r="W2199">
            <v>42</v>
          </cell>
          <cell r="X2199">
            <v>42</v>
          </cell>
          <cell r="AQ2199">
            <v>2</v>
          </cell>
          <cell r="AR2199">
            <v>5</v>
          </cell>
          <cell r="AS2199">
            <v>6</v>
          </cell>
          <cell r="AT2199">
            <v>15</v>
          </cell>
          <cell r="AU2199">
            <v>10</v>
          </cell>
          <cell r="AV2199">
            <v>4</v>
          </cell>
        </row>
        <row r="2200">
          <cell r="D2200" t="str">
            <v>3112YYW-A18-C12M</v>
          </cell>
          <cell r="E2200" t="str">
            <v>3112YYW</v>
          </cell>
          <cell r="F2200" t="str">
            <v>SNUGGER</v>
          </cell>
          <cell r="G2200" t="str">
            <v>A18</v>
          </cell>
          <cell r="H2200" t="str">
            <v>BLACK/RED</v>
          </cell>
          <cell r="I2200">
            <v>10.943</v>
          </cell>
          <cell r="J2200">
            <v>60</v>
          </cell>
          <cell r="K2200">
            <v>0</v>
          </cell>
          <cell r="L2200">
            <v>30</v>
          </cell>
          <cell r="M2200">
            <v>0</v>
          </cell>
          <cell r="N2200">
            <v>55</v>
          </cell>
          <cell r="O2200">
            <v>0</v>
          </cell>
          <cell r="P2200">
            <v>22</v>
          </cell>
          <cell r="Q2200">
            <v>0</v>
          </cell>
          <cell r="R2200" t="str">
            <v>ETE 2021</v>
          </cell>
          <cell r="S2200" t="str">
            <v>SHOES</v>
          </cell>
          <cell r="T2200" t="str">
            <v>MAN</v>
          </cell>
          <cell r="U2200" t="str">
            <v>40-1|41-2|42-3|43-3|44-2|45-1</v>
          </cell>
          <cell r="V2200" t="str">
            <v>C12M</v>
          </cell>
          <cell r="W2200">
            <v>96</v>
          </cell>
          <cell r="X2200">
            <v>8</v>
          </cell>
          <cell r="CG2200">
            <v>8</v>
          </cell>
        </row>
        <row r="2201">
          <cell r="D2201" t="str">
            <v>3112YZW-A04-C14M</v>
          </cell>
          <cell r="E2201" t="str">
            <v>3112YZW</v>
          </cell>
          <cell r="F2201" t="str">
            <v>BIRDY PU</v>
          </cell>
          <cell r="G2201" t="str">
            <v>A04</v>
          </cell>
          <cell r="H2201" t="str">
            <v>BLACK/GREY DK</v>
          </cell>
          <cell r="I2201">
            <v>8.0329999999999995</v>
          </cell>
          <cell r="J2201">
            <v>50</v>
          </cell>
          <cell r="K2201">
            <v>0</v>
          </cell>
          <cell r="L2201">
            <v>25</v>
          </cell>
          <cell r="M2201">
            <v>0</v>
          </cell>
          <cell r="N2201">
            <v>45</v>
          </cell>
          <cell r="O2201">
            <v>0</v>
          </cell>
          <cell r="P2201">
            <v>22.5</v>
          </cell>
          <cell r="Q2201">
            <v>0</v>
          </cell>
          <cell r="R2201" t="str">
            <v>ETE 2020</v>
          </cell>
          <cell r="S2201" t="str">
            <v>SHOES</v>
          </cell>
          <cell r="T2201" t="str">
            <v>MAN</v>
          </cell>
          <cell r="U2201" t="str">
            <v>40-1|41-2|42-3|43-3|44-2|45-2|46-1</v>
          </cell>
          <cell r="V2201" t="str">
            <v>C14M</v>
          </cell>
          <cell r="W2201">
            <v>952</v>
          </cell>
          <cell r="X2201">
            <v>68</v>
          </cell>
          <cell r="CG2201">
            <v>68</v>
          </cell>
        </row>
        <row r="2202">
          <cell r="D2202" t="str">
            <v>3112YZW-A04-PAI</v>
          </cell>
          <cell r="E2202" t="str">
            <v>3112YZW</v>
          </cell>
          <cell r="F2202" t="str">
            <v>BIRDY PU</v>
          </cell>
          <cell r="G2202" t="str">
            <v>A04</v>
          </cell>
          <cell r="H2202" t="str">
            <v>BLACK/GREY DK</v>
          </cell>
          <cell r="I2202">
            <v>8.0329999999999995</v>
          </cell>
          <cell r="J2202">
            <v>50</v>
          </cell>
          <cell r="K2202">
            <v>0</v>
          </cell>
          <cell r="L2202">
            <v>25</v>
          </cell>
          <cell r="M2202">
            <v>0</v>
          </cell>
          <cell r="N2202">
            <v>45</v>
          </cell>
          <cell r="O2202">
            <v>0</v>
          </cell>
          <cell r="P2202">
            <v>22.5</v>
          </cell>
          <cell r="Q2202">
            <v>0</v>
          </cell>
          <cell r="R2202" t="str">
            <v>ETE 2020</v>
          </cell>
          <cell r="S2202" t="str">
            <v>SHOES</v>
          </cell>
          <cell r="T2202" t="str">
            <v>MAN</v>
          </cell>
          <cell r="U2202" t="str">
            <v>(vide)</v>
          </cell>
          <cell r="V2202" t="str">
            <v>PAI</v>
          </cell>
          <cell r="W2202">
            <v>26</v>
          </cell>
          <cell r="X2202">
            <v>26</v>
          </cell>
          <cell r="AQ2202">
            <v>2</v>
          </cell>
          <cell r="AR2202">
            <v>2</v>
          </cell>
          <cell r="AS2202">
            <v>8</v>
          </cell>
          <cell r="AT2202">
            <v>6</v>
          </cell>
          <cell r="AU2202">
            <v>3</v>
          </cell>
          <cell r="AV2202">
            <v>4</v>
          </cell>
          <cell r="AW2202">
            <v>1</v>
          </cell>
        </row>
        <row r="2203">
          <cell r="D2203" t="str">
            <v>3112Z2W-A04-C14M</v>
          </cell>
          <cell r="E2203" t="str">
            <v>3112Z2W</v>
          </cell>
          <cell r="F2203" t="str">
            <v>BIRDY MESH</v>
          </cell>
          <cell r="G2203" t="str">
            <v>A04</v>
          </cell>
          <cell r="H2203" t="str">
            <v>BLACK/GREY DK</v>
          </cell>
          <cell r="I2203">
            <v>7.976</v>
          </cell>
          <cell r="J2203">
            <v>45</v>
          </cell>
          <cell r="K2203">
            <v>0</v>
          </cell>
          <cell r="L2203">
            <v>22.5</v>
          </cell>
          <cell r="M2203">
            <v>0</v>
          </cell>
          <cell r="N2203">
            <v>40</v>
          </cell>
          <cell r="O2203">
            <v>0</v>
          </cell>
          <cell r="P2203">
            <v>20</v>
          </cell>
          <cell r="Q2203">
            <v>0</v>
          </cell>
          <cell r="R2203" t="str">
            <v>ETE 2020</v>
          </cell>
          <cell r="S2203" t="str">
            <v>SHOES</v>
          </cell>
          <cell r="T2203" t="str">
            <v>MAN</v>
          </cell>
          <cell r="U2203" t="str">
            <v>40-1|41-2|42-3|43-3|44-2|45-2|46-1</v>
          </cell>
          <cell r="V2203" t="str">
            <v>C14M</v>
          </cell>
          <cell r="W2203">
            <v>126</v>
          </cell>
          <cell r="X2203">
            <v>9</v>
          </cell>
          <cell r="CG2203">
            <v>9</v>
          </cell>
        </row>
        <row r="2204">
          <cell r="D2204" t="str">
            <v>3112Z2W-A04-PAI</v>
          </cell>
          <cell r="E2204" t="str">
            <v>3112Z2W</v>
          </cell>
          <cell r="F2204" t="str">
            <v>BIRDY MESH</v>
          </cell>
          <cell r="G2204" t="str">
            <v>A04</v>
          </cell>
          <cell r="H2204" t="str">
            <v>BLACK/GREY DK</v>
          </cell>
          <cell r="I2204">
            <v>7.976</v>
          </cell>
          <cell r="J2204">
            <v>45</v>
          </cell>
          <cell r="K2204">
            <v>0</v>
          </cell>
          <cell r="L2204">
            <v>22.5</v>
          </cell>
          <cell r="M2204">
            <v>0</v>
          </cell>
          <cell r="N2204">
            <v>40</v>
          </cell>
          <cell r="O2204">
            <v>0</v>
          </cell>
          <cell r="P2204">
            <v>20</v>
          </cell>
          <cell r="Q2204">
            <v>0</v>
          </cell>
          <cell r="R2204" t="str">
            <v>ETE 2020</v>
          </cell>
          <cell r="S2204" t="str">
            <v>SHOES</v>
          </cell>
          <cell r="T2204" t="str">
            <v>MAN</v>
          </cell>
          <cell r="U2204" t="str">
            <v>(vide)</v>
          </cell>
          <cell r="V2204" t="str">
            <v>PAI</v>
          </cell>
          <cell r="W2204">
            <v>21</v>
          </cell>
          <cell r="X2204">
            <v>21</v>
          </cell>
          <cell r="AR2204">
            <v>2</v>
          </cell>
          <cell r="AS2204">
            <v>5</v>
          </cell>
          <cell r="AT2204">
            <v>5</v>
          </cell>
          <cell r="AU2204">
            <v>3</v>
          </cell>
          <cell r="AV2204">
            <v>4</v>
          </cell>
          <cell r="AW2204">
            <v>2</v>
          </cell>
        </row>
        <row r="2205">
          <cell r="D2205" t="str">
            <v>3112Z2W-A05-C14M</v>
          </cell>
          <cell r="E2205" t="str">
            <v>3112Z2W</v>
          </cell>
          <cell r="F2205" t="str">
            <v>BIRDY MESH</v>
          </cell>
          <cell r="G2205" t="str">
            <v>A05</v>
          </cell>
          <cell r="H2205" t="str">
            <v>WHITE/BURNING ORANGE/BLACK</v>
          </cell>
          <cell r="I2205">
            <v>7.976</v>
          </cell>
          <cell r="J2205">
            <v>45</v>
          </cell>
          <cell r="K2205">
            <v>0</v>
          </cell>
          <cell r="L2205">
            <v>22.5</v>
          </cell>
          <cell r="M2205">
            <v>0</v>
          </cell>
          <cell r="N2205">
            <v>40</v>
          </cell>
          <cell r="O2205">
            <v>0</v>
          </cell>
          <cell r="P2205">
            <v>20</v>
          </cell>
          <cell r="Q2205">
            <v>0</v>
          </cell>
          <cell r="R2205" t="str">
            <v>ETE 2020</v>
          </cell>
          <cell r="S2205" t="str">
            <v>SHOES</v>
          </cell>
          <cell r="T2205" t="str">
            <v>MAN</v>
          </cell>
          <cell r="U2205" t="str">
            <v>40-1|41-2|42-3|43-3|44-2|45-2|46-1</v>
          </cell>
          <cell r="V2205" t="str">
            <v>C14M</v>
          </cell>
          <cell r="W2205">
            <v>224</v>
          </cell>
          <cell r="X2205">
            <v>16</v>
          </cell>
          <cell r="CG2205">
            <v>16</v>
          </cell>
        </row>
        <row r="2206">
          <cell r="D2206" t="str">
            <v>3112Z2W-A05-PAI</v>
          </cell>
          <cell r="E2206" t="str">
            <v>3112Z2W</v>
          </cell>
          <cell r="F2206" t="str">
            <v>BIRDY MESH</v>
          </cell>
          <cell r="G2206" t="str">
            <v>A05</v>
          </cell>
          <cell r="H2206" t="str">
            <v>WHITE/BURNING ORANGE/BLACK</v>
          </cell>
          <cell r="I2206">
            <v>7.976</v>
          </cell>
          <cell r="J2206">
            <v>45</v>
          </cell>
          <cell r="K2206">
            <v>0</v>
          </cell>
          <cell r="L2206">
            <v>22.5</v>
          </cell>
          <cell r="M2206">
            <v>0</v>
          </cell>
          <cell r="N2206">
            <v>40</v>
          </cell>
          <cell r="O2206">
            <v>0</v>
          </cell>
          <cell r="P2206">
            <v>20</v>
          </cell>
          <cell r="Q2206">
            <v>0</v>
          </cell>
          <cell r="R2206" t="str">
            <v>ETE 2020</v>
          </cell>
          <cell r="S2206" t="str">
            <v>SHOES</v>
          </cell>
          <cell r="T2206" t="str">
            <v>MAN</v>
          </cell>
          <cell r="U2206" t="str">
            <v>(vide)</v>
          </cell>
          <cell r="V2206" t="str">
            <v>PAI</v>
          </cell>
          <cell r="W2206">
            <v>28</v>
          </cell>
          <cell r="X2206">
            <v>28</v>
          </cell>
          <cell r="AQ2206">
            <v>2</v>
          </cell>
          <cell r="AR2206">
            <v>4</v>
          </cell>
          <cell r="AS2206">
            <v>6</v>
          </cell>
          <cell r="AT2206">
            <v>6</v>
          </cell>
          <cell r="AU2206">
            <v>4</v>
          </cell>
          <cell r="AV2206">
            <v>4</v>
          </cell>
          <cell r="AW2206">
            <v>2</v>
          </cell>
        </row>
        <row r="2207">
          <cell r="D2207" t="str">
            <v>3112Z2W-A06-C14M</v>
          </cell>
          <cell r="E2207" t="str">
            <v>3112Z2W</v>
          </cell>
          <cell r="F2207" t="str">
            <v>BIRDY MESH</v>
          </cell>
          <cell r="G2207" t="str">
            <v>A06</v>
          </cell>
          <cell r="H2207" t="str">
            <v>BLUE DARK DENIM/GREY MD</v>
          </cell>
          <cell r="I2207">
            <v>7.976</v>
          </cell>
          <cell r="J2207">
            <v>45</v>
          </cell>
          <cell r="K2207">
            <v>0</v>
          </cell>
          <cell r="L2207">
            <v>22.5</v>
          </cell>
          <cell r="M2207">
            <v>0</v>
          </cell>
          <cell r="N2207">
            <v>40</v>
          </cell>
          <cell r="O2207">
            <v>0</v>
          </cell>
          <cell r="P2207">
            <v>20</v>
          </cell>
          <cell r="Q2207">
            <v>0</v>
          </cell>
          <cell r="R2207" t="str">
            <v>ETE 2020</v>
          </cell>
          <cell r="S2207" t="str">
            <v>SHOES</v>
          </cell>
          <cell r="T2207" t="str">
            <v>MAN</v>
          </cell>
          <cell r="U2207" t="str">
            <v>40-1|41-2|42-3|43-3|44-2|45-2|46-1</v>
          </cell>
          <cell r="V2207" t="str">
            <v>C14M</v>
          </cell>
          <cell r="W2207">
            <v>154</v>
          </cell>
          <cell r="X2207">
            <v>11</v>
          </cell>
          <cell r="CG2207">
            <v>11</v>
          </cell>
        </row>
        <row r="2208">
          <cell r="D2208" t="str">
            <v>3112Z2W-A06-PAI</v>
          </cell>
          <cell r="E2208" t="str">
            <v>3112Z2W</v>
          </cell>
          <cell r="F2208" t="str">
            <v>BIRDY MESH</v>
          </cell>
          <cell r="G2208" t="str">
            <v>A06</v>
          </cell>
          <cell r="H2208" t="str">
            <v>BLUE DARK DENIM/GREY MD</v>
          </cell>
          <cell r="I2208">
            <v>7.976</v>
          </cell>
          <cell r="J2208">
            <v>45</v>
          </cell>
          <cell r="K2208">
            <v>0</v>
          </cell>
          <cell r="L2208">
            <v>22.5</v>
          </cell>
          <cell r="M2208">
            <v>0</v>
          </cell>
          <cell r="N2208">
            <v>40</v>
          </cell>
          <cell r="O2208">
            <v>0</v>
          </cell>
          <cell r="P2208">
            <v>20</v>
          </cell>
          <cell r="Q2208">
            <v>0</v>
          </cell>
          <cell r="R2208" t="str">
            <v>ETE 2020</v>
          </cell>
          <cell r="S2208" t="str">
            <v>SHOES</v>
          </cell>
          <cell r="T2208" t="str">
            <v>MAN</v>
          </cell>
          <cell r="U2208" t="str">
            <v>(vide)</v>
          </cell>
          <cell r="V2208" t="str">
            <v>PAI</v>
          </cell>
          <cell r="W2208">
            <v>25</v>
          </cell>
          <cell r="X2208">
            <v>25</v>
          </cell>
          <cell r="AQ2208">
            <v>2</v>
          </cell>
          <cell r="AR2208">
            <v>4</v>
          </cell>
          <cell r="AS2208">
            <v>4</v>
          </cell>
          <cell r="AT2208">
            <v>5</v>
          </cell>
          <cell r="AU2208">
            <v>4</v>
          </cell>
          <cell r="AV2208">
            <v>4</v>
          </cell>
          <cell r="AW2208">
            <v>2</v>
          </cell>
        </row>
        <row r="2209">
          <cell r="D2209" t="str">
            <v>3112Z3W-A07-C12W</v>
          </cell>
          <cell r="E2209" t="str">
            <v>3112Z3W</v>
          </cell>
          <cell r="F2209" t="str">
            <v>SNUGGER</v>
          </cell>
          <cell r="G2209" t="str">
            <v>A07</v>
          </cell>
          <cell r="H2209" t="str">
            <v>BLACK/WHITE</v>
          </cell>
          <cell r="I2209">
            <v>10.805999999999999</v>
          </cell>
          <cell r="J2209">
            <v>60</v>
          </cell>
          <cell r="K2209">
            <v>0</v>
          </cell>
          <cell r="L2209">
            <v>30</v>
          </cell>
          <cell r="M2209">
            <v>0</v>
          </cell>
          <cell r="N2209">
            <v>55</v>
          </cell>
          <cell r="O2209">
            <v>0</v>
          </cell>
          <cell r="P2209">
            <v>22</v>
          </cell>
          <cell r="Q2209">
            <v>0</v>
          </cell>
          <cell r="R2209" t="str">
            <v>ETE 2021</v>
          </cell>
          <cell r="S2209" t="str">
            <v>SHOES</v>
          </cell>
          <cell r="T2209" t="str">
            <v>WOMAN</v>
          </cell>
          <cell r="U2209" t="str">
            <v>36-1|37-2|38-3|39-3|40-2|41-1</v>
          </cell>
          <cell r="V2209" t="str">
            <v>C12W</v>
          </cell>
          <cell r="W2209">
            <v>48</v>
          </cell>
          <cell r="X2209">
            <v>4</v>
          </cell>
          <cell r="CG2209">
            <v>4</v>
          </cell>
        </row>
        <row r="2210">
          <cell r="D2210" t="str">
            <v>3112Z3W-A07-PAI</v>
          </cell>
          <cell r="E2210" t="str">
            <v>3112Z3W</v>
          </cell>
          <cell r="F2210" t="str">
            <v>SNUGGER</v>
          </cell>
          <cell r="G2210" t="str">
            <v>A07</v>
          </cell>
          <cell r="H2210" t="str">
            <v>BLACK/WHITE</v>
          </cell>
          <cell r="I2210">
            <v>10.805999999999999</v>
          </cell>
          <cell r="J2210">
            <v>60</v>
          </cell>
          <cell r="K2210">
            <v>0</v>
          </cell>
          <cell r="L2210">
            <v>30</v>
          </cell>
          <cell r="M2210">
            <v>0</v>
          </cell>
          <cell r="N2210">
            <v>55</v>
          </cell>
          <cell r="O2210">
            <v>0</v>
          </cell>
          <cell r="P2210">
            <v>22</v>
          </cell>
          <cell r="Q2210">
            <v>0</v>
          </cell>
          <cell r="R2210" t="str">
            <v>ETE 2021</v>
          </cell>
          <cell r="S2210" t="str">
            <v>SHOES</v>
          </cell>
          <cell r="T2210" t="str">
            <v>WOMAN</v>
          </cell>
          <cell r="U2210" t="str">
            <v>(vide)</v>
          </cell>
          <cell r="V2210" t="str">
            <v>PAI</v>
          </cell>
          <cell r="W2210">
            <v>12</v>
          </cell>
          <cell r="X2210">
            <v>12</v>
          </cell>
          <cell r="AM2210">
            <v>1</v>
          </cell>
          <cell r="AN2210">
            <v>2</v>
          </cell>
          <cell r="AO2210">
            <v>3</v>
          </cell>
          <cell r="AP2210">
            <v>3</v>
          </cell>
          <cell r="AQ2210">
            <v>2</v>
          </cell>
          <cell r="AR2210">
            <v>1</v>
          </cell>
        </row>
        <row r="2211">
          <cell r="D2211" t="str">
            <v>3112Z4W-A20-PAI</v>
          </cell>
          <cell r="E2211" t="str">
            <v>3112Z4W</v>
          </cell>
          <cell r="F2211" t="str">
            <v>BIRDY</v>
          </cell>
          <cell r="G2211" t="str">
            <v>A20</v>
          </cell>
          <cell r="H2211" t="str">
            <v>BLACK/MONGOOSE</v>
          </cell>
          <cell r="I2211">
            <v>7.4370000000000003</v>
          </cell>
          <cell r="J2211">
            <v>45</v>
          </cell>
          <cell r="K2211">
            <v>0</v>
          </cell>
          <cell r="L2211">
            <v>22.5</v>
          </cell>
          <cell r="M2211">
            <v>0</v>
          </cell>
          <cell r="N2211">
            <v>40</v>
          </cell>
          <cell r="O2211">
            <v>0</v>
          </cell>
          <cell r="P2211">
            <v>20</v>
          </cell>
          <cell r="Q2211">
            <v>0</v>
          </cell>
          <cell r="R2211" t="str">
            <v>ETE 2020</v>
          </cell>
          <cell r="S2211" t="str">
            <v>SHOES</v>
          </cell>
          <cell r="T2211" t="str">
            <v>WOMAN</v>
          </cell>
          <cell r="U2211" t="str">
            <v>(vide)</v>
          </cell>
          <cell r="V2211" t="str">
            <v>PAI</v>
          </cell>
          <cell r="W2211">
            <v>22</v>
          </cell>
          <cell r="X2211">
            <v>22</v>
          </cell>
          <cell r="AM2211">
            <v>2</v>
          </cell>
          <cell r="AN2211">
            <v>3</v>
          </cell>
          <cell r="AO2211">
            <v>6</v>
          </cell>
          <cell r="AP2211">
            <v>4</v>
          </cell>
          <cell r="AQ2211">
            <v>5</v>
          </cell>
          <cell r="AR2211">
            <v>2</v>
          </cell>
        </row>
        <row r="2212">
          <cell r="D2212" t="str">
            <v>3112Z4W-A20-C12W</v>
          </cell>
          <cell r="E2212" t="str">
            <v>3112Z4W</v>
          </cell>
          <cell r="F2212" t="str">
            <v>BIRDY</v>
          </cell>
          <cell r="G2212" t="str">
            <v>A20</v>
          </cell>
          <cell r="H2212" t="str">
            <v>BLACK/MONGOOSE</v>
          </cell>
          <cell r="I2212">
            <v>7.4370000000000003</v>
          </cell>
          <cell r="J2212">
            <v>45</v>
          </cell>
          <cell r="K2212">
            <v>0</v>
          </cell>
          <cell r="L2212">
            <v>22.5</v>
          </cell>
          <cell r="M2212">
            <v>0</v>
          </cell>
          <cell r="N2212">
            <v>0</v>
          </cell>
          <cell r="O2212">
            <v>0</v>
          </cell>
          <cell r="P2212">
            <v>20</v>
          </cell>
          <cell r="Q2212">
            <v>0</v>
          </cell>
          <cell r="R2212" t="str">
            <v>ETE 2020</v>
          </cell>
          <cell r="S2212" t="str">
            <v>SHOES</v>
          </cell>
          <cell r="T2212" t="str">
            <v>WOMAN</v>
          </cell>
          <cell r="U2212" t="str">
            <v>36-1|37-2|38-3|39-3|40-2|41-1</v>
          </cell>
          <cell r="V2212" t="str">
            <v>C12W</v>
          </cell>
          <cell r="W2212">
            <v>228</v>
          </cell>
          <cell r="X2212">
            <v>19</v>
          </cell>
          <cell r="CG2212">
            <v>19</v>
          </cell>
        </row>
        <row r="2213">
          <cell r="D2213" t="str">
            <v>3112Z5W-A03-PAI</v>
          </cell>
          <cell r="E2213" t="str">
            <v>3112Z5W</v>
          </cell>
          <cell r="F2213" t="str">
            <v>SNUGGER LACE JR</v>
          </cell>
          <cell r="G2213" t="str">
            <v>A03</v>
          </cell>
          <cell r="H2213" t="str">
            <v>WHITE/BLACK/VALENCIA</v>
          </cell>
          <cell r="I2213">
            <v>9.1750000000000007</v>
          </cell>
          <cell r="J2213">
            <v>50</v>
          </cell>
          <cell r="K2213">
            <v>0</v>
          </cell>
          <cell r="L2213">
            <v>25</v>
          </cell>
          <cell r="M2213">
            <v>0</v>
          </cell>
          <cell r="N2213">
            <v>45</v>
          </cell>
          <cell r="O2213">
            <v>0</v>
          </cell>
          <cell r="P2213">
            <v>18</v>
          </cell>
          <cell r="Q2213">
            <v>0</v>
          </cell>
          <cell r="R2213" t="str">
            <v>ETE 2021</v>
          </cell>
          <cell r="S2213" t="str">
            <v>SHOES</v>
          </cell>
          <cell r="T2213" t="str">
            <v>KID</v>
          </cell>
          <cell r="U2213" t="str">
            <v>(vide)</v>
          </cell>
          <cell r="V2213" t="str">
            <v>PAI</v>
          </cell>
          <cell r="W2213">
            <v>48</v>
          </cell>
          <cell r="X2213">
            <v>48</v>
          </cell>
          <cell r="AI2213">
            <v>3</v>
          </cell>
          <cell r="AJ2213">
            <v>3</v>
          </cell>
          <cell r="AK2213">
            <v>6</v>
          </cell>
          <cell r="AL2213">
            <v>9</v>
          </cell>
          <cell r="AM2213">
            <v>9</v>
          </cell>
          <cell r="AN2213">
            <v>9</v>
          </cell>
          <cell r="AO2213">
            <v>6</v>
          </cell>
          <cell r="AP2213">
            <v>3</v>
          </cell>
        </row>
        <row r="2214">
          <cell r="D2214" t="str">
            <v>3112Z5W-A03-C16JR</v>
          </cell>
          <cell r="E2214" t="str">
            <v>3112Z5W</v>
          </cell>
          <cell r="F2214" t="str">
            <v>SNUGGER LACE JR</v>
          </cell>
          <cell r="G2214" t="str">
            <v>A03</v>
          </cell>
          <cell r="H2214" t="str">
            <v>WHITE/BLACK/VALENCIA</v>
          </cell>
          <cell r="I2214">
            <v>9.1750000000000007</v>
          </cell>
          <cell r="J2214">
            <v>50</v>
          </cell>
          <cell r="K2214">
            <v>0</v>
          </cell>
          <cell r="L2214">
            <v>25</v>
          </cell>
          <cell r="M2214">
            <v>0</v>
          </cell>
          <cell r="N2214">
            <v>45</v>
          </cell>
          <cell r="O2214">
            <v>0</v>
          </cell>
          <cell r="P2214">
            <v>18</v>
          </cell>
          <cell r="Q2214">
            <v>0</v>
          </cell>
          <cell r="R2214" t="str">
            <v>ETE 2021</v>
          </cell>
          <cell r="S2214" t="str">
            <v>SHOES</v>
          </cell>
          <cell r="T2214" t="str">
            <v>KID</v>
          </cell>
          <cell r="U2214" t="str">
            <v>32-1|33-1|34-2|35-3|36-3|37-3|38-2|39-1</v>
          </cell>
          <cell r="V2214" t="str">
            <v>C16JR</v>
          </cell>
          <cell r="W2214">
            <v>384</v>
          </cell>
          <cell r="X2214">
            <v>24</v>
          </cell>
          <cell r="CG2214">
            <v>24</v>
          </cell>
        </row>
        <row r="2215">
          <cell r="D2215" t="str">
            <v>3112Z5W-A03-C8J</v>
          </cell>
          <cell r="E2215" t="str">
            <v>3112Z5W</v>
          </cell>
          <cell r="F2215" t="str">
            <v>SNUGGER LACE JR</v>
          </cell>
          <cell r="G2215" t="str">
            <v>A03</v>
          </cell>
          <cell r="H2215" t="str">
            <v>WHITE/BLACK/VALENCIA</v>
          </cell>
          <cell r="I2215">
            <v>9.1750000000000007</v>
          </cell>
          <cell r="J2215">
            <v>50</v>
          </cell>
          <cell r="K2215">
            <v>0</v>
          </cell>
          <cell r="L2215">
            <v>25</v>
          </cell>
          <cell r="M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  <cell r="R2215" t="str">
            <v>ETE 2021</v>
          </cell>
          <cell r="S2215" t="str">
            <v>SHOES</v>
          </cell>
          <cell r="T2215" t="str">
            <v>KID</v>
          </cell>
          <cell r="U2215" t="str">
            <v>32-1|33-1|34-1|35-1|36-1|37-1|38-1|39-1</v>
          </cell>
          <cell r="V2215" t="str">
            <v>C8J</v>
          </cell>
          <cell r="W2215">
            <v>120</v>
          </cell>
          <cell r="X2215">
            <v>15</v>
          </cell>
          <cell r="CG2215">
            <v>15</v>
          </cell>
        </row>
        <row r="2216">
          <cell r="D2216" t="str">
            <v>3112Z5W-A18-PAI</v>
          </cell>
          <cell r="E2216" t="str">
            <v>3112Z5W</v>
          </cell>
          <cell r="F2216" t="str">
            <v>SNUGGER LACE JR</v>
          </cell>
          <cell r="G2216" t="str">
            <v>A18</v>
          </cell>
          <cell r="H2216" t="str">
            <v>BLACK/RED</v>
          </cell>
          <cell r="I2216">
            <v>9.1750000000000007</v>
          </cell>
          <cell r="J2216">
            <v>50</v>
          </cell>
          <cell r="K2216">
            <v>0</v>
          </cell>
          <cell r="L2216">
            <v>25</v>
          </cell>
          <cell r="M2216">
            <v>0</v>
          </cell>
          <cell r="N2216">
            <v>45</v>
          </cell>
          <cell r="O2216">
            <v>0</v>
          </cell>
          <cell r="P2216">
            <v>18</v>
          </cell>
          <cell r="Q2216">
            <v>0</v>
          </cell>
          <cell r="R2216" t="str">
            <v>ETE 2021</v>
          </cell>
          <cell r="S2216" t="str">
            <v>SHOES</v>
          </cell>
          <cell r="T2216" t="str">
            <v>KID</v>
          </cell>
          <cell r="U2216" t="str">
            <v>(vide)</v>
          </cell>
          <cell r="V2216" t="str">
            <v>PAI</v>
          </cell>
          <cell r="W2216">
            <v>45</v>
          </cell>
          <cell r="X2216">
            <v>45</v>
          </cell>
          <cell r="AI2216">
            <v>3</v>
          </cell>
          <cell r="AJ2216">
            <v>1</v>
          </cell>
          <cell r="AK2216">
            <v>6</v>
          </cell>
          <cell r="AL2216">
            <v>9</v>
          </cell>
          <cell r="AM2216">
            <v>9</v>
          </cell>
          <cell r="AN2216">
            <v>9</v>
          </cell>
          <cell r="AO2216">
            <v>5</v>
          </cell>
          <cell r="AP2216">
            <v>3</v>
          </cell>
        </row>
        <row r="2217">
          <cell r="D2217" t="str">
            <v>3112Z5W-A18-C16JR</v>
          </cell>
          <cell r="E2217" t="str">
            <v>3112Z5W</v>
          </cell>
          <cell r="F2217" t="str">
            <v>SNUGGER LACE JR</v>
          </cell>
          <cell r="G2217" t="str">
            <v>A18</v>
          </cell>
          <cell r="H2217" t="str">
            <v>BLACK/RED</v>
          </cell>
          <cell r="I2217">
            <v>9.1750000000000007</v>
          </cell>
          <cell r="J2217">
            <v>50</v>
          </cell>
          <cell r="K2217">
            <v>0</v>
          </cell>
          <cell r="L2217">
            <v>25</v>
          </cell>
          <cell r="M2217">
            <v>0</v>
          </cell>
          <cell r="N2217">
            <v>45</v>
          </cell>
          <cell r="O2217">
            <v>0</v>
          </cell>
          <cell r="P2217">
            <v>18</v>
          </cell>
          <cell r="Q2217">
            <v>0</v>
          </cell>
          <cell r="R2217" t="str">
            <v>ETE 2021</v>
          </cell>
          <cell r="S2217" t="str">
            <v>SHOES</v>
          </cell>
          <cell r="T2217" t="str">
            <v>KID</v>
          </cell>
          <cell r="U2217" t="str">
            <v>32-1|33-1|34-2|35-3|36-3|37-3|38-2|39-1</v>
          </cell>
          <cell r="V2217" t="str">
            <v>C16JR</v>
          </cell>
          <cell r="W2217">
            <v>592</v>
          </cell>
          <cell r="X2217">
            <v>37</v>
          </cell>
          <cell r="CG2217">
            <v>37</v>
          </cell>
        </row>
        <row r="2218">
          <cell r="D2218" t="str">
            <v>3112Z5W-A18-C8J</v>
          </cell>
          <cell r="E2218" t="str">
            <v>3112Z5W</v>
          </cell>
          <cell r="F2218" t="str">
            <v>SNUGGER LACE JR</v>
          </cell>
          <cell r="G2218" t="str">
            <v>A18</v>
          </cell>
          <cell r="H2218" t="str">
            <v>BLACK/RED</v>
          </cell>
          <cell r="I2218">
            <v>9.1750000000000007</v>
          </cell>
          <cell r="J2218">
            <v>50</v>
          </cell>
          <cell r="K2218">
            <v>0</v>
          </cell>
          <cell r="L2218">
            <v>25</v>
          </cell>
          <cell r="M2218">
            <v>0</v>
          </cell>
          <cell r="N2218">
            <v>0</v>
          </cell>
          <cell r="O2218">
            <v>0</v>
          </cell>
          <cell r="P2218">
            <v>0</v>
          </cell>
          <cell r="Q2218">
            <v>0</v>
          </cell>
          <cell r="R2218" t="str">
            <v>ETE 2021</v>
          </cell>
          <cell r="S2218" t="str">
            <v>SHOES</v>
          </cell>
          <cell r="T2218" t="str">
            <v>KID</v>
          </cell>
          <cell r="U2218" t="str">
            <v>32-1|33-1|34-1|35-1|36-1|37-1|38-1|39-1</v>
          </cell>
          <cell r="V2218" t="str">
            <v>C8J</v>
          </cell>
          <cell r="W2218">
            <v>208</v>
          </cell>
          <cell r="X2218">
            <v>26</v>
          </cell>
          <cell r="CG2218">
            <v>26</v>
          </cell>
        </row>
        <row r="2219">
          <cell r="D2219" t="str">
            <v>3112Z7W-A04-PAI</v>
          </cell>
          <cell r="E2219" t="str">
            <v>3112Z7W</v>
          </cell>
          <cell r="F2219" t="str">
            <v>BIRDY PU LACE</v>
          </cell>
          <cell r="G2219" t="str">
            <v>A04</v>
          </cell>
          <cell r="H2219" t="str">
            <v>BLACK/GREY DK</v>
          </cell>
          <cell r="I2219">
            <v>7.6</v>
          </cell>
          <cell r="J2219">
            <v>40</v>
          </cell>
          <cell r="K2219">
            <v>0</v>
          </cell>
          <cell r="L2219">
            <v>20</v>
          </cell>
          <cell r="M2219">
            <v>0</v>
          </cell>
          <cell r="N2219">
            <v>35</v>
          </cell>
          <cell r="O2219">
            <v>0</v>
          </cell>
          <cell r="P2219">
            <v>17.5</v>
          </cell>
          <cell r="Q2219">
            <v>0</v>
          </cell>
          <cell r="R2219" t="str">
            <v>ETE 2020</v>
          </cell>
          <cell r="S2219" t="str">
            <v>SHOES</v>
          </cell>
          <cell r="T2219" t="str">
            <v>KID</v>
          </cell>
          <cell r="U2219" t="str">
            <v>(vide)</v>
          </cell>
          <cell r="V2219" t="str">
            <v>PAI</v>
          </cell>
          <cell r="W2219">
            <v>24</v>
          </cell>
          <cell r="X2219">
            <v>24</v>
          </cell>
          <cell r="AL2219">
            <v>4</v>
          </cell>
          <cell r="AM2219">
            <v>6</v>
          </cell>
          <cell r="AN2219">
            <v>6</v>
          </cell>
          <cell r="AO2219">
            <v>4</v>
          </cell>
          <cell r="AP2219">
            <v>4</v>
          </cell>
        </row>
        <row r="2220">
          <cell r="D2220" t="str">
            <v>3112Z7W-A04-C12JR</v>
          </cell>
          <cell r="E2220" t="str">
            <v>3112Z7W</v>
          </cell>
          <cell r="F2220" t="str">
            <v>BIRDY PU LACE</v>
          </cell>
          <cell r="G2220" t="str">
            <v>A04</v>
          </cell>
          <cell r="H2220" t="str">
            <v>BLACK/GREY DK</v>
          </cell>
          <cell r="I2220">
            <v>7.6</v>
          </cell>
          <cell r="J2220">
            <v>40</v>
          </cell>
          <cell r="K2220">
            <v>0</v>
          </cell>
          <cell r="L2220">
            <v>20</v>
          </cell>
          <cell r="M2220">
            <v>0</v>
          </cell>
          <cell r="N2220">
            <v>0</v>
          </cell>
          <cell r="O2220">
            <v>0</v>
          </cell>
          <cell r="P2220">
            <v>17.5</v>
          </cell>
          <cell r="Q2220">
            <v>0</v>
          </cell>
          <cell r="R2220" t="str">
            <v>ETE 2020</v>
          </cell>
          <cell r="S2220" t="str">
            <v>SHOES</v>
          </cell>
          <cell r="T2220" t="str">
            <v>KID</v>
          </cell>
          <cell r="U2220" t="str">
            <v>35-2|36-3|37-3|38-2|39-2</v>
          </cell>
          <cell r="V2220" t="str">
            <v>C12JR</v>
          </cell>
          <cell r="W2220">
            <v>444</v>
          </cell>
          <cell r="X2220">
            <v>37</v>
          </cell>
          <cell r="CG2220">
            <v>37</v>
          </cell>
        </row>
        <row r="2221">
          <cell r="D2221" t="str">
            <v>3112Z7W-A04-C8J</v>
          </cell>
          <cell r="E2221" t="str">
            <v>3112Z7W</v>
          </cell>
          <cell r="F2221" t="str">
            <v>BIRDY PU LACE</v>
          </cell>
          <cell r="G2221" t="str">
            <v>A04</v>
          </cell>
          <cell r="H2221" t="str">
            <v>BLACK/GREY DK</v>
          </cell>
          <cell r="I2221">
            <v>7.6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  <cell r="R2221" t="str">
            <v>ETE 2020</v>
          </cell>
          <cell r="S2221" t="str">
            <v>SHOES</v>
          </cell>
          <cell r="T2221" t="str">
            <v>KID</v>
          </cell>
          <cell r="U2221" t="str">
            <v>35-2|36-2|37-2|38-1|39-1</v>
          </cell>
          <cell r="V2221" t="str">
            <v>C8J</v>
          </cell>
          <cell r="W2221">
            <v>40</v>
          </cell>
          <cell r="X2221">
            <v>5</v>
          </cell>
          <cell r="CG2221">
            <v>5</v>
          </cell>
        </row>
        <row r="2222">
          <cell r="D2222" t="str">
            <v>3112Z8W-A04-PAI</v>
          </cell>
          <cell r="E2222" t="str">
            <v>3112Z8W</v>
          </cell>
          <cell r="F2222" t="str">
            <v>BIRDY PU EV</v>
          </cell>
          <cell r="G2222" t="str">
            <v>A04</v>
          </cell>
          <cell r="H2222" t="str">
            <v>BLACK/GREY DK</v>
          </cell>
          <cell r="I2222">
            <v>7.2089999999999996</v>
          </cell>
          <cell r="J2222">
            <v>38</v>
          </cell>
          <cell r="K2222">
            <v>0</v>
          </cell>
          <cell r="L2222">
            <v>19</v>
          </cell>
          <cell r="M2222">
            <v>0</v>
          </cell>
          <cell r="N2222">
            <v>32</v>
          </cell>
          <cell r="O2222">
            <v>0</v>
          </cell>
          <cell r="P2222">
            <v>16</v>
          </cell>
          <cell r="Q2222">
            <v>0</v>
          </cell>
          <cell r="R2222" t="str">
            <v>ETE 2020</v>
          </cell>
          <cell r="S2222" t="str">
            <v>SHOES</v>
          </cell>
          <cell r="T2222" t="str">
            <v>KID</v>
          </cell>
          <cell r="U2222" t="str">
            <v>(vide)</v>
          </cell>
          <cell r="V2222" t="str">
            <v>PAI</v>
          </cell>
          <cell r="W2222">
            <v>28</v>
          </cell>
          <cell r="X2222">
            <v>28</v>
          </cell>
          <cell r="AE2222">
            <v>2</v>
          </cell>
          <cell r="AF2222">
            <v>2</v>
          </cell>
          <cell r="AG2222">
            <v>4</v>
          </cell>
          <cell r="AH2222">
            <v>4</v>
          </cell>
          <cell r="AI2222">
            <v>6</v>
          </cell>
          <cell r="AJ2222">
            <v>6</v>
          </cell>
          <cell r="AK2222">
            <v>4</v>
          </cell>
        </row>
        <row r="2223">
          <cell r="D2223" t="str">
            <v>3112Z8W-A04-C14KD</v>
          </cell>
          <cell r="E2223" t="str">
            <v>3112Z8W</v>
          </cell>
          <cell r="F2223" t="str">
            <v>BIRDY PU EV</v>
          </cell>
          <cell r="G2223" t="str">
            <v>A04</v>
          </cell>
          <cell r="H2223" t="str">
            <v>BLACK/GREY DK</v>
          </cell>
          <cell r="I2223">
            <v>7.2089999999999996</v>
          </cell>
          <cell r="J2223">
            <v>38</v>
          </cell>
          <cell r="K2223">
            <v>0</v>
          </cell>
          <cell r="L2223">
            <v>19</v>
          </cell>
          <cell r="M2223">
            <v>0</v>
          </cell>
          <cell r="N2223">
            <v>32</v>
          </cell>
          <cell r="O2223">
            <v>0</v>
          </cell>
          <cell r="P2223">
            <v>16</v>
          </cell>
          <cell r="Q2223">
            <v>0</v>
          </cell>
          <cell r="R2223" t="str">
            <v>ETE 2020</v>
          </cell>
          <cell r="S2223" t="str">
            <v>SHOES</v>
          </cell>
          <cell r="T2223" t="str">
            <v>KID</v>
          </cell>
          <cell r="U2223" t="str">
            <v>28-1|29-1|30-2|31-2|32-3|33-3|34-2</v>
          </cell>
          <cell r="V2223" t="str">
            <v>C14KD</v>
          </cell>
          <cell r="W2223">
            <v>476</v>
          </cell>
          <cell r="X2223">
            <v>34</v>
          </cell>
          <cell r="CG2223">
            <v>34</v>
          </cell>
        </row>
        <row r="2224">
          <cell r="D2224" t="str">
            <v>3112Z8W-A04-C8K</v>
          </cell>
          <cell r="E2224" t="str">
            <v>3112Z8W</v>
          </cell>
          <cell r="F2224" t="str">
            <v>BIRDY PU EV</v>
          </cell>
          <cell r="G2224" t="str">
            <v>A04</v>
          </cell>
          <cell r="H2224" t="str">
            <v>BLACK/GREY DK</v>
          </cell>
          <cell r="I2224">
            <v>7.2089999999999996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 t="str">
            <v>ETE 2020</v>
          </cell>
          <cell r="S2224" t="str">
            <v>SHOES</v>
          </cell>
          <cell r="T2224" t="str">
            <v>KID</v>
          </cell>
          <cell r="U2224" t="str">
            <v>28-1|29-1|30-1|31-1|32-1|33-1|34-2</v>
          </cell>
          <cell r="V2224" t="str">
            <v>C8K</v>
          </cell>
          <cell r="W2224">
            <v>40</v>
          </cell>
          <cell r="X2224">
            <v>5</v>
          </cell>
          <cell r="CG2224">
            <v>5</v>
          </cell>
        </row>
        <row r="2225">
          <cell r="D2225" t="str">
            <v>3112Z9W-A15-PAI</v>
          </cell>
          <cell r="E2225" t="str">
            <v>3112Z9W</v>
          </cell>
          <cell r="F2225" t="str">
            <v>BIRDY LACE</v>
          </cell>
          <cell r="G2225" t="str">
            <v>A15</v>
          </cell>
          <cell r="H2225" t="str">
            <v>BLACK/BLUE PRINCESS/ORANGE MAN</v>
          </cell>
          <cell r="I2225">
            <v>7.452</v>
          </cell>
          <cell r="J2225">
            <v>38</v>
          </cell>
          <cell r="K2225">
            <v>0</v>
          </cell>
          <cell r="L2225">
            <v>19</v>
          </cell>
          <cell r="M2225">
            <v>0</v>
          </cell>
          <cell r="N2225">
            <v>35</v>
          </cell>
          <cell r="O2225">
            <v>0</v>
          </cell>
          <cell r="P2225">
            <v>17.5</v>
          </cell>
          <cell r="Q2225">
            <v>0</v>
          </cell>
          <cell r="R2225" t="str">
            <v>ETE 2020</v>
          </cell>
          <cell r="S2225" t="str">
            <v>SHOES</v>
          </cell>
          <cell r="T2225" t="str">
            <v>KID</v>
          </cell>
          <cell r="U2225" t="str">
            <v>(vide)</v>
          </cell>
          <cell r="V2225" t="str">
            <v>PAI</v>
          </cell>
          <cell r="W2225">
            <v>47</v>
          </cell>
          <cell r="X2225">
            <v>47</v>
          </cell>
          <cell r="AL2225">
            <v>8</v>
          </cell>
          <cell r="AM2225">
            <v>12</v>
          </cell>
          <cell r="AN2225">
            <v>9</v>
          </cell>
          <cell r="AO2225">
            <v>11</v>
          </cell>
          <cell r="AP2225">
            <v>7</v>
          </cell>
        </row>
        <row r="2226">
          <cell r="D2226" t="str">
            <v>3112Z9W-A15-C12JR</v>
          </cell>
          <cell r="E2226" t="str">
            <v>3112Z9W</v>
          </cell>
          <cell r="F2226" t="str">
            <v>BIRDY LACE</v>
          </cell>
          <cell r="G2226" t="str">
            <v>A15</v>
          </cell>
          <cell r="H2226" t="str">
            <v>BLACK/BLUE PRINCESS/ORANGE MAN</v>
          </cell>
          <cell r="I2226">
            <v>7.452</v>
          </cell>
          <cell r="J2226">
            <v>38</v>
          </cell>
          <cell r="K2226">
            <v>0</v>
          </cell>
          <cell r="L2226">
            <v>19</v>
          </cell>
          <cell r="M2226">
            <v>0</v>
          </cell>
          <cell r="N2226">
            <v>0</v>
          </cell>
          <cell r="O2226">
            <v>0</v>
          </cell>
          <cell r="P2226">
            <v>17.5</v>
          </cell>
          <cell r="Q2226">
            <v>0</v>
          </cell>
          <cell r="R2226" t="str">
            <v>ETE 2020</v>
          </cell>
          <cell r="S2226" t="str">
            <v>SHOES</v>
          </cell>
          <cell r="T2226" t="str">
            <v>KID</v>
          </cell>
          <cell r="U2226" t="str">
            <v>35-2|36-3|37-3|38-2|39-2</v>
          </cell>
          <cell r="V2226" t="str">
            <v>C12JR</v>
          </cell>
          <cell r="W2226">
            <v>156</v>
          </cell>
          <cell r="X2226">
            <v>13</v>
          </cell>
          <cell r="CG2226">
            <v>13</v>
          </cell>
        </row>
        <row r="2227">
          <cell r="D2227" t="str">
            <v>3112Z9W-A15-C8J</v>
          </cell>
          <cell r="E2227" t="str">
            <v>3112Z9W</v>
          </cell>
          <cell r="F2227" t="str">
            <v>BIRDY LACE</v>
          </cell>
          <cell r="G2227" t="str">
            <v>A15</v>
          </cell>
          <cell r="H2227" t="str">
            <v>BLACK/BLUE PRINCESS/ORANGE MAN</v>
          </cell>
          <cell r="I2227">
            <v>7.452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 t="str">
            <v>ETE 2020</v>
          </cell>
          <cell r="S2227" t="str">
            <v>SHOES</v>
          </cell>
          <cell r="T2227" t="str">
            <v>KID</v>
          </cell>
          <cell r="U2227" t="str">
            <v>35-2|36-2|37-2|38-1|39-1</v>
          </cell>
          <cell r="V2227" t="str">
            <v>C8J</v>
          </cell>
          <cell r="W2227">
            <v>112</v>
          </cell>
          <cell r="X2227">
            <v>14</v>
          </cell>
          <cell r="CG2227">
            <v>14</v>
          </cell>
        </row>
        <row r="2228">
          <cell r="D2228" t="str">
            <v>3112Z9W-A16-PAI</v>
          </cell>
          <cell r="E2228" t="str">
            <v>3112Z9W</v>
          </cell>
          <cell r="F2228" t="str">
            <v>BIRDY LACE</v>
          </cell>
          <cell r="G2228" t="str">
            <v>A16</v>
          </cell>
          <cell r="H2228" t="str">
            <v>BLUE INDIGO/PINK EXTASE/ORANGE</v>
          </cell>
          <cell r="I2228">
            <v>7.452</v>
          </cell>
          <cell r="J2228">
            <v>38</v>
          </cell>
          <cell r="K2228">
            <v>0</v>
          </cell>
          <cell r="L2228">
            <v>19</v>
          </cell>
          <cell r="M2228">
            <v>0</v>
          </cell>
          <cell r="N2228">
            <v>35</v>
          </cell>
          <cell r="O2228">
            <v>0</v>
          </cell>
          <cell r="P2228">
            <v>17.5</v>
          </cell>
          <cell r="Q2228">
            <v>0</v>
          </cell>
          <cell r="R2228" t="str">
            <v>ETE 2020</v>
          </cell>
          <cell r="S2228" t="str">
            <v>SHOES</v>
          </cell>
          <cell r="T2228" t="str">
            <v>KID</v>
          </cell>
          <cell r="U2228" t="str">
            <v>(vide)</v>
          </cell>
          <cell r="V2228" t="str">
            <v>PAI</v>
          </cell>
          <cell r="W2228">
            <v>36</v>
          </cell>
          <cell r="X2228">
            <v>36</v>
          </cell>
          <cell r="AL2228">
            <v>6</v>
          </cell>
          <cell r="AM2228">
            <v>9</v>
          </cell>
          <cell r="AN2228">
            <v>9</v>
          </cell>
          <cell r="AO2228">
            <v>6</v>
          </cell>
          <cell r="AP2228">
            <v>6</v>
          </cell>
        </row>
        <row r="2229">
          <cell r="D2229" t="str">
            <v>3112Z9W-A16-C12JR</v>
          </cell>
          <cell r="E2229" t="str">
            <v>3112Z9W</v>
          </cell>
          <cell r="F2229" t="str">
            <v>BIRDY LACE</v>
          </cell>
          <cell r="G2229" t="str">
            <v>A16</v>
          </cell>
          <cell r="H2229" t="str">
            <v>BLUE INDIGO/PINK EXTASE/ORANGE</v>
          </cell>
          <cell r="I2229">
            <v>7.452</v>
          </cell>
          <cell r="J2229">
            <v>38</v>
          </cell>
          <cell r="K2229">
            <v>0</v>
          </cell>
          <cell r="L2229">
            <v>19</v>
          </cell>
          <cell r="M2229">
            <v>0</v>
          </cell>
          <cell r="N2229">
            <v>0</v>
          </cell>
          <cell r="O2229">
            <v>0</v>
          </cell>
          <cell r="P2229">
            <v>17.5</v>
          </cell>
          <cell r="Q2229">
            <v>0</v>
          </cell>
          <cell r="R2229" t="str">
            <v>ETE 2020</v>
          </cell>
          <cell r="S2229" t="str">
            <v>SHOES</v>
          </cell>
          <cell r="T2229" t="str">
            <v>KID</v>
          </cell>
          <cell r="U2229" t="str">
            <v>35-2|36-3|37-3|38-2|39-2</v>
          </cell>
          <cell r="V2229" t="str">
            <v>C12JR</v>
          </cell>
          <cell r="W2229">
            <v>60</v>
          </cell>
          <cell r="X2229">
            <v>5</v>
          </cell>
          <cell r="CG2229">
            <v>5</v>
          </cell>
        </row>
        <row r="2230">
          <cell r="D2230" t="str">
            <v>3112Z9W-A16-C8J</v>
          </cell>
          <cell r="E2230" t="str">
            <v>3112Z9W</v>
          </cell>
          <cell r="F2230" t="str">
            <v>BIRDY LACE</v>
          </cell>
          <cell r="G2230" t="str">
            <v>A16</v>
          </cell>
          <cell r="H2230" t="str">
            <v>BLUE INDIGO/PINK EXTASE/ORANGE</v>
          </cell>
          <cell r="I2230">
            <v>7.452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>
            <v>0</v>
          </cell>
          <cell r="P2230">
            <v>0</v>
          </cell>
          <cell r="Q2230">
            <v>0</v>
          </cell>
          <cell r="R2230" t="str">
            <v>ETE 2020</v>
          </cell>
          <cell r="S2230" t="str">
            <v>SHOES</v>
          </cell>
          <cell r="T2230" t="str">
            <v>KID</v>
          </cell>
          <cell r="U2230" t="str">
            <v>35-2|36-2|37-2|38-1|39-1</v>
          </cell>
          <cell r="V2230" t="str">
            <v>C8J</v>
          </cell>
          <cell r="W2230">
            <v>112</v>
          </cell>
          <cell r="X2230">
            <v>14</v>
          </cell>
          <cell r="CG2230">
            <v>14</v>
          </cell>
        </row>
        <row r="2231">
          <cell r="D2231" t="str">
            <v>3112Z9W-A17-PAI</v>
          </cell>
          <cell r="E2231" t="str">
            <v>3112Z9W</v>
          </cell>
          <cell r="F2231" t="str">
            <v>BIRDY LACE</v>
          </cell>
          <cell r="G2231" t="str">
            <v>A17</v>
          </cell>
          <cell r="H2231" t="str">
            <v>BLUE DK DENIM/GREEN LIME ¨PUNC</v>
          </cell>
          <cell r="I2231">
            <v>7.452</v>
          </cell>
          <cell r="J2231">
            <v>38</v>
          </cell>
          <cell r="K2231">
            <v>0</v>
          </cell>
          <cell r="L2231">
            <v>19</v>
          </cell>
          <cell r="M2231">
            <v>0</v>
          </cell>
          <cell r="N2231">
            <v>35</v>
          </cell>
          <cell r="O2231">
            <v>0</v>
          </cell>
          <cell r="P2231">
            <v>17.5</v>
          </cell>
          <cell r="Q2231">
            <v>0</v>
          </cell>
          <cell r="R2231" t="str">
            <v>ETE 2020</v>
          </cell>
          <cell r="S2231" t="str">
            <v>SHOES</v>
          </cell>
          <cell r="T2231" t="str">
            <v>KID</v>
          </cell>
          <cell r="U2231" t="str">
            <v>(vide)</v>
          </cell>
          <cell r="V2231" t="str">
            <v>PAI</v>
          </cell>
          <cell r="W2231">
            <v>26</v>
          </cell>
          <cell r="X2231">
            <v>26</v>
          </cell>
          <cell r="AL2231">
            <v>4</v>
          </cell>
          <cell r="AM2231">
            <v>7</v>
          </cell>
          <cell r="AN2231">
            <v>7</v>
          </cell>
          <cell r="AO2231">
            <v>4</v>
          </cell>
          <cell r="AP2231">
            <v>4</v>
          </cell>
        </row>
        <row r="2232">
          <cell r="D2232" t="str">
            <v>3112Z9W-A17-C12JR</v>
          </cell>
          <cell r="E2232" t="str">
            <v>3112Z9W</v>
          </cell>
          <cell r="F2232" t="str">
            <v>BIRDY LACE</v>
          </cell>
          <cell r="G2232" t="str">
            <v>A17</v>
          </cell>
          <cell r="H2232" t="str">
            <v>BLUE DK DENIM/GREEN LIME ¨PUNC</v>
          </cell>
          <cell r="I2232">
            <v>7.452</v>
          </cell>
          <cell r="J2232">
            <v>38</v>
          </cell>
          <cell r="K2232">
            <v>0</v>
          </cell>
          <cell r="L2232">
            <v>19</v>
          </cell>
          <cell r="M2232">
            <v>0</v>
          </cell>
          <cell r="N2232">
            <v>0</v>
          </cell>
          <cell r="O2232">
            <v>0</v>
          </cell>
          <cell r="P2232">
            <v>17.5</v>
          </cell>
          <cell r="Q2232">
            <v>0</v>
          </cell>
          <cell r="R2232" t="str">
            <v>ETE 2020</v>
          </cell>
          <cell r="S2232" t="str">
            <v>SHOES</v>
          </cell>
          <cell r="T2232" t="str">
            <v>KID</v>
          </cell>
          <cell r="U2232" t="str">
            <v>35-2|36-3|37-3|38-2|39-2</v>
          </cell>
          <cell r="V2232" t="str">
            <v>C12JR</v>
          </cell>
          <cell r="W2232">
            <v>204</v>
          </cell>
          <cell r="X2232">
            <v>17</v>
          </cell>
          <cell r="CG2232">
            <v>17</v>
          </cell>
        </row>
        <row r="2233">
          <cell r="D2233" t="str">
            <v>3112Z9W-A17-C8J</v>
          </cell>
          <cell r="E2233" t="str">
            <v>3112Z9W</v>
          </cell>
          <cell r="F2233" t="str">
            <v>BIRDY LACE</v>
          </cell>
          <cell r="G2233" t="str">
            <v>A17</v>
          </cell>
          <cell r="H2233" t="str">
            <v>BLUE DK DENIM/GREEN LIME ¨PUNC</v>
          </cell>
          <cell r="I2233">
            <v>7.452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  <cell r="R2233" t="str">
            <v>ETE 2020</v>
          </cell>
          <cell r="S2233" t="str">
            <v>SHOES</v>
          </cell>
          <cell r="T2233" t="str">
            <v>KID</v>
          </cell>
          <cell r="U2233" t="str">
            <v>35-2|36-2|37-2|38-1|39-1</v>
          </cell>
          <cell r="V2233" t="str">
            <v>C8J</v>
          </cell>
          <cell r="W2233">
            <v>96</v>
          </cell>
          <cell r="X2233">
            <v>12</v>
          </cell>
          <cell r="CG2233">
            <v>12</v>
          </cell>
        </row>
        <row r="2234">
          <cell r="D2234" t="str">
            <v>3112ZBW-A15-PAI</v>
          </cell>
          <cell r="E2234" t="str">
            <v>3112ZBW</v>
          </cell>
          <cell r="F2234" t="str">
            <v>BIRDY EV</v>
          </cell>
          <cell r="G2234" t="str">
            <v>A15</v>
          </cell>
          <cell r="H2234" t="str">
            <v>BLACK/BLUE PRINCESS/ORANGE MAN</v>
          </cell>
          <cell r="I2234">
            <v>7.0780000000000003</v>
          </cell>
          <cell r="J2234">
            <v>35</v>
          </cell>
          <cell r="K2234">
            <v>0</v>
          </cell>
          <cell r="L2234">
            <v>17.5</v>
          </cell>
          <cell r="M2234">
            <v>0</v>
          </cell>
          <cell r="N2234">
            <v>32</v>
          </cell>
          <cell r="O2234">
            <v>0</v>
          </cell>
          <cell r="P2234">
            <v>16</v>
          </cell>
          <cell r="Q2234">
            <v>0</v>
          </cell>
          <cell r="R2234" t="str">
            <v>ETE 2020</v>
          </cell>
          <cell r="S2234" t="str">
            <v>SHOES</v>
          </cell>
          <cell r="T2234" t="str">
            <v>KID</v>
          </cell>
          <cell r="U2234" t="str">
            <v>(vide)</v>
          </cell>
          <cell r="V2234" t="str">
            <v>PAI</v>
          </cell>
          <cell r="W2234">
            <v>27</v>
          </cell>
          <cell r="X2234">
            <v>27</v>
          </cell>
          <cell r="AE2234">
            <v>1</v>
          </cell>
          <cell r="AF2234">
            <v>2</v>
          </cell>
          <cell r="AG2234">
            <v>4</v>
          </cell>
          <cell r="AH2234">
            <v>4</v>
          </cell>
          <cell r="AI2234">
            <v>6</v>
          </cell>
          <cell r="AJ2234">
            <v>6</v>
          </cell>
          <cell r="AK2234">
            <v>4</v>
          </cell>
        </row>
        <row r="2235">
          <cell r="D2235" t="str">
            <v>3112ZBW-A15-C14KD</v>
          </cell>
          <cell r="E2235" t="str">
            <v>3112ZBW</v>
          </cell>
          <cell r="F2235" t="str">
            <v>BIRDY EV</v>
          </cell>
          <cell r="G2235" t="str">
            <v>A15</v>
          </cell>
          <cell r="H2235" t="str">
            <v>BLACK/BLUE PRINCESS/ORANGE MAN</v>
          </cell>
          <cell r="I2235">
            <v>7.0780000000000003</v>
          </cell>
          <cell r="J2235">
            <v>35</v>
          </cell>
          <cell r="K2235">
            <v>0</v>
          </cell>
          <cell r="L2235">
            <v>17.5</v>
          </cell>
          <cell r="M2235">
            <v>0</v>
          </cell>
          <cell r="N2235">
            <v>32</v>
          </cell>
          <cell r="O2235">
            <v>0</v>
          </cell>
          <cell r="P2235">
            <v>16</v>
          </cell>
          <cell r="Q2235">
            <v>0</v>
          </cell>
          <cell r="R2235" t="str">
            <v>ETE 2020</v>
          </cell>
          <cell r="S2235" t="str">
            <v>SHOES</v>
          </cell>
          <cell r="T2235" t="str">
            <v>KID</v>
          </cell>
          <cell r="U2235" t="str">
            <v>28-1|29-1|30-2|31-2|32-3|33-3|34-2</v>
          </cell>
          <cell r="V2235" t="str">
            <v>C14KD</v>
          </cell>
          <cell r="W2235">
            <v>1036</v>
          </cell>
          <cell r="X2235">
            <v>74</v>
          </cell>
          <cell r="CG2235">
            <v>74</v>
          </cell>
        </row>
        <row r="2236">
          <cell r="D2236" t="str">
            <v>3112ZBW-A15-C8K</v>
          </cell>
          <cell r="E2236" t="str">
            <v>3112ZBW</v>
          </cell>
          <cell r="F2236" t="str">
            <v>BIRDY EV</v>
          </cell>
          <cell r="G2236" t="str">
            <v>A15</v>
          </cell>
          <cell r="H2236" t="str">
            <v>BLACK/BLUE PRINCESS/ORANGE MAN</v>
          </cell>
          <cell r="I2236">
            <v>7.0780000000000003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 t="str">
            <v>ETE 2020</v>
          </cell>
          <cell r="S2236" t="str">
            <v>SHOES</v>
          </cell>
          <cell r="T2236" t="str">
            <v>KID</v>
          </cell>
          <cell r="U2236" t="str">
            <v>28-1|29-1|30-1|31-1|32-1|33-1|34-2</v>
          </cell>
          <cell r="V2236" t="str">
            <v>C8K</v>
          </cell>
          <cell r="W2236">
            <v>104</v>
          </cell>
          <cell r="X2236">
            <v>13</v>
          </cell>
          <cell r="CG2236">
            <v>13</v>
          </cell>
        </row>
        <row r="2237">
          <cell r="D2237" t="str">
            <v>3112ZBW-A16-PAI</v>
          </cell>
          <cell r="E2237" t="str">
            <v>3112ZBW</v>
          </cell>
          <cell r="F2237" t="str">
            <v>BIRDY EV</v>
          </cell>
          <cell r="G2237" t="str">
            <v>A16</v>
          </cell>
          <cell r="H2237" t="str">
            <v>BLUE INDIGO/PINK EXTASE/ORANGE</v>
          </cell>
          <cell r="I2237">
            <v>7.0780000000000003</v>
          </cell>
          <cell r="J2237">
            <v>35</v>
          </cell>
          <cell r="K2237">
            <v>0</v>
          </cell>
          <cell r="L2237">
            <v>17.5</v>
          </cell>
          <cell r="M2237">
            <v>0</v>
          </cell>
          <cell r="N2237">
            <v>32</v>
          </cell>
          <cell r="O2237">
            <v>0</v>
          </cell>
          <cell r="P2237">
            <v>16</v>
          </cell>
          <cell r="Q2237">
            <v>0</v>
          </cell>
          <cell r="R2237" t="str">
            <v>ETE 2020</v>
          </cell>
          <cell r="S2237" t="str">
            <v>SHOES</v>
          </cell>
          <cell r="T2237" t="str">
            <v>KID</v>
          </cell>
          <cell r="U2237" t="str">
            <v>(vide)</v>
          </cell>
          <cell r="V2237" t="str">
            <v>PAI</v>
          </cell>
          <cell r="W2237">
            <v>28</v>
          </cell>
          <cell r="X2237">
            <v>28</v>
          </cell>
          <cell r="AE2237">
            <v>2</v>
          </cell>
          <cell r="AF2237">
            <v>2</v>
          </cell>
          <cell r="AG2237">
            <v>4</v>
          </cell>
          <cell r="AH2237">
            <v>4</v>
          </cell>
          <cell r="AI2237">
            <v>6</v>
          </cell>
          <cell r="AJ2237">
            <v>6</v>
          </cell>
          <cell r="AK2237">
            <v>4</v>
          </cell>
        </row>
        <row r="2238">
          <cell r="D2238" t="str">
            <v>3112ZBW-A16-C14KD</v>
          </cell>
          <cell r="E2238" t="str">
            <v>3112ZBW</v>
          </cell>
          <cell r="F2238" t="str">
            <v>BIRDY EV</v>
          </cell>
          <cell r="G2238" t="str">
            <v>A16</v>
          </cell>
          <cell r="H2238" t="str">
            <v>BLUE INDIGO/PINK EXTASE/ORANGE</v>
          </cell>
          <cell r="I2238">
            <v>7.0780000000000003</v>
          </cell>
          <cell r="J2238">
            <v>35</v>
          </cell>
          <cell r="K2238">
            <v>0</v>
          </cell>
          <cell r="L2238">
            <v>17.5</v>
          </cell>
          <cell r="M2238">
            <v>0</v>
          </cell>
          <cell r="N2238">
            <v>32</v>
          </cell>
          <cell r="O2238">
            <v>0</v>
          </cell>
          <cell r="P2238">
            <v>16</v>
          </cell>
          <cell r="Q2238">
            <v>0</v>
          </cell>
          <cell r="R2238" t="str">
            <v>ETE 2020</v>
          </cell>
          <cell r="S2238" t="str">
            <v>SHOES</v>
          </cell>
          <cell r="T2238" t="str">
            <v>KID</v>
          </cell>
          <cell r="U2238" t="str">
            <v>28-1|29-1|30-2|31-2|32-3|33-3|34-2</v>
          </cell>
          <cell r="V2238" t="str">
            <v>C14KD</v>
          </cell>
          <cell r="W2238">
            <v>238</v>
          </cell>
          <cell r="X2238">
            <v>17</v>
          </cell>
          <cell r="CG2238">
            <v>17</v>
          </cell>
        </row>
        <row r="2239">
          <cell r="D2239" t="str">
            <v>3112ZBW-A16-C8K</v>
          </cell>
          <cell r="E2239" t="str">
            <v>3112ZBW</v>
          </cell>
          <cell r="F2239" t="str">
            <v>BIRDY EV</v>
          </cell>
          <cell r="G2239" t="str">
            <v>A16</v>
          </cell>
          <cell r="H2239" t="str">
            <v>BLUE INDIGO/PINK EXTASE/ORANGE</v>
          </cell>
          <cell r="I2239">
            <v>7.0780000000000003</v>
          </cell>
          <cell r="J2239">
            <v>0</v>
          </cell>
          <cell r="K2239">
            <v>0</v>
          </cell>
          <cell r="L2239">
            <v>0</v>
          </cell>
          <cell r="M2239">
            <v>0</v>
          </cell>
          <cell r="N2239">
            <v>0</v>
          </cell>
          <cell r="O2239">
            <v>0</v>
          </cell>
          <cell r="P2239">
            <v>0</v>
          </cell>
          <cell r="Q2239">
            <v>0</v>
          </cell>
          <cell r="R2239" t="str">
            <v>ETE 2020</v>
          </cell>
          <cell r="S2239" t="str">
            <v>SHOES</v>
          </cell>
          <cell r="T2239" t="str">
            <v>KID</v>
          </cell>
          <cell r="U2239" t="str">
            <v>28-1|29-1|30-1|31-1|32-1|33-1|34-2</v>
          </cell>
          <cell r="V2239" t="str">
            <v>C8K</v>
          </cell>
          <cell r="W2239">
            <v>112</v>
          </cell>
          <cell r="X2239">
            <v>14</v>
          </cell>
          <cell r="CG2239">
            <v>14</v>
          </cell>
        </row>
        <row r="2240">
          <cell r="D2240" t="str">
            <v>3112ZBW-A17-PAI</v>
          </cell>
          <cell r="E2240" t="str">
            <v>3112ZBW</v>
          </cell>
          <cell r="F2240" t="str">
            <v>BIRDY EV</v>
          </cell>
          <cell r="G2240" t="str">
            <v>A17</v>
          </cell>
          <cell r="H2240" t="str">
            <v>BLUE DK DENIM/GREEN LIME ¨PUNC</v>
          </cell>
          <cell r="I2240">
            <v>7.0780000000000003</v>
          </cell>
          <cell r="J2240">
            <v>35</v>
          </cell>
          <cell r="K2240">
            <v>0</v>
          </cell>
          <cell r="L2240">
            <v>17.5</v>
          </cell>
          <cell r="M2240">
            <v>0</v>
          </cell>
          <cell r="N2240">
            <v>32</v>
          </cell>
          <cell r="O2240">
            <v>0</v>
          </cell>
          <cell r="P2240">
            <v>16</v>
          </cell>
          <cell r="Q2240">
            <v>0</v>
          </cell>
          <cell r="R2240" t="str">
            <v>ETE 2020</v>
          </cell>
          <cell r="S2240" t="str">
            <v>SHOES</v>
          </cell>
          <cell r="T2240" t="str">
            <v>KID</v>
          </cell>
          <cell r="U2240" t="str">
            <v>(vide)</v>
          </cell>
          <cell r="V2240" t="str">
            <v>PAI</v>
          </cell>
          <cell r="W2240">
            <v>15</v>
          </cell>
          <cell r="X2240">
            <v>15</v>
          </cell>
          <cell r="AE2240">
            <v>2</v>
          </cell>
          <cell r="AF2240">
            <v>2</v>
          </cell>
          <cell r="AG2240">
            <v>2</v>
          </cell>
          <cell r="AH2240">
            <v>2</v>
          </cell>
          <cell r="AI2240">
            <v>2</v>
          </cell>
          <cell r="AJ2240">
            <v>2</v>
          </cell>
          <cell r="AK2240">
            <v>3</v>
          </cell>
        </row>
        <row r="2241">
          <cell r="D2241" t="str">
            <v>3112ZBW-A17-C14KD</v>
          </cell>
          <cell r="E2241" t="str">
            <v>3112ZBW</v>
          </cell>
          <cell r="F2241" t="str">
            <v>BIRDY EV</v>
          </cell>
          <cell r="G2241" t="str">
            <v>A17</v>
          </cell>
          <cell r="H2241" t="str">
            <v>BLUE DK DENIM/GREEN LIME ¨PUNC</v>
          </cell>
          <cell r="I2241">
            <v>7.0780000000000003</v>
          </cell>
          <cell r="J2241">
            <v>35</v>
          </cell>
          <cell r="K2241">
            <v>0</v>
          </cell>
          <cell r="L2241">
            <v>17.5</v>
          </cell>
          <cell r="M2241">
            <v>0</v>
          </cell>
          <cell r="N2241">
            <v>32</v>
          </cell>
          <cell r="O2241">
            <v>0</v>
          </cell>
          <cell r="P2241">
            <v>16</v>
          </cell>
          <cell r="Q2241">
            <v>0</v>
          </cell>
          <cell r="R2241" t="str">
            <v>ETE 2020</v>
          </cell>
          <cell r="S2241" t="str">
            <v>SHOES</v>
          </cell>
          <cell r="T2241" t="str">
            <v>KID</v>
          </cell>
          <cell r="U2241" t="str">
            <v>28-1|29-1|30-2|31-2|32-3|33-3|34-2</v>
          </cell>
          <cell r="V2241" t="str">
            <v>C14KD</v>
          </cell>
          <cell r="W2241">
            <v>112</v>
          </cell>
          <cell r="X2241">
            <v>8</v>
          </cell>
          <cell r="CG2241">
            <v>8</v>
          </cell>
        </row>
        <row r="2242">
          <cell r="D2242" t="str">
            <v>3112ZBW-A17-C8K</v>
          </cell>
          <cell r="E2242" t="str">
            <v>3112ZBW</v>
          </cell>
          <cell r="F2242" t="str">
            <v>BIRDY EV</v>
          </cell>
          <cell r="G2242" t="str">
            <v>A17</v>
          </cell>
          <cell r="H2242" t="str">
            <v>BLUE DK DENIM/GREEN LIME ¨PUNC</v>
          </cell>
          <cell r="I2242">
            <v>7.0780000000000003</v>
          </cell>
          <cell r="J2242">
            <v>0</v>
          </cell>
          <cell r="K2242">
            <v>0</v>
          </cell>
          <cell r="L2242">
            <v>0</v>
          </cell>
          <cell r="M2242">
            <v>0</v>
          </cell>
          <cell r="N2242">
            <v>0</v>
          </cell>
          <cell r="O2242">
            <v>0</v>
          </cell>
          <cell r="P2242">
            <v>0</v>
          </cell>
          <cell r="Q2242">
            <v>0</v>
          </cell>
          <cell r="R2242" t="str">
            <v>ETE 2020</v>
          </cell>
          <cell r="S2242" t="str">
            <v>SHOES</v>
          </cell>
          <cell r="T2242" t="str">
            <v>KID</v>
          </cell>
          <cell r="U2242" t="str">
            <v>28-1|29-1|30-1|31-1|32-1|33-1|34-2</v>
          </cell>
          <cell r="V2242" t="str">
            <v>C8K</v>
          </cell>
          <cell r="W2242">
            <v>88</v>
          </cell>
          <cell r="X2242">
            <v>11</v>
          </cell>
          <cell r="CG2242">
            <v>11</v>
          </cell>
        </row>
        <row r="2243">
          <cell r="D2243" t="str">
            <v>31138DW-902-C14M</v>
          </cell>
          <cell r="E2243" t="str">
            <v>31138DW</v>
          </cell>
          <cell r="F2243" t="str">
            <v>CESARUS</v>
          </cell>
          <cell r="G2243" t="str">
            <v>902</v>
          </cell>
          <cell r="H2243" t="str">
            <v>BLACK/GREY BISE/GREY MD</v>
          </cell>
          <cell r="I2243">
            <v>3.1840000000000002</v>
          </cell>
          <cell r="J2243">
            <v>18</v>
          </cell>
          <cell r="K2243">
            <v>0</v>
          </cell>
          <cell r="L2243">
            <v>9</v>
          </cell>
          <cell r="M2243">
            <v>0</v>
          </cell>
          <cell r="N2243">
            <v>16</v>
          </cell>
          <cell r="O2243">
            <v>0</v>
          </cell>
          <cell r="P2243">
            <v>8</v>
          </cell>
          <cell r="Q2243">
            <v>0</v>
          </cell>
          <cell r="R2243" t="str">
            <v>ETE 2020</v>
          </cell>
          <cell r="S2243" t="str">
            <v>SHOES</v>
          </cell>
          <cell r="T2243" t="str">
            <v>MAN</v>
          </cell>
          <cell r="U2243" t="str">
            <v>40-1|41-2|42-3|43-3|44-2|45-2|46-1</v>
          </cell>
          <cell r="V2243" t="str">
            <v>C14M</v>
          </cell>
          <cell r="W2243">
            <v>602</v>
          </cell>
          <cell r="X2243">
            <v>43</v>
          </cell>
          <cell r="CG2243">
            <v>43</v>
          </cell>
        </row>
        <row r="2244">
          <cell r="D2244" t="str">
            <v>31138DW-902-PAI</v>
          </cell>
          <cell r="E2244" t="str">
            <v>31138DW</v>
          </cell>
          <cell r="F2244" t="str">
            <v>CESARUS</v>
          </cell>
          <cell r="G2244" t="str">
            <v>902</v>
          </cell>
          <cell r="H2244" t="str">
            <v>BLACK/GREY BISE/GREY MD</v>
          </cell>
          <cell r="I2244">
            <v>3.1840000000000002</v>
          </cell>
          <cell r="J2244">
            <v>18</v>
          </cell>
          <cell r="K2244">
            <v>0</v>
          </cell>
          <cell r="L2244">
            <v>9</v>
          </cell>
          <cell r="M2244">
            <v>0</v>
          </cell>
          <cell r="N2244">
            <v>16</v>
          </cell>
          <cell r="O2244">
            <v>0</v>
          </cell>
          <cell r="P2244">
            <v>8</v>
          </cell>
          <cell r="Q2244">
            <v>0</v>
          </cell>
          <cell r="R2244" t="str">
            <v>ETE 2020</v>
          </cell>
          <cell r="S2244" t="str">
            <v>SHOES</v>
          </cell>
          <cell r="T2244" t="str">
            <v>MAN</v>
          </cell>
          <cell r="U2244" t="str">
            <v>(vide)</v>
          </cell>
          <cell r="V2244" t="str">
            <v>PAI</v>
          </cell>
          <cell r="W2244">
            <v>26</v>
          </cell>
          <cell r="X2244">
            <v>26</v>
          </cell>
          <cell r="AQ2244">
            <v>2</v>
          </cell>
          <cell r="AR2244">
            <v>3</v>
          </cell>
          <cell r="AS2244">
            <v>6</v>
          </cell>
          <cell r="AT2244">
            <v>5</v>
          </cell>
          <cell r="AU2244">
            <v>4</v>
          </cell>
          <cell r="AV2244">
            <v>5</v>
          </cell>
          <cell r="AW2244">
            <v>1</v>
          </cell>
        </row>
        <row r="2245">
          <cell r="D2245" t="str">
            <v>31138DW-A40-C14M</v>
          </cell>
          <cell r="E2245" t="str">
            <v>31138DW</v>
          </cell>
          <cell r="F2245" t="str">
            <v>CESARUS</v>
          </cell>
          <cell r="G2245" t="str">
            <v>A40</v>
          </cell>
          <cell r="H2245" t="str">
            <v>BLUE ECLIPSE/SHINGLE FAWN</v>
          </cell>
          <cell r="I2245">
            <v>3.1840000000000002</v>
          </cell>
          <cell r="J2245">
            <v>18</v>
          </cell>
          <cell r="K2245">
            <v>0</v>
          </cell>
          <cell r="L2245">
            <v>9</v>
          </cell>
          <cell r="M2245">
            <v>0</v>
          </cell>
          <cell r="N2245">
            <v>16</v>
          </cell>
          <cell r="O2245">
            <v>0</v>
          </cell>
          <cell r="P2245">
            <v>8</v>
          </cell>
          <cell r="Q2245">
            <v>0</v>
          </cell>
          <cell r="R2245" t="str">
            <v>ETE 2020</v>
          </cell>
          <cell r="S2245" t="str">
            <v>SHOES</v>
          </cell>
          <cell r="T2245" t="str">
            <v>MAN</v>
          </cell>
          <cell r="U2245" t="str">
            <v>40-1|41-2|42-3|43-3|44-2|45-2|46-1</v>
          </cell>
          <cell r="V2245" t="str">
            <v>C14M</v>
          </cell>
          <cell r="W2245">
            <v>224</v>
          </cell>
          <cell r="X2245">
            <v>16</v>
          </cell>
          <cell r="CG2245">
            <v>16</v>
          </cell>
        </row>
        <row r="2246">
          <cell r="D2246" t="str">
            <v>31138DW-A40-PAI</v>
          </cell>
          <cell r="E2246" t="str">
            <v>31138DW</v>
          </cell>
          <cell r="F2246" t="str">
            <v>CESARUS</v>
          </cell>
          <cell r="G2246" t="str">
            <v>A40</v>
          </cell>
          <cell r="H2246" t="str">
            <v>BLUE ECLIPSE/SHINGLE FAWN</v>
          </cell>
          <cell r="I2246">
            <v>3.1840000000000002</v>
          </cell>
          <cell r="J2246">
            <v>18</v>
          </cell>
          <cell r="K2246">
            <v>0</v>
          </cell>
          <cell r="L2246">
            <v>9</v>
          </cell>
          <cell r="M2246">
            <v>0</v>
          </cell>
          <cell r="N2246">
            <v>16</v>
          </cell>
          <cell r="O2246">
            <v>0</v>
          </cell>
          <cell r="P2246">
            <v>8</v>
          </cell>
          <cell r="Q2246">
            <v>0</v>
          </cell>
          <cell r="R2246" t="str">
            <v>ETE 2020</v>
          </cell>
          <cell r="S2246" t="str">
            <v>SHOES</v>
          </cell>
          <cell r="T2246" t="str">
            <v>MAN</v>
          </cell>
          <cell r="U2246" t="str">
            <v>(vide)</v>
          </cell>
          <cell r="V2246" t="str">
            <v>PAI</v>
          </cell>
          <cell r="W2246">
            <v>28</v>
          </cell>
          <cell r="X2246">
            <v>28</v>
          </cell>
          <cell r="AQ2246">
            <v>2</v>
          </cell>
          <cell r="AR2246">
            <v>4</v>
          </cell>
          <cell r="AS2246">
            <v>6</v>
          </cell>
          <cell r="AT2246">
            <v>6</v>
          </cell>
          <cell r="AU2246">
            <v>4</v>
          </cell>
          <cell r="AV2246">
            <v>4</v>
          </cell>
          <cell r="AW2246">
            <v>2</v>
          </cell>
        </row>
        <row r="2247">
          <cell r="D2247" t="str">
            <v>31138EW-A10-C14M</v>
          </cell>
          <cell r="E2247" t="str">
            <v>31138EW</v>
          </cell>
          <cell r="F2247" t="str">
            <v>EMILIO</v>
          </cell>
          <cell r="G2247" t="str">
            <v>A10</v>
          </cell>
          <cell r="H2247" t="str">
            <v>BLUE MARINE/LEATHER</v>
          </cell>
          <cell r="I2247">
            <v>2.819</v>
          </cell>
          <cell r="J2247">
            <v>15</v>
          </cell>
          <cell r="K2247">
            <v>0</v>
          </cell>
          <cell r="L2247">
            <v>7.5</v>
          </cell>
          <cell r="M2247">
            <v>0</v>
          </cell>
          <cell r="N2247">
            <v>12</v>
          </cell>
          <cell r="O2247">
            <v>0</v>
          </cell>
          <cell r="P2247">
            <v>6</v>
          </cell>
          <cell r="Q2247">
            <v>0</v>
          </cell>
          <cell r="R2247" t="str">
            <v>ETE 2020</v>
          </cell>
          <cell r="S2247" t="str">
            <v>SHOES</v>
          </cell>
          <cell r="T2247" t="str">
            <v>MAN</v>
          </cell>
          <cell r="U2247" t="str">
            <v>40-1|41-2|42-3|43-3|44-2|45-2|46-1</v>
          </cell>
          <cell r="V2247" t="str">
            <v>C14M</v>
          </cell>
          <cell r="W2247">
            <v>532</v>
          </cell>
          <cell r="X2247">
            <v>38</v>
          </cell>
          <cell r="CG2247">
            <v>38</v>
          </cell>
        </row>
        <row r="2248">
          <cell r="D2248" t="str">
            <v>31138EW-A10-PAI</v>
          </cell>
          <cell r="E2248" t="str">
            <v>31138EW</v>
          </cell>
          <cell r="F2248" t="str">
            <v>EMILIO</v>
          </cell>
          <cell r="G2248" t="str">
            <v>A10</v>
          </cell>
          <cell r="H2248" t="str">
            <v>BLUE MARINE/LEATHER</v>
          </cell>
          <cell r="I2248">
            <v>2.819</v>
          </cell>
          <cell r="J2248">
            <v>15</v>
          </cell>
          <cell r="K2248">
            <v>0</v>
          </cell>
          <cell r="L2248">
            <v>7.5</v>
          </cell>
          <cell r="M2248">
            <v>0</v>
          </cell>
          <cell r="N2248">
            <v>12</v>
          </cell>
          <cell r="O2248">
            <v>0</v>
          </cell>
          <cell r="P2248">
            <v>6</v>
          </cell>
          <cell r="Q2248">
            <v>0</v>
          </cell>
          <cell r="R2248" t="str">
            <v>ETE 2020</v>
          </cell>
          <cell r="S2248" t="str">
            <v>SHOES</v>
          </cell>
          <cell r="T2248" t="str">
            <v>MAN</v>
          </cell>
          <cell r="U2248" t="str">
            <v>(vide)</v>
          </cell>
          <cell r="V2248" t="str">
            <v>PAI</v>
          </cell>
          <cell r="W2248">
            <v>26</v>
          </cell>
          <cell r="X2248">
            <v>26</v>
          </cell>
          <cell r="AQ2248">
            <v>2</v>
          </cell>
          <cell r="AR2248">
            <v>4</v>
          </cell>
          <cell r="AS2248">
            <v>6</v>
          </cell>
          <cell r="AT2248">
            <v>6</v>
          </cell>
          <cell r="AU2248">
            <v>4</v>
          </cell>
          <cell r="AV2248">
            <v>4</v>
          </cell>
        </row>
        <row r="2249">
          <cell r="D2249" t="str">
            <v>31138EW-A11-C14M</v>
          </cell>
          <cell r="E2249" t="str">
            <v>31138EW</v>
          </cell>
          <cell r="F2249" t="str">
            <v>EMILIO</v>
          </cell>
          <cell r="G2249" t="str">
            <v>A11</v>
          </cell>
          <cell r="H2249" t="str">
            <v>BLACK/LEATHER</v>
          </cell>
          <cell r="I2249">
            <v>2.819</v>
          </cell>
          <cell r="J2249">
            <v>15</v>
          </cell>
          <cell r="K2249">
            <v>0</v>
          </cell>
          <cell r="L2249">
            <v>7.5</v>
          </cell>
          <cell r="M2249">
            <v>0</v>
          </cell>
          <cell r="N2249">
            <v>12</v>
          </cell>
          <cell r="O2249">
            <v>0</v>
          </cell>
          <cell r="P2249">
            <v>6</v>
          </cell>
          <cell r="Q2249">
            <v>0</v>
          </cell>
          <cell r="R2249" t="str">
            <v>ETE 2020</v>
          </cell>
          <cell r="S2249" t="str">
            <v>SHOES</v>
          </cell>
          <cell r="T2249" t="str">
            <v>MAN</v>
          </cell>
          <cell r="U2249" t="str">
            <v>40-1|41-2|42-3|43-3|44-2|45-2|46-1</v>
          </cell>
          <cell r="V2249" t="str">
            <v>C14M</v>
          </cell>
          <cell r="W2249">
            <v>574</v>
          </cell>
          <cell r="X2249">
            <v>41</v>
          </cell>
          <cell r="CG2249">
            <v>41</v>
          </cell>
        </row>
        <row r="2250">
          <cell r="D2250" t="str">
            <v>31138EW-A11-PAI</v>
          </cell>
          <cell r="E2250" t="str">
            <v>31138EW</v>
          </cell>
          <cell r="F2250" t="str">
            <v>EMILIO</v>
          </cell>
          <cell r="G2250" t="str">
            <v>A11</v>
          </cell>
          <cell r="H2250" t="str">
            <v>BLACK/LEATHER</v>
          </cell>
          <cell r="I2250">
            <v>2.819</v>
          </cell>
          <cell r="J2250">
            <v>15</v>
          </cell>
          <cell r="K2250">
            <v>0</v>
          </cell>
          <cell r="L2250">
            <v>7.5</v>
          </cell>
          <cell r="M2250">
            <v>0</v>
          </cell>
          <cell r="N2250">
            <v>12</v>
          </cell>
          <cell r="O2250">
            <v>0</v>
          </cell>
          <cell r="P2250">
            <v>6</v>
          </cell>
          <cell r="Q2250">
            <v>0</v>
          </cell>
          <cell r="R2250" t="str">
            <v>ETE 2020</v>
          </cell>
          <cell r="S2250" t="str">
            <v>SHOES</v>
          </cell>
          <cell r="T2250" t="str">
            <v>MAN</v>
          </cell>
          <cell r="U2250" t="str">
            <v>(vide)</v>
          </cell>
          <cell r="V2250" t="str">
            <v>PAI</v>
          </cell>
          <cell r="W2250">
            <v>23</v>
          </cell>
          <cell r="X2250">
            <v>23</v>
          </cell>
          <cell r="AQ2250">
            <v>2</v>
          </cell>
          <cell r="AR2250">
            <v>4</v>
          </cell>
          <cell r="AS2250">
            <v>3</v>
          </cell>
          <cell r="AT2250">
            <v>6</v>
          </cell>
          <cell r="AU2250">
            <v>4</v>
          </cell>
          <cell r="AV2250">
            <v>3</v>
          </cell>
          <cell r="AW2250">
            <v>1</v>
          </cell>
        </row>
        <row r="2251">
          <cell r="D2251" t="str">
            <v>31138FW-A25-PAI</v>
          </cell>
          <cell r="E2251" t="str">
            <v>31138FW</v>
          </cell>
          <cell r="F2251" t="str">
            <v>GALEA</v>
          </cell>
          <cell r="G2251" t="str">
            <v>A25</v>
          </cell>
          <cell r="H2251" t="str">
            <v>BLUE ECLIPSE/GREY BISE</v>
          </cell>
          <cell r="I2251">
            <v>2.6589999999999998</v>
          </cell>
          <cell r="J2251">
            <v>15</v>
          </cell>
          <cell r="K2251">
            <v>0</v>
          </cell>
          <cell r="L2251">
            <v>7.5</v>
          </cell>
          <cell r="M2251">
            <v>0</v>
          </cell>
          <cell r="N2251">
            <v>14</v>
          </cell>
          <cell r="O2251">
            <v>0</v>
          </cell>
          <cell r="P2251">
            <v>7</v>
          </cell>
          <cell r="Q2251">
            <v>0</v>
          </cell>
          <cell r="R2251" t="str">
            <v>ETE 2020</v>
          </cell>
          <cell r="S2251" t="str">
            <v>SHOES</v>
          </cell>
          <cell r="T2251" t="str">
            <v>MAN</v>
          </cell>
          <cell r="U2251" t="str">
            <v>(vide)</v>
          </cell>
          <cell r="V2251" t="str">
            <v>PAI</v>
          </cell>
          <cell r="W2251">
            <v>4</v>
          </cell>
          <cell r="X2251">
            <v>4</v>
          </cell>
          <cell r="AQ2251">
            <v>1</v>
          </cell>
          <cell r="AR2251">
            <v>1</v>
          </cell>
          <cell r="AU2251">
            <v>1</v>
          </cell>
          <cell r="AX2251">
            <v>1</v>
          </cell>
        </row>
        <row r="2252">
          <cell r="D2252" t="str">
            <v>31138GW-A13-PAI</v>
          </cell>
          <cell r="E2252" t="str">
            <v>31138GW</v>
          </cell>
          <cell r="F2252" t="str">
            <v>MACEO</v>
          </cell>
          <cell r="G2252" t="str">
            <v>A13</v>
          </cell>
          <cell r="H2252" t="str">
            <v>BLUE MARINE/DEEP CERULEAN/RED</v>
          </cell>
          <cell r="I2252">
            <v>1.3420000000000001</v>
          </cell>
          <cell r="J2252">
            <v>12</v>
          </cell>
          <cell r="K2252">
            <v>0</v>
          </cell>
          <cell r="L2252">
            <v>6</v>
          </cell>
          <cell r="M2252">
            <v>0</v>
          </cell>
          <cell r="N2252">
            <v>10</v>
          </cell>
          <cell r="O2252">
            <v>0</v>
          </cell>
          <cell r="P2252">
            <v>5</v>
          </cell>
          <cell r="Q2252">
            <v>0</v>
          </cell>
          <cell r="R2252" t="str">
            <v>ETE 2020</v>
          </cell>
          <cell r="S2252" t="str">
            <v>SHOES</v>
          </cell>
          <cell r="T2252" t="str">
            <v>MAN</v>
          </cell>
          <cell r="U2252" t="str">
            <v>(vide)</v>
          </cell>
          <cell r="V2252" t="str">
            <v>PAI</v>
          </cell>
          <cell r="W2252">
            <v>27</v>
          </cell>
          <cell r="X2252">
            <v>27</v>
          </cell>
          <cell r="AQ2252">
            <v>2</v>
          </cell>
          <cell r="AR2252">
            <v>2</v>
          </cell>
          <cell r="AS2252">
            <v>4</v>
          </cell>
          <cell r="AT2252">
            <v>6</v>
          </cell>
          <cell r="AU2252">
            <v>5</v>
          </cell>
          <cell r="AV2252">
            <v>4</v>
          </cell>
          <cell r="AW2252">
            <v>2</v>
          </cell>
          <cell r="AX2252">
            <v>2</v>
          </cell>
        </row>
        <row r="2253">
          <cell r="D2253" t="str">
            <v>31138GW-A13-C14MN</v>
          </cell>
          <cell r="E2253" t="str">
            <v>31138GW</v>
          </cell>
          <cell r="F2253" t="str">
            <v>MACEO</v>
          </cell>
          <cell r="G2253" t="str">
            <v>A13</v>
          </cell>
          <cell r="H2253" t="str">
            <v>BLUE MARINE/DEEP CERULEAN/RED</v>
          </cell>
          <cell r="I2253">
            <v>1.3420000000000001</v>
          </cell>
          <cell r="J2253">
            <v>12</v>
          </cell>
          <cell r="K2253">
            <v>0</v>
          </cell>
          <cell r="L2253">
            <v>6</v>
          </cell>
          <cell r="M2253">
            <v>0</v>
          </cell>
          <cell r="N2253">
            <v>10</v>
          </cell>
          <cell r="O2253">
            <v>0</v>
          </cell>
          <cell r="P2253">
            <v>5</v>
          </cell>
          <cell r="Q2253">
            <v>0</v>
          </cell>
          <cell r="R2253" t="str">
            <v>ETE 2020</v>
          </cell>
          <cell r="S2253" t="str">
            <v>SHOES</v>
          </cell>
          <cell r="T2253" t="str">
            <v>MAN</v>
          </cell>
          <cell r="U2253" t="str">
            <v>40-1|41-1|42-2|43-3|44-3|45-2|46-1|47-1</v>
          </cell>
          <cell r="V2253" t="str">
            <v>C14MN</v>
          </cell>
          <cell r="W2253">
            <v>686</v>
          </cell>
          <cell r="X2253">
            <v>49</v>
          </cell>
          <cell r="CG2253">
            <v>49</v>
          </cell>
        </row>
        <row r="2254">
          <cell r="D2254" t="str">
            <v>31138GW-A14-PAI</v>
          </cell>
          <cell r="E2254" t="str">
            <v>31138GW</v>
          </cell>
          <cell r="F2254" t="str">
            <v>MACEO</v>
          </cell>
          <cell r="G2254" t="str">
            <v>A14</v>
          </cell>
          <cell r="H2254" t="str">
            <v>GREY BISE/GREY DK</v>
          </cell>
          <cell r="I2254">
            <v>1.3420000000000001</v>
          </cell>
          <cell r="J2254">
            <v>12</v>
          </cell>
          <cell r="K2254">
            <v>0</v>
          </cell>
          <cell r="L2254">
            <v>6</v>
          </cell>
          <cell r="M2254">
            <v>0</v>
          </cell>
          <cell r="N2254">
            <v>10</v>
          </cell>
          <cell r="O2254">
            <v>0</v>
          </cell>
          <cell r="P2254">
            <v>5</v>
          </cell>
          <cell r="Q2254">
            <v>0</v>
          </cell>
          <cell r="R2254" t="str">
            <v>ETE 2020</v>
          </cell>
          <cell r="S2254" t="str">
            <v>SHOES</v>
          </cell>
          <cell r="T2254" t="str">
            <v>MAN</v>
          </cell>
          <cell r="U2254" t="str">
            <v>(vide)</v>
          </cell>
          <cell r="V2254" t="str">
            <v>PAI</v>
          </cell>
          <cell r="W2254">
            <v>28</v>
          </cell>
          <cell r="X2254">
            <v>28</v>
          </cell>
          <cell r="AQ2254">
            <v>2</v>
          </cell>
          <cell r="AR2254">
            <v>2</v>
          </cell>
          <cell r="AS2254">
            <v>4</v>
          </cell>
          <cell r="AT2254">
            <v>6</v>
          </cell>
          <cell r="AU2254">
            <v>6</v>
          </cell>
          <cell r="AV2254">
            <v>4</v>
          </cell>
          <cell r="AW2254">
            <v>2</v>
          </cell>
          <cell r="AX2254">
            <v>2</v>
          </cell>
        </row>
        <row r="2255">
          <cell r="D2255" t="str">
            <v>31138GW-A14-C14MN</v>
          </cell>
          <cell r="E2255" t="str">
            <v>31138GW</v>
          </cell>
          <cell r="F2255" t="str">
            <v>MACEO</v>
          </cell>
          <cell r="G2255" t="str">
            <v>A14</v>
          </cell>
          <cell r="H2255" t="str">
            <v>GREY BISE/GREY DK</v>
          </cell>
          <cell r="I2255">
            <v>1.3420000000000001</v>
          </cell>
          <cell r="J2255">
            <v>12</v>
          </cell>
          <cell r="K2255">
            <v>0</v>
          </cell>
          <cell r="L2255">
            <v>6</v>
          </cell>
          <cell r="M2255">
            <v>0</v>
          </cell>
          <cell r="N2255">
            <v>10</v>
          </cell>
          <cell r="O2255">
            <v>0</v>
          </cell>
          <cell r="P2255">
            <v>5</v>
          </cell>
          <cell r="Q2255">
            <v>0</v>
          </cell>
          <cell r="R2255" t="str">
            <v>ETE 2020</v>
          </cell>
          <cell r="S2255" t="str">
            <v>SHOES</v>
          </cell>
          <cell r="T2255" t="str">
            <v>MAN</v>
          </cell>
          <cell r="U2255" t="str">
            <v>40-1|41-1|42-2|43-3|44-3|45-2|46-1|47-1</v>
          </cell>
          <cell r="V2255" t="str">
            <v>C14MN</v>
          </cell>
          <cell r="W2255">
            <v>616</v>
          </cell>
          <cell r="X2255">
            <v>44</v>
          </cell>
          <cell r="CG2255">
            <v>44</v>
          </cell>
        </row>
        <row r="2256">
          <cell r="D2256" t="str">
            <v>31138GW-A15-PAI</v>
          </cell>
          <cell r="E2256" t="str">
            <v>31138GW</v>
          </cell>
          <cell r="F2256" t="str">
            <v>MACEO</v>
          </cell>
          <cell r="G2256" t="str">
            <v>A15</v>
          </cell>
          <cell r="H2256" t="str">
            <v>WHITE/GREY MD/BLUE ECLIPSE/RED</v>
          </cell>
          <cell r="I2256">
            <v>1.3420000000000001</v>
          </cell>
          <cell r="J2256">
            <v>12</v>
          </cell>
          <cell r="K2256">
            <v>0</v>
          </cell>
          <cell r="L2256">
            <v>6</v>
          </cell>
          <cell r="M2256">
            <v>0</v>
          </cell>
          <cell r="N2256">
            <v>10</v>
          </cell>
          <cell r="O2256">
            <v>0</v>
          </cell>
          <cell r="P2256">
            <v>5</v>
          </cell>
          <cell r="Q2256">
            <v>0</v>
          </cell>
          <cell r="R2256" t="str">
            <v>ETE 2020</v>
          </cell>
          <cell r="S2256" t="str">
            <v>SHOES</v>
          </cell>
          <cell r="T2256" t="str">
            <v>MAN</v>
          </cell>
          <cell r="U2256" t="str">
            <v>(vide)</v>
          </cell>
          <cell r="V2256" t="str">
            <v>PAI</v>
          </cell>
          <cell r="W2256">
            <v>28</v>
          </cell>
          <cell r="X2256">
            <v>28</v>
          </cell>
          <cell r="AQ2256">
            <v>2</v>
          </cell>
          <cell r="AR2256">
            <v>2</v>
          </cell>
          <cell r="AS2256">
            <v>4</v>
          </cell>
          <cell r="AT2256">
            <v>6</v>
          </cell>
          <cell r="AU2256">
            <v>7</v>
          </cell>
          <cell r="AV2256">
            <v>3</v>
          </cell>
          <cell r="AW2256">
            <v>2</v>
          </cell>
          <cell r="AX2256">
            <v>2</v>
          </cell>
        </row>
        <row r="2257">
          <cell r="D2257" t="str">
            <v>31138GW-A15-C14MN</v>
          </cell>
          <cell r="E2257" t="str">
            <v>31138GW</v>
          </cell>
          <cell r="F2257" t="str">
            <v>MACEO</v>
          </cell>
          <cell r="G2257" t="str">
            <v>A15</v>
          </cell>
          <cell r="H2257" t="str">
            <v>WHITE/GREY MD/BLUE ECLIPSE/RED</v>
          </cell>
          <cell r="I2257">
            <v>1.3420000000000001</v>
          </cell>
          <cell r="J2257">
            <v>12</v>
          </cell>
          <cell r="K2257">
            <v>0</v>
          </cell>
          <cell r="L2257">
            <v>6</v>
          </cell>
          <cell r="M2257">
            <v>0</v>
          </cell>
          <cell r="N2257">
            <v>10</v>
          </cell>
          <cell r="O2257">
            <v>0</v>
          </cell>
          <cell r="P2257">
            <v>5</v>
          </cell>
          <cell r="Q2257">
            <v>0</v>
          </cell>
          <cell r="R2257" t="str">
            <v>ETE 2020</v>
          </cell>
          <cell r="S2257" t="str">
            <v>SHOES</v>
          </cell>
          <cell r="T2257" t="str">
            <v>MAN</v>
          </cell>
          <cell r="U2257" t="str">
            <v>40-1|41-1|42-2|43-3|44-3|45-2|46-1|47-1</v>
          </cell>
          <cell r="V2257" t="str">
            <v>C14MN</v>
          </cell>
          <cell r="W2257">
            <v>672</v>
          </cell>
          <cell r="X2257">
            <v>48</v>
          </cell>
          <cell r="CG2257">
            <v>48</v>
          </cell>
        </row>
        <row r="2258">
          <cell r="D2258" t="str">
            <v>31138HW-A41-C12W</v>
          </cell>
          <cell r="E2258" t="str">
            <v>31138HW</v>
          </cell>
          <cell r="F2258" t="str">
            <v>MOONEY</v>
          </cell>
          <cell r="G2258" t="str">
            <v>A41</v>
          </cell>
          <cell r="H2258" t="str">
            <v>LEATHER/BEIGE MOONBEAM</v>
          </cell>
          <cell r="I2258">
            <v>2.5339999999999998</v>
          </cell>
          <cell r="J2258">
            <v>15</v>
          </cell>
          <cell r="K2258">
            <v>0</v>
          </cell>
          <cell r="L2258">
            <v>7.5</v>
          </cell>
          <cell r="M2258">
            <v>0</v>
          </cell>
          <cell r="N2258">
            <v>14</v>
          </cell>
          <cell r="O2258">
            <v>0</v>
          </cell>
          <cell r="P2258">
            <v>7</v>
          </cell>
          <cell r="Q2258">
            <v>0</v>
          </cell>
          <cell r="R2258" t="str">
            <v>ETE 2020</v>
          </cell>
          <cell r="S2258" t="str">
            <v>SHOES</v>
          </cell>
          <cell r="T2258" t="str">
            <v>WOMAN</v>
          </cell>
          <cell r="U2258" t="str">
            <v>36-1|37-2|38-3|39-3|40-2|41-1</v>
          </cell>
          <cell r="V2258" t="str">
            <v>C12W</v>
          </cell>
          <cell r="W2258">
            <v>288</v>
          </cell>
          <cell r="X2258">
            <v>24</v>
          </cell>
          <cell r="CG2258">
            <v>24</v>
          </cell>
        </row>
        <row r="2259">
          <cell r="D2259" t="str">
            <v>31138HW-A41-PAI</v>
          </cell>
          <cell r="E2259" t="str">
            <v>31138HW</v>
          </cell>
          <cell r="F2259" t="str">
            <v>MOONEY</v>
          </cell>
          <cell r="G2259" t="str">
            <v>A41</v>
          </cell>
          <cell r="H2259" t="str">
            <v>LEATHER/BEIGE MOONBEAM</v>
          </cell>
          <cell r="I2259">
            <v>2.5339999999999998</v>
          </cell>
          <cell r="J2259">
            <v>15</v>
          </cell>
          <cell r="K2259">
            <v>0</v>
          </cell>
          <cell r="L2259">
            <v>7.5</v>
          </cell>
          <cell r="M2259">
            <v>0</v>
          </cell>
          <cell r="N2259">
            <v>14</v>
          </cell>
          <cell r="O2259">
            <v>0</v>
          </cell>
          <cell r="P2259">
            <v>7</v>
          </cell>
          <cell r="Q2259">
            <v>0</v>
          </cell>
          <cell r="R2259" t="str">
            <v>ETE 2020</v>
          </cell>
          <cell r="S2259" t="str">
            <v>SHOES</v>
          </cell>
          <cell r="T2259" t="str">
            <v>WOMAN</v>
          </cell>
          <cell r="U2259" t="str">
            <v>(vide)</v>
          </cell>
          <cell r="V2259" t="str">
            <v>PAI</v>
          </cell>
          <cell r="W2259">
            <v>24</v>
          </cell>
          <cell r="X2259">
            <v>24</v>
          </cell>
          <cell r="AM2259">
            <v>2</v>
          </cell>
          <cell r="AN2259">
            <v>4</v>
          </cell>
          <cell r="AO2259">
            <v>6</v>
          </cell>
          <cell r="AP2259">
            <v>6</v>
          </cell>
          <cell r="AQ2259">
            <v>4</v>
          </cell>
          <cell r="AR2259">
            <v>2</v>
          </cell>
        </row>
        <row r="2260">
          <cell r="D2260" t="str">
            <v>31138HW-A43-C12W</v>
          </cell>
          <cell r="E2260" t="str">
            <v>31138HW</v>
          </cell>
          <cell r="F2260" t="str">
            <v>MOONEY</v>
          </cell>
          <cell r="G2260" t="str">
            <v>A43</v>
          </cell>
          <cell r="H2260" t="str">
            <v>LEATHER/ORANGE FLUO</v>
          </cell>
          <cell r="I2260">
            <v>2.5339999999999998</v>
          </cell>
          <cell r="J2260">
            <v>15</v>
          </cell>
          <cell r="K2260">
            <v>0</v>
          </cell>
          <cell r="L2260">
            <v>7.5</v>
          </cell>
          <cell r="M2260">
            <v>0</v>
          </cell>
          <cell r="N2260">
            <v>14</v>
          </cell>
          <cell r="O2260">
            <v>0</v>
          </cell>
          <cell r="P2260">
            <v>7</v>
          </cell>
          <cell r="Q2260">
            <v>0</v>
          </cell>
          <cell r="R2260" t="str">
            <v>ETE 2020</v>
          </cell>
          <cell r="S2260" t="str">
            <v>SHOES</v>
          </cell>
          <cell r="T2260" t="str">
            <v>WOMAN</v>
          </cell>
          <cell r="U2260" t="str">
            <v>36-1|37-2|38-3|39-3|40-2|41-1</v>
          </cell>
          <cell r="V2260" t="str">
            <v>C12W</v>
          </cell>
          <cell r="W2260">
            <v>456</v>
          </cell>
          <cell r="X2260">
            <v>38</v>
          </cell>
          <cell r="CG2260">
            <v>38</v>
          </cell>
        </row>
        <row r="2261">
          <cell r="D2261" t="str">
            <v>31138HW-A43-PAI</v>
          </cell>
          <cell r="E2261" t="str">
            <v>31138HW</v>
          </cell>
          <cell r="F2261" t="str">
            <v>MOONEY</v>
          </cell>
          <cell r="G2261" t="str">
            <v>A43</v>
          </cell>
          <cell r="H2261" t="str">
            <v>LEATHER/ORANGE FLUO</v>
          </cell>
          <cell r="I2261">
            <v>2.5339999999999998</v>
          </cell>
          <cell r="J2261">
            <v>15</v>
          </cell>
          <cell r="K2261">
            <v>0</v>
          </cell>
          <cell r="L2261">
            <v>7.5</v>
          </cell>
          <cell r="M2261">
            <v>0</v>
          </cell>
          <cell r="N2261">
            <v>14</v>
          </cell>
          <cell r="O2261">
            <v>0</v>
          </cell>
          <cell r="P2261">
            <v>7</v>
          </cell>
          <cell r="Q2261">
            <v>0</v>
          </cell>
          <cell r="R2261" t="str">
            <v>ETE 2020</v>
          </cell>
          <cell r="S2261" t="str">
            <v>SHOES</v>
          </cell>
          <cell r="T2261" t="str">
            <v>WOMAN</v>
          </cell>
          <cell r="U2261" t="str">
            <v>(vide)</v>
          </cell>
          <cell r="V2261" t="str">
            <v>PAI</v>
          </cell>
          <cell r="W2261">
            <v>23</v>
          </cell>
          <cell r="X2261">
            <v>23</v>
          </cell>
          <cell r="AM2261">
            <v>2</v>
          </cell>
          <cell r="AN2261">
            <v>3</v>
          </cell>
          <cell r="AO2261">
            <v>6</v>
          </cell>
          <cell r="AP2261">
            <v>6</v>
          </cell>
          <cell r="AQ2261">
            <v>4</v>
          </cell>
          <cell r="AR2261">
            <v>2</v>
          </cell>
        </row>
        <row r="2262">
          <cell r="D2262" t="str">
            <v>311391W-A00-PCS</v>
          </cell>
          <cell r="E2262" t="str">
            <v>311391W</v>
          </cell>
          <cell r="F2262" t="str">
            <v>GALE HOODIE</v>
          </cell>
          <cell r="G2262" t="str">
            <v>A00</v>
          </cell>
          <cell r="H2262" t="str">
            <v>BLUE NAVY / WINE</v>
          </cell>
          <cell r="I2262">
            <v>7.0970000000000004</v>
          </cell>
          <cell r="J2262">
            <v>45</v>
          </cell>
          <cell r="K2262">
            <v>0</v>
          </cell>
          <cell r="L2262">
            <v>22.5</v>
          </cell>
          <cell r="M2262">
            <v>0</v>
          </cell>
          <cell r="N2262">
            <v>40</v>
          </cell>
          <cell r="O2262">
            <v>0</v>
          </cell>
          <cell r="P2262">
            <v>20</v>
          </cell>
          <cell r="Q2262">
            <v>0</v>
          </cell>
          <cell r="R2262" t="str">
            <v>HIVER 2019</v>
          </cell>
          <cell r="S2262" t="str">
            <v>APPAREL</v>
          </cell>
          <cell r="T2262" t="str">
            <v>MAN</v>
          </cell>
          <cell r="U2262" t="str">
            <v>(vide)</v>
          </cell>
          <cell r="V2262" t="str">
            <v>PCS</v>
          </cell>
          <cell r="W2262">
            <v>17</v>
          </cell>
          <cell r="X2262">
            <v>17</v>
          </cell>
          <cell r="BS2262">
            <v>2</v>
          </cell>
          <cell r="BT2262">
            <v>3</v>
          </cell>
          <cell r="BV2262">
            <v>4</v>
          </cell>
          <cell r="BW2262">
            <v>7</v>
          </cell>
          <cell r="BX2262">
            <v>1</v>
          </cell>
        </row>
        <row r="2263">
          <cell r="D2263" t="str">
            <v>311391W-A01-PCS</v>
          </cell>
          <cell r="E2263" t="str">
            <v>311391W</v>
          </cell>
          <cell r="F2263" t="str">
            <v>GALE HOODIE</v>
          </cell>
          <cell r="G2263" t="str">
            <v>A01</v>
          </cell>
          <cell r="H2263" t="str">
            <v>WINE / BLUE NAVY</v>
          </cell>
          <cell r="I2263">
            <v>7.0970000000000004</v>
          </cell>
          <cell r="J2263">
            <v>45</v>
          </cell>
          <cell r="K2263">
            <v>0</v>
          </cell>
          <cell r="L2263">
            <v>22.5</v>
          </cell>
          <cell r="M2263">
            <v>0</v>
          </cell>
          <cell r="N2263">
            <v>40</v>
          </cell>
          <cell r="O2263">
            <v>0</v>
          </cell>
          <cell r="P2263">
            <v>20</v>
          </cell>
          <cell r="Q2263">
            <v>0</v>
          </cell>
          <cell r="R2263" t="str">
            <v>HIVER 2019</v>
          </cell>
          <cell r="S2263" t="str">
            <v>APPAREL</v>
          </cell>
          <cell r="T2263" t="str">
            <v>MAN</v>
          </cell>
          <cell r="U2263" t="str">
            <v>(vide)</v>
          </cell>
          <cell r="V2263" t="str">
            <v>PCS</v>
          </cell>
          <cell r="W2263">
            <v>19</v>
          </cell>
          <cell r="X2263">
            <v>19</v>
          </cell>
          <cell r="BT2263">
            <v>2</v>
          </cell>
          <cell r="BV2263">
            <v>8</v>
          </cell>
          <cell r="BW2263">
            <v>9</v>
          </cell>
        </row>
        <row r="2264">
          <cell r="D2264" t="str">
            <v>311395W-A01-PCS</v>
          </cell>
          <cell r="E2264" t="str">
            <v>311395W</v>
          </cell>
          <cell r="F2264" t="str">
            <v>FRAZANT LOGO PANTS</v>
          </cell>
          <cell r="G2264" t="str">
            <v>A01</v>
          </cell>
          <cell r="H2264" t="str">
            <v>BLUE/WHITE/RED</v>
          </cell>
          <cell r="I2264">
            <v>5.5220000000000002</v>
          </cell>
          <cell r="J2264">
            <v>35</v>
          </cell>
          <cell r="K2264">
            <v>0</v>
          </cell>
          <cell r="L2264">
            <v>17.5</v>
          </cell>
          <cell r="M2264">
            <v>0</v>
          </cell>
          <cell r="N2264">
            <v>35</v>
          </cell>
          <cell r="O2264">
            <v>0</v>
          </cell>
          <cell r="P2264">
            <v>17.5</v>
          </cell>
          <cell r="Q2264">
            <v>0</v>
          </cell>
          <cell r="R2264" t="str">
            <v>HIVER 2019</v>
          </cell>
          <cell r="S2264" t="str">
            <v>APPAREL</v>
          </cell>
          <cell r="T2264" t="str">
            <v>MAN</v>
          </cell>
          <cell r="U2264" t="str">
            <v>(vide)</v>
          </cell>
          <cell r="V2264" t="str">
            <v>PCS</v>
          </cell>
          <cell r="W2264">
            <v>23</v>
          </cell>
          <cell r="X2264">
            <v>23</v>
          </cell>
          <cell r="BT2264">
            <v>12</v>
          </cell>
          <cell r="BV2264">
            <v>11</v>
          </cell>
        </row>
        <row r="2265">
          <cell r="D2265" t="str">
            <v>3113DKW-005-PCS</v>
          </cell>
          <cell r="E2265" t="str">
            <v>3113DKW</v>
          </cell>
          <cell r="F2265" t="str">
            <v>YAAL AUTH LEGGING</v>
          </cell>
          <cell r="G2265" t="str">
            <v>005</v>
          </cell>
          <cell r="H2265" t="str">
            <v>BLACK</v>
          </cell>
          <cell r="I2265">
            <v>5.0670000000000002</v>
          </cell>
          <cell r="J2265">
            <v>25</v>
          </cell>
          <cell r="K2265">
            <v>0</v>
          </cell>
          <cell r="L2265">
            <v>12.5</v>
          </cell>
          <cell r="M2265">
            <v>0</v>
          </cell>
          <cell r="N2265">
            <v>22</v>
          </cell>
          <cell r="O2265">
            <v>0</v>
          </cell>
          <cell r="P2265">
            <v>8.8000000000000007</v>
          </cell>
          <cell r="Q2265">
            <v>0</v>
          </cell>
          <cell r="R2265" t="str">
            <v>HIVER 2020</v>
          </cell>
          <cell r="S2265" t="str">
            <v>APPAREL</v>
          </cell>
          <cell r="T2265" t="str">
            <v>WOMAN</v>
          </cell>
          <cell r="U2265" t="str">
            <v>(vide)</v>
          </cell>
          <cell r="V2265" t="str">
            <v>PCS</v>
          </cell>
          <cell r="W2265">
            <v>139</v>
          </cell>
          <cell r="X2265">
            <v>139</v>
          </cell>
          <cell r="BS2265">
            <v>76</v>
          </cell>
          <cell r="BT2265">
            <v>43</v>
          </cell>
          <cell r="BU2265">
            <v>20</v>
          </cell>
        </row>
        <row r="2266">
          <cell r="D2266" t="str">
            <v>3113VPW-001-C10M</v>
          </cell>
          <cell r="E2266" t="str">
            <v>3113VPW</v>
          </cell>
          <cell r="F2266" t="str">
            <v>GIACO</v>
          </cell>
          <cell r="G2266" t="str">
            <v>001</v>
          </cell>
          <cell r="H2266" t="str">
            <v>WHITE</v>
          </cell>
          <cell r="I2266">
            <v>3.0710000000000002</v>
          </cell>
          <cell r="J2266">
            <v>20</v>
          </cell>
          <cell r="K2266">
            <v>0</v>
          </cell>
          <cell r="L2266">
            <v>10</v>
          </cell>
          <cell r="M2266">
            <v>0</v>
          </cell>
          <cell r="N2266">
            <v>18</v>
          </cell>
          <cell r="O2266">
            <v>0</v>
          </cell>
          <cell r="P2266">
            <v>9</v>
          </cell>
          <cell r="Q2266">
            <v>0</v>
          </cell>
          <cell r="R2266" t="str">
            <v>ETE 2020</v>
          </cell>
          <cell r="S2266" t="str">
            <v>APPAREL</v>
          </cell>
          <cell r="T2266" t="str">
            <v>MAN</v>
          </cell>
          <cell r="U2266" t="str">
            <v>S-1/M-2/L-3/XL-3/2XL-1</v>
          </cell>
          <cell r="V2266" t="str">
            <v>C10M</v>
          </cell>
          <cell r="W2266">
            <v>380</v>
          </cell>
          <cell r="X2266">
            <v>38</v>
          </cell>
          <cell r="CG2266">
            <v>38</v>
          </cell>
        </row>
        <row r="2267">
          <cell r="D2267" t="str">
            <v>3113VPW-001-PCS</v>
          </cell>
          <cell r="E2267" t="str">
            <v>3113VPW</v>
          </cell>
          <cell r="F2267" t="str">
            <v>GIACO</v>
          </cell>
          <cell r="G2267" t="str">
            <v>001</v>
          </cell>
          <cell r="H2267" t="str">
            <v>WHITE</v>
          </cell>
          <cell r="I2267">
            <v>3.0710000000000002</v>
          </cell>
          <cell r="J2267">
            <v>20</v>
          </cell>
          <cell r="K2267">
            <v>0</v>
          </cell>
          <cell r="L2267">
            <v>10</v>
          </cell>
          <cell r="M2267">
            <v>0</v>
          </cell>
          <cell r="N2267">
            <v>18</v>
          </cell>
          <cell r="O2267">
            <v>0</v>
          </cell>
          <cell r="P2267">
            <v>9</v>
          </cell>
          <cell r="Q2267">
            <v>0</v>
          </cell>
          <cell r="R2267" t="str">
            <v>ETE 2020</v>
          </cell>
          <cell r="S2267" t="str">
            <v>APPAREL</v>
          </cell>
          <cell r="T2267" t="str">
            <v>MAN</v>
          </cell>
          <cell r="U2267" t="str">
            <v>(vide)</v>
          </cell>
          <cell r="V2267" t="str">
            <v>PCS</v>
          </cell>
          <cell r="W2267">
            <v>18</v>
          </cell>
          <cell r="X2267">
            <v>18</v>
          </cell>
          <cell r="BT2267">
            <v>2</v>
          </cell>
          <cell r="BU2267">
            <v>4</v>
          </cell>
          <cell r="BV2267">
            <v>4</v>
          </cell>
          <cell r="BW2267">
            <v>6</v>
          </cell>
          <cell r="BX2267">
            <v>2</v>
          </cell>
        </row>
        <row r="2268">
          <cell r="D2268" t="str">
            <v>3113VPW-005-C10M</v>
          </cell>
          <cell r="E2268" t="str">
            <v>3113VPW</v>
          </cell>
          <cell r="F2268" t="str">
            <v>GIACO</v>
          </cell>
          <cell r="G2268" t="str">
            <v>005</v>
          </cell>
          <cell r="H2268" t="str">
            <v>BLACK</v>
          </cell>
          <cell r="I2268">
            <v>3.0710000000000002</v>
          </cell>
          <cell r="J2268">
            <v>20</v>
          </cell>
          <cell r="K2268">
            <v>0</v>
          </cell>
          <cell r="L2268">
            <v>10</v>
          </cell>
          <cell r="M2268">
            <v>0</v>
          </cell>
          <cell r="N2268">
            <v>18</v>
          </cell>
          <cell r="O2268">
            <v>0</v>
          </cell>
          <cell r="P2268">
            <v>9</v>
          </cell>
          <cell r="Q2268">
            <v>0</v>
          </cell>
          <cell r="R2268" t="str">
            <v>ETE 2020</v>
          </cell>
          <cell r="S2268" t="str">
            <v>APPAREL</v>
          </cell>
          <cell r="T2268" t="str">
            <v>MAN</v>
          </cell>
          <cell r="U2268" t="str">
            <v>S-1/M-2/L-3/XL-3/2XL-1</v>
          </cell>
          <cell r="V2268" t="str">
            <v>C10M</v>
          </cell>
          <cell r="W2268">
            <v>450</v>
          </cell>
          <cell r="X2268">
            <v>45</v>
          </cell>
          <cell r="CG2268">
            <v>45</v>
          </cell>
        </row>
        <row r="2269">
          <cell r="D2269" t="str">
            <v>3113VPW-005-PCS</v>
          </cell>
          <cell r="E2269" t="str">
            <v>3113VPW</v>
          </cell>
          <cell r="F2269" t="str">
            <v>GIACO</v>
          </cell>
          <cell r="G2269" t="str">
            <v>005</v>
          </cell>
          <cell r="H2269" t="str">
            <v>BLACK</v>
          </cell>
          <cell r="I2269">
            <v>3.0710000000000002</v>
          </cell>
          <cell r="J2269">
            <v>20</v>
          </cell>
          <cell r="K2269">
            <v>0</v>
          </cell>
          <cell r="L2269">
            <v>10</v>
          </cell>
          <cell r="M2269">
            <v>0</v>
          </cell>
          <cell r="N2269">
            <v>18</v>
          </cell>
          <cell r="O2269">
            <v>0</v>
          </cell>
          <cell r="P2269">
            <v>9</v>
          </cell>
          <cell r="Q2269">
            <v>0</v>
          </cell>
          <cell r="R2269" t="str">
            <v>ETE 2020</v>
          </cell>
          <cell r="S2269" t="str">
            <v>APPAREL</v>
          </cell>
          <cell r="T2269" t="str">
            <v>MAN</v>
          </cell>
          <cell r="U2269" t="str">
            <v>(vide)</v>
          </cell>
          <cell r="V2269" t="str">
            <v>PCS</v>
          </cell>
          <cell r="W2269">
            <v>19</v>
          </cell>
          <cell r="X2269">
            <v>19</v>
          </cell>
          <cell r="BT2269">
            <v>2</v>
          </cell>
          <cell r="BU2269">
            <v>4</v>
          </cell>
          <cell r="BV2269">
            <v>5</v>
          </cell>
          <cell r="BW2269">
            <v>6</v>
          </cell>
          <cell r="BX2269">
            <v>2</v>
          </cell>
        </row>
        <row r="2270">
          <cell r="D2270" t="str">
            <v>3113VRW-A0F-C10K</v>
          </cell>
          <cell r="E2270" t="str">
            <v>3113VRW</v>
          </cell>
          <cell r="F2270" t="str">
            <v>KAI</v>
          </cell>
          <cell r="G2270" t="str">
            <v>A0F</v>
          </cell>
          <cell r="H2270" t="str">
            <v>RED SCARLET/BLUE MARINE</v>
          </cell>
          <cell r="I2270">
            <v>4.9089999999999998</v>
          </cell>
          <cell r="J2270">
            <v>30</v>
          </cell>
          <cell r="K2270">
            <v>0</v>
          </cell>
          <cell r="L2270">
            <v>15</v>
          </cell>
          <cell r="M2270">
            <v>0</v>
          </cell>
          <cell r="N2270">
            <v>28</v>
          </cell>
          <cell r="O2270">
            <v>0</v>
          </cell>
          <cell r="P2270">
            <v>14</v>
          </cell>
          <cell r="Q2270">
            <v>0</v>
          </cell>
          <cell r="R2270" t="str">
            <v>ETE 2020</v>
          </cell>
          <cell r="S2270" t="str">
            <v>APPAREL</v>
          </cell>
          <cell r="T2270" t="str">
            <v>BOY</v>
          </cell>
          <cell r="U2270" t="str">
            <v>10Y-3|12Y-3|14Y-2|6Y-1|8Y-1</v>
          </cell>
          <cell r="V2270" t="str">
            <v>C10K</v>
          </cell>
          <cell r="W2270">
            <v>380</v>
          </cell>
          <cell r="X2270">
            <v>38</v>
          </cell>
          <cell r="CG2270">
            <v>38</v>
          </cell>
        </row>
        <row r="2271">
          <cell r="D2271" t="str">
            <v>3113VRW-A0I-C10K</v>
          </cell>
          <cell r="E2271" t="str">
            <v>3113VRW</v>
          </cell>
          <cell r="F2271" t="str">
            <v>KAI</v>
          </cell>
          <cell r="G2271" t="str">
            <v>A0I</v>
          </cell>
          <cell r="H2271" t="str">
            <v>YELLOW / BLUE MARINE</v>
          </cell>
          <cell r="I2271">
            <v>4.9089999999999998</v>
          </cell>
          <cell r="J2271">
            <v>30</v>
          </cell>
          <cell r="K2271">
            <v>0</v>
          </cell>
          <cell r="L2271">
            <v>15</v>
          </cell>
          <cell r="M2271">
            <v>0</v>
          </cell>
          <cell r="N2271">
            <v>28</v>
          </cell>
          <cell r="O2271">
            <v>0</v>
          </cell>
          <cell r="P2271">
            <v>14</v>
          </cell>
          <cell r="Q2271">
            <v>0</v>
          </cell>
          <cell r="R2271" t="str">
            <v>ETE 2020</v>
          </cell>
          <cell r="S2271" t="str">
            <v>APPAREL</v>
          </cell>
          <cell r="T2271" t="str">
            <v>BOY</v>
          </cell>
          <cell r="U2271" t="str">
            <v>10Y-3|12Y-3|14Y-2|6Y-1|8Y-1</v>
          </cell>
          <cell r="V2271" t="str">
            <v>C10K</v>
          </cell>
          <cell r="W2271">
            <v>490</v>
          </cell>
          <cell r="X2271">
            <v>49</v>
          </cell>
          <cell r="CG2271">
            <v>49</v>
          </cell>
        </row>
        <row r="2272">
          <cell r="D2272" t="str">
            <v>3113VSW-A0G-C10K</v>
          </cell>
          <cell r="E2272" t="str">
            <v>3113VSW</v>
          </cell>
          <cell r="F2272" t="str">
            <v>SHOUPS</v>
          </cell>
          <cell r="G2272" t="str">
            <v>A0G</v>
          </cell>
          <cell r="H2272" t="str">
            <v>BLUE NAVY/GREY MD MEL/RED SCAR</v>
          </cell>
          <cell r="I2272">
            <v>4.59</v>
          </cell>
          <cell r="J2272">
            <v>30</v>
          </cell>
          <cell r="K2272">
            <v>0</v>
          </cell>
          <cell r="L2272">
            <v>15</v>
          </cell>
          <cell r="M2272">
            <v>0</v>
          </cell>
          <cell r="N2272">
            <v>28</v>
          </cell>
          <cell r="O2272">
            <v>0</v>
          </cell>
          <cell r="P2272">
            <v>14</v>
          </cell>
          <cell r="Q2272">
            <v>0</v>
          </cell>
          <cell r="R2272" t="str">
            <v>ETE 2020</v>
          </cell>
          <cell r="S2272" t="str">
            <v>APPAREL</v>
          </cell>
          <cell r="T2272" t="str">
            <v>BOY</v>
          </cell>
          <cell r="U2272" t="str">
            <v>10Y-3|12Y-3|14Y-2|6Y-1|8Y-1</v>
          </cell>
          <cell r="V2272" t="str">
            <v>C10K</v>
          </cell>
          <cell r="W2272">
            <v>380</v>
          </cell>
          <cell r="X2272">
            <v>38</v>
          </cell>
          <cell r="CG2272">
            <v>38</v>
          </cell>
        </row>
        <row r="2273">
          <cell r="D2273" t="str">
            <v>3113VSW-A0G-PCS</v>
          </cell>
          <cell r="E2273" t="str">
            <v>3113VSW</v>
          </cell>
          <cell r="F2273" t="str">
            <v>SHOUPS</v>
          </cell>
          <cell r="G2273" t="str">
            <v>A0G</v>
          </cell>
          <cell r="H2273" t="str">
            <v>BLUE NAVY/GREY MD MEL/RED SCAR</v>
          </cell>
          <cell r="I2273">
            <v>4.59</v>
          </cell>
          <cell r="J2273">
            <v>0</v>
          </cell>
          <cell r="K2273">
            <v>30</v>
          </cell>
          <cell r="L2273">
            <v>0</v>
          </cell>
          <cell r="M2273">
            <v>15</v>
          </cell>
          <cell r="N2273">
            <v>0</v>
          </cell>
          <cell r="O2273">
            <v>28</v>
          </cell>
          <cell r="P2273">
            <v>0</v>
          </cell>
          <cell r="Q2273">
            <v>14</v>
          </cell>
          <cell r="R2273" t="str">
            <v>ETE 2020</v>
          </cell>
          <cell r="S2273" t="str">
            <v>APPAREL</v>
          </cell>
          <cell r="T2273" t="str">
            <v>BOY</v>
          </cell>
          <cell r="U2273" t="str">
            <v>(vide)</v>
          </cell>
          <cell r="V2273" t="str">
            <v>PCS</v>
          </cell>
          <cell r="W2273">
            <v>18</v>
          </cell>
          <cell r="X2273">
            <v>18</v>
          </cell>
          <cell r="BI2273">
            <v>2</v>
          </cell>
          <cell r="BJ2273">
            <v>2</v>
          </cell>
          <cell r="BL2273">
            <v>4</v>
          </cell>
          <cell r="BN2273">
            <v>6</v>
          </cell>
          <cell r="BP2273">
            <v>4</v>
          </cell>
        </row>
        <row r="2274">
          <cell r="D2274" t="str">
            <v>3113VSW-A0H-C10K</v>
          </cell>
          <cell r="E2274" t="str">
            <v>3113VSW</v>
          </cell>
          <cell r="F2274" t="str">
            <v>SHOUPS</v>
          </cell>
          <cell r="G2274" t="str">
            <v>A0H</v>
          </cell>
          <cell r="H2274" t="str">
            <v>WHITE/BLUE NAVY/RED SCARLET</v>
          </cell>
          <cell r="I2274">
            <v>4.59</v>
          </cell>
          <cell r="J2274">
            <v>30</v>
          </cell>
          <cell r="K2274">
            <v>0</v>
          </cell>
          <cell r="L2274">
            <v>15</v>
          </cell>
          <cell r="M2274">
            <v>0</v>
          </cell>
          <cell r="N2274">
            <v>28</v>
          </cell>
          <cell r="O2274">
            <v>0</v>
          </cell>
          <cell r="P2274">
            <v>14</v>
          </cell>
          <cell r="Q2274">
            <v>0</v>
          </cell>
          <cell r="R2274" t="str">
            <v>ETE 2020</v>
          </cell>
          <cell r="S2274" t="str">
            <v>APPAREL</v>
          </cell>
          <cell r="T2274" t="str">
            <v>BOY</v>
          </cell>
          <cell r="U2274" t="str">
            <v>10Y-3|12Y-3|14Y-2|6Y-1|8Y-1</v>
          </cell>
          <cell r="V2274" t="str">
            <v>C10K</v>
          </cell>
          <cell r="W2274">
            <v>270</v>
          </cell>
          <cell r="X2274">
            <v>27</v>
          </cell>
          <cell r="CG2274">
            <v>27</v>
          </cell>
        </row>
        <row r="2275">
          <cell r="D2275" t="str">
            <v>3113VSW-A0H-PCS</v>
          </cell>
          <cell r="E2275" t="str">
            <v>3113VSW</v>
          </cell>
          <cell r="F2275" t="str">
            <v>SHOUPS</v>
          </cell>
          <cell r="G2275" t="str">
            <v>A0H</v>
          </cell>
          <cell r="H2275" t="str">
            <v>WHITE/BLUE NAVY/RED SCARLET</v>
          </cell>
          <cell r="I2275">
            <v>4.59</v>
          </cell>
          <cell r="J2275">
            <v>0</v>
          </cell>
          <cell r="K2275">
            <v>30</v>
          </cell>
          <cell r="L2275">
            <v>0</v>
          </cell>
          <cell r="M2275">
            <v>15</v>
          </cell>
          <cell r="N2275">
            <v>0</v>
          </cell>
          <cell r="O2275">
            <v>28</v>
          </cell>
          <cell r="P2275">
            <v>0</v>
          </cell>
          <cell r="Q2275">
            <v>14</v>
          </cell>
          <cell r="R2275" t="str">
            <v>ETE 2020</v>
          </cell>
          <cell r="S2275" t="str">
            <v>APPAREL</v>
          </cell>
          <cell r="T2275" t="str">
            <v>BOY</v>
          </cell>
          <cell r="U2275" t="str">
            <v>(vide)</v>
          </cell>
          <cell r="V2275" t="str">
            <v>PCS</v>
          </cell>
          <cell r="W2275">
            <v>19</v>
          </cell>
          <cell r="X2275">
            <v>19</v>
          </cell>
          <cell r="BI2275">
            <v>2</v>
          </cell>
          <cell r="BJ2275">
            <v>2</v>
          </cell>
          <cell r="BL2275">
            <v>5</v>
          </cell>
          <cell r="BN2275">
            <v>6</v>
          </cell>
          <cell r="BP2275">
            <v>4</v>
          </cell>
        </row>
        <row r="2276">
          <cell r="D2276" t="str">
            <v>3113ZCW-A02-PCS</v>
          </cell>
          <cell r="E2276" t="str">
            <v>3113ZCW</v>
          </cell>
          <cell r="F2276" t="str">
            <v>ITUX</v>
          </cell>
          <cell r="G2276" t="str">
            <v>A02</v>
          </cell>
          <cell r="H2276" t="str">
            <v>GREEN / BLUE NAVY</v>
          </cell>
          <cell r="I2276">
            <v>9.1180000000000003</v>
          </cell>
          <cell r="J2276">
            <v>50</v>
          </cell>
          <cell r="K2276">
            <v>0</v>
          </cell>
          <cell r="L2276">
            <v>25</v>
          </cell>
          <cell r="M2276">
            <v>0</v>
          </cell>
          <cell r="N2276">
            <v>45</v>
          </cell>
          <cell r="O2276">
            <v>0</v>
          </cell>
          <cell r="P2276">
            <v>22.5</v>
          </cell>
          <cell r="Q2276">
            <v>0</v>
          </cell>
          <cell r="R2276" t="str">
            <v>HIVER 2019</v>
          </cell>
          <cell r="S2276" t="str">
            <v>APPAREL</v>
          </cell>
          <cell r="T2276" t="str">
            <v>MAN</v>
          </cell>
          <cell r="U2276" t="str">
            <v>(vide)</v>
          </cell>
          <cell r="V2276" t="str">
            <v>PCS</v>
          </cell>
          <cell r="W2276">
            <v>781</v>
          </cell>
          <cell r="X2276">
            <v>781</v>
          </cell>
          <cell r="BT2276">
            <v>217</v>
          </cell>
          <cell r="BU2276">
            <v>266</v>
          </cell>
          <cell r="BV2276">
            <v>277</v>
          </cell>
          <cell r="BW2276">
            <v>21</v>
          </cell>
        </row>
        <row r="2277">
          <cell r="D2277" t="str">
            <v>3114FMW-A02-PCS</v>
          </cell>
          <cell r="E2277" t="str">
            <v>3114FMW</v>
          </cell>
          <cell r="F2277" t="str">
            <v>KORTUS</v>
          </cell>
          <cell r="G2277" t="str">
            <v>A02</v>
          </cell>
          <cell r="H2277" t="str">
            <v>BLACK/WHITE</v>
          </cell>
          <cell r="I2277">
            <v>8.3680000000000003</v>
          </cell>
          <cell r="J2277">
            <v>50</v>
          </cell>
          <cell r="K2277">
            <v>0</v>
          </cell>
          <cell r="L2277">
            <v>25</v>
          </cell>
          <cell r="M2277">
            <v>0</v>
          </cell>
          <cell r="N2277">
            <v>45</v>
          </cell>
          <cell r="O2277">
            <v>0</v>
          </cell>
          <cell r="P2277">
            <v>18</v>
          </cell>
          <cell r="Q2277">
            <v>0</v>
          </cell>
          <cell r="R2277" t="str">
            <v>ETE 2021</v>
          </cell>
          <cell r="S2277" t="str">
            <v>APPAREL</v>
          </cell>
          <cell r="T2277" t="str">
            <v>MAN</v>
          </cell>
          <cell r="U2277" t="str">
            <v>(vide)</v>
          </cell>
          <cell r="V2277" t="str">
            <v>PCS</v>
          </cell>
          <cell r="W2277">
            <v>490</v>
          </cell>
          <cell r="X2277">
            <v>490</v>
          </cell>
          <cell r="BT2277">
            <v>27</v>
          </cell>
          <cell r="BU2277">
            <v>66</v>
          </cell>
          <cell r="BV2277">
            <v>131</v>
          </cell>
          <cell r="BW2277">
            <v>169</v>
          </cell>
          <cell r="BX2277">
            <v>55</v>
          </cell>
          <cell r="BY2277">
            <v>42</v>
          </cell>
        </row>
        <row r="2278">
          <cell r="D2278" t="str">
            <v>3114FMW-A03-PCS</v>
          </cell>
          <cell r="E2278" t="str">
            <v>3114FMW</v>
          </cell>
          <cell r="F2278" t="str">
            <v>KORTUS</v>
          </cell>
          <cell r="G2278" t="str">
            <v>A03</v>
          </cell>
          <cell r="H2278" t="str">
            <v>GREY COLD MEL/BLACK</v>
          </cell>
          <cell r="I2278">
            <v>8.3680000000000003</v>
          </cell>
          <cell r="J2278">
            <v>50</v>
          </cell>
          <cell r="K2278">
            <v>0</v>
          </cell>
          <cell r="L2278">
            <v>25</v>
          </cell>
          <cell r="M2278">
            <v>0</v>
          </cell>
          <cell r="N2278">
            <v>45</v>
          </cell>
          <cell r="O2278">
            <v>0</v>
          </cell>
          <cell r="P2278">
            <v>18</v>
          </cell>
          <cell r="Q2278">
            <v>0</v>
          </cell>
          <cell r="R2278" t="str">
            <v>ETE 2021</v>
          </cell>
          <cell r="S2278" t="str">
            <v>APPAREL</v>
          </cell>
          <cell r="T2278" t="str">
            <v>MAN</v>
          </cell>
          <cell r="U2278" t="str">
            <v>(vide)</v>
          </cell>
          <cell r="V2278" t="str">
            <v>PCS</v>
          </cell>
          <cell r="W2278">
            <v>733</v>
          </cell>
          <cell r="X2278">
            <v>733</v>
          </cell>
          <cell r="BT2278">
            <v>62</v>
          </cell>
          <cell r="BU2278">
            <v>131</v>
          </cell>
          <cell r="BV2278">
            <v>201</v>
          </cell>
          <cell r="BW2278">
            <v>199</v>
          </cell>
          <cell r="BX2278">
            <v>86</v>
          </cell>
          <cell r="BY2278">
            <v>54</v>
          </cell>
        </row>
        <row r="2279">
          <cell r="D2279" t="str">
            <v>3114FMW-A04-PCS</v>
          </cell>
          <cell r="E2279" t="str">
            <v>3114FMW</v>
          </cell>
          <cell r="F2279" t="str">
            <v>KORTUS</v>
          </cell>
          <cell r="G2279" t="str">
            <v>A04</v>
          </cell>
          <cell r="H2279" t="str">
            <v>BLUE NAVY/WHITE</v>
          </cell>
          <cell r="I2279">
            <v>8.3680000000000003</v>
          </cell>
          <cell r="J2279">
            <v>50</v>
          </cell>
          <cell r="K2279">
            <v>0</v>
          </cell>
          <cell r="L2279">
            <v>25</v>
          </cell>
          <cell r="M2279">
            <v>0</v>
          </cell>
          <cell r="N2279">
            <v>45</v>
          </cell>
          <cell r="O2279">
            <v>0</v>
          </cell>
          <cell r="P2279">
            <v>18</v>
          </cell>
          <cell r="Q2279">
            <v>0</v>
          </cell>
          <cell r="R2279" t="str">
            <v>ETE 2021</v>
          </cell>
          <cell r="S2279" t="str">
            <v>APPAREL</v>
          </cell>
          <cell r="T2279" t="str">
            <v>MAN</v>
          </cell>
          <cell r="U2279" t="str">
            <v>(vide)</v>
          </cell>
          <cell r="V2279" t="str">
            <v>PCS</v>
          </cell>
          <cell r="W2279">
            <v>421</v>
          </cell>
          <cell r="X2279">
            <v>421</v>
          </cell>
          <cell r="BT2279">
            <v>56</v>
          </cell>
          <cell r="BU2279">
            <v>83</v>
          </cell>
          <cell r="BV2279">
            <v>117</v>
          </cell>
          <cell r="BW2279">
            <v>109</v>
          </cell>
          <cell r="BX2279">
            <v>24</v>
          </cell>
          <cell r="BY2279">
            <v>32</v>
          </cell>
        </row>
        <row r="2280">
          <cell r="D2280" t="str">
            <v>3114MZW-F99-PAI</v>
          </cell>
          <cell r="E2280" t="str">
            <v>3114MZW</v>
          </cell>
          <cell r="F2280" t="str">
            <v>FLETTERE K0965MQ10 AUTHENTIC</v>
          </cell>
          <cell r="G2280" t="str">
            <v>F99</v>
          </cell>
          <cell r="H2280" t="str">
            <v xml:space="preserve">BLACK / BRIGHT / WHITE </v>
          </cell>
          <cell r="I2280">
            <v>26.545000000000002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 t="str">
            <v>ETE 2020</v>
          </cell>
          <cell r="S2280" t="str">
            <v>SHOES</v>
          </cell>
          <cell r="T2280" t="str">
            <v>UNISEX</v>
          </cell>
          <cell r="U2280" t="str">
            <v>(vide)</v>
          </cell>
          <cell r="V2280" t="str">
            <v>PAI</v>
          </cell>
          <cell r="W2280">
            <v>4</v>
          </cell>
          <cell r="X2280">
            <v>4</v>
          </cell>
          <cell r="AN2280">
            <v>1</v>
          </cell>
          <cell r="AO2280">
            <v>2</v>
          </cell>
          <cell r="AP2280">
            <v>1</v>
          </cell>
        </row>
        <row r="2281">
          <cell r="D2281" t="str">
            <v>3114N2W-B03-PAI</v>
          </cell>
          <cell r="E2281" t="str">
            <v>3114N2W</v>
          </cell>
          <cell r="F2281" t="str">
            <v>LUMINOS AUTHENTIC K09Y5MM17</v>
          </cell>
          <cell r="G2281" t="str">
            <v>B03</v>
          </cell>
          <cell r="H2281" t="str">
            <v>WHITE CLOUD / BLUE SAPHIRE</v>
          </cell>
          <cell r="I2281">
            <v>29.706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 t="str">
            <v>ETE 2020</v>
          </cell>
          <cell r="S2281" t="str">
            <v>SHOES</v>
          </cell>
          <cell r="T2281" t="str">
            <v>UNISEX</v>
          </cell>
          <cell r="U2281" t="str">
            <v>(vide)</v>
          </cell>
          <cell r="V2281" t="str">
            <v>PAI</v>
          </cell>
          <cell r="W2281">
            <v>59</v>
          </cell>
          <cell r="X2281">
            <v>59</v>
          </cell>
          <cell r="AO2281">
            <v>5</v>
          </cell>
          <cell r="AP2281">
            <v>6</v>
          </cell>
          <cell r="AQ2281">
            <v>9</v>
          </cell>
          <cell r="AR2281">
            <v>9</v>
          </cell>
          <cell r="AS2281">
            <v>12</v>
          </cell>
          <cell r="AT2281">
            <v>18</v>
          </cell>
        </row>
        <row r="2282">
          <cell r="D2282" t="str">
            <v>3114N2W-F99-PAI</v>
          </cell>
          <cell r="E2282" t="str">
            <v>3114N2W</v>
          </cell>
          <cell r="F2282" t="str">
            <v>LUMINOS AUTHENTIC K09Y5MM17</v>
          </cell>
          <cell r="G2282" t="str">
            <v>F99</v>
          </cell>
          <cell r="H2282" t="str">
            <v>BLACK BRIGHT WHITE</v>
          </cell>
          <cell r="I2282">
            <v>29.706</v>
          </cell>
          <cell r="J2282">
            <v>0</v>
          </cell>
          <cell r="K2282">
            <v>0</v>
          </cell>
          <cell r="L2282">
            <v>0</v>
          </cell>
          <cell r="M2282">
            <v>0</v>
          </cell>
          <cell r="N2282">
            <v>0</v>
          </cell>
          <cell r="O2282">
            <v>0</v>
          </cell>
          <cell r="P2282">
            <v>0</v>
          </cell>
          <cell r="Q2282">
            <v>0</v>
          </cell>
          <cell r="R2282" t="str">
            <v>ETE 2020</v>
          </cell>
          <cell r="S2282" t="str">
            <v>SHOES</v>
          </cell>
          <cell r="T2282" t="str">
            <v>UNISEX</v>
          </cell>
          <cell r="U2282" t="str">
            <v>(vide)</v>
          </cell>
          <cell r="V2282" t="str">
            <v>PAI</v>
          </cell>
          <cell r="W2282">
            <v>132</v>
          </cell>
          <cell r="X2282">
            <v>132</v>
          </cell>
          <cell r="AM2282">
            <v>6</v>
          </cell>
          <cell r="AN2282">
            <v>4</v>
          </cell>
          <cell r="AO2282">
            <v>13</v>
          </cell>
          <cell r="AP2282">
            <v>13</v>
          </cell>
          <cell r="AQ2282">
            <v>22</v>
          </cell>
          <cell r="AR2282">
            <v>19</v>
          </cell>
          <cell r="AS2282">
            <v>22</v>
          </cell>
          <cell r="AT2282">
            <v>31</v>
          </cell>
          <cell r="AU2282">
            <v>2</v>
          </cell>
        </row>
        <row r="2283">
          <cell r="D2283" t="str">
            <v>31154XW-A08-PCS</v>
          </cell>
          <cell r="E2283" t="str">
            <v>31154XW</v>
          </cell>
          <cell r="F2283" t="str">
            <v>DARIN LOGO TAPE</v>
          </cell>
          <cell r="G2283" t="str">
            <v>A08</v>
          </cell>
          <cell r="H2283" t="str">
            <v>BLUE/RED/WHITE/BLUE</v>
          </cell>
          <cell r="I2283">
            <v>3.6480000000000001</v>
          </cell>
          <cell r="J2283">
            <v>20</v>
          </cell>
          <cell r="K2283">
            <v>0</v>
          </cell>
          <cell r="L2283">
            <v>10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  <cell r="Q2283">
            <v>0</v>
          </cell>
          <cell r="R2283" t="str">
            <v>HIVER 2020</v>
          </cell>
          <cell r="S2283" t="str">
            <v>APPAREL</v>
          </cell>
          <cell r="T2283" t="str">
            <v>MAN</v>
          </cell>
          <cell r="U2283" t="str">
            <v>(vide)</v>
          </cell>
          <cell r="V2283" t="str">
            <v>PCS</v>
          </cell>
          <cell r="W2283">
            <v>141</v>
          </cell>
          <cell r="X2283">
            <v>141</v>
          </cell>
          <cell r="BT2283">
            <v>29</v>
          </cell>
          <cell r="BU2283">
            <v>8</v>
          </cell>
          <cell r="BV2283">
            <v>45</v>
          </cell>
          <cell r="BW2283">
            <v>45</v>
          </cell>
          <cell r="BX2283">
            <v>14</v>
          </cell>
        </row>
        <row r="2284">
          <cell r="D2284" t="str">
            <v>31154XW-A09-PCS</v>
          </cell>
          <cell r="E2284" t="str">
            <v>31154XW</v>
          </cell>
          <cell r="F2284" t="str">
            <v>DARIN LOGO TAPE</v>
          </cell>
          <cell r="G2284" t="str">
            <v>A09</v>
          </cell>
          <cell r="H2284" t="str">
            <v>WHITE/BLUE/BLUE/WHITE</v>
          </cell>
          <cell r="I2284">
            <v>3.6480000000000001</v>
          </cell>
          <cell r="J2284">
            <v>20</v>
          </cell>
          <cell r="K2284">
            <v>0</v>
          </cell>
          <cell r="L2284">
            <v>10</v>
          </cell>
          <cell r="M2284">
            <v>0</v>
          </cell>
          <cell r="N2284">
            <v>0</v>
          </cell>
          <cell r="O2284">
            <v>0</v>
          </cell>
          <cell r="P2284">
            <v>0</v>
          </cell>
          <cell r="Q2284">
            <v>0</v>
          </cell>
          <cell r="R2284" t="str">
            <v>HIVER 2020</v>
          </cell>
          <cell r="S2284" t="str">
            <v>APPAREL</v>
          </cell>
          <cell r="T2284" t="str">
            <v>MAN</v>
          </cell>
          <cell r="U2284" t="str">
            <v>(vide)</v>
          </cell>
          <cell r="V2284" t="str">
            <v>PCS</v>
          </cell>
          <cell r="W2284">
            <v>241</v>
          </cell>
          <cell r="X2284">
            <v>241</v>
          </cell>
          <cell r="BT2284">
            <v>59</v>
          </cell>
          <cell r="BU2284">
            <v>66</v>
          </cell>
          <cell r="BV2284">
            <v>18</v>
          </cell>
          <cell r="BW2284">
            <v>62</v>
          </cell>
          <cell r="BX2284">
            <v>36</v>
          </cell>
        </row>
        <row r="2285">
          <cell r="D2285" t="str">
            <v>31154XW-A10-PCS</v>
          </cell>
          <cell r="E2285" t="str">
            <v>31154XW</v>
          </cell>
          <cell r="F2285" t="str">
            <v>DARIN LOGO TAPE</v>
          </cell>
          <cell r="G2285" t="str">
            <v>A10</v>
          </cell>
          <cell r="H2285" t="str">
            <v>BLACK/WHITE/BLACK/WHITE</v>
          </cell>
          <cell r="I2285">
            <v>3.6480000000000001</v>
          </cell>
          <cell r="J2285">
            <v>20</v>
          </cell>
          <cell r="K2285">
            <v>0</v>
          </cell>
          <cell r="L2285">
            <v>10</v>
          </cell>
          <cell r="M2285">
            <v>0</v>
          </cell>
          <cell r="N2285">
            <v>0</v>
          </cell>
          <cell r="O2285">
            <v>0</v>
          </cell>
          <cell r="P2285">
            <v>0</v>
          </cell>
          <cell r="Q2285">
            <v>0</v>
          </cell>
          <cell r="R2285" t="str">
            <v>HIVER 2020</v>
          </cell>
          <cell r="S2285" t="str">
            <v>APPAREL</v>
          </cell>
          <cell r="T2285" t="str">
            <v>MAN</v>
          </cell>
          <cell r="U2285" t="str">
            <v>(vide)</v>
          </cell>
          <cell r="V2285" t="str">
            <v>PCS</v>
          </cell>
          <cell r="W2285">
            <v>146</v>
          </cell>
          <cell r="X2285">
            <v>146</v>
          </cell>
          <cell r="BT2285">
            <v>24</v>
          </cell>
          <cell r="BU2285">
            <v>23</v>
          </cell>
          <cell r="BV2285">
            <v>43</v>
          </cell>
          <cell r="BW2285">
            <v>39</v>
          </cell>
          <cell r="BX2285">
            <v>17</v>
          </cell>
        </row>
        <row r="2286">
          <cell r="D2286" t="str">
            <v>31154XW-A11-PCS</v>
          </cell>
          <cell r="E2286" t="str">
            <v>31154XW</v>
          </cell>
          <cell r="F2286" t="str">
            <v>DARIN LOGO TAPE</v>
          </cell>
          <cell r="G2286" t="str">
            <v>A11</v>
          </cell>
          <cell r="H2286" t="str">
            <v>BLACK/YELLOW/BLACK/WHITE</v>
          </cell>
          <cell r="I2286">
            <v>3.6480000000000001</v>
          </cell>
          <cell r="J2286">
            <v>20</v>
          </cell>
          <cell r="K2286">
            <v>0</v>
          </cell>
          <cell r="L2286">
            <v>10</v>
          </cell>
          <cell r="M2286">
            <v>0</v>
          </cell>
          <cell r="N2286">
            <v>0</v>
          </cell>
          <cell r="O2286">
            <v>0</v>
          </cell>
          <cell r="P2286">
            <v>0</v>
          </cell>
          <cell r="Q2286">
            <v>0</v>
          </cell>
          <cell r="R2286" t="str">
            <v>HIVER 2020</v>
          </cell>
          <cell r="S2286" t="str">
            <v>APPAREL</v>
          </cell>
          <cell r="T2286" t="str">
            <v>MAN</v>
          </cell>
          <cell r="U2286" t="str">
            <v>(vide)</v>
          </cell>
          <cell r="V2286" t="str">
            <v>PCS</v>
          </cell>
          <cell r="W2286">
            <v>175</v>
          </cell>
          <cell r="X2286">
            <v>175</v>
          </cell>
          <cell r="BT2286">
            <v>33</v>
          </cell>
          <cell r="BU2286">
            <v>42</v>
          </cell>
          <cell r="BV2286">
            <v>66</v>
          </cell>
          <cell r="BW2286">
            <v>22</v>
          </cell>
          <cell r="BX2286">
            <v>12</v>
          </cell>
        </row>
        <row r="2287">
          <cell r="D2287" t="str">
            <v>31154YW-A03-PCS</v>
          </cell>
          <cell r="E2287" t="str">
            <v>31154YW</v>
          </cell>
          <cell r="F2287" t="str">
            <v>DYLAN LOGO TAPE</v>
          </cell>
          <cell r="G2287" t="str">
            <v>A03</v>
          </cell>
          <cell r="H2287" t="str">
            <v>RED/BLACK/WHITE</v>
          </cell>
          <cell r="I2287">
            <v>3.4969999999999999</v>
          </cell>
          <cell r="J2287">
            <v>20</v>
          </cell>
          <cell r="K2287">
            <v>0</v>
          </cell>
          <cell r="L2287">
            <v>10</v>
          </cell>
          <cell r="M2287">
            <v>0</v>
          </cell>
          <cell r="N2287">
            <v>0</v>
          </cell>
          <cell r="O2287">
            <v>0</v>
          </cell>
          <cell r="P2287">
            <v>0</v>
          </cell>
          <cell r="Q2287">
            <v>0</v>
          </cell>
          <cell r="R2287" t="str">
            <v>ETE 2020</v>
          </cell>
          <cell r="S2287" t="str">
            <v>APPAREL</v>
          </cell>
          <cell r="T2287" t="str">
            <v>MAN</v>
          </cell>
          <cell r="U2287" t="str">
            <v>(vide)</v>
          </cell>
          <cell r="V2287" t="str">
            <v>PCS</v>
          </cell>
          <cell r="W2287">
            <v>42</v>
          </cell>
          <cell r="X2287">
            <v>42</v>
          </cell>
          <cell r="BW2287">
            <v>20</v>
          </cell>
          <cell r="BX2287">
            <v>22</v>
          </cell>
        </row>
        <row r="2288">
          <cell r="D2288" t="str">
            <v>31154YW-A07-PCS</v>
          </cell>
          <cell r="E2288" t="str">
            <v>31154YW</v>
          </cell>
          <cell r="F2288" t="str">
            <v>DYLAN LOGO TAPE</v>
          </cell>
          <cell r="G2288" t="str">
            <v>A07</v>
          </cell>
          <cell r="H2288" t="str">
            <v>WHITE/BLACK/WHITE</v>
          </cell>
          <cell r="I2288">
            <v>3.4969999999999999</v>
          </cell>
          <cell r="J2288">
            <v>20</v>
          </cell>
          <cell r="K2288">
            <v>0</v>
          </cell>
          <cell r="L2288">
            <v>10</v>
          </cell>
          <cell r="M2288">
            <v>0</v>
          </cell>
          <cell r="N2288">
            <v>0</v>
          </cell>
          <cell r="O2288">
            <v>0</v>
          </cell>
          <cell r="P2288">
            <v>0</v>
          </cell>
          <cell r="Q2288">
            <v>0</v>
          </cell>
          <cell r="R2288" t="str">
            <v>ETE 2020</v>
          </cell>
          <cell r="S2288" t="str">
            <v>APPAREL</v>
          </cell>
          <cell r="T2288" t="str">
            <v>MAN</v>
          </cell>
          <cell r="U2288" t="str">
            <v>(vide)</v>
          </cell>
          <cell r="V2288" t="str">
            <v>PCS</v>
          </cell>
          <cell r="W2288">
            <v>18</v>
          </cell>
          <cell r="X2288">
            <v>18</v>
          </cell>
          <cell r="BT2288">
            <v>8</v>
          </cell>
          <cell r="BX2288">
            <v>10</v>
          </cell>
        </row>
        <row r="2289">
          <cell r="D2289" t="str">
            <v>31154YW-A12-PCS</v>
          </cell>
          <cell r="E2289" t="str">
            <v>31154YW</v>
          </cell>
          <cell r="F2289" t="str">
            <v>DYLAN LOGO TAPE</v>
          </cell>
          <cell r="G2289" t="str">
            <v>A12</v>
          </cell>
          <cell r="H2289" t="str">
            <v>BLACK/WHITE/BLACK</v>
          </cell>
          <cell r="I2289">
            <v>3.4969999999999999</v>
          </cell>
          <cell r="J2289">
            <v>20</v>
          </cell>
          <cell r="K2289">
            <v>0</v>
          </cell>
          <cell r="L2289">
            <v>10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 t="str">
            <v>ETE 2020</v>
          </cell>
          <cell r="S2289" t="str">
            <v>APPAREL</v>
          </cell>
          <cell r="T2289" t="str">
            <v>MAN</v>
          </cell>
          <cell r="U2289" t="str">
            <v>(vide)</v>
          </cell>
          <cell r="V2289" t="str">
            <v>PCS</v>
          </cell>
          <cell r="W2289">
            <v>28</v>
          </cell>
          <cell r="X2289">
            <v>28</v>
          </cell>
          <cell r="BW2289">
            <v>20</v>
          </cell>
          <cell r="BX2289">
            <v>8</v>
          </cell>
        </row>
        <row r="2290">
          <cell r="D2290" t="str">
            <v>31154ZW-A00-PCS</v>
          </cell>
          <cell r="E2290" t="str">
            <v>31154ZW</v>
          </cell>
          <cell r="F2290" t="str">
            <v>DORIS LOGO TAPE</v>
          </cell>
          <cell r="G2290" t="str">
            <v>A00</v>
          </cell>
          <cell r="H2290" t="str">
            <v>BLACK/BLACK/WHITE</v>
          </cell>
          <cell r="I2290">
            <v>3.8</v>
          </cell>
          <cell r="J2290">
            <v>25</v>
          </cell>
          <cell r="K2290">
            <v>0</v>
          </cell>
          <cell r="L2290">
            <v>12.5</v>
          </cell>
          <cell r="M2290">
            <v>0</v>
          </cell>
          <cell r="N2290">
            <v>0</v>
          </cell>
          <cell r="O2290">
            <v>0</v>
          </cell>
          <cell r="P2290">
            <v>0</v>
          </cell>
          <cell r="Q2290">
            <v>0</v>
          </cell>
          <cell r="R2290" t="str">
            <v>ETE 2020</v>
          </cell>
          <cell r="S2290" t="str">
            <v>APPAREL</v>
          </cell>
          <cell r="T2290" t="str">
            <v>WOMAN</v>
          </cell>
          <cell r="U2290" t="str">
            <v>(vide)</v>
          </cell>
          <cell r="V2290" t="str">
            <v>PCS</v>
          </cell>
          <cell r="W2290">
            <v>97</v>
          </cell>
          <cell r="X2290">
            <v>97</v>
          </cell>
          <cell r="BS2290">
            <v>27</v>
          </cell>
          <cell r="BT2290">
            <v>26</v>
          </cell>
          <cell r="BU2290">
            <v>27</v>
          </cell>
          <cell r="BV2290">
            <v>10</v>
          </cell>
          <cell r="BW2290">
            <v>7</v>
          </cell>
        </row>
        <row r="2291">
          <cell r="D2291" t="str">
            <v>31154ZW-A07-PCS</v>
          </cell>
          <cell r="E2291" t="str">
            <v>31154ZW</v>
          </cell>
          <cell r="F2291" t="str">
            <v>DORIS LOGO TAPE</v>
          </cell>
          <cell r="G2291" t="str">
            <v>A07</v>
          </cell>
          <cell r="H2291" t="str">
            <v>WHITE/BLACK/WHITE</v>
          </cell>
          <cell r="I2291">
            <v>3.8</v>
          </cell>
          <cell r="J2291">
            <v>25</v>
          </cell>
          <cell r="K2291">
            <v>0</v>
          </cell>
          <cell r="L2291">
            <v>12.5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 t="str">
            <v>ETE 2020</v>
          </cell>
          <cell r="S2291" t="str">
            <v>APPAREL</v>
          </cell>
          <cell r="T2291" t="str">
            <v>WOMAN</v>
          </cell>
          <cell r="U2291" t="str">
            <v>(vide)</v>
          </cell>
          <cell r="V2291" t="str">
            <v>PCS</v>
          </cell>
          <cell r="W2291">
            <v>235</v>
          </cell>
          <cell r="X2291">
            <v>235</v>
          </cell>
          <cell r="BS2291">
            <v>47</v>
          </cell>
          <cell r="BT2291">
            <v>72</v>
          </cell>
          <cell r="BU2291">
            <v>63</v>
          </cell>
          <cell r="BV2291">
            <v>39</v>
          </cell>
          <cell r="BW2291">
            <v>14</v>
          </cell>
        </row>
        <row r="2292">
          <cell r="D2292" t="str">
            <v>311551W-A00-PCS</v>
          </cell>
          <cell r="E2292" t="str">
            <v>311551W</v>
          </cell>
          <cell r="F2292" t="str">
            <v>DUSTIN LOGO TAPE</v>
          </cell>
          <cell r="G2292" t="str">
            <v>A00</v>
          </cell>
          <cell r="H2292" t="str">
            <v>BLACK/BLACK/WHITE</v>
          </cell>
          <cell r="I2292">
            <v>11.146000000000001</v>
          </cell>
          <cell r="J2292">
            <v>50</v>
          </cell>
          <cell r="K2292">
            <v>0</v>
          </cell>
          <cell r="L2292">
            <v>25</v>
          </cell>
          <cell r="M2292">
            <v>0</v>
          </cell>
          <cell r="N2292">
            <v>0</v>
          </cell>
          <cell r="O2292">
            <v>0</v>
          </cell>
          <cell r="P2292">
            <v>0</v>
          </cell>
          <cell r="Q2292">
            <v>0</v>
          </cell>
          <cell r="R2292" t="str">
            <v>ETE 2020</v>
          </cell>
          <cell r="S2292" t="str">
            <v>APPAREL</v>
          </cell>
          <cell r="T2292" t="str">
            <v>MAN</v>
          </cell>
          <cell r="U2292" t="str">
            <v>(vide)</v>
          </cell>
          <cell r="V2292" t="str">
            <v>PCS</v>
          </cell>
          <cell r="W2292">
            <v>282</v>
          </cell>
          <cell r="X2292">
            <v>282</v>
          </cell>
          <cell r="BT2292">
            <v>42</v>
          </cell>
          <cell r="BU2292">
            <v>75</v>
          </cell>
          <cell r="BV2292">
            <v>84</v>
          </cell>
          <cell r="BW2292">
            <v>63</v>
          </cell>
          <cell r="BX2292">
            <v>18</v>
          </cell>
        </row>
        <row r="2293">
          <cell r="D2293" t="str">
            <v>311551W-A07-PCS</v>
          </cell>
          <cell r="E2293" t="str">
            <v>311551W</v>
          </cell>
          <cell r="F2293" t="str">
            <v>DUSTIN LOGO TAPE</v>
          </cell>
          <cell r="G2293" t="str">
            <v>A07</v>
          </cell>
          <cell r="H2293" t="str">
            <v>WHITE/BLACK/WHITE</v>
          </cell>
          <cell r="I2293">
            <v>11.146000000000001</v>
          </cell>
          <cell r="J2293">
            <v>50</v>
          </cell>
          <cell r="K2293">
            <v>0</v>
          </cell>
          <cell r="L2293">
            <v>25</v>
          </cell>
          <cell r="M2293">
            <v>0</v>
          </cell>
          <cell r="N2293">
            <v>0</v>
          </cell>
          <cell r="O2293">
            <v>0</v>
          </cell>
          <cell r="P2293">
            <v>0</v>
          </cell>
          <cell r="Q2293">
            <v>0</v>
          </cell>
          <cell r="R2293" t="str">
            <v>ETE 2020</v>
          </cell>
          <cell r="S2293" t="str">
            <v>APPAREL</v>
          </cell>
          <cell r="T2293" t="str">
            <v>MAN</v>
          </cell>
          <cell r="U2293" t="str">
            <v>(vide)</v>
          </cell>
          <cell r="V2293" t="str">
            <v>PCS</v>
          </cell>
          <cell r="W2293">
            <v>288</v>
          </cell>
          <cell r="X2293">
            <v>288</v>
          </cell>
          <cell r="BT2293">
            <v>33</v>
          </cell>
          <cell r="BU2293">
            <v>75</v>
          </cell>
          <cell r="BV2293">
            <v>87</v>
          </cell>
          <cell r="BW2293">
            <v>68</v>
          </cell>
          <cell r="BX2293">
            <v>25</v>
          </cell>
        </row>
        <row r="2294">
          <cell r="D2294" t="str">
            <v>311552W-A14-PCS</v>
          </cell>
          <cell r="E2294" t="str">
            <v>311552W</v>
          </cell>
          <cell r="F2294" t="str">
            <v>DANCY LOGO TAPE</v>
          </cell>
          <cell r="G2294" t="str">
            <v>A14</v>
          </cell>
          <cell r="H2294" t="str">
            <v>RED/BLUE/WHITE/BLUE</v>
          </cell>
          <cell r="I2294">
            <v>9.1219999999999999</v>
          </cell>
          <cell r="J2294">
            <v>45</v>
          </cell>
          <cell r="K2294">
            <v>0</v>
          </cell>
          <cell r="L2294">
            <v>22.5</v>
          </cell>
          <cell r="M2294">
            <v>0</v>
          </cell>
          <cell r="N2294">
            <v>0</v>
          </cell>
          <cell r="O2294">
            <v>0</v>
          </cell>
          <cell r="P2294">
            <v>0</v>
          </cell>
          <cell r="Q2294">
            <v>0</v>
          </cell>
          <cell r="R2294" t="str">
            <v>ETE 2020</v>
          </cell>
          <cell r="S2294" t="str">
            <v>APPAREL</v>
          </cell>
          <cell r="T2294" t="str">
            <v>MAN</v>
          </cell>
          <cell r="U2294" t="str">
            <v>(vide)</v>
          </cell>
          <cell r="V2294" t="str">
            <v>PCS</v>
          </cell>
          <cell r="W2294">
            <v>97</v>
          </cell>
          <cell r="X2294">
            <v>97</v>
          </cell>
          <cell r="BT2294">
            <v>11</v>
          </cell>
          <cell r="BU2294">
            <v>29</v>
          </cell>
          <cell r="BV2294">
            <v>25</v>
          </cell>
          <cell r="BW2294">
            <v>32</v>
          </cell>
        </row>
        <row r="2295">
          <cell r="D2295" t="str">
            <v>311552W-A15-PCS</v>
          </cell>
          <cell r="E2295" t="str">
            <v>311552W</v>
          </cell>
          <cell r="F2295" t="str">
            <v>DANCY LOGO TAPE</v>
          </cell>
          <cell r="G2295" t="str">
            <v>A15</v>
          </cell>
          <cell r="H2295" t="str">
            <v>WHITE/BLACK/BLACK/WHITE</v>
          </cell>
          <cell r="I2295">
            <v>9.1219999999999999</v>
          </cell>
          <cell r="J2295">
            <v>45</v>
          </cell>
          <cell r="K2295">
            <v>0</v>
          </cell>
          <cell r="L2295">
            <v>22.5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 t="str">
            <v>ETE 2020</v>
          </cell>
          <cell r="S2295" t="str">
            <v>APPAREL</v>
          </cell>
          <cell r="T2295" t="str">
            <v>MAN</v>
          </cell>
          <cell r="U2295" t="str">
            <v>(vide)</v>
          </cell>
          <cell r="V2295" t="str">
            <v>PCS</v>
          </cell>
          <cell r="W2295">
            <v>401</v>
          </cell>
          <cell r="X2295">
            <v>401</v>
          </cell>
          <cell r="BT2295">
            <v>59</v>
          </cell>
          <cell r="BU2295">
            <v>119</v>
          </cell>
          <cell r="BV2295">
            <v>112</v>
          </cell>
          <cell r="BW2295">
            <v>87</v>
          </cell>
          <cell r="BX2295">
            <v>24</v>
          </cell>
        </row>
        <row r="2296">
          <cell r="D2296" t="str">
            <v>311553W-A07-PCS</v>
          </cell>
          <cell r="E2296" t="str">
            <v>311553W</v>
          </cell>
          <cell r="F2296" t="str">
            <v>DEWEL LOGO TAPE</v>
          </cell>
          <cell r="G2296" t="str">
            <v>A07</v>
          </cell>
          <cell r="H2296" t="str">
            <v>WHITE/BLACK/WHITE</v>
          </cell>
          <cell r="I2296">
            <v>8.4120000000000008</v>
          </cell>
          <cell r="J2296">
            <v>45</v>
          </cell>
          <cell r="K2296">
            <v>0</v>
          </cell>
          <cell r="L2296">
            <v>22.5</v>
          </cell>
          <cell r="M2296">
            <v>0</v>
          </cell>
          <cell r="N2296">
            <v>40</v>
          </cell>
          <cell r="O2296">
            <v>0</v>
          </cell>
          <cell r="P2296">
            <v>20</v>
          </cell>
          <cell r="Q2296">
            <v>0</v>
          </cell>
          <cell r="R2296" t="str">
            <v>ETE 2020</v>
          </cell>
          <cell r="S2296" t="str">
            <v>APPAREL</v>
          </cell>
          <cell r="T2296" t="str">
            <v>WOMAN</v>
          </cell>
          <cell r="U2296" t="str">
            <v>(vide)</v>
          </cell>
          <cell r="V2296" t="str">
            <v>PCS</v>
          </cell>
          <cell r="W2296">
            <v>369</v>
          </cell>
          <cell r="X2296">
            <v>369</v>
          </cell>
          <cell r="BS2296">
            <v>96</v>
          </cell>
          <cell r="BT2296">
            <v>101</v>
          </cell>
          <cell r="BU2296">
            <v>76</v>
          </cell>
          <cell r="BV2296">
            <v>91</v>
          </cell>
          <cell r="BW2296">
            <v>5</v>
          </cell>
        </row>
        <row r="2297">
          <cell r="D2297" t="str">
            <v>311554W-A00-PCS</v>
          </cell>
          <cell r="E2297" t="str">
            <v>311554W</v>
          </cell>
          <cell r="F2297" t="str">
            <v>DARLYN LOGO TAPE</v>
          </cell>
          <cell r="G2297" t="str">
            <v>A00</v>
          </cell>
          <cell r="H2297" t="str">
            <v>BLACK/BLACK/WHITE</v>
          </cell>
          <cell r="I2297">
            <v>6.3330000000000002</v>
          </cell>
          <cell r="J2297">
            <v>30</v>
          </cell>
          <cell r="K2297">
            <v>0</v>
          </cell>
          <cell r="L2297">
            <v>15</v>
          </cell>
          <cell r="M2297">
            <v>0</v>
          </cell>
          <cell r="N2297">
            <v>28</v>
          </cell>
          <cell r="O2297">
            <v>0</v>
          </cell>
          <cell r="P2297">
            <v>14</v>
          </cell>
          <cell r="Q2297">
            <v>0</v>
          </cell>
          <cell r="R2297" t="str">
            <v>HIVER 2020</v>
          </cell>
          <cell r="S2297" t="str">
            <v>APPAREL</v>
          </cell>
          <cell r="T2297" t="str">
            <v>WOMAN</v>
          </cell>
          <cell r="U2297" t="str">
            <v>(vide)</v>
          </cell>
          <cell r="V2297" t="str">
            <v>PCS</v>
          </cell>
          <cell r="W2297">
            <v>281</v>
          </cell>
          <cell r="X2297">
            <v>281</v>
          </cell>
          <cell r="BS2297">
            <v>75</v>
          </cell>
          <cell r="BT2297">
            <v>89</v>
          </cell>
          <cell r="BU2297">
            <v>87</v>
          </cell>
          <cell r="BV2297">
            <v>25</v>
          </cell>
          <cell r="BW2297">
            <v>5</v>
          </cell>
        </row>
        <row r="2298">
          <cell r="D2298" t="str">
            <v>311555W-A00-PCS</v>
          </cell>
          <cell r="E2298" t="str">
            <v>311555W</v>
          </cell>
          <cell r="F2298" t="str">
            <v>DORY LOGO TAPE</v>
          </cell>
          <cell r="G2298" t="str">
            <v>A00</v>
          </cell>
          <cell r="H2298" t="str">
            <v>BLACK/BLACK/WHITE</v>
          </cell>
          <cell r="I2298">
            <v>4.3579999999999997</v>
          </cell>
          <cell r="J2298">
            <v>30</v>
          </cell>
          <cell r="K2298">
            <v>0</v>
          </cell>
          <cell r="L2298">
            <v>15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  <cell r="Q2298">
            <v>0</v>
          </cell>
          <cell r="R2298" t="str">
            <v>ETE 2020</v>
          </cell>
          <cell r="S2298" t="str">
            <v>APPAREL</v>
          </cell>
          <cell r="T2298" t="str">
            <v>WOMAN</v>
          </cell>
          <cell r="U2298" t="str">
            <v>(vide)</v>
          </cell>
          <cell r="V2298" t="str">
            <v>PCS</v>
          </cell>
          <cell r="W2298">
            <v>290</v>
          </cell>
          <cell r="X2298">
            <v>290</v>
          </cell>
          <cell r="BS2298">
            <v>75</v>
          </cell>
          <cell r="BT2298">
            <v>69</v>
          </cell>
          <cell r="BU2298">
            <v>83</v>
          </cell>
          <cell r="BV2298">
            <v>54</v>
          </cell>
          <cell r="BW2298">
            <v>9</v>
          </cell>
        </row>
        <row r="2299">
          <cell r="D2299" t="str">
            <v>311556W-A00-PCS</v>
          </cell>
          <cell r="E2299" t="str">
            <v>311556W</v>
          </cell>
          <cell r="F2299" t="str">
            <v>DENIL LOGO TAPE</v>
          </cell>
          <cell r="G2299" t="str">
            <v>A00</v>
          </cell>
          <cell r="H2299" t="str">
            <v>BLACK/BLACK/WHITE</v>
          </cell>
          <cell r="I2299">
            <v>5.4729999999999999</v>
          </cell>
          <cell r="J2299">
            <v>30</v>
          </cell>
          <cell r="K2299">
            <v>0</v>
          </cell>
          <cell r="L2299">
            <v>15</v>
          </cell>
          <cell r="M2299">
            <v>0</v>
          </cell>
          <cell r="N2299">
            <v>0</v>
          </cell>
          <cell r="O2299">
            <v>0</v>
          </cell>
          <cell r="P2299">
            <v>0</v>
          </cell>
          <cell r="Q2299">
            <v>0</v>
          </cell>
          <cell r="R2299" t="str">
            <v>ETE 2020</v>
          </cell>
          <cell r="S2299" t="str">
            <v>APPAREL</v>
          </cell>
          <cell r="T2299" t="str">
            <v>MAN</v>
          </cell>
          <cell r="U2299" t="str">
            <v>(vide)</v>
          </cell>
          <cell r="V2299" t="str">
            <v>PCS</v>
          </cell>
          <cell r="W2299">
            <v>185</v>
          </cell>
          <cell r="X2299">
            <v>185</v>
          </cell>
          <cell r="BT2299">
            <v>40</v>
          </cell>
          <cell r="BU2299">
            <v>22</v>
          </cell>
          <cell r="BV2299">
            <v>43</v>
          </cell>
          <cell r="BW2299">
            <v>52</v>
          </cell>
          <cell r="BX2299">
            <v>28</v>
          </cell>
        </row>
        <row r="2300">
          <cell r="D2300" t="str">
            <v>311556W-A04-PCS</v>
          </cell>
          <cell r="E2300" t="str">
            <v>311556W</v>
          </cell>
          <cell r="F2300" t="str">
            <v>DENIL LOGO TAPE</v>
          </cell>
          <cell r="G2300" t="str">
            <v>A04</v>
          </cell>
          <cell r="H2300" t="str">
            <v>BLUE/BLUE/WHITE</v>
          </cell>
          <cell r="I2300">
            <v>5.4729999999999999</v>
          </cell>
          <cell r="J2300">
            <v>30</v>
          </cell>
          <cell r="K2300">
            <v>0</v>
          </cell>
          <cell r="L2300">
            <v>15</v>
          </cell>
          <cell r="M2300">
            <v>0</v>
          </cell>
          <cell r="N2300">
            <v>0</v>
          </cell>
          <cell r="O2300">
            <v>0</v>
          </cell>
          <cell r="P2300">
            <v>0</v>
          </cell>
          <cell r="Q2300">
            <v>0</v>
          </cell>
          <cell r="R2300" t="str">
            <v>ETE 2020</v>
          </cell>
          <cell r="S2300" t="str">
            <v>APPAREL</v>
          </cell>
          <cell r="T2300" t="str">
            <v>MAN</v>
          </cell>
          <cell r="U2300" t="str">
            <v>(vide)</v>
          </cell>
          <cell r="V2300" t="str">
            <v>PCS</v>
          </cell>
          <cell r="W2300">
            <v>238</v>
          </cell>
          <cell r="X2300">
            <v>238</v>
          </cell>
          <cell r="BT2300">
            <v>39</v>
          </cell>
          <cell r="BU2300">
            <v>63</v>
          </cell>
          <cell r="BV2300">
            <v>78</v>
          </cell>
          <cell r="BW2300">
            <v>42</v>
          </cell>
          <cell r="BX2300">
            <v>16</v>
          </cell>
        </row>
        <row r="2301">
          <cell r="D2301" t="str">
            <v>31158BW-A01-PCS</v>
          </cell>
          <cell r="E2301" t="str">
            <v>31158BW</v>
          </cell>
          <cell r="F2301" t="str">
            <v>ITOIL</v>
          </cell>
          <cell r="G2301" t="str">
            <v>A01</v>
          </cell>
          <cell r="H2301" t="str">
            <v>BLUE NAVY</v>
          </cell>
          <cell r="I2301">
            <v>7.8239999999999998</v>
          </cell>
          <cell r="J2301">
            <v>50</v>
          </cell>
          <cell r="K2301">
            <v>0</v>
          </cell>
          <cell r="L2301">
            <v>25</v>
          </cell>
          <cell r="M2301">
            <v>0</v>
          </cell>
          <cell r="N2301">
            <v>45</v>
          </cell>
          <cell r="O2301">
            <v>0</v>
          </cell>
          <cell r="P2301">
            <v>22.5</v>
          </cell>
          <cell r="Q2301">
            <v>0</v>
          </cell>
          <cell r="R2301" t="str">
            <v>HIVER 2019</v>
          </cell>
          <cell r="S2301" t="str">
            <v>APPAREL</v>
          </cell>
          <cell r="T2301" t="str">
            <v>MAN</v>
          </cell>
          <cell r="U2301" t="str">
            <v>(vide)</v>
          </cell>
          <cell r="V2301" t="str">
            <v>PCS</v>
          </cell>
          <cell r="W2301">
            <v>717</v>
          </cell>
          <cell r="X2301">
            <v>717</v>
          </cell>
          <cell r="BT2301">
            <v>205</v>
          </cell>
          <cell r="BU2301">
            <v>231</v>
          </cell>
          <cell r="BV2301">
            <v>250</v>
          </cell>
          <cell r="BW2301">
            <v>31</v>
          </cell>
        </row>
        <row r="2302">
          <cell r="D2302" t="str">
            <v>31158VW-A00-PCS</v>
          </cell>
          <cell r="E2302" t="str">
            <v>31158VW</v>
          </cell>
          <cell r="F2302" t="str">
            <v>ITUPIX</v>
          </cell>
          <cell r="G2302" t="str">
            <v>A00</v>
          </cell>
          <cell r="H2302" t="str">
            <v>BLUE NAVY / GREEN</v>
          </cell>
          <cell r="I2302">
            <v>10.369</v>
          </cell>
          <cell r="J2302">
            <v>60</v>
          </cell>
          <cell r="K2302">
            <v>0</v>
          </cell>
          <cell r="L2302">
            <v>30</v>
          </cell>
          <cell r="M2302">
            <v>0</v>
          </cell>
          <cell r="N2302">
            <v>55</v>
          </cell>
          <cell r="O2302">
            <v>0</v>
          </cell>
          <cell r="P2302">
            <v>27.5</v>
          </cell>
          <cell r="Q2302">
            <v>0</v>
          </cell>
          <cell r="R2302" t="str">
            <v>HIVER 2019</v>
          </cell>
          <cell r="S2302" t="str">
            <v>APPAREL</v>
          </cell>
          <cell r="T2302" t="str">
            <v>MAN</v>
          </cell>
          <cell r="U2302" t="str">
            <v>(vide)</v>
          </cell>
          <cell r="V2302" t="str">
            <v>PCS</v>
          </cell>
          <cell r="W2302">
            <v>780</v>
          </cell>
          <cell r="X2302">
            <v>780</v>
          </cell>
          <cell r="BT2302">
            <v>228</v>
          </cell>
          <cell r="BU2302">
            <v>248</v>
          </cell>
          <cell r="BV2302">
            <v>265</v>
          </cell>
          <cell r="BW2302">
            <v>39</v>
          </cell>
        </row>
        <row r="2303">
          <cell r="D2303" t="str">
            <v>3115B6W-A00-PCS</v>
          </cell>
          <cell r="E2303" t="str">
            <v>3115B6W</v>
          </cell>
          <cell r="F2303" t="str">
            <v>DOUG LOGO TAPE</v>
          </cell>
          <cell r="G2303" t="str">
            <v>A00</v>
          </cell>
          <cell r="H2303" t="str">
            <v>BLACK/BLACK/WHITE</v>
          </cell>
          <cell r="I2303">
            <v>8.5139999999999993</v>
          </cell>
          <cell r="J2303">
            <v>45</v>
          </cell>
          <cell r="K2303">
            <v>0</v>
          </cell>
          <cell r="L2303">
            <v>22.5</v>
          </cell>
          <cell r="M2303">
            <v>0</v>
          </cell>
          <cell r="N2303">
            <v>0</v>
          </cell>
          <cell r="O2303">
            <v>0</v>
          </cell>
          <cell r="P2303">
            <v>0</v>
          </cell>
          <cell r="Q2303">
            <v>0</v>
          </cell>
          <cell r="R2303" t="str">
            <v>ETE 2020</v>
          </cell>
          <cell r="S2303" t="str">
            <v>APPAREL</v>
          </cell>
          <cell r="T2303" t="str">
            <v>MAN</v>
          </cell>
          <cell r="U2303" t="str">
            <v>(vide)</v>
          </cell>
          <cell r="V2303" t="str">
            <v>PCS</v>
          </cell>
          <cell r="W2303">
            <v>97</v>
          </cell>
          <cell r="X2303">
            <v>97</v>
          </cell>
          <cell r="BT2303">
            <v>26</v>
          </cell>
          <cell r="BU2303">
            <v>3</v>
          </cell>
          <cell r="BV2303">
            <v>30</v>
          </cell>
          <cell r="BW2303">
            <v>24</v>
          </cell>
          <cell r="BX2303">
            <v>14</v>
          </cell>
        </row>
        <row r="2304">
          <cell r="D2304" t="str">
            <v>3115B6W-A01-PCS</v>
          </cell>
          <cell r="E2304" t="str">
            <v>3115B6W</v>
          </cell>
          <cell r="F2304" t="str">
            <v>DOUG LOGO TAPE</v>
          </cell>
          <cell r="G2304" t="str">
            <v>A01</v>
          </cell>
          <cell r="H2304" t="str">
            <v>BLUE OCEAN/WHITE/BLUE OCEAN</v>
          </cell>
          <cell r="I2304">
            <v>8.5139999999999993</v>
          </cell>
          <cell r="J2304">
            <v>45</v>
          </cell>
          <cell r="K2304">
            <v>0</v>
          </cell>
          <cell r="L2304">
            <v>22.5</v>
          </cell>
          <cell r="M2304">
            <v>0</v>
          </cell>
          <cell r="N2304">
            <v>0</v>
          </cell>
          <cell r="O2304">
            <v>0</v>
          </cell>
          <cell r="P2304">
            <v>0</v>
          </cell>
          <cell r="Q2304">
            <v>0</v>
          </cell>
          <cell r="R2304" t="str">
            <v>ETE 2020</v>
          </cell>
          <cell r="S2304" t="str">
            <v>APPAREL</v>
          </cell>
          <cell r="T2304" t="str">
            <v>MAN</v>
          </cell>
          <cell r="U2304" t="str">
            <v>(vide)</v>
          </cell>
          <cell r="V2304" t="str">
            <v>PCS</v>
          </cell>
          <cell r="W2304">
            <v>217</v>
          </cell>
          <cell r="X2304">
            <v>217</v>
          </cell>
          <cell r="BT2304">
            <v>24</v>
          </cell>
          <cell r="BU2304">
            <v>56</v>
          </cell>
          <cell r="BV2304">
            <v>102</v>
          </cell>
          <cell r="BW2304">
            <v>17</v>
          </cell>
          <cell r="BX2304">
            <v>18</v>
          </cell>
        </row>
        <row r="2305">
          <cell r="D2305" t="str">
            <v>3115BKW-A08-PCS</v>
          </cell>
          <cell r="E2305" t="str">
            <v>3115BKW</v>
          </cell>
          <cell r="F2305" t="str">
            <v>DUL LOGO TAPE</v>
          </cell>
          <cell r="G2305" t="str">
            <v>A08</v>
          </cell>
          <cell r="H2305" t="str">
            <v>BLUE/RED/WHITE/BLUE</v>
          </cell>
          <cell r="I2305">
            <v>4.9160000000000004</v>
          </cell>
          <cell r="J2305">
            <v>30</v>
          </cell>
          <cell r="K2305">
            <v>0</v>
          </cell>
          <cell r="L2305">
            <v>15</v>
          </cell>
          <cell r="M2305">
            <v>0</v>
          </cell>
          <cell r="N2305">
            <v>0</v>
          </cell>
          <cell r="O2305">
            <v>0</v>
          </cell>
          <cell r="P2305">
            <v>0</v>
          </cell>
          <cell r="Q2305">
            <v>0</v>
          </cell>
          <cell r="R2305" t="str">
            <v>ETE 2020</v>
          </cell>
          <cell r="S2305" t="str">
            <v>APPAREL</v>
          </cell>
          <cell r="T2305" t="str">
            <v>MAN</v>
          </cell>
          <cell r="U2305" t="str">
            <v>(vide)</v>
          </cell>
          <cell r="V2305" t="str">
            <v>PCS</v>
          </cell>
          <cell r="W2305">
            <v>345</v>
          </cell>
          <cell r="X2305">
            <v>345</v>
          </cell>
          <cell r="BT2305">
            <v>81</v>
          </cell>
          <cell r="BU2305">
            <v>77</v>
          </cell>
          <cell r="BV2305">
            <v>94</v>
          </cell>
          <cell r="BW2305">
            <v>63</v>
          </cell>
          <cell r="BX2305">
            <v>30</v>
          </cell>
        </row>
        <row r="2306">
          <cell r="D2306" t="str">
            <v>3115BLW-A01-PCS</v>
          </cell>
          <cell r="E2306" t="str">
            <v>3115BLW</v>
          </cell>
          <cell r="F2306" t="str">
            <v>DIRC LOGO TAPE</v>
          </cell>
          <cell r="G2306" t="str">
            <v>A01</v>
          </cell>
          <cell r="H2306" t="str">
            <v>BLUE OCEAN/WHITE/BLUE OCEAN</v>
          </cell>
          <cell r="I2306">
            <v>4.9160000000000004</v>
          </cell>
          <cell r="J2306">
            <v>30</v>
          </cell>
          <cell r="K2306">
            <v>0</v>
          </cell>
          <cell r="L2306">
            <v>15</v>
          </cell>
          <cell r="M2306">
            <v>0</v>
          </cell>
          <cell r="N2306">
            <v>0</v>
          </cell>
          <cell r="O2306">
            <v>0</v>
          </cell>
          <cell r="P2306">
            <v>0</v>
          </cell>
          <cell r="Q2306">
            <v>0</v>
          </cell>
          <cell r="R2306" t="str">
            <v>ETE 2020</v>
          </cell>
          <cell r="S2306" t="str">
            <v>APPAREL</v>
          </cell>
          <cell r="T2306" t="str">
            <v>MAN</v>
          </cell>
          <cell r="U2306" t="str">
            <v>(vide)</v>
          </cell>
          <cell r="V2306" t="str">
            <v>PCS</v>
          </cell>
          <cell r="W2306">
            <v>270</v>
          </cell>
          <cell r="X2306">
            <v>270</v>
          </cell>
          <cell r="BT2306">
            <v>70</v>
          </cell>
          <cell r="BU2306">
            <v>59</v>
          </cell>
          <cell r="BV2306">
            <v>66</v>
          </cell>
          <cell r="BW2306">
            <v>55</v>
          </cell>
          <cell r="BX2306">
            <v>20</v>
          </cell>
        </row>
        <row r="2307">
          <cell r="D2307" t="str">
            <v>3115BLW-A18-PCS</v>
          </cell>
          <cell r="E2307" t="str">
            <v>3115BLW</v>
          </cell>
          <cell r="F2307" t="str">
            <v>DIRC LOGO TAPE</v>
          </cell>
          <cell r="G2307" t="str">
            <v>A18</v>
          </cell>
          <cell r="H2307" t="str">
            <v>RED/BLUE OCEAN/WHITE</v>
          </cell>
          <cell r="I2307">
            <v>4.9160000000000004</v>
          </cell>
          <cell r="J2307">
            <v>30</v>
          </cell>
          <cell r="K2307">
            <v>0</v>
          </cell>
          <cell r="L2307">
            <v>15</v>
          </cell>
          <cell r="M2307">
            <v>0</v>
          </cell>
          <cell r="N2307">
            <v>0</v>
          </cell>
          <cell r="O2307">
            <v>0</v>
          </cell>
          <cell r="P2307">
            <v>0</v>
          </cell>
          <cell r="Q2307">
            <v>0</v>
          </cell>
          <cell r="R2307" t="str">
            <v>ETE 2020</v>
          </cell>
          <cell r="S2307" t="str">
            <v>APPAREL</v>
          </cell>
          <cell r="T2307" t="str">
            <v>MAN</v>
          </cell>
          <cell r="U2307" t="str">
            <v>(vide)</v>
          </cell>
          <cell r="V2307" t="str">
            <v>PCS</v>
          </cell>
          <cell r="W2307">
            <v>201</v>
          </cell>
          <cell r="X2307">
            <v>201</v>
          </cell>
          <cell r="BT2307">
            <v>49</v>
          </cell>
          <cell r="BU2307">
            <v>39</v>
          </cell>
          <cell r="BV2307">
            <v>41</v>
          </cell>
          <cell r="BW2307">
            <v>41</v>
          </cell>
          <cell r="BX2307">
            <v>31</v>
          </cell>
        </row>
        <row r="2308">
          <cell r="D2308" t="str">
            <v>3115GNW-A52-C14BB</v>
          </cell>
          <cell r="E2308" t="str">
            <v>3115GNW</v>
          </cell>
          <cell r="F2308" t="str">
            <v>SAN ANTONIO BB</v>
          </cell>
          <cell r="G2308" t="str">
            <v>A52</v>
          </cell>
          <cell r="H2308" t="str">
            <v>BLACK-WHITE</v>
          </cell>
          <cell r="I2308">
            <v>7.1520000000000001</v>
          </cell>
          <cell r="J2308">
            <v>35</v>
          </cell>
          <cell r="K2308">
            <v>0</v>
          </cell>
          <cell r="L2308">
            <v>17.5</v>
          </cell>
          <cell r="M2308">
            <v>0</v>
          </cell>
          <cell r="N2308">
            <v>32</v>
          </cell>
          <cell r="O2308">
            <v>0</v>
          </cell>
          <cell r="P2308">
            <v>16</v>
          </cell>
          <cell r="Q2308">
            <v>0</v>
          </cell>
          <cell r="R2308" t="str">
            <v>ETE 2020</v>
          </cell>
          <cell r="S2308" t="str">
            <v>SHOES</v>
          </cell>
          <cell r="T2308" t="str">
            <v>BABY</v>
          </cell>
          <cell r="U2308" t="str">
            <v>22-2|23-2|24-2|25-2|26-3|27-3</v>
          </cell>
          <cell r="V2308" t="str">
            <v>C14BB</v>
          </cell>
          <cell r="W2308">
            <v>112</v>
          </cell>
          <cell r="X2308">
            <v>8</v>
          </cell>
          <cell r="CG2308">
            <v>8</v>
          </cell>
        </row>
        <row r="2309">
          <cell r="D2309" t="str">
            <v>3115GNW-A52-PAI</v>
          </cell>
          <cell r="E2309" t="str">
            <v>3115GNW</v>
          </cell>
          <cell r="F2309" t="str">
            <v>SAN ANTONIO BB</v>
          </cell>
          <cell r="G2309" t="str">
            <v>A52</v>
          </cell>
          <cell r="H2309" t="str">
            <v>BLACK-WHITE</v>
          </cell>
          <cell r="I2309">
            <v>7.1520000000000001</v>
          </cell>
          <cell r="J2309">
            <v>35</v>
          </cell>
          <cell r="K2309">
            <v>0</v>
          </cell>
          <cell r="L2309">
            <v>17.5</v>
          </cell>
          <cell r="M2309">
            <v>0</v>
          </cell>
          <cell r="N2309">
            <v>32</v>
          </cell>
          <cell r="O2309">
            <v>0</v>
          </cell>
          <cell r="P2309">
            <v>16</v>
          </cell>
          <cell r="Q2309">
            <v>0</v>
          </cell>
          <cell r="R2309" t="str">
            <v>ETE 2020</v>
          </cell>
          <cell r="S2309" t="str">
            <v>SHOES</v>
          </cell>
          <cell r="T2309" t="str">
            <v>BABY</v>
          </cell>
          <cell r="U2309" t="str">
            <v>(vide)</v>
          </cell>
          <cell r="V2309" t="str">
            <v>PAI</v>
          </cell>
          <cell r="W2309">
            <v>27</v>
          </cell>
          <cell r="X2309">
            <v>27</v>
          </cell>
          <cell r="Y2309">
            <v>3</v>
          </cell>
          <cell r="Z2309">
            <v>4</v>
          </cell>
          <cell r="AA2309">
            <v>4</v>
          </cell>
          <cell r="AB2309">
            <v>4</v>
          </cell>
          <cell r="AC2309">
            <v>6</v>
          </cell>
          <cell r="AD2309">
            <v>6</v>
          </cell>
        </row>
        <row r="2310">
          <cell r="D2310" t="str">
            <v>3115GNW-A53-C14BB</v>
          </cell>
          <cell r="E2310" t="str">
            <v>3115GNW</v>
          </cell>
          <cell r="F2310" t="str">
            <v>SAN ANTONIO BB</v>
          </cell>
          <cell r="G2310" t="str">
            <v>A53</v>
          </cell>
          <cell r="H2310" t="str">
            <v>RED TRUE-BLACK</v>
          </cell>
          <cell r="I2310">
            <v>7.1520000000000001</v>
          </cell>
          <cell r="J2310">
            <v>35</v>
          </cell>
          <cell r="K2310">
            <v>0</v>
          </cell>
          <cell r="L2310">
            <v>17.5</v>
          </cell>
          <cell r="M2310">
            <v>0</v>
          </cell>
          <cell r="N2310">
            <v>32</v>
          </cell>
          <cell r="O2310">
            <v>0</v>
          </cell>
          <cell r="P2310">
            <v>16</v>
          </cell>
          <cell r="Q2310">
            <v>0</v>
          </cell>
          <cell r="R2310" t="str">
            <v>ETE 2020</v>
          </cell>
          <cell r="S2310" t="str">
            <v>SHOES</v>
          </cell>
          <cell r="T2310" t="str">
            <v>BABY</v>
          </cell>
          <cell r="U2310" t="str">
            <v>22-2|23-2|24-2|25-2|26-3|27-3</v>
          </cell>
          <cell r="V2310" t="str">
            <v>C14BB</v>
          </cell>
          <cell r="W2310">
            <v>56</v>
          </cell>
          <cell r="X2310">
            <v>4</v>
          </cell>
          <cell r="CG2310">
            <v>4</v>
          </cell>
        </row>
        <row r="2311">
          <cell r="D2311" t="str">
            <v>3115GNW-A53-PAI</v>
          </cell>
          <cell r="E2311" t="str">
            <v>3115GNW</v>
          </cell>
          <cell r="F2311" t="str">
            <v>SAN ANTONIO BB</v>
          </cell>
          <cell r="G2311" t="str">
            <v>A53</v>
          </cell>
          <cell r="H2311" t="str">
            <v>RED TRUE-BLACK</v>
          </cell>
          <cell r="I2311">
            <v>7.1520000000000001</v>
          </cell>
          <cell r="J2311">
            <v>35</v>
          </cell>
          <cell r="K2311">
            <v>0</v>
          </cell>
          <cell r="L2311">
            <v>17.5</v>
          </cell>
          <cell r="M2311">
            <v>0</v>
          </cell>
          <cell r="N2311">
            <v>32</v>
          </cell>
          <cell r="O2311">
            <v>0</v>
          </cell>
          <cell r="P2311">
            <v>16</v>
          </cell>
          <cell r="Q2311">
            <v>0</v>
          </cell>
          <cell r="R2311" t="str">
            <v>ETE 2020</v>
          </cell>
          <cell r="S2311" t="str">
            <v>SHOES</v>
          </cell>
          <cell r="T2311" t="str">
            <v>BABY</v>
          </cell>
          <cell r="U2311" t="str">
            <v>(vide)</v>
          </cell>
          <cell r="V2311" t="str">
            <v>PAI</v>
          </cell>
          <cell r="W2311">
            <v>27</v>
          </cell>
          <cell r="X2311">
            <v>27</v>
          </cell>
          <cell r="Y2311">
            <v>4</v>
          </cell>
          <cell r="Z2311">
            <v>4</v>
          </cell>
          <cell r="AA2311">
            <v>3</v>
          </cell>
          <cell r="AB2311">
            <v>4</v>
          </cell>
          <cell r="AC2311">
            <v>6</v>
          </cell>
          <cell r="AD2311">
            <v>6</v>
          </cell>
        </row>
        <row r="2312">
          <cell r="D2312" t="str">
            <v>3115GNW-A55-C14BB</v>
          </cell>
          <cell r="E2312" t="str">
            <v>3115GNW</v>
          </cell>
          <cell r="F2312" t="str">
            <v>SAN ANTONIO BB</v>
          </cell>
          <cell r="G2312" t="str">
            <v>A55</v>
          </cell>
          <cell r="H2312" t="str">
            <v>GREEN DK OLIVE-BLACK</v>
          </cell>
          <cell r="I2312">
            <v>7.1520000000000001</v>
          </cell>
          <cell r="J2312">
            <v>35</v>
          </cell>
          <cell r="K2312">
            <v>0</v>
          </cell>
          <cell r="L2312">
            <v>17.5</v>
          </cell>
          <cell r="M2312">
            <v>0</v>
          </cell>
          <cell r="N2312">
            <v>32</v>
          </cell>
          <cell r="O2312">
            <v>0</v>
          </cell>
          <cell r="P2312">
            <v>16</v>
          </cell>
          <cell r="Q2312">
            <v>0</v>
          </cell>
          <cell r="R2312" t="str">
            <v>ETE 2020</v>
          </cell>
          <cell r="S2312" t="str">
            <v>SHOES</v>
          </cell>
          <cell r="T2312" t="str">
            <v>BABY</v>
          </cell>
          <cell r="U2312" t="str">
            <v>22-2|23-2|24-2|25-2|26-3|27-3</v>
          </cell>
          <cell r="V2312" t="str">
            <v>C14BB</v>
          </cell>
          <cell r="W2312">
            <v>112</v>
          </cell>
          <cell r="X2312">
            <v>8</v>
          </cell>
          <cell r="CG2312">
            <v>8</v>
          </cell>
        </row>
        <row r="2313">
          <cell r="D2313" t="str">
            <v>3115GNW-A55-PAI</v>
          </cell>
          <cell r="E2313" t="str">
            <v>3115GNW</v>
          </cell>
          <cell r="F2313" t="str">
            <v>SAN ANTONIO BB</v>
          </cell>
          <cell r="G2313" t="str">
            <v>A55</v>
          </cell>
          <cell r="H2313" t="str">
            <v>GREEN DK OLIVE-BLACK</v>
          </cell>
          <cell r="I2313">
            <v>7.1520000000000001</v>
          </cell>
          <cell r="J2313">
            <v>35</v>
          </cell>
          <cell r="K2313">
            <v>0</v>
          </cell>
          <cell r="L2313">
            <v>17.5</v>
          </cell>
          <cell r="M2313">
            <v>0</v>
          </cell>
          <cell r="N2313">
            <v>32</v>
          </cell>
          <cell r="O2313">
            <v>0</v>
          </cell>
          <cell r="P2313">
            <v>16</v>
          </cell>
          <cell r="Q2313">
            <v>0</v>
          </cell>
          <cell r="R2313" t="str">
            <v>ETE 2020</v>
          </cell>
          <cell r="S2313" t="str">
            <v>SHOES</v>
          </cell>
          <cell r="T2313" t="str">
            <v>BABY</v>
          </cell>
          <cell r="U2313" t="str">
            <v>(vide)</v>
          </cell>
          <cell r="V2313" t="str">
            <v>PAI</v>
          </cell>
          <cell r="W2313">
            <v>28</v>
          </cell>
          <cell r="X2313">
            <v>28</v>
          </cell>
          <cell r="Y2313">
            <v>4</v>
          </cell>
          <cell r="Z2313">
            <v>4</v>
          </cell>
          <cell r="AA2313">
            <v>4</v>
          </cell>
          <cell r="AB2313">
            <v>4</v>
          </cell>
          <cell r="AC2313">
            <v>6</v>
          </cell>
          <cell r="AD2313">
            <v>6</v>
          </cell>
        </row>
        <row r="2314">
          <cell r="D2314" t="str">
            <v>3115KVW_S2K-BNR-C10M</v>
          </cell>
          <cell r="E2314" t="str">
            <v>3115KVW_S2K</v>
          </cell>
          <cell r="F2314" t="str">
            <v>SIANA TEE</v>
          </cell>
          <cell r="G2314" t="str">
            <v>BNR</v>
          </cell>
          <cell r="H2314" t="str">
            <v>BLUE NAVY/RED</v>
          </cell>
          <cell r="I2314">
            <v>2.9060000000000001</v>
          </cell>
          <cell r="J2314">
            <v>0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  <cell r="O2314">
            <v>0</v>
          </cell>
          <cell r="P2314">
            <v>0</v>
          </cell>
          <cell r="Q2314">
            <v>0</v>
          </cell>
          <cell r="R2314" t="str">
            <v>ETE 2020</v>
          </cell>
          <cell r="S2314" t="str">
            <v>APPAREL</v>
          </cell>
          <cell r="T2314" t="str">
            <v>MAN</v>
          </cell>
          <cell r="U2314" t="str">
            <v>L-3|M-3|S-2|XL-2</v>
          </cell>
          <cell r="V2314" t="str">
            <v>C10M</v>
          </cell>
          <cell r="W2314">
            <v>60</v>
          </cell>
          <cell r="X2314">
            <v>6</v>
          </cell>
          <cell r="CG2314">
            <v>6</v>
          </cell>
        </row>
        <row r="2315">
          <cell r="D2315" t="str">
            <v>3115U6W_CO-001-PCS</v>
          </cell>
          <cell r="E2315" t="str">
            <v>3115U6W_CO</v>
          </cell>
          <cell r="F2315" t="str">
            <v>COREZO COURIR</v>
          </cell>
          <cell r="G2315" t="str">
            <v>001</v>
          </cell>
          <cell r="H2315" t="str">
            <v>WHITE</v>
          </cell>
          <cell r="I2315">
            <v>2.87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  <cell r="O2315">
            <v>0</v>
          </cell>
          <cell r="P2315">
            <v>0</v>
          </cell>
          <cell r="Q2315">
            <v>0</v>
          </cell>
          <cell r="R2315" t="str">
            <v>ETE 2020</v>
          </cell>
          <cell r="S2315" t="str">
            <v>APPAREL</v>
          </cell>
          <cell r="T2315" t="str">
            <v>UNISEX</v>
          </cell>
          <cell r="U2315" t="str">
            <v>(vide)</v>
          </cell>
          <cell r="V2315" t="str">
            <v>PCS</v>
          </cell>
          <cell r="W2315">
            <v>1039</v>
          </cell>
          <cell r="X2315">
            <v>1039</v>
          </cell>
          <cell r="BS2315">
            <v>242</v>
          </cell>
          <cell r="BT2315">
            <v>290</v>
          </cell>
          <cell r="BU2315">
            <v>226</v>
          </cell>
          <cell r="BV2315">
            <v>176</v>
          </cell>
          <cell r="BW2315">
            <v>105</v>
          </cell>
        </row>
        <row r="2316">
          <cell r="D2316" t="str">
            <v>3115U6W_CO-005-PCS</v>
          </cell>
          <cell r="E2316" t="str">
            <v>3115U6W_CO</v>
          </cell>
          <cell r="F2316" t="str">
            <v>COREZO COURIR</v>
          </cell>
          <cell r="G2316" t="str">
            <v>005</v>
          </cell>
          <cell r="H2316" t="str">
            <v>BLACK</v>
          </cell>
          <cell r="I2316">
            <v>2.87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  <cell r="O2316">
            <v>0</v>
          </cell>
          <cell r="P2316">
            <v>0</v>
          </cell>
          <cell r="Q2316">
            <v>0</v>
          </cell>
          <cell r="R2316" t="str">
            <v>ETE 2020</v>
          </cell>
          <cell r="S2316" t="str">
            <v>APPAREL</v>
          </cell>
          <cell r="T2316" t="str">
            <v>UNISEX</v>
          </cell>
          <cell r="U2316" t="str">
            <v>(vide)</v>
          </cell>
          <cell r="V2316" t="str">
            <v>PCS</v>
          </cell>
          <cell r="W2316">
            <v>1120</v>
          </cell>
          <cell r="X2316">
            <v>1120</v>
          </cell>
          <cell r="BS2316">
            <v>258</v>
          </cell>
          <cell r="BT2316">
            <v>314</v>
          </cell>
          <cell r="BU2316">
            <v>246</v>
          </cell>
          <cell r="BV2316">
            <v>190</v>
          </cell>
          <cell r="BW2316">
            <v>112</v>
          </cell>
        </row>
        <row r="2317">
          <cell r="D2317" t="str">
            <v>32113IW-941-C14M</v>
          </cell>
          <cell r="E2317" t="str">
            <v>32113IW</v>
          </cell>
          <cell r="F2317" t="str">
            <v>CASERTA</v>
          </cell>
          <cell r="G2317" t="str">
            <v>941</v>
          </cell>
          <cell r="H2317" t="str">
            <v>WHITE/BLACK</v>
          </cell>
          <cell r="I2317">
            <v>2.5390000000000001</v>
          </cell>
          <cell r="J2317">
            <v>20</v>
          </cell>
          <cell r="K2317">
            <v>0</v>
          </cell>
          <cell r="L2317">
            <v>10</v>
          </cell>
          <cell r="M2317">
            <v>0</v>
          </cell>
          <cell r="N2317">
            <v>18</v>
          </cell>
          <cell r="O2317">
            <v>0</v>
          </cell>
          <cell r="P2317">
            <v>9</v>
          </cell>
          <cell r="Q2317">
            <v>0</v>
          </cell>
          <cell r="R2317" t="str">
            <v>ETE 2020</v>
          </cell>
          <cell r="S2317" t="str">
            <v>SHOES</v>
          </cell>
          <cell r="T2317" t="str">
            <v>MAN</v>
          </cell>
          <cell r="U2317" t="str">
            <v>40-1|41-2|42-3|43-3|44-2|45-2|46-1</v>
          </cell>
          <cell r="V2317" t="str">
            <v>C14M</v>
          </cell>
          <cell r="W2317">
            <v>868</v>
          </cell>
          <cell r="X2317">
            <v>62</v>
          </cell>
          <cell r="CG2317">
            <v>62</v>
          </cell>
        </row>
        <row r="2318">
          <cell r="D2318" t="str">
            <v>32113IW-941-PAI</v>
          </cell>
          <cell r="E2318" t="str">
            <v>32113IW</v>
          </cell>
          <cell r="F2318" t="str">
            <v>CASERTA</v>
          </cell>
          <cell r="G2318" t="str">
            <v>941</v>
          </cell>
          <cell r="H2318" t="str">
            <v>WHITE/BLACK</v>
          </cell>
          <cell r="I2318">
            <v>2.5390000000000001</v>
          </cell>
          <cell r="J2318">
            <v>20</v>
          </cell>
          <cell r="K2318">
            <v>0</v>
          </cell>
          <cell r="L2318">
            <v>10</v>
          </cell>
          <cell r="M2318">
            <v>0</v>
          </cell>
          <cell r="N2318">
            <v>18</v>
          </cell>
          <cell r="O2318">
            <v>0</v>
          </cell>
          <cell r="P2318">
            <v>9</v>
          </cell>
          <cell r="Q2318">
            <v>0</v>
          </cell>
          <cell r="R2318" t="str">
            <v>ETE 2020</v>
          </cell>
          <cell r="S2318" t="str">
            <v>SHOES</v>
          </cell>
          <cell r="T2318" t="str">
            <v>MAN</v>
          </cell>
          <cell r="U2318" t="str">
            <v>(vide)</v>
          </cell>
          <cell r="V2318" t="str">
            <v>PAI</v>
          </cell>
          <cell r="W2318">
            <v>143</v>
          </cell>
          <cell r="X2318">
            <v>143</v>
          </cell>
          <cell r="AM2318">
            <v>6</v>
          </cell>
          <cell r="AN2318">
            <v>9</v>
          </cell>
          <cell r="AO2318">
            <v>12</v>
          </cell>
          <cell r="AP2318">
            <v>12</v>
          </cell>
          <cell r="AQ2318">
            <v>17</v>
          </cell>
          <cell r="AR2318">
            <v>19</v>
          </cell>
          <cell r="AS2318">
            <v>18</v>
          </cell>
          <cell r="AT2318">
            <v>20</v>
          </cell>
          <cell r="AU2318">
            <v>12</v>
          </cell>
          <cell r="AV2318">
            <v>12</v>
          </cell>
          <cell r="AW2318">
            <v>6</v>
          </cell>
        </row>
        <row r="2319">
          <cell r="D2319" t="str">
            <v>32113IW-943-C14M</v>
          </cell>
          <cell r="E2319" t="str">
            <v>32113IW</v>
          </cell>
          <cell r="F2319" t="str">
            <v>CASERTA</v>
          </cell>
          <cell r="G2319" t="str">
            <v>943</v>
          </cell>
          <cell r="H2319" t="str">
            <v>BLACK/WHITE</v>
          </cell>
          <cell r="I2319">
            <v>2.5390000000000001</v>
          </cell>
          <cell r="J2319">
            <v>20</v>
          </cell>
          <cell r="K2319">
            <v>0</v>
          </cell>
          <cell r="L2319">
            <v>10</v>
          </cell>
          <cell r="M2319">
            <v>0</v>
          </cell>
          <cell r="N2319">
            <v>18</v>
          </cell>
          <cell r="O2319">
            <v>0</v>
          </cell>
          <cell r="P2319">
            <v>9</v>
          </cell>
          <cell r="Q2319">
            <v>0</v>
          </cell>
          <cell r="R2319" t="str">
            <v>ETE 2020</v>
          </cell>
          <cell r="S2319" t="str">
            <v>SHOES</v>
          </cell>
          <cell r="T2319" t="str">
            <v>MAN</v>
          </cell>
          <cell r="U2319" t="str">
            <v>40-1|41-2|42-3|43-3|44-2|45-2|46-1</v>
          </cell>
          <cell r="V2319" t="str">
            <v>C14M</v>
          </cell>
          <cell r="W2319">
            <v>1092</v>
          </cell>
          <cell r="X2319">
            <v>78</v>
          </cell>
          <cell r="CG2319">
            <v>78</v>
          </cell>
        </row>
        <row r="2320">
          <cell r="D2320" t="str">
            <v>32113IW-943-PAI</v>
          </cell>
          <cell r="E2320" t="str">
            <v>32113IW</v>
          </cell>
          <cell r="F2320" t="str">
            <v>CASERTA</v>
          </cell>
          <cell r="G2320" t="str">
            <v>943</v>
          </cell>
          <cell r="H2320" t="str">
            <v>BLACK/WHITE</v>
          </cell>
          <cell r="I2320">
            <v>2.5390000000000001</v>
          </cell>
          <cell r="J2320">
            <v>20</v>
          </cell>
          <cell r="K2320">
            <v>0</v>
          </cell>
          <cell r="L2320">
            <v>10</v>
          </cell>
          <cell r="M2320">
            <v>0</v>
          </cell>
          <cell r="N2320">
            <v>18</v>
          </cell>
          <cell r="O2320">
            <v>0</v>
          </cell>
          <cell r="P2320">
            <v>9</v>
          </cell>
          <cell r="Q2320">
            <v>0</v>
          </cell>
          <cell r="R2320" t="str">
            <v>ETE 2020</v>
          </cell>
          <cell r="S2320" t="str">
            <v>SHOES</v>
          </cell>
          <cell r="T2320" t="str">
            <v>MAN</v>
          </cell>
          <cell r="U2320" t="str">
            <v>(vide)</v>
          </cell>
          <cell r="V2320" t="str">
            <v>PAI</v>
          </cell>
          <cell r="W2320">
            <v>450</v>
          </cell>
          <cell r="X2320">
            <v>450</v>
          </cell>
          <cell r="AM2320">
            <v>14</v>
          </cell>
          <cell r="AN2320">
            <v>21</v>
          </cell>
          <cell r="AO2320">
            <v>28</v>
          </cell>
          <cell r="AP2320">
            <v>28</v>
          </cell>
          <cell r="AQ2320">
            <v>48</v>
          </cell>
          <cell r="AR2320">
            <v>63</v>
          </cell>
          <cell r="AS2320">
            <v>49</v>
          </cell>
          <cell r="AT2320">
            <v>77</v>
          </cell>
          <cell r="AU2320">
            <v>53</v>
          </cell>
          <cell r="AV2320">
            <v>47</v>
          </cell>
          <cell r="AW2320">
            <v>22</v>
          </cell>
        </row>
        <row r="2321">
          <cell r="D2321" t="str">
            <v>32113IW-A38-C14M</v>
          </cell>
          <cell r="E2321" t="str">
            <v>32113IW</v>
          </cell>
          <cell r="F2321" t="str">
            <v>CASERTA</v>
          </cell>
          <cell r="G2321" t="str">
            <v>A38</v>
          </cell>
          <cell r="H2321" t="str">
            <v>BLUE NAVY/RED/GREEB BRIGHT/YEL</v>
          </cell>
          <cell r="I2321">
            <v>2.5390000000000001</v>
          </cell>
          <cell r="J2321">
            <v>20</v>
          </cell>
          <cell r="K2321">
            <v>0</v>
          </cell>
          <cell r="L2321">
            <v>10</v>
          </cell>
          <cell r="M2321">
            <v>0</v>
          </cell>
          <cell r="N2321">
            <v>18</v>
          </cell>
          <cell r="O2321">
            <v>0</v>
          </cell>
          <cell r="P2321">
            <v>9</v>
          </cell>
          <cell r="Q2321">
            <v>0</v>
          </cell>
          <cell r="R2321" t="str">
            <v>ETE 2020</v>
          </cell>
          <cell r="S2321" t="str">
            <v>SHOES</v>
          </cell>
          <cell r="T2321" t="str">
            <v>MAN</v>
          </cell>
          <cell r="U2321" t="str">
            <v>40-1|41-2|42-3|43-3|44-2|45-2|46-1</v>
          </cell>
          <cell r="V2321" t="str">
            <v>C14M</v>
          </cell>
          <cell r="W2321">
            <v>686</v>
          </cell>
          <cell r="X2321">
            <v>49</v>
          </cell>
          <cell r="CG2321">
            <v>49</v>
          </cell>
        </row>
        <row r="2322">
          <cell r="D2322" t="str">
            <v>32113IW-A38-PAI</v>
          </cell>
          <cell r="E2322" t="str">
            <v>32113IW</v>
          </cell>
          <cell r="F2322" t="str">
            <v>CASERTA</v>
          </cell>
          <cell r="G2322" t="str">
            <v>A38</v>
          </cell>
          <cell r="H2322" t="str">
            <v>BLUE NAVY/RED/GREEB BRIGHT/YEL</v>
          </cell>
          <cell r="I2322">
            <v>2.5390000000000001</v>
          </cell>
          <cell r="J2322">
            <v>20</v>
          </cell>
          <cell r="K2322">
            <v>0</v>
          </cell>
          <cell r="L2322">
            <v>10</v>
          </cell>
          <cell r="M2322">
            <v>0</v>
          </cell>
          <cell r="N2322">
            <v>18</v>
          </cell>
          <cell r="O2322">
            <v>0</v>
          </cell>
          <cell r="P2322">
            <v>9</v>
          </cell>
          <cell r="Q2322">
            <v>0</v>
          </cell>
          <cell r="R2322" t="str">
            <v>ETE 2020</v>
          </cell>
          <cell r="S2322" t="str">
            <v>SHOES</v>
          </cell>
          <cell r="T2322" t="str">
            <v>MAN</v>
          </cell>
          <cell r="U2322" t="str">
            <v>(vide)</v>
          </cell>
          <cell r="V2322" t="str">
            <v>PAI</v>
          </cell>
          <cell r="W2322">
            <v>99</v>
          </cell>
          <cell r="X2322">
            <v>99</v>
          </cell>
          <cell r="AM2322">
            <v>5</v>
          </cell>
          <cell r="AN2322">
            <v>7</v>
          </cell>
          <cell r="AO2322">
            <v>8</v>
          </cell>
          <cell r="AP2322">
            <v>7</v>
          </cell>
          <cell r="AQ2322">
            <v>8</v>
          </cell>
          <cell r="AR2322">
            <v>12</v>
          </cell>
          <cell r="AS2322">
            <v>15</v>
          </cell>
          <cell r="AT2322">
            <v>15</v>
          </cell>
          <cell r="AU2322">
            <v>10</v>
          </cell>
          <cell r="AV2322">
            <v>8</v>
          </cell>
          <cell r="AW2322">
            <v>4</v>
          </cell>
        </row>
        <row r="2323">
          <cell r="D2323" t="str">
            <v>32113IW-A39-C14M</v>
          </cell>
          <cell r="E2323" t="str">
            <v>32113IW</v>
          </cell>
          <cell r="F2323" t="str">
            <v>CASERTA</v>
          </cell>
          <cell r="G2323" t="str">
            <v>A39</v>
          </cell>
          <cell r="H2323" t="str">
            <v>BLUE NAVY/BLACK/RED/YELLOW/GRE</v>
          </cell>
          <cell r="I2323">
            <v>2.5390000000000001</v>
          </cell>
          <cell r="J2323">
            <v>20</v>
          </cell>
          <cell r="K2323">
            <v>0</v>
          </cell>
          <cell r="L2323">
            <v>10</v>
          </cell>
          <cell r="M2323">
            <v>0</v>
          </cell>
          <cell r="N2323">
            <v>18</v>
          </cell>
          <cell r="O2323">
            <v>0</v>
          </cell>
          <cell r="P2323">
            <v>9</v>
          </cell>
          <cell r="Q2323">
            <v>0</v>
          </cell>
          <cell r="R2323" t="str">
            <v>ETE 2020</v>
          </cell>
          <cell r="S2323" t="str">
            <v>SHOES</v>
          </cell>
          <cell r="T2323" t="str">
            <v>MAN</v>
          </cell>
          <cell r="U2323" t="str">
            <v>40-1|41-2|42-3|43-3|44-2|45-2|46-1</v>
          </cell>
          <cell r="V2323" t="str">
            <v>C14M</v>
          </cell>
          <cell r="W2323">
            <v>686</v>
          </cell>
          <cell r="X2323">
            <v>49</v>
          </cell>
          <cell r="CG2323">
            <v>49</v>
          </cell>
        </row>
        <row r="2324">
          <cell r="D2324" t="str">
            <v>32113IW-A39-PAI</v>
          </cell>
          <cell r="E2324" t="str">
            <v>32113IW</v>
          </cell>
          <cell r="F2324" t="str">
            <v>CASERTA</v>
          </cell>
          <cell r="G2324" t="str">
            <v>A39</v>
          </cell>
          <cell r="H2324" t="str">
            <v>BLUE NAVY/BLACK/RED/YELLOW/GRE</v>
          </cell>
          <cell r="I2324">
            <v>2.5390000000000001</v>
          </cell>
          <cell r="J2324">
            <v>20</v>
          </cell>
          <cell r="K2324">
            <v>0</v>
          </cell>
          <cell r="L2324">
            <v>10</v>
          </cell>
          <cell r="M2324">
            <v>0</v>
          </cell>
          <cell r="N2324">
            <v>18</v>
          </cell>
          <cell r="O2324">
            <v>0</v>
          </cell>
          <cell r="P2324">
            <v>9</v>
          </cell>
          <cell r="Q2324">
            <v>0</v>
          </cell>
          <cell r="R2324" t="str">
            <v>ETE 2020</v>
          </cell>
          <cell r="S2324" t="str">
            <v>SHOES</v>
          </cell>
          <cell r="T2324" t="str">
            <v>MAN</v>
          </cell>
          <cell r="U2324" t="str">
            <v>(vide)</v>
          </cell>
          <cell r="V2324" t="str">
            <v>PAI</v>
          </cell>
          <cell r="W2324">
            <v>186</v>
          </cell>
          <cell r="X2324">
            <v>186</v>
          </cell>
          <cell r="AM2324">
            <v>5</v>
          </cell>
          <cell r="AN2324">
            <v>9</v>
          </cell>
          <cell r="AO2324">
            <v>12</v>
          </cell>
          <cell r="AP2324">
            <v>11</v>
          </cell>
          <cell r="AQ2324">
            <v>19</v>
          </cell>
          <cell r="AR2324">
            <v>25</v>
          </cell>
          <cell r="AS2324">
            <v>30</v>
          </cell>
          <cell r="AT2324">
            <v>31</v>
          </cell>
          <cell r="AU2324">
            <v>20</v>
          </cell>
          <cell r="AV2324">
            <v>17</v>
          </cell>
          <cell r="AW2324">
            <v>7</v>
          </cell>
        </row>
        <row r="2325">
          <cell r="D2325" t="str">
            <v>32113MW-A03-PAI</v>
          </cell>
          <cell r="E2325" t="str">
            <v>32113MW</v>
          </cell>
          <cell r="F2325" t="str">
            <v>CASERTA</v>
          </cell>
          <cell r="G2325" t="str">
            <v>A03</v>
          </cell>
          <cell r="H2325" t="str">
            <v>BLUE SKY/SANDWISP/ROSE FOG/GRE</v>
          </cell>
          <cell r="I2325">
            <v>2.46</v>
          </cell>
          <cell r="J2325">
            <v>20</v>
          </cell>
          <cell r="K2325">
            <v>0</v>
          </cell>
          <cell r="L2325">
            <v>10</v>
          </cell>
          <cell r="M2325">
            <v>0</v>
          </cell>
          <cell r="N2325">
            <v>18</v>
          </cell>
          <cell r="O2325">
            <v>0</v>
          </cell>
          <cell r="P2325">
            <v>9</v>
          </cell>
          <cell r="Q2325">
            <v>0</v>
          </cell>
          <cell r="R2325" t="str">
            <v>ETE 2020</v>
          </cell>
          <cell r="S2325" t="str">
            <v>SHOES</v>
          </cell>
          <cell r="T2325" t="str">
            <v>WOMAN</v>
          </cell>
          <cell r="U2325" t="str">
            <v>(vide)</v>
          </cell>
          <cell r="V2325" t="str">
            <v>PAI</v>
          </cell>
          <cell r="W2325">
            <v>24</v>
          </cell>
          <cell r="X2325">
            <v>24</v>
          </cell>
          <cell r="AM2325">
            <v>2</v>
          </cell>
          <cell r="AN2325">
            <v>4</v>
          </cell>
          <cell r="AO2325">
            <v>6</v>
          </cell>
          <cell r="AP2325">
            <v>6</v>
          </cell>
          <cell r="AQ2325">
            <v>4</v>
          </cell>
          <cell r="AR2325">
            <v>2</v>
          </cell>
        </row>
        <row r="2326">
          <cell r="D2326" t="str">
            <v>32113MW-A03-C12W</v>
          </cell>
          <cell r="E2326" t="str">
            <v>32113MW</v>
          </cell>
          <cell r="F2326" t="str">
            <v>CASERTA</v>
          </cell>
          <cell r="G2326" t="str">
            <v>A03</v>
          </cell>
          <cell r="H2326" t="str">
            <v>BLUE SKY/SANDWISP/ROSE FOG/GRE</v>
          </cell>
          <cell r="I2326">
            <v>2.46</v>
          </cell>
          <cell r="J2326">
            <v>20</v>
          </cell>
          <cell r="K2326">
            <v>0</v>
          </cell>
          <cell r="L2326">
            <v>10</v>
          </cell>
          <cell r="M2326">
            <v>0</v>
          </cell>
          <cell r="N2326">
            <v>0</v>
          </cell>
          <cell r="O2326">
            <v>0</v>
          </cell>
          <cell r="P2326">
            <v>9</v>
          </cell>
          <cell r="Q2326">
            <v>0</v>
          </cell>
          <cell r="R2326" t="str">
            <v>ETE 2020</v>
          </cell>
          <cell r="S2326" t="str">
            <v>SHOES</v>
          </cell>
          <cell r="T2326" t="str">
            <v>WOMAN</v>
          </cell>
          <cell r="U2326" t="str">
            <v>36-1|37-2|38-3|39-3|40-2|41-1</v>
          </cell>
          <cell r="V2326" t="str">
            <v>C12W</v>
          </cell>
          <cell r="W2326">
            <v>168</v>
          </cell>
          <cell r="X2326">
            <v>14</v>
          </cell>
          <cell r="CG2326">
            <v>14</v>
          </cell>
        </row>
        <row r="2327">
          <cell r="D2327" t="str">
            <v>32113MW-A09-PAI</v>
          </cell>
          <cell r="E2327" t="str">
            <v>32113MW</v>
          </cell>
          <cell r="F2327" t="str">
            <v>CASERTA</v>
          </cell>
          <cell r="G2327" t="str">
            <v>A09</v>
          </cell>
          <cell r="H2327" t="str">
            <v>ROSE FOG/WHITE</v>
          </cell>
          <cell r="I2327">
            <v>2.46</v>
          </cell>
          <cell r="J2327">
            <v>20</v>
          </cell>
          <cell r="K2327">
            <v>0</v>
          </cell>
          <cell r="L2327">
            <v>10</v>
          </cell>
          <cell r="M2327">
            <v>0</v>
          </cell>
          <cell r="N2327">
            <v>18</v>
          </cell>
          <cell r="O2327">
            <v>0</v>
          </cell>
          <cell r="P2327">
            <v>9</v>
          </cell>
          <cell r="Q2327">
            <v>0</v>
          </cell>
          <cell r="R2327" t="str">
            <v>ETE 2020</v>
          </cell>
          <cell r="S2327" t="str">
            <v>SHOES</v>
          </cell>
          <cell r="T2327" t="str">
            <v>WOMAN</v>
          </cell>
          <cell r="U2327" t="str">
            <v>(vide)</v>
          </cell>
          <cell r="V2327" t="str">
            <v>PAI</v>
          </cell>
          <cell r="W2327">
            <v>17</v>
          </cell>
          <cell r="X2327">
            <v>17</v>
          </cell>
          <cell r="AM2327">
            <v>1</v>
          </cell>
          <cell r="AN2327">
            <v>3</v>
          </cell>
          <cell r="AO2327">
            <v>6</v>
          </cell>
          <cell r="AP2327">
            <v>2</v>
          </cell>
          <cell r="AQ2327">
            <v>3</v>
          </cell>
          <cell r="AR2327">
            <v>2</v>
          </cell>
        </row>
        <row r="2328">
          <cell r="D2328" t="str">
            <v>32113MW-A09-C12W</v>
          </cell>
          <cell r="E2328" t="str">
            <v>32113MW</v>
          </cell>
          <cell r="F2328" t="str">
            <v>CASERTA</v>
          </cell>
          <cell r="G2328" t="str">
            <v>A09</v>
          </cell>
          <cell r="H2328" t="str">
            <v>ROSE FOG/WHITE</v>
          </cell>
          <cell r="I2328">
            <v>2.46</v>
          </cell>
          <cell r="J2328">
            <v>20</v>
          </cell>
          <cell r="K2328">
            <v>0</v>
          </cell>
          <cell r="L2328">
            <v>10</v>
          </cell>
          <cell r="M2328">
            <v>0</v>
          </cell>
          <cell r="N2328">
            <v>0</v>
          </cell>
          <cell r="O2328">
            <v>0</v>
          </cell>
          <cell r="P2328">
            <v>9</v>
          </cell>
          <cell r="Q2328">
            <v>0</v>
          </cell>
          <cell r="R2328" t="str">
            <v>ETE 2020</v>
          </cell>
          <cell r="S2328" t="str">
            <v>SHOES</v>
          </cell>
          <cell r="T2328" t="str">
            <v>WOMAN</v>
          </cell>
          <cell r="U2328" t="str">
            <v>36-1|37-2|38-3|39-3|40-2|41-1</v>
          </cell>
          <cell r="V2328" t="str">
            <v>C12W</v>
          </cell>
          <cell r="W2328">
            <v>372</v>
          </cell>
          <cell r="X2328">
            <v>31</v>
          </cell>
          <cell r="CG2328">
            <v>31</v>
          </cell>
        </row>
        <row r="2329">
          <cell r="D2329" t="str">
            <v>34119UW-A01-PCS</v>
          </cell>
          <cell r="E2329" t="str">
            <v>34119UW</v>
          </cell>
          <cell r="F2329" t="str">
            <v>DICLES 222 BANDA SHORT</v>
          </cell>
          <cell r="G2329" t="str">
            <v>A01</v>
          </cell>
          <cell r="H2329" t="str">
            <v>BLACK/ORANGE FLUO</v>
          </cell>
          <cell r="I2329">
            <v>4.0309999999999997</v>
          </cell>
          <cell r="J2329">
            <v>29</v>
          </cell>
          <cell r="K2329">
            <v>0</v>
          </cell>
          <cell r="L2329">
            <v>11.6</v>
          </cell>
          <cell r="M2329">
            <v>0</v>
          </cell>
          <cell r="N2329">
            <v>25</v>
          </cell>
          <cell r="O2329">
            <v>0</v>
          </cell>
          <cell r="P2329">
            <v>10</v>
          </cell>
          <cell r="Q2329">
            <v>0</v>
          </cell>
          <cell r="R2329" t="str">
            <v>ETE 2020</v>
          </cell>
          <cell r="S2329" t="str">
            <v>APPAREL</v>
          </cell>
          <cell r="T2329" t="str">
            <v>WOMAN</v>
          </cell>
          <cell r="U2329" t="str">
            <v>(vide)</v>
          </cell>
          <cell r="V2329" t="str">
            <v>PCS</v>
          </cell>
          <cell r="W2329">
            <v>642</v>
          </cell>
          <cell r="X2329">
            <v>642</v>
          </cell>
          <cell r="BS2329">
            <v>155</v>
          </cell>
          <cell r="BT2329">
            <v>249</v>
          </cell>
          <cell r="BU2329">
            <v>163</v>
          </cell>
          <cell r="BV2329">
            <v>45</v>
          </cell>
          <cell r="BW2329">
            <v>30</v>
          </cell>
        </row>
        <row r="2330">
          <cell r="D2330" t="str">
            <v>341918W-A30-PAI</v>
          </cell>
          <cell r="E2330" t="str">
            <v>341918W</v>
          </cell>
          <cell r="F2330" t="str">
            <v>AUTHENTIC K0965MM01</v>
          </cell>
          <cell r="G2330" t="str">
            <v>A30</v>
          </cell>
          <cell r="H2330" t="str">
            <v>WHITE/BEIGE</v>
          </cell>
          <cell r="I2330">
            <v>25.198</v>
          </cell>
          <cell r="J2330">
            <v>99</v>
          </cell>
          <cell r="K2330">
            <v>0</v>
          </cell>
          <cell r="L2330">
            <v>39.6</v>
          </cell>
          <cell r="M2330">
            <v>0</v>
          </cell>
          <cell r="N2330">
            <v>95</v>
          </cell>
          <cell r="O2330">
            <v>0</v>
          </cell>
          <cell r="P2330">
            <v>38</v>
          </cell>
          <cell r="Q2330">
            <v>0</v>
          </cell>
          <cell r="R2330" t="str">
            <v>HIVER 2019</v>
          </cell>
          <cell r="S2330" t="str">
            <v>SHOES</v>
          </cell>
          <cell r="T2330" t="str">
            <v>UNISEX</v>
          </cell>
          <cell r="U2330" t="str">
            <v>(vide)</v>
          </cell>
          <cell r="V2330" t="str">
            <v>PAI</v>
          </cell>
          <cell r="W2330">
            <v>100</v>
          </cell>
          <cell r="X2330">
            <v>100</v>
          </cell>
          <cell r="AM2330">
            <v>16</v>
          </cell>
          <cell r="AN2330">
            <v>23</v>
          </cell>
          <cell r="AO2330">
            <v>23</v>
          </cell>
          <cell r="AP2330">
            <v>22</v>
          </cell>
          <cell r="AQ2330">
            <v>15</v>
          </cell>
          <cell r="AR2330">
            <v>1</v>
          </cell>
        </row>
        <row r="2331">
          <cell r="D2331" t="str">
            <v>341918W-A84-PAI</v>
          </cell>
          <cell r="E2331" t="str">
            <v>341918W</v>
          </cell>
          <cell r="F2331" t="str">
            <v>AUTHENTIC K0965MM01</v>
          </cell>
          <cell r="G2331" t="str">
            <v>A84</v>
          </cell>
          <cell r="H2331" t="str">
            <v>GREY LT LEAD</v>
          </cell>
          <cell r="I2331">
            <v>25.198</v>
          </cell>
          <cell r="J2331">
            <v>99</v>
          </cell>
          <cell r="K2331">
            <v>0</v>
          </cell>
          <cell r="L2331">
            <v>39.6</v>
          </cell>
          <cell r="M2331">
            <v>0</v>
          </cell>
          <cell r="N2331">
            <v>95</v>
          </cell>
          <cell r="O2331">
            <v>0</v>
          </cell>
          <cell r="P2331">
            <v>38</v>
          </cell>
          <cell r="Q2331">
            <v>0</v>
          </cell>
          <cell r="R2331" t="str">
            <v>HIVER 2019</v>
          </cell>
          <cell r="S2331" t="str">
            <v>SHOES</v>
          </cell>
          <cell r="T2331" t="str">
            <v>UNISEX</v>
          </cell>
          <cell r="U2331" t="str">
            <v>(vide)</v>
          </cell>
          <cell r="V2331" t="str">
            <v>PAI</v>
          </cell>
          <cell r="W2331">
            <v>45</v>
          </cell>
          <cell r="X2331">
            <v>45</v>
          </cell>
          <cell r="AM2331">
            <v>7</v>
          </cell>
          <cell r="AN2331">
            <v>10</v>
          </cell>
          <cell r="AO2331">
            <v>11</v>
          </cell>
          <cell r="AP2331">
            <v>10</v>
          </cell>
          <cell r="AQ2331">
            <v>6</v>
          </cell>
          <cell r="AR2331">
            <v>1</v>
          </cell>
        </row>
        <row r="2332">
          <cell r="D2332" t="str">
            <v>34191JW-A13-PAI</v>
          </cell>
          <cell r="E2332" t="str">
            <v>34191JW</v>
          </cell>
          <cell r="F2332" t="str">
            <v>AUTHENTIC K0925MM05</v>
          </cell>
          <cell r="G2332" t="str">
            <v>A13</v>
          </cell>
          <cell r="H2332" t="str">
            <v>BEIGE/WHITE</v>
          </cell>
          <cell r="I2332">
            <v>24.972999999999999</v>
          </cell>
          <cell r="J2332">
            <v>99</v>
          </cell>
          <cell r="K2332">
            <v>0</v>
          </cell>
          <cell r="L2332">
            <v>39.6</v>
          </cell>
          <cell r="M2332">
            <v>0</v>
          </cell>
          <cell r="N2332">
            <v>95</v>
          </cell>
          <cell r="O2332">
            <v>0</v>
          </cell>
          <cell r="P2332">
            <v>98</v>
          </cell>
          <cell r="Q2332">
            <v>0</v>
          </cell>
          <cell r="R2332" t="str">
            <v>HIVER 2019</v>
          </cell>
          <cell r="S2332" t="str">
            <v>SHOES</v>
          </cell>
          <cell r="T2332" t="str">
            <v>UNISEX</v>
          </cell>
          <cell r="U2332" t="str">
            <v>(vide)</v>
          </cell>
          <cell r="V2332" t="str">
            <v>PAI</v>
          </cell>
          <cell r="W2332">
            <v>34</v>
          </cell>
          <cell r="X2332">
            <v>34</v>
          </cell>
          <cell r="AM2332">
            <v>3</v>
          </cell>
          <cell r="AN2332">
            <v>8</v>
          </cell>
          <cell r="AO2332">
            <v>10</v>
          </cell>
          <cell r="AP2332">
            <v>10</v>
          </cell>
          <cell r="AQ2332">
            <v>3</v>
          </cell>
        </row>
        <row r="2333">
          <cell r="D2333" t="str">
            <v>34191RW-A03-PAI</v>
          </cell>
          <cell r="E2333" t="str">
            <v>34191RW</v>
          </cell>
          <cell r="F2333" t="str">
            <v>AUTHENTIC K09Y5MM57</v>
          </cell>
          <cell r="G2333" t="str">
            <v>A03</v>
          </cell>
          <cell r="H2333" t="str">
            <v>WHITE/RED</v>
          </cell>
          <cell r="I2333">
            <v>25.808</v>
          </cell>
          <cell r="J2333">
            <v>99</v>
          </cell>
          <cell r="K2333">
            <v>0</v>
          </cell>
          <cell r="L2333">
            <v>39.6</v>
          </cell>
          <cell r="M2333">
            <v>0</v>
          </cell>
          <cell r="N2333">
            <v>95</v>
          </cell>
          <cell r="O2333">
            <v>0</v>
          </cell>
          <cell r="P2333">
            <v>38</v>
          </cell>
          <cell r="Q2333">
            <v>0</v>
          </cell>
          <cell r="R2333" t="str">
            <v>HIVER 2019</v>
          </cell>
          <cell r="S2333" t="str">
            <v>SHOES</v>
          </cell>
          <cell r="T2333" t="str">
            <v>UNISEX</v>
          </cell>
          <cell r="U2333" t="str">
            <v>(vide)</v>
          </cell>
          <cell r="V2333" t="str">
            <v>PAI</v>
          </cell>
          <cell r="W2333">
            <v>165</v>
          </cell>
          <cell r="X2333">
            <v>165</v>
          </cell>
          <cell r="AM2333">
            <v>15</v>
          </cell>
          <cell r="AN2333">
            <v>25</v>
          </cell>
          <cell r="AO2333">
            <v>30</v>
          </cell>
          <cell r="AP2333">
            <v>28</v>
          </cell>
          <cell r="AQ2333">
            <v>17</v>
          </cell>
          <cell r="AR2333">
            <v>12</v>
          </cell>
          <cell r="AS2333">
            <v>14</v>
          </cell>
          <cell r="AT2333">
            <v>13</v>
          </cell>
          <cell r="AU2333">
            <v>8</v>
          </cell>
          <cell r="AV2333">
            <v>3</v>
          </cell>
        </row>
        <row r="2334">
          <cell r="D2334" t="str">
            <v>34191RW-A99-PAI</v>
          </cell>
          <cell r="E2334" t="str">
            <v>34191RW</v>
          </cell>
          <cell r="F2334" t="str">
            <v>AUTHENTIC K09Y5MM57</v>
          </cell>
          <cell r="G2334" t="str">
            <v>A99</v>
          </cell>
          <cell r="H2334" t="str">
            <v>BLACK/PURPLE</v>
          </cell>
          <cell r="I2334">
            <v>25.808</v>
          </cell>
          <cell r="J2334">
            <v>99</v>
          </cell>
          <cell r="K2334">
            <v>0</v>
          </cell>
          <cell r="L2334">
            <v>39.6</v>
          </cell>
          <cell r="M2334">
            <v>0</v>
          </cell>
          <cell r="N2334">
            <v>95</v>
          </cell>
          <cell r="O2334">
            <v>0</v>
          </cell>
          <cell r="P2334">
            <v>38</v>
          </cell>
          <cell r="Q2334">
            <v>0</v>
          </cell>
          <cell r="R2334" t="str">
            <v>HIVER 2019</v>
          </cell>
          <cell r="S2334" t="str">
            <v>SHOES</v>
          </cell>
          <cell r="T2334" t="str">
            <v>UNISEX</v>
          </cell>
          <cell r="U2334" t="str">
            <v>(vide)</v>
          </cell>
          <cell r="V2334" t="str">
            <v>PAI</v>
          </cell>
          <cell r="W2334">
            <v>42</v>
          </cell>
          <cell r="X2334">
            <v>42</v>
          </cell>
          <cell r="AQ2334">
            <v>7</v>
          </cell>
          <cell r="AR2334">
            <v>7</v>
          </cell>
          <cell r="AS2334">
            <v>8</v>
          </cell>
          <cell r="AT2334">
            <v>10</v>
          </cell>
          <cell r="AU2334">
            <v>10</v>
          </cell>
        </row>
        <row r="2335">
          <cell r="D2335" t="str">
            <v>3500920-999-PCS</v>
          </cell>
          <cell r="E2335" t="str">
            <v>3500920</v>
          </cell>
          <cell r="F2335" t="str">
            <v>TREADWELL SHORT</v>
          </cell>
          <cell r="G2335" t="str">
            <v>999</v>
          </cell>
          <cell r="H2335" t="str">
            <v>GREEN/WHITE/BLACK</v>
          </cell>
          <cell r="I2335">
            <v>4.4880000000000004</v>
          </cell>
          <cell r="J2335">
            <v>28</v>
          </cell>
          <cell r="K2335">
            <v>0</v>
          </cell>
          <cell r="L2335">
            <v>14</v>
          </cell>
          <cell r="M2335">
            <v>0</v>
          </cell>
          <cell r="N2335">
            <v>25</v>
          </cell>
          <cell r="O2335">
            <v>0</v>
          </cell>
          <cell r="P2335">
            <v>10</v>
          </cell>
          <cell r="Q2335">
            <v>0</v>
          </cell>
          <cell r="R2335" t="str">
            <v>HIVER 2019</v>
          </cell>
          <cell r="S2335" t="str">
            <v>APPAREL</v>
          </cell>
          <cell r="T2335" t="str">
            <v>MAN</v>
          </cell>
          <cell r="U2335" t="str">
            <v>(vide)</v>
          </cell>
          <cell r="V2335" t="str">
            <v>PCS</v>
          </cell>
          <cell r="W2335">
            <v>31</v>
          </cell>
          <cell r="X2335">
            <v>31</v>
          </cell>
          <cell r="BT2335">
            <v>10</v>
          </cell>
          <cell r="BU2335">
            <v>6</v>
          </cell>
          <cell r="BV2335">
            <v>10</v>
          </cell>
          <cell r="BW2335">
            <v>5</v>
          </cell>
        </row>
        <row r="2336">
          <cell r="D2336" t="str">
            <v>3500920-A24-PCS</v>
          </cell>
          <cell r="E2336" t="str">
            <v>3500920</v>
          </cell>
          <cell r="F2336" t="str">
            <v>TREADWELL SHORT</v>
          </cell>
          <cell r="G2336" t="str">
            <v>A24</v>
          </cell>
          <cell r="H2336" t="str">
            <v>RED/WHITE/BLACK</v>
          </cell>
          <cell r="I2336">
            <v>4.4880000000000004</v>
          </cell>
          <cell r="J2336">
            <v>28</v>
          </cell>
          <cell r="K2336">
            <v>0</v>
          </cell>
          <cell r="L2336">
            <v>14</v>
          </cell>
          <cell r="M2336">
            <v>0</v>
          </cell>
          <cell r="N2336">
            <v>25</v>
          </cell>
          <cell r="O2336">
            <v>0</v>
          </cell>
          <cell r="P2336">
            <v>10</v>
          </cell>
          <cell r="Q2336">
            <v>0</v>
          </cell>
          <cell r="R2336" t="str">
            <v>HIVER 2019</v>
          </cell>
          <cell r="S2336" t="str">
            <v>APPAREL</v>
          </cell>
          <cell r="T2336" t="str">
            <v>MAN</v>
          </cell>
          <cell r="U2336" t="str">
            <v>(vide)</v>
          </cell>
          <cell r="V2336" t="str">
            <v>PCS</v>
          </cell>
          <cell r="W2336">
            <v>39</v>
          </cell>
          <cell r="X2336">
            <v>39</v>
          </cell>
          <cell r="BS2336">
            <v>5</v>
          </cell>
          <cell r="BT2336">
            <v>15</v>
          </cell>
          <cell r="BU2336">
            <v>10</v>
          </cell>
          <cell r="BV2336">
            <v>7</v>
          </cell>
          <cell r="BW2336">
            <v>2</v>
          </cell>
        </row>
        <row r="2337">
          <cell r="D2337" t="str">
            <v>3500920-J63-PCS</v>
          </cell>
          <cell r="E2337" t="str">
            <v>3500920</v>
          </cell>
          <cell r="F2337" t="str">
            <v>TREADWELL SHORT</v>
          </cell>
          <cell r="G2337" t="str">
            <v>J63</v>
          </cell>
          <cell r="H2337" t="str">
            <v>ROYAL /BLACK</v>
          </cell>
          <cell r="I2337">
            <v>4.4880000000000004</v>
          </cell>
          <cell r="J2337">
            <v>28</v>
          </cell>
          <cell r="K2337">
            <v>0</v>
          </cell>
          <cell r="L2337">
            <v>14</v>
          </cell>
          <cell r="M2337">
            <v>0</v>
          </cell>
          <cell r="N2337">
            <v>25</v>
          </cell>
          <cell r="O2337">
            <v>0</v>
          </cell>
          <cell r="P2337">
            <v>10</v>
          </cell>
          <cell r="Q2337">
            <v>0</v>
          </cell>
          <cell r="R2337" t="str">
            <v>HIVER 2019</v>
          </cell>
          <cell r="S2337" t="str">
            <v>APPAREL</v>
          </cell>
          <cell r="T2337" t="str">
            <v>MAN</v>
          </cell>
          <cell r="U2337" t="str">
            <v>(vide)</v>
          </cell>
          <cell r="V2337" t="str">
            <v>PCS</v>
          </cell>
          <cell r="W2337">
            <v>2</v>
          </cell>
          <cell r="X2337">
            <v>2</v>
          </cell>
          <cell r="BT2337">
            <v>1</v>
          </cell>
          <cell r="BW2337">
            <v>1</v>
          </cell>
        </row>
        <row r="2338">
          <cell r="D2338" t="str">
            <v>3501920-AE2-PCS</v>
          </cell>
          <cell r="E2338" t="str">
            <v>3501920</v>
          </cell>
          <cell r="F2338" t="str">
            <v>ASTORIA</v>
          </cell>
          <cell r="G2338" t="str">
            <v>AE2</v>
          </cell>
          <cell r="H2338" t="str">
            <v xml:space="preserve">BLACK </v>
          </cell>
          <cell r="I2338">
            <v>6.6950000000000003</v>
          </cell>
          <cell r="J2338">
            <v>35</v>
          </cell>
          <cell r="K2338">
            <v>0</v>
          </cell>
          <cell r="L2338">
            <v>15.91</v>
          </cell>
          <cell r="M2338">
            <v>0</v>
          </cell>
          <cell r="N2338">
            <v>45</v>
          </cell>
          <cell r="O2338">
            <v>0</v>
          </cell>
          <cell r="P2338">
            <v>18</v>
          </cell>
          <cell r="Q2338">
            <v>0</v>
          </cell>
          <cell r="R2338" t="str">
            <v>HIVER 2019</v>
          </cell>
          <cell r="S2338" t="str">
            <v>APPAREL</v>
          </cell>
          <cell r="T2338" t="str">
            <v>MAN</v>
          </cell>
          <cell r="U2338" t="str">
            <v>(vide)</v>
          </cell>
          <cell r="V2338" t="str">
            <v>PCS</v>
          </cell>
          <cell r="W2338">
            <v>4</v>
          </cell>
          <cell r="X2338">
            <v>4</v>
          </cell>
          <cell r="BW2338">
            <v>4</v>
          </cell>
        </row>
        <row r="2339">
          <cell r="D2339" t="str">
            <v>3501920-C03-PCS</v>
          </cell>
          <cell r="E2339" t="str">
            <v>3501920</v>
          </cell>
          <cell r="F2339" t="str">
            <v>ASTORIA</v>
          </cell>
          <cell r="G2339" t="str">
            <v>C03</v>
          </cell>
          <cell r="H2339" t="str">
            <v>GREEN DK/BLACK</v>
          </cell>
          <cell r="I2339">
            <v>6.6950000000000003</v>
          </cell>
          <cell r="J2339">
            <v>35</v>
          </cell>
          <cell r="K2339">
            <v>0</v>
          </cell>
          <cell r="L2339">
            <v>15.91</v>
          </cell>
          <cell r="M2339">
            <v>0</v>
          </cell>
          <cell r="N2339">
            <v>45</v>
          </cell>
          <cell r="O2339">
            <v>0</v>
          </cell>
          <cell r="P2339">
            <v>18</v>
          </cell>
          <cell r="Q2339">
            <v>0</v>
          </cell>
          <cell r="R2339" t="str">
            <v>HIVER 2019</v>
          </cell>
          <cell r="S2339" t="str">
            <v>APPAREL</v>
          </cell>
          <cell r="T2339" t="str">
            <v>MAN</v>
          </cell>
          <cell r="U2339" t="str">
            <v>(vide)</v>
          </cell>
          <cell r="V2339" t="str">
            <v>PCS</v>
          </cell>
          <cell r="W2339">
            <v>4</v>
          </cell>
          <cell r="X2339">
            <v>4</v>
          </cell>
          <cell r="BU2339">
            <v>2</v>
          </cell>
          <cell r="BV2339">
            <v>1</v>
          </cell>
          <cell r="BW2339">
            <v>1</v>
          </cell>
        </row>
        <row r="2340">
          <cell r="D2340" t="str">
            <v>3501920-C15-PCS</v>
          </cell>
          <cell r="E2340" t="str">
            <v>3501920</v>
          </cell>
          <cell r="F2340" t="str">
            <v>ASTORIA</v>
          </cell>
          <cell r="G2340" t="str">
            <v>C15</v>
          </cell>
          <cell r="H2340" t="str">
            <v xml:space="preserve">GREEN AFRICA BLACK </v>
          </cell>
          <cell r="I2340">
            <v>6.6950000000000003</v>
          </cell>
          <cell r="J2340">
            <v>35</v>
          </cell>
          <cell r="K2340">
            <v>0</v>
          </cell>
          <cell r="L2340">
            <v>15.91</v>
          </cell>
          <cell r="M2340">
            <v>0</v>
          </cell>
          <cell r="N2340">
            <v>45</v>
          </cell>
          <cell r="O2340">
            <v>0</v>
          </cell>
          <cell r="P2340">
            <v>18</v>
          </cell>
          <cell r="Q2340">
            <v>0</v>
          </cell>
          <cell r="R2340" t="str">
            <v>HIVER 2019</v>
          </cell>
          <cell r="S2340" t="str">
            <v>APPAREL</v>
          </cell>
          <cell r="T2340" t="str">
            <v>MAN</v>
          </cell>
          <cell r="U2340" t="str">
            <v>(vide)</v>
          </cell>
          <cell r="V2340" t="str">
            <v>PCS</v>
          </cell>
          <cell r="W2340">
            <v>3</v>
          </cell>
          <cell r="X2340">
            <v>3</v>
          </cell>
          <cell r="BT2340">
            <v>2</v>
          </cell>
          <cell r="BV2340">
            <v>1</v>
          </cell>
        </row>
        <row r="2341">
          <cell r="D2341" t="str">
            <v>3501920-C92-PCS</v>
          </cell>
          <cell r="E2341" t="str">
            <v>3501920</v>
          </cell>
          <cell r="F2341" t="str">
            <v>ASTORIA</v>
          </cell>
          <cell r="G2341" t="str">
            <v>C92</v>
          </cell>
          <cell r="H2341" t="str">
            <v>BLACK/WHITE/BLACK</v>
          </cell>
          <cell r="I2341">
            <v>6.6950000000000003</v>
          </cell>
          <cell r="J2341">
            <v>35</v>
          </cell>
          <cell r="K2341">
            <v>0</v>
          </cell>
          <cell r="L2341">
            <v>15.91</v>
          </cell>
          <cell r="M2341">
            <v>0</v>
          </cell>
          <cell r="N2341">
            <v>45</v>
          </cell>
          <cell r="O2341">
            <v>0</v>
          </cell>
          <cell r="P2341">
            <v>18</v>
          </cell>
          <cell r="Q2341">
            <v>0</v>
          </cell>
          <cell r="R2341" t="str">
            <v>HIVER 2019</v>
          </cell>
          <cell r="S2341" t="str">
            <v>APPAREL</v>
          </cell>
          <cell r="T2341" t="str">
            <v>MAN</v>
          </cell>
          <cell r="U2341" t="str">
            <v>(vide)</v>
          </cell>
          <cell r="V2341" t="str">
            <v>PCS</v>
          </cell>
          <cell r="W2341">
            <v>29</v>
          </cell>
          <cell r="X2341">
            <v>29</v>
          </cell>
          <cell r="BV2341">
            <v>16</v>
          </cell>
          <cell r="BW2341">
            <v>11</v>
          </cell>
          <cell r="BX2341">
            <v>2</v>
          </cell>
        </row>
        <row r="2342">
          <cell r="D2342" t="str">
            <v>3502050-955-PCS</v>
          </cell>
          <cell r="E2342" t="str">
            <v>3502050</v>
          </cell>
          <cell r="F2342" t="str">
            <v>ANNISTON 222 BANDA JKT</v>
          </cell>
          <cell r="G2342" t="str">
            <v>955</v>
          </cell>
          <cell r="H2342" t="str">
            <v xml:space="preserve">WHITE/ROYAL </v>
          </cell>
          <cell r="I2342">
            <v>8.8919999999999995</v>
          </cell>
          <cell r="J2342">
            <v>65</v>
          </cell>
          <cell r="K2342">
            <v>0</v>
          </cell>
          <cell r="L2342">
            <v>26</v>
          </cell>
          <cell r="M2342">
            <v>0</v>
          </cell>
          <cell r="N2342">
            <v>55</v>
          </cell>
          <cell r="O2342">
            <v>0</v>
          </cell>
          <cell r="P2342">
            <v>22</v>
          </cell>
          <cell r="Q2342">
            <v>0</v>
          </cell>
          <cell r="R2342" t="str">
            <v>ETE 2020</v>
          </cell>
          <cell r="S2342" t="str">
            <v>APPAREL</v>
          </cell>
          <cell r="T2342" t="str">
            <v>UNISEX</v>
          </cell>
          <cell r="U2342" t="str">
            <v>(vide)</v>
          </cell>
          <cell r="V2342" t="str">
            <v>PCS</v>
          </cell>
          <cell r="W2342">
            <v>1</v>
          </cell>
          <cell r="X2342">
            <v>1</v>
          </cell>
          <cell r="BY2342">
            <v>1</v>
          </cell>
        </row>
        <row r="2343">
          <cell r="D2343" t="str">
            <v>3502050-C35-PCS</v>
          </cell>
          <cell r="E2343" t="str">
            <v>3502050</v>
          </cell>
          <cell r="F2343" t="str">
            <v>ANNISTON 222 BANDA JKT</v>
          </cell>
          <cell r="G2343" t="str">
            <v>C35</v>
          </cell>
          <cell r="H2343" t="str">
            <v>BLACK/GREY</v>
          </cell>
          <cell r="I2343">
            <v>8.8919999999999995</v>
          </cell>
          <cell r="J2343">
            <v>65</v>
          </cell>
          <cell r="K2343">
            <v>0</v>
          </cell>
          <cell r="L2343">
            <v>26</v>
          </cell>
          <cell r="M2343">
            <v>0</v>
          </cell>
          <cell r="N2343">
            <v>55</v>
          </cell>
          <cell r="O2343">
            <v>0</v>
          </cell>
          <cell r="P2343">
            <v>22</v>
          </cell>
          <cell r="Q2343">
            <v>0</v>
          </cell>
          <cell r="R2343" t="str">
            <v>ETE 2020</v>
          </cell>
          <cell r="S2343" t="str">
            <v>APPAREL</v>
          </cell>
          <cell r="T2343" t="str">
            <v>UNISEX</v>
          </cell>
          <cell r="U2343" t="str">
            <v>(vide)</v>
          </cell>
          <cell r="V2343" t="str">
            <v>PCS</v>
          </cell>
          <cell r="W2343">
            <v>2</v>
          </cell>
          <cell r="X2343">
            <v>2</v>
          </cell>
          <cell r="BW2343">
            <v>2</v>
          </cell>
        </row>
        <row r="2344">
          <cell r="D2344" t="str">
            <v>3502050-C98-PCS</v>
          </cell>
          <cell r="E2344" t="str">
            <v>3502050</v>
          </cell>
          <cell r="F2344" t="str">
            <v>ANNISTON 222 BANDA JKT</v>
          </cell>
          <cell r="G2344" t="str">
            <v>C98</v>
          </cell>
          <cell r="H2344" t="str">
            <v>WHITE/VIOLET/BLUE</v>
          </cell>
          <cell r="I2344">
            <v>8.8919999999999995</v>
          </cell>
          <cell r="J2344">
            <v>65</v>
          </cell>
          <cell r="K2344">
            <v>0</v>
          </cell>
          <cell r="L2344">
            <v>26</v>
          </cell>
          <cell r="M2344">
            <v>0</v>
          </cell>
          <cell r="N2344">
            <v>55</v>
          </cell>
          <cell r="O2344">
            <v>0</v>
          </cell>
          <cell r="P2344">
            <v>22</v>
          </cell>
          <cell r="Q2344">
            <v>0</v>
          </cell>
          <cell r="R2344" t="str">
            <v>ETE 2020</v>
          </cell>
          <cell r="S2344" t="str">
            <v>APPAREL</v>
          </cell>
          <cell r="T2344" t="str">
            <v>UNISEX</v>
          </cell>
          <cell r="U2344" t="str">
            <v>(vide)</v>
          </cell>
          <cell r="V2344" t="str">
            <v>PCS</v>
          </cell>
          <cell r="W2344">
            <v>8</v>
          </cell>
          <cell r="X2344">
            <v>8</v>
          </cell>
          <cell r="BU2344">
            <v>2</v>
          </cell>
          <cell r="BV2344">
            <v>6</v>
          </cell>
        </row>
        <row r="2345">
          <cell r="D2345" t="str">
            <v>3502050-C99-PCS</v>
          </cell>
          <cell r="E2345" t="str">
            <v>3502050</v>
          </cell>
          <cell r="F2345" t="str">
            <v>ANNISTON 222 BANDA JKT</v>
          </cell>
          <cell r="G2345" t="str">
            <v>C99</v>
          </cell>
          <cell r="H2345" t="str">
            <v xml:space="preserve">BLACK WHITE VIOLET </v>
          </cell>
          <cell r="I2345">
            <v>8.8919999999999995</v>
          </cell>
          <cell r="J2345">
            <v>65</v>
          </cell>
          <cell r="K2345">
            <v>0</v>
          </cell>
          <cell r="L2345">
            <v>26</v>
          </cell>
          <cell r="M2345">
            <v>0</v>
          </cell>
          <cell r="N2345">
            <v>55</v>
          </cell>
          <cell r="O2345">
            <v>0</v>
          </cell>
          <cell r="P2345">
            <v>22</v>
          </cell>
          <cell r="Q2345">
            <v>0</v>
          </cell>
          <cell r="R2345" t="str">
            <v>ETE 2020</v>
          </cell>
          <cell r="S2345" t="str">
            <v>APPAREL</v>
          </cell>
          <cell r="T2345" t="str">
            <v>UNISEX</v>
          </cell>
          <cell r="U2345" t="str">
            <v>(vide)</v>
          </cell>
          <cell r="V2345" t="str">
            <v>PCS</v>
          </cell>
          <cell r="W2345">
            <v>875</v>
          </cell>
          <cell r="X2345">
            <v>875</v>
          </cell>
          <cell r="BT2345">
            <v>256</v>
          </cell>
          <cell r="BU2345">
            <v>303</v>
          </cell>
          <cell r="BV2345">
            <v>260</v>
          </cell>
          <cell r="BW2345">
            <v>56</v>
          </cell>
        </row>
        <row r="2346">
          <cell r="D2346" t="str">
            <v>3502050-F02-PCS</v>
          </cell>
          <cell r="E2346" t="str">
            <v>3502050</v>
          </cell>
          <cell r="F2346" t="str">
            <v>ANNISTON 222 BANDA JKT</v>
          </cell>
          <cell r="G2346" t="str">
            <v>F02</v>
          </cell>
          <cell r="H2346" t="str">
            <v>WHITE/BLUEMARINE/BLK</v>
          </cell>
          <cell r="I2346">
            <v>8.8919999999999995</v>
          </cell>
          <cell r="J2346">
            <v>65</v>
          </cell>
          <cell r="K2346">
            <v>0</v>
          </cell>
          <cell r="L2346">
            <v>26</v>
          </cell>
          <cell r="M2346">
            <v>0</v>
          </cell>
          <cell r="N2346">
            <v>55</v>
          </cell>
          <cell r="O2346">
            <v>0</v>
          </cell>
          <cell r="P2346">
            <v>22</v>
          </cell>
          <cell r="Q2346">
            <v>0</v>
          </cell>
          <cell r="R2346" t="str">
            <v>ETE 2020</v>
          </cell>
          <cell r="S2346" t="str">
            <v>APPAREL</v>
          </cell>
          <cell r="T2346" t="str">
            <v>UNISEX</v>
          </cell>
          <cell r="U2346" t="str">
            <v>(vide)</v>
          </cell>
          <cell r="V2346" t="str">
            <v>PCS</v>
          </cell>
          <cell r="W2346">
            <v>4</v>
          </cell>
          <cell r="X2346">
            <v>4</v>
          </cell>
          <cell r="BW2346">
            <v>4</v>
          </cell>
        </row>
        <row r="2347">
          <cell r="D2347" t="str">
            <v>3502050-F19-PCS</v>
          </cell>
          <cell r="E2347" t="str">
            <v>3502050</v>
          </cell>
          <cell r="F2347" t="str">
            <v>ANNISTON 222 BANDA JKT</v>
          </cell>
          <cell r="G2347" t="str">
            <v>F19</v>
          </cell>
          <cell r="H2347" t="str">
            <v>BLACK/WHITE/BLACK</v>
          </cell>
          <cell r="I2347">
            <v>8.8919999999999995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  <cell r="R2347" t="str">
            <v>ETE 2020</v>
          </cell>
          <cell r="S2347" t="str">
            <v>APPAREL</v>
          </cell>
          <cell r="T2347" t="str">
            <v>UNISEX</v>
          </cell>
          <cell r="U2347" t="str">
            <v>(vide)</v>
          </cell>
          <cell r="V2347" t="str">
            <v>PCS</v>
          </cell>
          <cell r="W2347">
            <v>43</v>
          </cell>
          <cell r="X2347">
            <v>43</v>
          </cell>
          <cell r="BM2347">
            <v>5</v>
          </cell>
          <cell r="BO2347">
            <v>15</v>
          </cell>
          <cell r="BQ2347">
            <v>23</v>
          </cell>
        </row>
        <row r="2348">
          <cell r="D2348" t="str">
            <v>3502050-F21-PCS</v>
          </cell>
          <cell r="E2348" t="str">
            <v>3502050</v>
          </cell>
          <cell r="F2348" t="str">
            <v>ANNISTON 222 BANDA JKT</v>
          </cell>
          <cell r="G2348" t="str">
            <v>F21</v>
          </cell>
          <cell r="H2348" t="str">
            <v>RED/WHITE/BLACK</v>
          </cell>
          <cell r="I2348">
            <v>8.8919999999999995</v>
          </cell>
          <cell r="J2348">
            <v>65</v>
          </cell>
          <cell r="K2348">
            <v>0</v>
          </cell>
          <cell r="L2348">
            <v>26</v>
          </cell>
          <cell r="M2348">
            <v>0</v>
          </cell>
          <cell r="N2348">
            <v>55</v>
          </cell>
          <cell r="O2348">
            <v>0</v>
          </cell>
          <cell r="P2348">
            <v>22</v>
          </cell>
          <cell r="Q2348">
            <v>0</v>
          </cell>
          <cell r="R2348" t="str">
            <v>ETE 2020</v>
          </cell>
          <cell r="S2348" t="str">
            <v>APPAREL</v>
          </cell>
          <cell r="T2348" t="str">
            <v>UNISEX</v>
          </cell>
          <cell r="U2348" t="str">
            <v>(vide)</v>
          </cell>
          <cell r="V2348" t="str">
            <v>PCS</v>
          </cell>
          <cell r="W2348">
            <v>1</v>
          </cell>
          <cell r="X2348">
            <v>1</v>
          </cell>
          <cell r="BS2348">
            <v>1</v>
          </cell>
        </row>
        <row r="2349">
          <cell r="D2349" t="str">
            <v>3502050-F42-PCS</v>
          </cell>
          <cell r="E2349" t="str">
            <v>3502050</v>
          </cell>
          <cell r="F2349" t="str">
            <v>ANNISTON 222 BANDA JKT</v>
          </cell>
          <cell r="G2349" t="str">
            <v>F42</v>
          </cell>
          <cell r="H2349" t="str">
            <v>GREEN LIME/WHITE</v>
          </cell>
          <cell r="I2349">
            <v>8.8919999999999995</v>
          </cell>
          <cell r="J2349">
            <v>65</v>
          </cell>
          <cell r="K2349">
            <v>0</v>
          </cell>
          <cell r="L2349">
            <v>26</v>
          </cell>
          <cell r="M2349">
            <v>0</v>
          </cell>
          <cell r="N2349">
            <v>55</v>
          </cell>
          <cell r="O2349">
            <v>0</v>
          </cell>
          <cell r="P2349">
            <v>22</v>
          </cell>
          <cell r="Q2349">
            <v>0</v>
          </cell>
          <cell r="R2349" t="str">
            <v>ETE 2020</v>
          </cell>
          <cell r="S2349" t="str">
            <v>APPAREL</v>
          </cell>
          <cell r="T2349" t="str">
            <v>UNISEX</v>
          </cell>
          <cell r="U2349" t="str">
            <v>(vide)</v>
          </cell>
          <cell r="V2349" t="str">
            <v>PCS</v>
          </cell>
          <cell r="W2349">
            <v>21</v>
          </cell>
          <cell r="X2349">
            <v>21</v>
          </cell>
          <cell r="BT2349">
            <v>8</v>
          </cell>
          <cell r="BU2349">
            <v>8</v>
          </cell>
          <cell r="BV2349">
            <v>4</v>
          </cell>
          <cell r="BW2349">
            <v>1</v>
          </cell>
        </row>
        <row r="2350">
          <cell r="D2350" t="str">
            <v>3502050-F43-PCS</v>
          </cell>
          <cell r="E2350" t="str">
            <v>3502050</v>
          </cell>
          <cell r="F2350" t="str">
            <v>ANNISTON 222 BANDA JKT</v>
          </cell>
          <cell r="G2350" t="str">
            <v>F43</v>
          </cell>
          <cell r="H2350" t="str">
            <v>BLUE MARINE/WHITE</v>
          </cell>
          <cell r="I2350">
            <v>8.8919999999999995</v>
          </cell>
          <cell r="J2350">
            <v>65</v>
          </cell>
          <cell r="K2350">
            <v>0</v>
          </cell>
          <cell r="L2350">
            <v>26</v>
          </cell>
          <cell r="M2350">
            <v>0</v>
          </cell>
          <cell r="N2350">
            <v>55</v>
          </cell>
          <cell r="O2350">
            <v>0</v>
          </cell>
          <cell r="P2350">
            <v>22</v>
          </cell>
          <cell r="Q2350">
            <v>0</v>
          </cell>
          <cell r="R2350" t="str">
            <v>ETE 2020</v>
          </cell>
          <cell r="S2350" t="str">
            <v>APPAREL</v>
          </cell>
          <cell r="T2350" t="str">
            <v>UNISEX</v>
          </cell>
          <cell r="U2350" t="str">
            <v>(vide)</v>
          </cell>
          <cell r="V2350" t="str">
            <v>PCS</v>
          </cell>
          <cell r="W2350">
            <v>1</v>
          </cell>
          <cell r="X2350">
            <v>1</v>
          </cell>
          <cell r="BS2350">
            <v>1</v>
          </cell>
        </row>
        <row r="2351">
          <cell r="D2351" t="str">
            <v>3502050-F47-PCS</v>
          </cell>
          <cell r="E2351" t="str">
            <v>3502050</v>
          </cell>
          <cell r="F2351" t="str">
            <v>ANNISTON 222 BANDA JKT</v>
          </cell>
          <cell r="G2351" t="str">
            <v>F47</v>
          </cell>
          <cell r="H2351" t="str">
            <v>BLUE ROYAL/WHITE</v>
          </cell>
          <cell r="I2351">
            <v>8.8919999999999995</v>
          </cell>
          <cell r="J2351">
            <v>65</v>
          </cell>
          <cell r="K2351">
            <v>0</v>
          </cell>
          <cell r="L2351">
            <v>26</v>
          </cell>
          <cell r="M2351">
            <v>0</v>
          </cell>
          <cell r="N2351">
            <v>55</v>
          </cell>
          <cell r="O2351">
            <v>0</v>
          </cell>
          <cell r="P2351">
            <v>22</v>
          </cell>
          <cell r="Q2351">
            <v>0</v>
          </cell>
          <cell r="R2351" t="str">
            <v>ETE 2020</v>
          </cell>
          <cell r="S2351" t="str">
            <v>APPAREL</v>
          </cell>
          <cell r="T2351" t="str">
            <v>UNISEX</v>
          </cell>
          <cell r="U2351" t="str">
            <v>(vide)</v>
          </cell>
          <cell r="V2351" t="str">
            <v>PCS</v>
          </cell>
          <cell r="W2351">
            <v>4</v>
          </cell>
          <cell r="X2351">
            <v>4</v>
          </cell>
          <cell r="BT2351">
            <v>1</v>
          </cell>
          <cell r="BU2351">
            <v>1</v>
          </cell>
          <cell r="BV2351">
            <v>2</v>
          </cell>
        </row>
        <row r="2352">
          <cell r="D2352" t="str">
            <v>3502050-F54-PCS</v>
          </cell>
          <cell r="E2352" t="str">
            <v>3502050</v>
          </cell>
          <cell r="F2352" t="str">
            <v>ANNISTON 222 BANDA JKT</v>
          </cell>
          <cell r="G2352" t="str">
            <v>F54</v>
          </cell>
          <cell r="H2352" t="str">
            <v>ORANGE/PURPLE</v>
          </cell>
          <cell r="I2352">
            <v>8.8919999999999995</v>
          </cell>
          <cell r="J2352">
            <v>65</v>
          </cell>
          <cell r="K2352">
            <v>0</v>
          </cell>
          <cell r="L2352">
            <v>26</v>
          </cell>
          <cell r="M2352">
            <v>0</v>
          </cell>
          <cell r="N2352">
            <v>55</v>
          </cell>
          <cell r="O2352">
            <v>0</v>
          </cell>
          <cell r="P2352">
            <v>22</v>
          </cell>
          <cell r="Q2352">
            <v>0</v>
          </cell>
          <cell r="R2352" t="str">
            <v>ETE 2020</v>
          </cell>
          <cell r="S2352" t="str">
            <v>APPAREL</v>
          </cell>
          <cell r="T2352" t="str">
            <v>UNISEX</v>
          </cell>
          <cell r="U2352" t="str">
            <v>(vide)</v>
          </cell>
          <cell r="V2352" t="str">
            <v>PCS</v>
          </cell>
          <cell r="W2352">
            <v>13</v>
          </cell>
          <cell r="X2352">
            <v>13</v>
          </cell>
          <cell r="BS2352">
            <v>1</v>
          </cell>
          <cell r="BT2352">
            <v>5</v>
          </cell>
          <cell r="BU2352">
            <v>4</v>
          </cell>
          <cell r="BV2352">
            <v>2</v>
          </cell>
          <cell r="BW2352">
            <v>1</v>
          </cell>
        </row>
        <row r="2353">
          <cell r="D2353" t="str">
            <v>3502050-F62-PCS</v>
          </cell>
          <cell r="E2353" t="str">
            <v>3502050</v>
          </cell>
          <cell r="F2353" t="str">
            <v>ANNISTON 222 BANDA JKT</v>
          </cell>
          <cell r="G2353" t="str">
            <v>F62</v>
          </cell>
          <cell r="H2353" t="str">
            <v>GREEN ORANGE</v>
          </cell>
          <cell r="I2353">
            <v>8.8919999999999995</v>
          </cell>
          <cell r="J2353">
            <v>65</v>
          </cell>
          <cell r="K2353">
            <v>0</v>
          </cell>
          <cell r="L2353">
            <v>26</v>
          </cell>
          <cell r="M2353">
            <v>0</v>
          </cell>
          <cell r="N2353">
            <v>55</v>
          </cell>
          <cell r="O2353">
            <v>0</v>
          </cell>
          <cell r="P2353">
            <v>22</v>
          </cell>
          <cell r="Q2353">
            <v>0</v>
          </cell>
          <cell r="R2353" t="str">
            <v>ETE 2020</v>
          </cell>
          <cell r="S2353" t="str">
            <v>APPAREL</v>
          </cell>
          <cell r="T2353" t="str">
            <v>UNISEX</v>
          </cell>
          <cell r="U2353" t="str">
            <v>(vide)</v>
          </cell>
          <cell r="V2353" t="str">
            <v>PCS</v>
          </cell>
          <cell r="W2353">
            <v>5</v>
          </cell>
          <cell r="X2353">
            <v>5</v>
          </cell>
          <cell r="BW2353">
            <v>5</v>
          </cell>
        </row>
        <row r="2354">
          <cell r="D2354" t="str">
            <v>3502050-F89-PCS</v>
          </cell>
          <cell r="E2354" t="str">
            <v>3502050</v>
          </cell>
          <cell r="F2354" t="str">
            <v>ANNISTON 222 BANDA JKT</v>
          </cell>
          <cell r="G2354" t="str">
            <v>F89</v>
          </cell>
          <cell r="H2354" t="str">
            <v>GREY OYSTER/WHITE</v>
          </cell>
          <cell r="I2354">
            <v>8.8919999999999995</v>
          </cell>
          <cell r="J2354">
            <v>65</v>
          </cell>
          <cell r="K2354">
            <v>0</v>
          </cell>
          <cell r="L2354">
            <v>26</v>
          </cell>
          <cell r="M2354">
            <v>0</v>
          </cell>
          <cell r="N2354">
            <v>55</v>
          </cell>
          <cell r="O2354">
            <v>0</v>
          </cell>
          <cell r="P2354">
            <v>22</v>
          </cell>
          <cell r="Q2354">
            <v>0</v>
          </cell>
          <cell r="R2354" t="str">
            <v>ETE 2020</v>
          </cell>
          <cell r="S2354" t="str">
            <v>APPAREL</v>
          </cell>
          <cell r="T2354" t="str">
            <v>UNISEX</v>
          </cell>
          <cell r="U2354" t="str">
            <v>(vide)</v>
          </cell>
          <cell r="V2354" t="str">
            <v>PCS</v>
          </cell>
          <cell r="W2354">
            <v>2</v>
          </cell>
          <cell r="X2354">
            <v>2</v>
          </cell>
          <cell r="BV2354">
            <v>2</v>
          </cell>
        </row>
        <row r="2355">
          <cell r="D2355" t="str">
            <v>3502050-J49-PCS</v>
          </cell>
          <cell r="E2355" t="str">
            <v>3502050</v>
          </cell>
          <cell r="F2355" t="str">
            <v>ANNISTON 222 BANDA JKT</v>
          </cell>
          <cell r="G2355" t="str">
            <v>J49</v>
          </cell>
          <cell r="H2355" t="str">
            <v>DK GREY /BLACK</v>
          </cell>
          <cell r="I2355">
            <v>8.8919999999999995</v>
          </cell>
          <cell r="J2355">
            <v>65</v>
          </cell>
          <cell r="K2355">
            <v>0</v>
          </cell>
          <cell r="L2355">
            <v>26</v>
          </cell>
          <cell r="M2355">
            <v>0</v>
          </cell>
          <cell r="N2355">
            <v>55</v>
          </cell>
          <cell r="O2355">
            <v>0</v>
          </cell>
          <cell r="P2355">
            <v>22</v>
          </cell>
          <cell r="Q2355">
            <v>0</v>
          </cell>
          <cell r="R2355" t="str">
            <v>ETE 2020</v>
          </cell>
          <cell r="S2355" t="str">
            <v>APPAREL</v>
          </cell>
          <cell r="T2355" t="str">
            <v>UNISEX</v>
          </cell>
          <cell r="U2355" t="str">
            <v>(vide)</v>
          </cell>
          <cell r="V2355" t="str">
            <v>PCS</v>
          </cell>
          <cell r="W2355">
            <v>21</v>
          </cell>
          <cell r="X2355">
            <v>21</v>
          </cell>
          <cell r="BS2355">
            <v>6</v>
          </cell>
          <cell r="BT2355">
            <v>15</v>
          </cell>
        </row>
        <row r="2356">
          <cell r="D2356" t="str">
            <v>350462L-924-PCS</v>
          </cell>
          <cell r="E2356" t="str">
            <v>350462L</v>
          </cell>
          <cell r="F2356" t="str">
            <v>BIG BAY 222 BANDA PANTS</v>
          </cell>
          <cell r="G2356" t="str">
            <v>924</v>
          </cell>
          <cell r="H2356" t="str">
            <v xml:space="preserve">BLACK WHITE RED </v>
          </cell>
          <cell r="I2356">
            <v>13.525</v>
          </cell>
          <cell r="J2356">
            <v>90</v>
          </cell>
          <cell r="K2356">
            <v>0</v>
          </cell>
          <cell r="L2356">
            <v>36</v>
          </cell>
          <cell r="M2356">
            <v>0</v>
          </cell>
          <cell r="N2356">
            <v>90</v>
          </cell>
          <cell r="O2356">
            <v>0</v>
          </cell>
          <cell r="P2356">
            <v>36</v>
          </cell>
          <cell r="Q2356">
            <v>0</v>
          </cell>
          <cell r="R2356" t="str">
            <v>HIVER 2019</v>
          </cell>
          <cell r="S2356" t="str">
            <v>APPAREL</v>
          </cell>
          <cell r="T2356" t="str">
            <v>MAN</v>
          </cell>
          <cell r="U2356" t="str">
            <v>(vide)</v>
          </cell>
          <cell r="V2356" t="str">
            <v>PCS</v>
          </cell>
          <cell r="W2356">
            <v>12</v>
          </cell>
          <cell r="X2356">
            <v>12</v>
          </cell>
          <cell r="BS2356">
            <v>2</v>
          </cell>
          <cell r="BT2356">
            <v>3</v>
          </cell>
          <cell r="BU2356">
            <v>4</v>
          </cell>
          <cell r="BV2356">
            <v>3</v>
          </cell>
        </row>
        <row r="2357">
          <cell r="D2357" t="str">
            <v>350462L-926-PCS</v>
          </cell>
          <cell r="E2357" t="str">
            <v>350462L</v>
          </cell>
          <cell r="F2357" t="str">
            <v>BIG BAY 222 BANDA PANTS</v>
          </cell>
          <cell r="G2357" t="str">
            <v>926</v>
          </cell>
          <cell r="H2357" t="str">
            <v>RED/BLACK/WHITE</v>
          </cell>
          <cell r="I2357">
            <v>13.525</v>
          </cell>
          <cell r="J2357">
            <v>90</v>
          </cell>
          <cell r="K2357">
            <v>0</v>
          </cell>
          <cell r="L2357">
            <v>36</v>
          </cell>
          <cell r="M2357">
            <v>0</v>
          </cell>
          <cell r="N2357">
            <v>90</v>
          </cell>
          <cell r="O2357">
            <v>0</v>
          </cell>
          <cell r="P2357">
            <v>36</v>
          </cell>
          <cell r="Q2357">
            <v>0</v>
          </cell>
          <cell r="R2357" t="str">
            <v>HIVER 2019</v>
          </cell>
          <cell r="S2357" t="str">
            <v>APPAREL</v>
          </cell>
          <cell r="T2357" t="str">
            <v>MAN</v>
          </cell>
          <cell r="U2357" t="str">
            <v>(vide)</v>
          </cell>
          <cell r="V2357" t="str">
            <v>PCS</v>
          </cell>
          <cell r="W2357">
            <v>5</v>
          </cell>
          <cell r="X2357">
            <v>5</v>
          </cell>
          <cell r="BT2357">
            <v>2</v>
          </cell>
          <cell r="BV2357">
            <v>3</v>
          </cell>
        </row>
        <row r="2358">
          <cell r="D2358" t="str">
            <v>350462L-931-PCS</v>
          </cell>
          <cell r="E2358" t="str">
            <v>350462L</v>
          </cell>
          <cell r="F2358" t="str">
            <v>BIG BAY 222 BANDA PANTS</v>
          </cell>
          <cell r="G2358" t="str">
            <v>931</v>
          </cell>
          <cell r="H2358" t="str">
            <v>BLUE/WHITE/WHITE</v>
          </cell>
          <cell r="I2358">
            <v>13.525</v>
          </cell>
          <cell r="J2358">
            <v>90</v>
          </cell>
          <cell r="K2358">
            <v>0</v>
          </cell>
          <cell r="L2358">
            <v>36</v>
          </cell>
          <cell r="M2358">
            <v>0</v>
          </cell>
          <cell r="N2358">
            <v>90</v>
          </cell>
          <cell r="O2358">
            <v>0</v>
          </cell>
          <cell r="P2358">
            <v>36</v>
          </cell>
          <cell r="Q2358">
            <v>0</v>
          </cell>
          <cell r="R2358" t="str">
            <v>HIVER 2019</v>
          </cell>
          <cell r="S2358" t="str">
            <v>APPAREL</v>
          </cell>
          <cell r="T2358" t="str">
            <v>MAN</v>
          </cell>
          <cell r="U2358" t="str">
            <v>(vide)</v>
          </cell>
          <cell r="V2358" t="str">
            <v>PCS</v>
          </cell>
          <cell r="W2358">
            <v>2</v>
          </cell>
          <cell r="X2358">
            <v>2</v>
          </cell>
          <cell r="BU2358">
            <v>1</v>
          </cell>
          <cell r="BV2358">
            <v>1</v>
          </cell>
        </row>
        <row r="2359">
          <cell r="D2359" t="str">
            <v>35122UW-001-PCS</v>
          </cell>
          <cell r="E2359" t="str">
            <v>35122UW</v>
          </cell>
          <cell r="F2359" t="str">
            <v>KETCHUP</v>
          </cell>
          <cell r="G2359" t="str">
            <v>001</v>
          </cell>
          <cell r="H2359" t="str">
            <v>WHITE</v>
          </cell>
          <cell r="I2359">
            <v>5.056</v>
          </cell>
          <cell r="J2359">
            <v>28</v>
          </cell>
          <cell r="K2359">
            <v>0</v>
          </cell>
          <cell r="L2359">
            <v>14</v>
          </cell>
          <cell r="M2359">
            <v>0</v>
          </cell>
          <cell r="N2359">
            <v>25</v>
          </cell>
          <cell r="O2359">
            <v>0</v>
          </cell>
          <cell r="P2359">
            <v>10</v>
          </cell>
          <cell r="Q2359">
            <v>0</v>
          </cell>
          <cell r="R2359" t="str">
            <v>ETE 2021</v>
          </cell>
          <cell r="S2359" t="str">
            <v>APPAREL</v>
          </cell>
          <cell r="T2359" t="str">
            <v>MAN</v>
          </cell>
          <cell r="U2359" t="str">
            <v>(vide)</v>
          </cell>
          <cell r="V2359" t="str">
            <v>PCS</v>
          </cell>
          <cell r="W2359">
            <v>134</v>
          </cell>
          <cell r="X2359">
            <v>134</v>
          </cell>
          <cell r="BT2359">
            <v>24</v>
          </cell>
          <cell r="BU2359">
            <v>24</v>
          </cell>
          <cell r="BV2359">
            <v>31</v>
          </cell>
          <cell r="BW2359">
            <v>36</v>
          </cell>
          <cell r="BX2359">
            <v>7</v>
          </cell>
          <cell r="BY2359">
            <v>12</v>
          </cell>
        </row>
        <row r="2360">
          <cell r="D2360" t="str">
            <v>35122UW-005-PCS</v>
          </cell>
          <cell r="E2360" t="str">
            <v>35122UW</v>
          </cell>
          <cell r="F2360" t="str">
            <v>KETCHUP</v>
          </cell>
          <cell r="G2360" t="str">
            <v>005</v>
          </cell>
          <cell r="H2360" t="str">
            <v>BLACK</v>
          </cell>
          <cell r="I2360">
            <v>5.056</v>
          </cell>
          <cell r="J2360">
            <v>28</v>
          </cell>
          <cell r="K2360">
            <v>0</v>
          </cell>
          <cell r="L2360">
            <v>14</v>
          </cell>
          <cell r="M2360">
            <v>0</v>
          </cell>
          <cell r="N2360">
            <v>25</v>
          </cell>
          <cell r="O2360">
            <v>0</v>
          </cell>
          <cell r="P2360">
            <v>10</v>
          </cell>
          <cell r="Q2360">
            <v>0</v>
          </cell>
          <cell r="R2360" t="str">
            <v>ETE 2021</v>
          </cell>
          <cell r="S2360" t="str">
            <v>APPAREL</v>
          </cell>
          <cell r="T2360" t="str">
            <v>MAN</v>
          </cell>
          <cell r="U2360" t="str">
            <v>(vide)</v>
          </cell>
          <cell r="V2360" t="str">
            <v>PCS</v>
          </cell>
          <cell r="W2360">
            <v>3</v>
          </cell>
          <cell r="X2360">
            <v>3</v>
          </cell>
          <cell r="BY2360">
            <v>3</v>
          </cell>
        </row>
        <row r="2361">
          <cell r="D2361" t="str">
            <v>35122UW-194-PCS</v>
          </cell>
          <cell r="E2361" t="str">
            <v>35122UW</v>
          </cell>
          <cell r="F2361" t="str">
            <v>KETCHUP</v>
          </cell>
          <cell r="G2361" t="str">
            <v>194</v>
          </cell>
          <cell r="H2361" t="str">
            <v>BLUE OCEAN</v>
          </cell>
          <cell r="I2361">
            <v>5.056</v>
          </cell>
          <cell r="J2361">
            <v>28</v>
          </cell>
          <cell r="K2361">
            <v>0</v>
          </cell>
          <cell r="L2361">
            <v>14</v>
          </cell>
          <cell r="M2361">
            <v>0</v>
          </cell>
          <cell r="N2361">
            <v>25</v>
          </cell>
          <cell r="O2361">
            <v>0</v>
          </cell>
          <cell r="P2361">
            <v>10</v>
          </cell>
          <cell r="Q2361">
            <v>0</v>
          </cell>
          <cell r="R2361" t="str">
            <v>ETE 2021</v>
          </cell>
          <cell r="S2361" t="str">
            <v>APPAREL</v>
          </cell>
          <cell r="T2361" t="str">
            <v>MAN</v>
          </cell>
          <cell r="U2361" t="str">
            <v>(vide)</v>
          </cell>
          <cell r="V2361" t="str">
            <v>PCS</v>
          </cell>
          <cell r="W2361">
            <v>230</v>
          </cell>
          <cell r="X2361">
            <v>230</v>
          </cell>
          <cell r="BT2361">
            <v>38</v>
          </cell>
          <cell r="BU2361">
            <v>58</v>
          </cell>
          <cell r="BV2361">
            <v>71</v>
          </cell>
          <cell r="BW2361">
            <v>30</v>
          </cell>
          <cell r="BX2361">
            <v>20</v>
          </cell>
          <cell r="BY2361">
            <v>13</v>
          </cell>
        </row>
        <row r="2362">
          <cell r="D2362" t="str">
            <v>3600440-A68-PCS</v>
          </cell>
          <cell r="E2362" t="str">
            <v>3600440</v>
          </cell>
          <cell r="F2362" t="str">
            <v>COEN 222 BANDA TEE</v>
          </cell>
          <cell r="G2362" t="str">
            <v>A68</v>
          </cell>
          <cell r="H2362" t="str">
            <v>WHITE/BLACK</v>
          </cell>
          <cell r="I2362">
            <v>4.4089999999999998</v>
          </cell>
          <cell r="J2362">
            <v>35</v>
          </cell>
          <cell r="K2362">
            <v>0</v>
          </cell>
          <cell r="L2362">
            <v>14</v>
          </cell>
          <cell r="M2362">
            <v>0</v>
          </cell>
          <cell r="N2362">
            <v>32</v>
          </cell>
          <cell r="O2362">
            <v>0</v>
          </cell>
          <cell r="P2362">
            <v>12.8</v>
          </cell>
          <cell r="Q2362">
            <v>0</v>
          </cell>
          <cell r="R2362" t="str">
            <v>HIVER 2019</v>
          </cell>
          <cell r="S2362" t="str">
            <v>APPAREL</v>
          </cell>
          <cell r="T2362" t="str">
            <v>MAN</v>
          </cell>
          <cell r="U2362" t="str">
            <v>(vide)</v>
          </cell>
          <cell r="V2362" t="str">
            <v>PCS</v>
          </cell>
          <cell r="W2362">
            <v>3850</v>
          </cell>
          <cell r="X2362">
            <v>3850</v>
          </cell>
          <cell r="BS2362">
            <v>329</v>
          </cell>
          <cell r="BT2362">
            <v>1253</v>
          </cell>
          <cell r="BU2362">
            <v>1031</v>
          </cell>
          <cell r="BV2362">
            <v>980</v>
          </cell>
          <cell r="BW2362">
            <v>198</v>
          </cell>
          <cell r="BX2362">
            <v>59</v>
          </cell>
        </row>
        <row r="2363">
          <cell r="D2363" t="str">
            <v>3600440-A68-PCS</v>
          </cell>
          <cell r="E2363" t="str">
            <v>3600440</v>
          </cell>
          <cell r="F2363" t="str">
            <v>COEN 222 BANDA TEE</v>
          </cell>
          <cell r="G2363" t="str">
            <v>A68</v>
          </cell>
          <cell r="H2363" t="str">
            <v>WHITE/BLACK</v>
          </cell>
          <cell r="I2363">
            <v>4.4089999999999998</v>
          </cell>
          <cell r="J2363">
            <v>0</v>
          </cell>
          <cell r="K2363">
            <v>26</v>
          </cell>
          <cell r="L2363">
            <v>0</v>
          </cell>
          <cell r="M2363">
            <v>13</v>
          </cell>
          <cell r="N2363">
            <v>0</v>
          </cell>
          <cell r="O2363">
            <v>32</v>
          </cell>
          <cell r="P2363">
            <v>0</v>
          </cell>
          <cell r="Q2363">
            <v>12.8</v>
          </cell>
          <cell r="R2363" t="str">
            <v>HIVER 2019</v>
          </cell>
          <cell r="S2363" t="str">
            <v>APPAREL</v>
          </cell>
          <cell r="T2363" t="str">
            <v>MAN</v>
          </cell>
          <cell r="U2363" t="str">
            <v>(vide)</v>
          </cell>
          <cell r="V2363" t="str">
            <v>PCS</v>
          </cell>
          <cell r="W2363">
            <v>1</v>
          </cell>
          <cell r="X2363">
            <v>1</v>
          </cell>
          <cell r="BL2363">
            <v>1</v>
          </cell>
        </row>
        <row r="2364">
          <cell r="D2364" t="str">
            <v>3600440-A72-PCS</v>
          </cell>
          <cell r="E2364" t="str">
            <v>3600440</v>
          </cell>
          <cell r="F2364" t="str">
            <v>COEN 222 BANDA TEE</v>
          </cell>
          <cell r="G2364" t="str">
            <v>A72</v>
          </cell>
          <cell r="H2364" t="str">
            <v>VIOLET/WHITE/BLACK</v>
          </cell>
          <cell r="I2364">
            <v>4.4089999999999998</v>
          </cell>
          <cell r="J2364">
            <v>35</v>
          </cell>
          <cell r="K2364">
            <v>0</v>
          </cell>
          <cell r="L2364">
            <v>14</v>
          </cell>
          <cell r="M2364">
            <v>0</v>
          </cell>
          <cell r="N2364">
            <v>32</v>
          </cell>
          <cell r="O2364">
            <v>0</v>
          </cell>
          <cell r="P2364">
            <v>12.8</v>
          </cell>
          <cell r="Q2364">
            <v>0</v>
          </cell>
          <cell r="R2364" t="str">
            <v>HIVER 2019</v>
          </cell>
          <cell r="S2364" t="str">
            <v>APPAREL</v>
          </cell>
          <cell r="T2364" t="str">
            <v>MAN</v>
          </cell>
          <cell r="U2364" t="str">
            <v>(vide)</v>
          </cell>
          <cell r="V2364" t="str">
            <v>PCS</v>
          </cell>
          <cell r="W2364">
            <v>1</v>
          </cell>
          <cell r="X2364">
            <v>1</v>
          </cell>
          <cell r="BS2364">
            <v>1</v>
          </cell>
        </row>
        <row r="2365">
          <cell r="D2365" t="str">
            <v>3600440-A75-PCS</v>
          </cell>
          <cell r="E2365" t="str">
            <v>3600440</v>
          </cell>
          <cell r="F2365" t="str">
            <v>COEN 222 BANDA TEE</v>
          </cell>
          <cell r="G2365" t="str">
            <v>A75</v>
          </cell>
          <cell r="H2365" t="str">
            <v>BLACK/WHITE/BLACK</v>
          </cell>
          <cell r="I2365">
            <v>4.4089999999999998</v>
          </cell>
          <cell r="J2365">
            <v>35</v>
          </cell>
          <cell r="K2365">
            <v>0</v>
          </cell>
          <cell r="L2365">
            <v>14</v>
          </cell>
          <cell r="M2365">
            <v>0</v>
          </cell>
          <cell r="N2365">
            <v>32</v>
          </cell>
          <cell r="O2365">
            <v>0</v>
          </cell>
          <cell r="P2365">
            <v>12.8</v>
          </cell>
          <cell r="Q2365">
            <v>0</v>
          </cell>
          <cell r="R2365" t="str">
            <v>HIVER 2019</v>
          </cell>
          <cell r="S2365" t="str">
            <v>APPAREL</v>
          </cell>
          <cell r="T2365" t="str">
            <v>MAN</v>
          </cell>
          <cell r="U2365" t="str">
            <v>(vide)</v>
          </cell>
          <cell r="V2365" t="str">
            <v>PCS</v>
          </cell>
          <cell r="W2365">
            <v>3</v>
          </cell>
          <cell r="X2365">
            <v>3</v>
          </cell>
          <cell r="BS2365">
            <v>1</v>
          </cell>
          <cell r="BV2365">
            <v>1</v>
          </cell>
          <cell r="BW2365">
            <v>1</v>
          </cell>
        </row>
        <row r="2366">
          <cell r="D2366" t="str">
            <v>3600440-A76-PCS</v>
          </cell>
          <cell r="E2366" t="str">
            <v>3600440</v>
          </cell>
          <cell r="F2366" t="str">
            <v>COEN 222 BANDA TEE</v>
          </cell>
          <cell r="G2366" t="str">
            <v>A76</v>
          </cell>
          <cell r="H2366" t="str">
            <v>RED/WHITE/BLACK</v>
          </cell>
          <cell r="I2366">
            <v>4.4089999999999998</v>
          </cell>
          <cell r="J2366">
            <v>35</v>
          </cell>
          <cell r="K2366">
            <v>0</v>
          </cell>
          <cell r="L2366">
            <v>14</v>
          </cell>
          <cell r="M2366">
            <v>0</v>
          </cell>
          <cell r="N2366">
            <v>32</v>
          </cell>
          <cell r="O2366">
            <v>0</v>
          </cell>
          <cell r="P2366">
            <v>12.8</v>
          </cell>
          <cell r="Q2366">
            <v>0</v>
          </cell>
          <cell r="R2366" t="str">
            <v>HIVER 2019</v>
          </cell>
          <cell r="S2366" t="str">
            <v>APPAREL</v>
          </cell>
          <cell r="T2366" t="str">
            <v>MAN</v>
          </cell>
          <cell r="U2366" t="str">
            <v>(vide)</v>
          </cell>
          <cell r="V2366" t="str">
            <v>PCS</v>
          </cell>
          <cell r="W2366">
            <v>1</v>
          </cell>
          <cell r="X2366">
            <v>1</v>
          </cell>
          <cell r="BS2366">
            <v>1</v>
          </cell>
        </row>
        <row r="2367">
          <cell r="D2367" t="str">
            <v>3600440-A95-PCS</v>
          </cell>
          <cell r="E2367" t="str">
            <v>3600440</v>
          </cell>
          <cell r="F2367" t="str">
            <v>COEN 222 BANDA TEE</v>
          </cell>
          <cell r="G2367" t="str">
            <v>A95</v>
          </cell>
          <cell r="H2367" t="str">
            <v>GREEN/ORANGE</v>
          </cell>
          <cell r="I2367">
            <v>4.4089999999999998</v>
          </cell>
          <cell r="J2367">
            <v>35</v>
          </cell>
          <cell r="K2367">
            <v>0</v>
          </cell>
          <cell r="L2367">
            <v>14</v>
          </cell>
          <cell r="M2367">
            <v>0</v>
          </cell>
          <cell r="N2367">
            <v>32</v>
          </cell>
          <cell r="O2367">
            <v>0</v>
          </cell>
          <cell r="P2367">
            <v>12.8</v>
          </cell>
          <cell r="Q2367">
            <v>0</v>
          </cell>
          <cell r="R2367" t="str">
            <v>HIVER 2019</v>
          </cell>
          <cell r="S2367" t="str">
            <v>APPAREL</v>
          </cell>
          <cell r="T2367" t="str">
            <v>MAN</v>
          </cell>
          <cell r="U2367" t="str">
            <v>(vide)</v>
          </cell>
          <cell r="V2367" t="str">
            <v>PCS</v>
          </cell>
          <cell r="W2367">
            <v>5</v>
          </cell>
          <cell r="X2367">
            <v>5</v>
          </cell>
          <cell r="BT2367">
            <v>2</v>
          </cell>
          <cell r="BU2367">
            <v>1</v>
          </cell>
          <cell r="BV2367">
            <v>1</v>
          </cell>
          <cell r="BW2367">
            <v>1</v>
          </cell>
        </row>
        <row r="2368">
          <cell r="D2368" t="str">
            <v>363404H-J51-PCS</v>
          </cell>
          <cell r="E2368" t="str">
            <v>363404H</v>
          </cell>
          <cell r="F2368" t="str">
            <v>ESTREL POLO</v>
          </cell>
          <cell r="G2368" t="str">
            <v>J51</v>
          </cell>
          <cell r="H2368" t="str">
            <v xml:space="preserve">RED/BLACK </v>
          </cell>
          <cell r="I2368">
            <v>5.3479999999999999</v>
          </cell>
          <cell r="J2368">
            <v>40</v>
          </cell>
          <cell r="K2368">
            <v>0</v>
          </cell>
          <cell r="L2368">
            <v>20</v>
          </cell>
          <cell r="M2368">
            <v>0</v>
          </cell>
          <cell r="N2368">
            <v>30</v>
          </cell>
          <cell r="O2368">
            <v>0</v>
          </cell>
          <cell r="P2368">
            <v>15</v>
          </cell>
          <cell r="Q2368">
            <v>0</v>
          </cell>
          <cell r="R2368" t="str">
            <v>ETE 2017</v>
          </cell>
          <cell r="S2368" t="str">
            <v>APPAREL</v>
          </cell>
          <cell r="T2368" t="str">
            <v>MAN</v>
          </cell>
          <cell r="U2368" t="str">
            <v>(vide)</v>
          </cell>
          <cell r="V2368" t="str">
            <v>PCS</v>
          </cell>
          <cell r="W2368">
            <v>2</v>
          </cell>
          <cell r="X2368">
            <v>2</v>
          </cell>
          <cell r="BS2368">
            <v>1</v>
          </cell>
          <cell r="BT2368">
            <v>1</v>
          </cell>
        </row>
        <row r="2369">
          <cell r="D2369" t="str">
            <v>363404H-J60-PCS</v>
          </cell>
          <cell r="E2369" t="str">
            <v>363404H</v>
          </cell>
          <cell r="F2369" t="str">
            <v>ESTREL POLO</v>
          </cell>
          <cell r="G2369" t="str">
            <v>J60</v>
          </cell>
          <cell r="H2369" t="str">
            <v xml:space="preserve">MARINE /BLACK </v>
          </cell>
          <cell r="I2369">
            <v>5.3479999999999999</v>
          </cell>
          <cell r="J2369">
            <v>40</v>
          </cell>
          <cell r="K2369">
            <v>0</v>
          </cell>
          <cell r="L2369">
            <v>20</v>
          </cell>
          <cell r="M2369">
            <v>0</v>
          </cell>
          <cell r="N2369">
            <v>30</v>
          </cell>
          <cell r="O2369">
            <v>0</v>
          </cell>
          <cell r="P2369">
            <v>15</v>
          </cell>
          <cell r="Q2369">
            <v>0</v>
          </cell>
          <cell r="R2369" t="str">
            <v>ETE 2017</v>
          </cell>
          <cell r="S2369" t="str">
            <v>APPAREL</v>
          </cell>
          <cell r="T2369" t="str">
            <v>MAN</v>
          </cell>
          <cell r="U2369" t="str">
            <v>(vide)</v>
          </cell>
          <cell r="V2369" t="str">
            <v>PCS</v>
          </cell>
          <cell r="W2369">
            <v>3</v>
          </cell>
          <cell r="X2369">
            <v>3</v>
          </cell>
          <cell r="BS2369">
            <v>2</v>
          </cell>
          <cell r="BT2369">
            <v>1</v>
          </cell>
        </row>
        <row r="2370">
          <cell r="D2370" t="str">
            <v>363404H-J63-PCS</v>
          </cell>
          <cell r="E2370" t="str">
            <v>363404H</v>
          </cell>
          <cell r="F2370" t="str">
            <v>ESTREL POLO</v>
          </cell>
          <cell r="G2370" t="str">
            <v>J63</v>
          </cell>
          <cell r="H2370" t="str">
            <v xml:space="preserve">ROYAL /BLACK </v>
          </cell>
          <cell r="I2370">
            <v>5.3479999999999999</v>
          </cell>
          <cell r="J2370">
            <v>40</v>
          </cell>
          <cell r="K2370">
            <v>0</v>
          </cell>
          <cell r="L2370">
            <v>20</v>
          </cell>
          <cell r="M2370">
            <v>0</v>
          </cell>
          <cell r="N2370">
            <v>30</v>
          </cell>
          <cell r="O2370">
            <v>0</v>
          </cell>
          <cell r="P2370">
            <v>15</v>
          </cell>
          <cell r="Q2370">
            <v>0</v>
          </cell>
          <cell r="R2370" t="str">
            <v>ETE 2017</v>
          </cell>
          <cell r="S2370" t="str">
            <v>APPAREL</v>
          </cell>
          <cell r="T2370" t="str">
            <v>MAN</v>
          </cell>
          <cell r="U2370" t="str">
            <v>(vide)</v>
          </cell>
          <cell r="V2370" t="str">
            <v>PCS</v>
          </cell>
          <cell r="W2370">
            <v>3</v>
          </cell>
          <cell r="X2370">
            <v>3</v>
          </cell>
          <cell r="BS2370">
            <v>3</v>
          </cell>
        </row>
        <row r="2371">
          <cell r="D2371" t="str">
            <v>60050L0-001-PCS</v>
          </cell>
          <cell r="E2371" t="str">
            <v>60050L0</v>
          </cell>
          <cell r="F2371" t="str">
            <v>NED</v>
          </cell>
          <cell r="G2371" t="str">
            <v>001</v>
          </cell>
          <cell r="H2371" t="str">
            <v>WHITE</v>
          </cell>
          <cell r="I2371">
            <v>7.2859999999999996</v>
          </cell>
          <cell r="J2371">
            <v>60</v>
          </cell>
          <cell r="K2371">
            <v>0</v>
          </cell>
          <cell r="L2371">
            <v>0</v>
          </cell>
          <cell r="M2371">
            <v>0</v>
          </cell>
          <cell r="N2371">
            <v>45</v>
          </cell>
          <cell r="O2371">
            <v>0</v>
          </cell>
          <cell r="P2371">
            <v>18</v>
          </cell>
          <cell r="Q2371">
            <v>0</v>
          </cell>
          <cell r="R2371" t="str">
            <v>HIVER 2019</v>
          </cell>
          <cell r="S2371" t="str">
            <v>APPAREL</v>
          </cell>
          <cell r="T2371" t="str">
            <v>MAN</v>
          </cell>
          <cell r="U2371" t="str">
            <v>(vide)</v>
          </cell>
          <cell r="V2371" t="str">
            <v>PCS</v>
          </cell>
          <cell r="W2371">
            <v>1</v>
          </cell>
          <cell r="X2371">
            <v>1</v>
          </cell>
          <cell r="BT2371">
            <v>1</v>
          </cell>
        </row>
        <row r="2372">
          <cell r="D2372" t="str">
            <v>60050L0-741-PCS</v>
          </cell>
          <cell r="E2372" t="str">
            <v>60050L0</v>
          </cell>
          <cell r="F2372" t="str">
            <v>NED</v>
          </cell>
          <cell r="G2372" t="str">
            <v>741</v>
          </cell>
          <cell r="H2372" t="str">
            <v>ROYAL</v>
          </cell>
          <cell r="I2372">
            <v>7.2859999999999996</v>
          </cell>
          <cell r="J2372">
            <v>60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  <cell r="R2372" t="str">
            <v>HIVER 2019</v>
          </cell>
          <cell r="S2372" t="str">
            <v>APPAREL</v>
          </cell>
          <cell r="T2372" t="str">
            <v>MAN</v>
          </cell>
          <cell r="U2372" t="str">
            <v>(vide)</v>
          </cell>
          <cell r="V2372" t="str">
            <v>PCS</v>
          </cell>
          <cell r="W2372">
            <v>3</v>
          </cell>
          <cell r="X2372">
            <v>3</v>
          </cell>
          <cell r="BT2372">
            <v>1</v>
          </cell>
          <cell r="BU2372">
            <v>1</v>
          </cell>
          <cell r="BW2372">
            <v>1</v>
          </cell>
        </row>
        <row r="2373">
          <cell r="D2373" t="str">
            <v>6006BU0-X1J-PCS</v>
          </cell>
          <cell r="E2373" t="str">
            <v>6006BU0</v>
          </cell>
          <cell r="F2373" t="str">
            <v>PETER</v>
          </cell>
          <cell r="G2373" t="str">
            <v>X1J</v>
          </cell>
          <cell r="H2373" t="str">
            <v>BEIGE MID</v>
          </cell>
          <cell r="I2373">
            <v>14.757</v>
          </cell>
          <cell r="J2373">
            <v>65</v>
          </cell>
          <cell r="K2373">
            <v>0</v>
          </cell>
          <cell r="L2373">
            <v>32.5</v>
          </cell>
          <cell r="M2373">
            <v>0</v>
          </cell>
          <cell r="N2373">
            <v>60</v>
          </cell>
          <cell r="O2373">
            <v>0</v>
          </cell>
          <cell r="P2373">
            <v>24</v>
          </cell>
          <cell r="Q2373">
            <v>0</v>
          </cell>
          <cell r="R2373" t="str">
            <v>HIVER 2019</v>
          </cell>
          <cell r="S2373" t="str">
            <v>APPAREL</v>
          </cell>
          <cell r="T2373" t="str">
            <v>MAN</v>
          </cell>
          <cell r="U2373" t="str">
            <v>(vide)</v>
          </cell>
          <cell r="V2373" t="str">
            <v>PCS</v>
          </cell>
          <cell r="W2373">
            <v>10</v>
          </cell>
          <cell r="X2373">
            <v>10</v>
          </cell>
          <cell r="AY2373">
            <v>3</v>
          </cell>
          <cell r="AZ2373">
            <v>7</v>
          </cell>
        </row>
        <row r="2374">
          <cell r="D2374" t="str">
            <v>670014X-005-PCS</v>
          </cell>
          <cell r="E2374" t="str">
            <v>670014X</v>
          </cell>
          <cell r="F2374" t="str">
            <v>AARAU</v>
          </cell>
          <cell r="G2374" t="str">
            <v>005</v>
          </cell>
          <cell r="H2374" t="str">
            <v>BLACK</v>
          </cell>
          <cell r="I2374">
            <v>8.5749999999999993</v>
          </cell>
          <cell r="J2374">
            <v>28</v>
          </cell>
          <cell r="K2374">
            <v>0</v>
          </cell>
          <cell r="L2374">
            <v>14</v>
          </cell>
          <cell r="M2374">
            <v>0</v>
          </cell>
          <cell r="N2374">
            <v>32</v>
          </cell>
          <cell r="O2374">
            <v>0</v>
          </cell>
          <cell r="P2374">
            <v>16</v>
          </cell>
          <cell r="Q2374">
            <v>0</v>
          </cell>
          <cell r="R2374" t="str">
            <v>HIVER 2019</v>
          </cell>
          <cell r="S2374" t="str">
            <v>APPAREL</v>
          </cell>
          <cell r="T2374" t="str">
            <v>MAN</v>
          </cell>
          <cell r="U2374" t="str">
            <v>(vide)</v>
          </cell>
          <cell r="V2374" t="str">
            <v>PCS</v>
          </cell>
          <cell r="W2374">
            <v>3</v>
          </cell>
          <cell r="X2374">
            <v>3</v>
          </cell>
          <cell r="BT2374">
            <v>3</v>
          </cell>
        </row>
        <row r="2375">
          <cell r="D2375" t="str">
            <v>670014X-124-PCS</v>
          </cell>
          <cell r="E2375" t="str">
            <v>670014X</v>
          </cell>
          <cell r="F2375" t="str">
            <v>AARAU</v>
          </cell>
          <cell r="G2375" t="str">
            <v>124</v>
          </cell>
          <cell r="H2375" t="str">
            <v>BABY BLUE</v>
          </cell>
          <cell r="I2375">
            <v>8.5749999999999993</v>
          </cell>
          <cell r="J2375">
            <v>28</v>
          </cell>
          <cell r="K2375">
            <v>0</v>
          </cell>
          <cell r="L2375">
            <v>14</v>
          </cell>
          <cell r="M2375">
            <v>0</v>
          </cell>
          <cell r="N2375">
            <v>32</v>
          </cell>
          <cell r="O2375">
            <v>0</v>
          </cell>
          <cell r="P2375">
            <v>16</v>
          </cell>
          <cell r="Q2375">
            <v>0</v>
          </cell>
          <cell r="R2375" t="str">
            <v>HIVER 2019</v>
          </cell>
          <cell r="S2375" t="str">
            <v>APPAREL</v>
          </cell>
          <cell r="T2375" t="str">
            <v>MAN</v>
          </cell>
          <cell r="U2375" t="str">
            <v>(vide)</v>
          </cell>
          <cell r="V2375" t="str">
            <v>PCS</v>
          </cell>
          <cell r="W2375">
            <v>10</v>
          </cell>
          <cell r="X2375">
            <v>10</v>
          </cell>
          <cell r="BT2375">
            <v>10</v>
          </cell>
        </row>
        <row r="2376">
          <cell r="D2376" t="str">
            <v>670014X-351-PCS</v>
          </cell>
          <cell r="E2376" t="str">
            <v>670014X</v>
          </cell>
          <cell r="F2376" t="str">
            <v>AARAU</v>
          </cell>
          <cell r="G2376" t="str">
            <v>351</v>
          </cell>
          <cell r="H2376" t="str">
            <v>LIGHT ROSE</v>
          </cell>
          <cell r="I2376">
            <v>8.5749999999999993</v>
          </cell>
          <cell r="J2376">
            <v>28</v>
          </cell>
          <cell r="K2376">
            <v>0</v>
          </cell>
          <cell r="L2376">
            <v>14</v>
          </cell>
          <cell r="M2376">
            <v>0</v>
          </cell>
          <cell r="N2376">
            <v>32</v>
          </cell>
          <cell r="O2376">
            <v>0</v>
          </cell>
          <cell r="P2376">
            <v>16</v>
          </cell>
          <cell r="Q2376">
            <v>0</v>
          </cell>
          <cell r="R2376" t="str">
            <v>HIVER 2019</v>
          </cell>
          <cell r="S2376" t="str">
            <v>APPAREL</v>
          </cell>
          <cell r="T2376" t="str">
            <v>MAN</v>
          </cell>
          <cell r="U2376" t="str">
            <v>(vide)</v>
          </cell>
          <cell r="V2376" t="str">
            <v>PCS</v>
          </cell>
          <cell r="W2376">
            <v>43</v>
          </cell>
          <cell r="X2376">
            <v>43</v>
          </cell>
          <cell r="BT2376">
            <v>30</v>
          </cell>
          <cell r="BV2376">
            <v>13</v>
          </cell>
        </row>
        <row r="2377">
          <cell r="D2377" t="str">
            <v>CABKAP1-900-PCS</v>
          </cell>
          <cell r="E2377" t="str">
            <v>CABKAP1</v>
          </cell>
          <cell r="F2377" t="str">
            <v>CABAS KAPPA</v>
          </cell>
          <cell r="G2377" t="str">
            <v>900</v>
          </cell>
          <cell r="H2377" t="str">
            <v xml:space="preserve">COLIS DE 250 SACS BLACK </v>
          </cell>
          <cell r="I2377">
            <v>26.337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 t="str">
            <v>HIVER 2019</v>
          </cell>
          <cell r="S2377" t="str">
            <v>BAG</v>
          </cell>
          <cell r="T2377" t="str">
            <v>UNISEX</v>
          </cell>
          <cell r="U2377" t="str">
            <v>(vide)</v>
          </cell>
          <cell r="V2377" t="str">
            <v>PCS</v>
          </cell>
          <cell r="W2377">
            <v>25</v>
          </cell>
          <cell r="X2377">
            <v>25</v>
          </cell>
          <cell r="CF2377">
            <v>25</v>
          </cell>
        </row>
        <row r="2378">
          <cell r="D2378" t="str">
            <v>CABKAP2-901-PCS</v>
          </cell>
          <cell r="E2378" t="str">
            <v>CABKAP2</v>
          </cell>
          <cell r="F2378" t="str">
            <v>CABAS KAPPA</v>
          </cell>
          <cell r="G2378" t="str">
            <v>901</v>
          </cell>
          <cell r="H2378" t="str">
            <v>PIECE</v>
          </cell>
          <cell r="I2378">
            <v>26.337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 t="str">
            <v>HIVER 2019</v>
          </cell>
          <cell r="S2378" t="str">
            <v>BAG</v>
          </cell>
          <cell r="T2378" t="str">
            <v>UNISEX</v>
          </cell>
          <cell r="U2378" t="str">
            <v>(vide)</v>
          </cell>
          <cell r="V2378" t="str">
            <v>PCS</v>
          </cell>
          <cell r="W2378">
            <v>47</v>
          </cell>
          <cell r="X2378">
            <v>47</v>
          </cell>
          <cell r="CF2378">
            <v>47</v>
          </cell>
        </row>
        <row r="2379">
          <cell r="D2379" t="str">
            <v>CATAAU1-901-PCS</v>
          </cell>
          <cell r="E2379" t="str">
            <v>CATAAU1</v>
          </cell>
          <cell r="F2379" t="str">
            <v>CATALOGUE AUTHENTIC LOT DE 8</v>
          </cell>
          <cell r="G2379" t="str">
            <v>901</v>
          </cell>
          <cell r="H2379" t="str">
            <v>CATA LOT DE 8</v>
          </cell>
          <cell r="I2379">
            <v>32.4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 t="str">
            <v>HIVER 2019</v>
          </cell>
          <cell r="S2379" t="str">
            <v>ACC</v>
          </cell>
          <cell r="T2379" t="str">
            <v>UNISEX</v>
          </cell>
          <cell r="U2379" t="str">
            <v>(vide)</v>
          </cell>
          <cell r="V2379" t="str">
            <v>PCS</v>
          </cell>
          <cell r="W2379">
            <v>7</v>
          </cell>
          <cell r="X2379">
            <v>7</v>
          </cell>
          <cell r="CF2379">
            <v>7</v>
          </cell>
        </row>
        <row r="2380">
          <cell r="D2380" t="str">
            <v>CHOVIMID-901-PCS</v>
          </cell>
          <cell r="E2380" t="str">
            <v>CHOVIMID</v>
          </cell>
          <cell r="F2380" t="str">
            <v>CHOVIMID 12 PPK 3014QT0</v>
          </cell>
          <cell r="G2380" t="str">
            <v>901</v>
          </cell>
          <cell r="H2380" t="str">
            <v>WHITE BLACK GREY Assorted logo</v>
          </cell>
          <cell r="I2380">
            <v>18.341000000000001</v>
          </cell>
          <cell r="J2380">
            <v>30</v>
          </cell>
          <cell r="K2380">
            <v>0</v>
          </cell>
          <cell r="L2380">
            <v>15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 t="str">
            <v>HIVER 2019</v>
          </cell>
          <cell r="S2380" t="str">
            <v>ACC</v>
          </cell>
          <cell r="T2380" t="str">
            <v>UNISEX</v>
          </cell>
          <cell r="U2380" t="str">
            <v>(vide)</v>
          </cell>
          <cell r="V2380" t="str">
            <v>PCS</v>
          </cell>
          <cell r="W2380">
            <v>1</v>
          </cell>
          <cell r="X2380">
            <v>1</v>
          </cell>
          <cell r="BE2380">
            <v>1</v>
          </cell>
        </row>
        <row r="2381">
          <cell r="D2381" t="str">
            <v>MAN01-901-PCS</v>
          </cell>
          <cell r="E2381" t="str">
            <v>MAN01</v>
          </cell>
          <cell r="F2381" t="str">
            <v>MANNEQUIN HOMME</v>
          </cell>
          <cell r="G2381" t="str">
            <v>901</v>
          </cell>
          <cell r="H2381" t="str">
            <v>MANNEQUIN HOMME TU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 t="str">
            <v>HIVER 2016</v>
          </cell>
          <cell r="S2381" t="str">
            <v>DIV</v>
          </cell>
          <cell r="T2381" t="str">
            <v>MAN</v>
          </cell>
          <cell r="U2381" t="str">
            <v>(vide)</v>
          </cell>
          <cell r="V2381" t="str">
            <v>PCS</v>
          </cell>
          <cell r="W2381">
            <v>1</v>
          </cell>
          <cell r="X2381">
            <v>1</v>
          </cell>
          <cell r="CF2381">
            <v>1</v>
          </cell>
        </row>
        <row r="2382">
          <cell r="D2382" t="str">
            <v>303KUE0-C93-PCS</v>
          </cell>
          <cell r="E2382" t="str">
            <v>303KUE0</v>
          </cell>
          <cell r="F2382" t="str">
            <v>ASTORIA SNAPS MAN 222 BANDA PANTS</v>
          </cell>
          <cell r="G2382" t="str">
            <v>C93</v>
          </cell>
          <cell r="H2382" t="str">
            <v>RED/WHITE/BLACK</v>
          </cell>
          <cell r="I2382">
            <v>7.7359999999999998</v>
          </cell>
          <cell r="J2382">
            <v>60</v>
          </cell>
          <cell r="K2382">
            <v>0</v>
          </cell>
          <cell r="L2382">
            <v>24</v>
          </cell>
          <cell r="M2382">
            <v>0</v>
          </cell>
          <cell r="N2382">
            <v>50</v>
          </cell>
          <cell r="O2382">
            <v>0</v>
          </cell>
          <cell r="P2382">
            <v>20</v>
          </cell>
          <cell r="Q2382">
            <v>0</v>
          </cell>
          <cell r="R2382" t="str">
            <v>HIVER 2019</v>
          </cell>
          <cell r="S2382" t="str">
            <v>APPAREL</v>
          </cell>
          <cell r="T2382" t="str">
            <v>MAN</v>
          </cell>
          <cell r="U2382" t="str">
            <v>(vide)</v>
          </cell>
          <cell r="V2382" t="str">
            <v>PCS</v>
          </cell>
          <cell r="W2382">
            <v>4</v>
          </cell>
          <cell r="X2382">
            <v>4</v>
          </cell>
          <cell r="BT2382">
            <v>1</v>
          </cell>
          <cell r="BU2382">
            <v>2</v>
          </cell>
          <cell r="BV2382">
            <v>1</v>
          </cell>
        </row>
        <row r="2383">
          <cell r="D2383" t="str">
            <v>304J150-77M-PCS</v>
          </cell>
          <cell r="E2383" t="str">
            <v>304J150</v>
          </cell>
          <cell r="F2383" t="str">
            <v>CAFERS SLIM TEE</v>
          </cell>
          <cell r="G2383" t="str">
            <v>77M</v>
          </cell>
          <cell r="H2383" t="str">
            <v>GREY MD MEL</v>
          </cell>
          <cell r="I2383">
            <v>2.1059999999999999</v>
          </cell>
          <cell r="J2383">
            <v>15</v>
          </cell>
          <cell r="K2383">
            <v>0</v>
          </cell>
          <cell r="L2383">
            <v>7.5</v>
          </cell>
          <cell r="M2383">
            <v>0</v>
          </cell>
          <cell r="N2383">
            <v>13</v>
          </cell>
          <cell r="O2383">
            <v>0</v>
          </cell>
          <cell r="P2383">
            <v>5.2</v>
          </cell>
          <cell r="Q2383">
            <v>0</v>
          </cell>
          <cell r="R2383" t="str">
            <v>ETE 2021</v>
          </cell>
          <cell r="S2383" t="str">
            <v>APPAREL</v>
          </cell>
          <cell r="T2383" t="str">
            <v>MAN</v>
          </cell>
          <cell r="U2383" t="str">
            <v>(vide)</v>
          </cell>
          <cell r="V2383" t="str">
            <v>PCS</v>
          </cell>
          <cell r="W2383">
            <v>248</v>
          </cell>
          <cell r="X2383">
            <v>248</v>
          </cell>
          <cell r="BV2383">
            <v>96</v>
          </cell>
          <cell r="BW2383">
            <v>94</v>
          </cell>
          <cell r="BX2383">
            <v>58</v>
          </cell>
        </row>
        <row r="2384">
          <cell r="D2384" t="str">
            <v>3032I60-903-PAI</v>
          </cell>
          <cell r="E2384" t="str">
            <v>3032I60</v>
          </cell>
          <cell r="F2384" t="str">
            <v>BOXIT VELCRO</v>
          </cell>
          <cell r="G2384" t="str">
            <v>903</v>
          </cell>
          <cell r="H2384" t="str">
            <v xml:space="preserve">BLACK /MD GREY </v>
          </cell>
          <cell r="I2384">
            <v>2.7629999999999999</v>
          </cell>
          <cell r="J2384">
            <v>15</v>
          </cell>
          <cell r="K2384">
            <v>0</v>
          </cell>
          <cell r="L2384">
            <v>7.5</v>
          </cell>
          <cell r="M2384">
            <v>0</v>
          </cell>
          <cell r="N2384">
            <v>12</v>
          </cell>
          <cell r="O2384">
            <v>0</v>
          </cell>
          <cell r="P2384">
            <v>6</v>
          </cell>
          <cell r="Q2384">
            <v>0</v>
          </cell>
          <cell r="R2384" t="str">
            <v>ETE 2019</v>
          </cell>
          <cell r="S2384" t="str">
            <v>SHOES</v>
          </cell>
          <cell r="T2384" t="str">
            <v>MAN</v>
          </cell>
          <cell r="U2384" t="str">
            <v>(vide)</v>
          </cell>
          <cell r="V2384" t="str">
            <v>PAI</v>
          </cell>
          <cell r="W2384">
            <v>6</v>
          </cell>
          <cell r="X2384">
            <v>6</v>
          </cell>
          <cell r="AX2384">
            <v>6</v>
          </cell>
        </row>
        <row r="2385">
          <cell r="D2385" t="str">
            <v>3032I60-903-C14MN</v>
          </cell>
          <cell r="E2385" t="str">
            <v>3032I60</v>
          </cell>
          <cell r="F2385" t="str">
            <v>BOXIT VELCRO</v>
          </cell>
          <cell r="G2385" t="str">
            <v>903</v>
          </cell>
          <cell r="H2385" t="str">
            <v xml:space="preserve">BLACK /MD GREY </v>
          </cell>
          <cell r="I2385">
            <v>2.7629999999999999</v>
          </cell>
          <cell r="J2385">
            <v>15</v>
          </cell>
          <cell r="K2385">
            <v>0</v>
          </cell>
          <cell r="L2385">
            <v>7.5</v>
          </cell>
          <cell r="M2385">
            <v>0</v>
          </cell>
          <cell r="N2385">
            <v>12</v>
          </cell>
          <cell r="O2385">
            <v>0</v>
          </cell>
          <cell r="P2385">
            <v>6</v>
          </cell>
          <cell r="Q2385">
            <v>0</v>
          </cell>
          <cell r="R2385" t="str">
            <v>ETE 2019</v>
          </cell>
          <cell r="S2385" t="str">
            <v>SHOES</v>
          </cell>
          <cell r="T2385" t="str">
            <v>MAN</v>
          </cell>
          <cell r="U2385" t="str">
            <v>40-1|41-1|42-2|43-3|44-3|45-2|46-1|47-1</v>
          </cell>
          <cell r="V2385" t="str">
            <v>C14MN</v>
          </cell>
          <cell r="W2385">
            <v>350</v>
          </cell>
          <cell r="X2385">
            <v>25</v>
          </cell>
          <cell r="CG2385">
            <v>25</v>
          </cell>
        </row>
        <row r="2386">
          <cell r="D2386" t="str">
            <v>3032I60-905-C14MN</v>
          </cell>
          <cell r="E2386" t="str">
            <v>3032I60</v>
          </cell>
          <cell r="F2386" t="str">
            <v>BOXIT VELCRO</v>
          </cell>
          <cell r="G2386" t="str">
            <v>905</v>
          </cell>
          <cell r="H2386" t="str">
            <v xml:space="preserve">BLUE MARINE /MD GREY </v>
          </cell>
          <cell r="I2386">
            <v>2.7629999999999999</v>
          </cell>
          <cell r="J2386">
            <v>15</v>
          </cell>
          <cell r="K2386">
            <v>0</v>
          </cell>
          <cell r="L2386">
            <v>7.5</v>
          </cell>
          <cell r="M2386">
            <v>0</v>
          </cell>
          <cell r="N2386">
            <v>12</v>
          </cell>
          <cell r="O2386">
            <v>0</v>
          </cell>
          <cell r="P2386">
            <v>6</v>
          </cell>
          <cell r="Q2386">
            <v>0</v>
          </cell>
          <cell r="R2386" t="str">
            <v>ETE 2019</v>
          </cell>
          <cell r="S2386" t="str">
            <v>SHOES</v>
          </cell>
          <cell r="T2386" t="str">
            <v>MAN</v>
          </cell>
          <cell r="U2386" t="str">
            <v>40-1|41-1|42-2|43-3|44-3|45-2|46-1|47-1</v>
          </cell>
          <cell r="V2386" t="str">
            <v>C14MN</v>
          </cell>
          <cell r="W2386">
            <v>224</v>
          </cell>
          <cell r="X2386">
            <v>16</v>
          </cell>
          <cell r="CG2386">
            <v>16</v>
          </cell>
        </row>
        <row r="2387">
          <cell r="D2387" t="str">
            <v>3032JR0-957-PAI</v>
          </cell>
          <cell r="E2387" t="str">
            <v>3032JR0</v>
          </cell>
          <cell r="F2387" t="str">
            <v>SPANDER</v>
          </cell>
          <cell r="G2387" t="str">
            <v>957</v>
          </cell>
          <cell r="H2387" t="str">
            <v xml:space="preserve">BLACK ORANGE </v>
          </cell>
          <cell r="I2387">
            <v>7.5430000000000001</v>
          </cell>
          <cell r="J2387">
            <v>45</v>
          </cell>
          <cell r="K2387">
            <v>0</v>
          </cell>
          <cell r="L2387">
            <v>22.5</v>
          </cell>
          <cell r="M2387">
            <v>0</v>
          </cell>
          <cell r="N2387">
            <v>40</v>
          </cell>
          <cell r="O2387">
            <v>0</v>
          </cell>
          <cell r="P2387">
            <v>20</v>
          </cell>
          <cell r="Q2387">
            <v>0</v>
          </cell>
          <cell r="R2387" t="str">
            <v>HIVER 2018</v>
          </cell>
          <cell r="S2387" t="str">
            <v>SHOES</v>
          </cell>
          <cell r="T2387" t="str">
            <v>UNISEX</v>
          </cell>
          <cell r="U2387" t="str">
            <v>(vide)</v>
          </cell>
          <cell r="V2387" t="str">
            <v>PAI</v>
          </cell>
          <cell r="W2387">
            <v>1</v>
          </cell>
          <cell r="X2387">
            <v>1</v>
          </cell>
          <cell r="AT2387">
            <v>1</v>
          </cell>
        </row>
        <row r="2388">
          <cell r="D2388" t="str">
            <v>303HLU0_IOT-963-PAI</v>
          </cell>
          <cell r="E2388" t="str">
            <v>303HLU0_IOT</v>
          </cell>
          <cell r="F2388" t="str">
            <v>MAOTA LACE MAN OTEROS</v>
          </cell>
          <cell r="G2388" t="str">
            <v>963</v>
          </cell>
          <cell r="H2388" t="str">
            <v xml:space="preserve">WHITE BROWN </v>
          </cell>
          <cell r="I2388">
            <v>6.6909999999999998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30</v>
          </cell>
          <cell r="O2388">
            <v>0</v>
          </cell>
          <cell r="P2388">
            <v>15</v>
          </cell>
          <cell r="Q2388">
            <v>0</v>
          </cell>
          <cell r="R2388" t="str">
            <v>ETE 2019</v>
          </cell>
          <cell r="S2388" t="str">
            <v>SHOES</v>
          </cell>
          <cell r="T2388" t="str">
            <v>MAN</v>
          </cell>
          <cell r="U2388" t="str">
            <v>(vide)</v>
          </cell>
          <cell r="V2388" t="str">
            <v>PAI</v>
          </cell>
          <cell r="W2388">
            <v>2</v>
          </cell>
          <cell r="X2388">
            <v>2</v>
          </cell>
          <cell r="AS2388">
            <v>1</v>
          </cell>
          <cell r="AU2388">
            <v>1</v>
          </cell>
        </row>
        <row r="2389">
          <cell r="D2389" t="str">
            <v>303HLU0_IOT-964-PAI</v>
          </cell>
          <cell r="E2389" t="str">
            <v>303HLU0_IOT</v>
          </cell>
          <cell r="F2389" t="str">
            <v>MAOTA LACE MAN OTEROS</v>
          </cell>
          <cell r="G2389" t="str">
            <v>964</v>
          </cell>
          <cell r="H2389" t="str">
            <v xml:space="preserve">YELLOW TAN </v>
          </cell>
          <cell r="I2389">
            <v>6.6909999999999998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30</v>
          </cell>
          <cell r="O2389">
            <v>0</v>
          </cell>
          <cell r="P2389">
            <v>15</v>
          </cell>
          <cell r="Q2389">
            <v>0</v>
          </cell>
          <cell r="R2389" t="str">
            <v>ETE 2019</v>
          </cell>
          <cell r="S2389" t="str">
            <v>SHOES</v>
          </cell>
          <cell r="T2389" t="str">
            <v>MAN</v>
          </cell>
          <cell r="U2389" t="str">
            <v>(vide)</v>
          </cell>
          <cell r="V2389" t="str">
            <v>PAI</v>
          </cell>
          <cell r="W2389">
            <v>2</v>
          </cell>
          <cell r="X2389">
            <v>2</v>
          </cell>
          <cell r="AU2389">
            <v>1</v>
          </cell>
          <cell r="AV2389">
            <v>1</v>
          </cell>
        </row>
        <row r="2390">
          <cell r="D2390" t="str">
            <v>303HLU0_IOT-965-PAI</v>
          </cell>
          <cell r="E2390" t="str">
            <v>303HLU0_IOT</v>
          </cell>
          <cell r="F2390" t="str">
            <v>MAOTA LACE MAN OTEROS</v>
          </cell>
          <cell r="G2390" t="str">
            <v>965</v>
          </cell>
          <cell r="H2390" t="str">
            <v xml:space="preserve">GREY DK </v>
          </cell>
          <cell r="I2390">
            <v>6.6909999999999998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30</v>
          </cell>
          <cell r="O2390">
            <v>0</v>
          </cell>
          <cell r="P2390">
            <v>15</v>
          </cell>
          <cell r="Q2390">
            <v>0</v>
          </cell>
          <cell r="R2390" t="str">
            <v>ETE 2019</v>
          </cell>
          <cell r="S2390" t="str">
            <v>SHOES</v>
          </cell>
          <cell r="T2390" t="str">
            <v>MAN</v>
          </cell>
          <cell r="U2390" t="str">
            <v>(vide)</v>
          </cell>
          <cell r="V2390" t="str">
            <v>PAI</v>
          </cell>
          <cell r="W2390">
            <v>6</v>
          </cell>
          <cell r="X2390">
            <v>6</v>
          </cell>
          <cell r="AQ2390">
            <v>3</v>
          </cell>
          <cell r="AT2390">
            <v>1</v>
          </cell>
          <cell r="AV2390">
            <v>2</v>
          </cell>
        </row>
        <row r="2391">
          <cell r="D2391" t="str">
            <v>303HLU0_IOT-962-PAI</v>
          </cell>
          <cell r="E2391" t="str">
            <v>303HLU0_IOT</v>
          </cell>
          <cell r="F2391" t="str">
            <v>MAOTA LACE MAN OTEROS</v>
          </cell>
          <cell r="G2391" t="str">
            <v>962</v>
          </cell>
          <cell r="H2391" t="str">
            <v xml:space="preserve">WHITE BLUE </v>
          </cell>
          <cell r="I2391">
            <v>6.6909999999999998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30</v>
          </cell>
          <cell r="O2391">
            <v>0</v>
          </cell>
          <cell r="P2391">
            <v>15</v>
          </cell>
          <cell r="Q2391">
            <v>0</v>
          </cell>
          <cell r="R2391" t="str">
            <v>ETE 2019</v>
          </cell>
          <cell r="S2391" t="str">
            <v>SHOES</v>
          </cell>
          <cell r="T2391" t="str">
            <v>MAN</v>
          </cell>
          <cell r="U2391" t="str">
            <v>(vide)</v>
          </cell>
          <cell r="V2391" t="str">
            <v>PAI</v>
          </cell>
          <cell r="W2391">
            <v>10</v>
          </cell>
          <cell r="X2391">
            <v>10</v>
          </cell>
          <cell r="AT2391">
            <v>7</v>
          </cell>
          <cell r="AU2391">
            <v>1</v>
          </cell>
          <cell r="AV2391">
            <v>2</v>
          </cell>
        </row>
        <row r="2392">
          <cell r="D2392" t="str">
            <v>303R520-900-C12M</v>
          </cell>
          <cell r="E2392" t="str">
            <v>303R520</v>
          </cell>
          <cell r="F2392" t="str">
            <v xml:space="preserve">ENDRIX </v>
          </cell>
          <cell r="G2392" t="str">
            <v>900</v>
          </cell>
          <cell r="H2392" t="str">
            <v xml:space="preserve">BLUE NAVY /BLUE ASTER </v>
          </cell>
          <cell r="I2392">
            <v>4.6529999999999996</v>
          </cell>
          <cell r="J2392">
            <v>25</v>
          </cell>
          <cell r="K2392">
            <v>0</v>
          </cell>
          <cell r="L2392">
            <v>12.5</v>
          </cell>
          <cell r="M2392">
            <v>0</v>
          </cell>
          <cell r="N2392">
            <v>22</v>
          </cell>
          <cell r="O2392">
            <v>0</v>
          </cell>
          <cell r="P2392">
            <v>11</v>
          </cell>
          <cell r="Q2392">
            <v>0</v>
          </cell>
          <cell r="R2392" t="str">
            <v>ETE 2019</v>
          </cell>
          <cell r="S2392" t="str">
            <v>SHOES</v>
          </cell>
          <cell r="T2392" t="str">
            <v>MAN</v>
          </cell>
          <cell r="U2392" t="str">
            <v>40-1|41-2|42-3|43-3|44-2|45-1</v>
          </cell>
          <cell r="V2392" t="str">
            <v>C12M</v>
          </cell>
          <cell r="W2392">
            <v>468</v>
          </cell>
          <cell r="X2392">
            <v>39</v>
          </cell>
          <cell r="CG2392">
            <v>39</v>
          </cell>
        </row>
        <row r="2393">
          <cell r="D2393" t="str">
            <v>303R520-901-C12M</v>
          </cell>
          <cell r="E2393" t="str">
            <v>303R520</v>
          </cell>
          <cell r="F2393" t="str">
            <v xml:space="preserve">ENDRIX </v>
          </cell>
          <cell r="G2393" t="str">
            <v>901</v>
          </cell>
          <cell r="H2393" t="str">
            <v xml:space="preserve">BLACK / DK GREY </v>
          </cell>
          <cell r="I2393">
            <v>4.6529999999999996</v>
          </cell>
          <cell r="J2393">
            <v>25</v>
          </cell>
          <cell r="K2393">
            <v>0</v>
          </cell>
          <cell r="L2393">
            <v>12.5</v>
          </cell>
          <cell r="M2393">
            <v>0</v>
          </cell>
          <cell r="N2393">
            <v>22</v>
          </cell>
          <cell r="O2393">
            <v>0</v>
          </cell>
          <cell r="P2393">
            <v>11</v>
          </cell>
          <cell r="Q2393">
            <v>0</v>
          </cell>
          <cell r="R2393" t="str">
            <v>ETE 2019</v>
          </cell>
          <cell r="S2393" t="str">
            <v>SHOES</v>
          </cell>
          <cell r="T2393" t="str">
            <v>MAN</v>
          </cell>
          <cell r="U2393" t="str">
            <v>40-1|41-2|42-3|43-3|44-2|45-1</v>
          </cell>
          <cell r="V2393" t="str">
            <v>C12M</v>
          </cell>
          <cell r="W2393">
            <v>300</v>
          </cell>
          <cell r="X2393">
            <v>25</v>
          </cell>
          <cell r="CG2393">
            <v>25</v>
          </cell>
        </row>
        <row r="2394">
          <cell r="D2394" t="str">
            <v>303R520-902-C12M</v>
          </cell>
          <cell r="E2394" t="str">
            <v>303R520</v>
          </cell>
          <cell r="F2394" t="str">
            <v xml:space="preserve">ENDRIX </v>
          </cell>
          <cell r="G2394" t="str">
            <v>902</v>
          </cell>
          <cell r="H2394" t="str">
            <v xml:space="preserve">BLACK /ORANGE </v>
          </cell>
          <cell r="I2394">
            <v>4.6529999999999996</v>
          </cell>
          <cell r="J2394">
            <v>25</v>
          </cell>
          <cell r="K2394">
            <v>0</v>
          </cell>
          <cell r="L2394">
            <v>12.5</v>
          </cell>
          <cell r="M2394">
            <v>0</v>
          </cell>
          <cell r="N2394">
            <v>22</v>
          </cell>
          <cell r="O2394">
            <v>0</v>
          </cell>
          <cell r="P2394">
            <v>11</v>
          </cell>
          <cell r="Q2394">
            <v>0</v>
          </cell>
          <cell r="R2394" t="str">
            <v>ETE 2019</v>
          </cell>
          <cell r="S2394" t="str">
            <v>SHOES</v>
          </cell>
          <cell r="T2394" t="str">
            <v>MAN</v>
          </cell>
          <cell r="U2394" t="str">
            <v>40-1|41-2|42-3|43-3|44-2|45-1</v>
          </cell>
          <cell r="V2394" t="str">
            <v>C12M</v>
          </cell>
          <cell r="W2394">
            <v>924</v>
          </cell>
          <cell r="X2394">
            <v>77</v>
          </cell>
          <cell r="CG2394">
            <v>77</v>
          </cell>
        </row>
        <row r="2395">
          <cell r="D2395" t="str">
            <v>304I950-911-PAI</v>
          </cell>
          <cell r="E2395" t="str">
            <v>304I950</v>
          </cell>
          <cell r="F2395" t="str">
            <v xml:space="preserve">WHOOLE </v>
          </cell>
          <cell r="G2395" t="str">
            <v>911</v>
          </cell>
          <cell r="H2395" t="str">
            <v xml:space="preserve">BLACK BROWN GREY TAUP </v>
          </cell>
          <cell r="I2395">
            <v>8.8729999999999993</v>
          </cell>
          <cell r="J2395">
            <v>55</v>
          </cell>
          <cell r="K2395">
            <v>0</v>
          </cell>
          <cell r="L2395">
            <v>27.5</v>
          </cell>
          <cell r="M2395">
            <v>0</v>
          </cell>
          <cell r="N2395">
            <v>50</v>
          </cell>
          <cell r="O2395">
            <v>0</v>
          </cell>
          <cell r="P2395">
            <v>21.25</v>
          </cell>
          <cell r="Q2395">
            <v>0</v>
          </cell>
          <cell r="R2395" t="str">
            <v>HIVER 2018</v>
          </cell>
          <cell r="S2395" t="str">
            <v>SHOES</v>
          </cell>
          <cell r="T2395" t="str">
            <v>MAN</v>
          </cell>
          <cell r="U2395" t="str">
            <v>(vide)</v>
          </cell>
          <cell r="V2395" t="str">
            <v>PAI</v>
          </cell>
          <cell r="W2395">
            <v>9</v>
          </cell>
          <cell r="X2395">
            <v>9</v>
          </cell>
          <cell r="AQ2395">
            <v>9</v>
          </cell>
        </row>
        <row r="2396">
          <cell r="D2396" t="str">
            <v>304IH10-902-C12J</v>
          </cell>
          <cell r="E2396" t="str">
            <v>304IH10</v>
          </cell>
          <cell r="F2396" t="str">
            <v xml:space="preserve">KARTER LOW  LACE  KID </v>
          </cell>
          <cell r="G2396" t="str">
            <v>902</v>
          </cell>
          <cell r="H2396" t="str">
            <v xml:space="preserve">BLACK TURQUOISE PINK </v>
          </cell>
          <cell r="I2396">
            <v>7.3049999999999997</v>
          </cell>
          <cell r="J2396">
            <v>35</v>
          </cell>
          <cell r="K2396">
            <v>0</v>
          </cell>
          <cell r="L2396">
            <v>17.5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 t="str">
            <v>HIVER 2018</v>
          </cell>
          <cell r="S2396" t="str">
            <v>SHOES</v>
          </cell>
          <cell r="T2396" t="str">
            <v>KID</v>
          </cell>
          <cell r="U2396" t="str">
            <v>35-3|36-3|37-3|38-2|39-1</v>
          </cell>
          <cell r="V2396" t="str">
            <v>C12J</v>
          </cell>
          <cell r="W2396">
            <v>84</v>
          </cell>
          <cell r="X2396">
            <v>7</v>
          </cell>
          <cell r="CG2396">
            <v>7</v>
          </cell>
        </row>
        <row r="2397">
          <cell r="D2397" t="str">
            <v>304IH10-905-PAI</v>
          </cell>
          <cell r="E2397" t="str">
            <v>304IH10</v>
          </cell>
          <cell r="F2397" t="str">
            <v xml:space="preserve">KARTER LOW  LACE  KID </v>
          </cell>
          <cell r="G2397" t="str">
            <v>905</v>
          </cell>
          <cell r="H2397" t="str">
            <v xml:space="preserve">BLACK BLUE GREEN </v>
          </cell>
          <cell r="I2397">
            <v>7.3049999999999997</v>
          </cell>
          <cell r="J2397">
            <v>35</v>
          </cell>
          <cell r="K2397">
            <v>0</v>
          </cell>
          <cell r="L2397">
            <v>17.5</v>
          </cell>
          <cell r="M2397">
            <v>0</v>
          </cell>
          <cell r="N2397">
            <v>32</v>
          </cell>
          <cell r="O2397">
            <v>0</v>
          </cell>
          <cell r="P2397">
            <v>16.39</v>
          </cell>
          <cell r="Q2397">
            <v>0</v>
          </cell>
          <cell r="R2397" t="str">
            <v>HIVER 2018</v>
          </cell>
          <cell r="S2397" t="str">
            <v>SHOES</v>
          </cell>
          <cell r="T2397" t="str">
            <v>KID</v>
          </cell>
          <cell r="U2397" t="str">
            <v>(vide)</v>
          </cell>
          <cell r="V2397" t="str">
            <v>PAI</v>
          </cell>
          <cell r="W2397">
            <v>31</v>
          </cell>
          <cell r="X2397">
            <v>31</v>
          </cell>
          <cell r="AL2397">
            <v>3</v>
          </cell>
          <cell r="AM2397">
            <v>14</v>
          </cell>
          <cell r="AN2397">
            <v>14</v>
          </cell>
        </row>
        <row r="2398">
          <cell r="D2398" t="str">
            <v>304ME30-900-PAI</v>
          </cell>
          <cell r="E2398" t="str">
            <v>304ME30</v>
          </cell>
          <cell r="F2398" t="str">
            <v>TIAMAT</v>
          </cell>
          <cell r="G2398" t="str">
            <v>900</v>
          </cell>
          <cell r="H2398" t="str">
            <v>BROWN/ORANGE</v>
          </cell>
          <cell r="I2398">
            <v>8.8559999999999999</v>
          </cell>
          <cell r="J2398">
            <v>45</v>
          </cell>
          <cell r="K2398">
            <v>0</v>
          </cell>
          <cell r="L2398">
            <v>22.5</v>
          </cell>
          <cell r="M2398">
            <v>0</v>
          </cell>
          <cell r="N2398">
            <v>40</v>
          </cell>
          <cell r="O2398">
            <v>0</v>
          </cell>
          <cell r="P2398">
            <v>24.1</v>
          </cell>
          <cell r="Q2398">
            <v>0</v>
          </cell>
          <cell r="R2398" t="str">
            <v>ETE 2019</v>
          </cell>
          <cell r="S2398" t="str">
            <v>SHOES</v>
          </cell>
          <cell r="T2398" t="str">
            <v>UNISEX</v>
          </cell>
          <cell r="U2398" t="str">
            <v>(vide)</v>
          </cell>
          <cell r="V2398" t="str">
            <v>PAI</v>
          </cell>
          <cell r="W2398">
            <v>13</v>
          </cell>
          <cell r="X2398">
            <v>13</v>
          </cell>
          <cell r="AR2398">
            <v>6</v>
          </cell>
          <cell r="AS2398">
            <v>3</v>
          </cell>
          <cell r="AU2398">
            <v>4</v>
          </cell>
        </row>
        <row r="2399">
          <cell r="D2399" t="str">
            <v>304MEZ0-904-C12W</v>
          </cell>
          <cell r="E2399" t="str">
            <v>304MEZ0</v>
          </cell>
          <cell r="F2399" t="str">
            <v>KINSLEY</v>
          </cell>
          <cell r="G2399" t="str">
            <v>904</v>
          </cell>
          <cell r="H2399" t="str">
            <v>BLACK/YELLOW GOLD</v>
          </cell>
          <cell r="I2399">
            <v>10.603</v>
          </cell>
          <cell r="J2399">
            <v>55</v>
          </cell>
          <cell r="K2399">
            <v>0</v>
          </cell>
          <cell r="L2399">
            <v>27.5</v>
          </cell>
          <cell r="M2399">
            <v>0</v>
          </cell>
          <cell r="N2399">
            <v>50</v>
          </cell>
          <cell r="O2399">
            <v>0</v>
          </cell>
          <cell r="P2399">
            <v>30.12</v>
          </cell>
          <cell r="Q2399">
            <v>0</v>
          </cell>
          <cell r="R2399" t="str">
            <v>ETE 2019</v>
          </cell>
          <cell r="S2399" t="str">
            <v>SHOES</v>
          </cell>
          <cell r="T2399" t="str">
            <v>WOMAN</v>
          </cell>
          <cell r="U2399" t="str">
            <v>36-1|37-2|38-3|39-3|40-2|41-1</v>
          </cell>
          <cell r="V2399" t="str">
            <v>C12W</v>
          </cell>
          <cell r="W2399">
            <v>60</v>
          </cell>
          <cell r="X2399">
            <v>5</v>
          </cell>
          <cell r="CG2399">
            <v>5</v>
          </cell>
        </row>
        <row r="2400">
          <cell r="D2400" t="str">
            <v>304NCW0-900-C14MN</v>
          </cell>
          <cell r="E2400" t="str">
            <v>304NCW0</v>
          </cell>
          <cell r="F2400" t="str">
            <v>AMORY</v>
          </cell>
          <cell r="G2400" t="str">
            <v>900</v>
          </cell>
          <cell r="H2400" t="str">
            <v>BLACK/BLUE BIRD</v>
          </cell>
          <cell r="I2400">
            <v>1.2110000000000001</v>
          </cell>
          <cell r="J2400">
            <v>12</v>
          </cell>
          <cell r="K2400">
            <v>0</v>
          </cell>
          <cell r="L2400">
            <v>6</v>
          </cell>
          <cell r="M2400">
            <v>0</v>
          </cell>
          <cell r="N2400">
            <v>10</v>
          </cell>
          <cell r="O2400">
            <v>0</v>
          </cell>
          <cell r="P2400">
            <v>5</v>
          </cell>
          <cell r="Q2400">
            <v>0</v>
          </cell>
          <cell r="R2400" t="str">
            <v>ETE 2019</v>
          </cell>
          <cell r="S2400" t="str">
            <v>SHOES</v>
          </cell>
          <cell r="T2400" t="str">
            <v>MAN</v>
          </cell>
          <cell r="U2400" t="str">
            <v>40-1|41-1|42-2|43-3|44-3|45-2|46-1|47-1</v>
          </cell>
          <cell r="V2400" t="str">
            <v>C14MN</v>
          </cell>
          <cell r="W2400">
            <v>168</v>
          </cell>
          <cell r="X2400">
            <v>12</v>
          </cell>
          <cell r="CG2400">
            <v>12</v>
          </cell>
        </row>
        <row r="2401">
          <cell r="D2401" t="str">
            <v>304NCW0-901-C14MN</v>
          </cell>
          <cell r="E2401" t="str">
            <v>304NCW0</v>
          </cell>
          <cell r="F2401" t="str">
            <v>AMORY</v>
          </cell>
          <cell r="G2401" t="str">
            <v>901</v>
          </cell>
          <cell r="H2401" t="str">
            <v>BLACK/GREEN ACID</v>
          </cell>
          <cell r="I2401">
            <v>1.2110000000000001</v>
          </cell>
          <cell r="J2401">
            <v>12</v>
          </cell>
          <cell r="K2401">
            <v>0</v>
          </cell>
          <cell r="L2401">
            <v>6</v>
          </cell>
          <cell r="M2401">
            <v>0</v>
          </cell>
          <cell r="N2401">
            <v>10</v>
          </cell>
          <cell r="O2401">
            <v>0</v>
          </cell>
          <cell r="P2401">
            <v>5</v>
          </cell>
          <cell r="Q2401">
            <v>0</v>
          </cell>
          <cell r="R2401" t="str">
            <v>ETE 2019</v>
          </cell>
          <cell r="S2401" t="str">
            <v>SHOES</v>
          </cell>
          <cell r="T2401" t="str">
            <v>MAN</v>
          </cell>
          <cell r="U2401" t="str">
            <v>40-1|41-1|42-2|43-3|44-3|45-2|46-1|47-1</v>
          </cell>
          <cell r="V2401" t="str">
            <v>C14MN</v>
          </cell>
          <cell r="W2401">
            <v>56</v>
          </cell>
          <cell r="X2401">
            <v>4</v>
          </cell>
          <cell r="CG2401">
            <v>4</v>
          </cell>
        </row>
        <row r="2402">
          <cell r="D2402" t="str">
            <v>304NCW0-902-C14MN</v>
          </cell>
          <cell r="E2402" t="str">
            <v>304NCW0</v>
          </cell>
          <cell r="F2402" t="str">
            <v>AMORY</v>
          </cell>
          <cell r="G2402" t="str">
            <v>902</v>
          </cell>
          <cell r="H2402" t="str">
            <v>BLACK/GREY BISE</v>
          </cell>
          <cell r="I2402">
            <v>1.2110000000000001</v>
          </cell>
          <cell r="J2402">
            <v>12</v>
          </cell>
          <cell r="K2402">
            <v>0</v>
          </cell>
          <cell r="L2402">
            <v>6</v>
          </cell>
          <cell r="M2402">
            <v>0</v>
          </cell>
          <cell r="N2402">
            <v>10</v>
          </cell>
          <cell r="O2402">
            <v>0</v>
          </cell>
          <cell r="P2402">
            <v>5</v>
          </cell>
          <cell r="Q2402">
            <v>0</v>
          </cell>
          <cell r="R2402" t="str">
            <v>ETE 2019</v>
          </cell>
          <cell r="S2402" t="str">
            <v>SHOES</v>
          </cell>
          <cell r="T2402" t="str">
            <v>MAN</v>
          </cell>
          <cell r="U2402" t="str">
            <v>40-1|41-1|42-2|43-3|44-3|45-2|46-1|47-1</v>
          </cell>
          <cell r="V2402" t="str">
            <v>C14MN</v>
          </cell>
          <cell r="W2402">
            <v>154</v>
          </cell>
          <cell r="X2402">
            <v>11</v>
          </cell>
          <cell r="CG2402">
            <v>11</v>
          </cell>
        </row>
        <row r="2403">
          <cell r="D2403" t="str">
            <v>304NCW0-929-C14MN</v>
          </cell>
          <cell r="E2403" t="str">
            <v>304NCW0</v>
          </cell>
          <cell r="F2403" t="str">
            <v>AMORY</v>
          </cell>
          <cell r="G2403" t="str">
            <v>929</v>
          </cell>
          <cell r="H2403" t="str">
            <v>BLUE NAVY/WHITE</v>
          </cell>
          <cell r="I2403">
            <v>1.2110000000000001</v>
          </cell>
          <cell r="J2403">
            <v>12</v>
          </cell>
          <cell r="K2403">
            <v>0</v>
          </cell>
          <cell r="L2403">
            <v>6</v>
          </cell>
          <cell r="M2403">
            <v>0</v>
          </cell>
          <cell r="N2403">
            <v>10</v>
          </cell>
          <cell r="O2403">
            <v>0</v>
          </cell>
          <cell r="P2403">
            <v>5</v>
          </cell>
          <cell r="Q2403">
            <v>0</v>
          </cell>
          <cell r="R2403" t="str">
            <v>ETE 2019</v>
          </cell>
          <cell r="S2403" t="str">
            <v>SHOES</v>
          </cell>
          <cell r="T2403" t="str">
            <v>MAN</v>
          </cell>
          <cell r="U2403" t="str">
            <v>40-1|41-1|42-2|43-3|44-3|45-2|46-1|47-1</v>
          </cell>
          <cell r="V2403" t="str">
            <v>C14MN</v>
          </cell>
          <cell r="W2403">
            <v>84</v>
          </cell>
          <cell r="X2403">
            <v>6</v>
          </cell>
          <cell r="CG2403">
            <v>6</v>
          </cell>
        </row>
        <row r="2404">
          <cell r="D2404" t="str">
            <v>304P2J0-901-C12M</v>
          </cell>
          <cell r="E2404" t="str">
            <v>304P2J0</v>
          </cell>
          <cell r="F2404" t="str">
            <v xml:space="preserve">ARAPAIMA  MAN </v>
          </cell>
          <cell r="G2404" t="str">
            <v>901</v>
          </cell>
          <cell r="H2404" t="str">
            <v>NAVY DENIM</v>
          </cell>
          <cell r="I2404">
            <v>6.3710000000000004</v>
          </cell>
          <cell r="J2404">
            <v>40</v>
          </cell>
          <cell r="K2404">
            <v>0</v>
          </cell>
          <cell r="L2404">
            <v>20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  <cell r="R2404" t="str">
            <v>ETE 2019</v>
          </cell>
          <cell r="S2404" t="str">
            <v>SHOES</v>
          </cell>
          <cell r="T2404" t="str">
            <v>MAN</v>
          </cell>
          <cell r="U2404" t="str">
            <v>40-1|41-2|42-2|43-3|44-2|45-1|46-1</v>
          </cell>
          <cell r="V2404" t="str">
            <v>C12M</v>
          </cell>
          <cell r="W2404">
            <v>12</v>
          </cell>
          <cell r="X2404">
            <v>1</v>
          </cell>
          <cell r="CG2404">
            <v>1</v>
          </cell>
        </row>
        <row r="2405">
          <cell r="D2405" t="str">
            <v>304P2K0-900-PAI</v>
          </cell>
          <cell r="E2405" t="str">
            <v>304P2K0</v>
          </cell>
          <cell r="F2405" t="str">
            <v>VELOCE V KID</v>
          </cell>
          <cell r="G2405" t="str">
            <v>900</v>
          </cell>
          <cell r="H2405" t="str">
            <v xml:space="preserve">BLACK ACID GREEN </v>
          </cell>
          <cell r="I2405">
            <v>7.7</v>
          </cell>
          <cell r="J2405">
            <v>30</v>
          </cell>
          <cell r="K2405">
            <v>0</v>
          </cell>
          <cell r="L2405">
            <v>15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  <cell r="R2405" t="str">
            <v>ETE 2019</v>
          </cell>
          <cell r="S2405" t="str">
            <v>SHOES</v>
          </cell>
          <cell r="T2405" t="str">
            <v>KID</v>
          </cell>
          <cell r="U2405" t="str">
            <v>(vide)</v>
          </cell>
          <cell r="V2405" t="str">
            <v>PAI</v>
          </cell>
          <cell r="W2405">
            <v>6</v>
          </cell>
          <cell r="X2405">
            <v>6</v>
          </cell>
          <cell r="AE2405">
            <v>1</v>
          </cell>
          <cell r="AG2405">
            <v>1</v>
          </cell>
          <cell r="AH2405">
            <v>1</v>
          </cell>
          <cell r="AJ2405">
            <v>1</v>
          </cell>
          <cell r="AK2405">
            <v>1</v>
          </cell>
          <cell r="AL2405">
            <v>1</v>
          </cell>
        </row>
        <row r="2406">
          <cell r="D2406" t="str">
            <v>304QGJ0-900-C8J</v>
          </cell>
          <cell r="E2406" t="str">
            <v>304QGJ0</v>
          </cell>
          <cell r="F2406" t="str">
            <v>VELOCE LACE KID</v>
          </cell>
          <cell r="G2406" t="str">
            <v>900</v>
          </cell>
          <cell r="H2406" t="str">
            <v>BLACK ACID GREEN</v>
          </cell>
          <cell r="I2406">
            <v>7.9080000000000004</v>
          </cell>
          <cell r="J2406">
            <v>30</v>
          </cell>
          <cell r="K2406">
            <v>0</v>
          </cell>
          <cell r="L2406">
            <v>15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  <cell r="R2406" t="str">
            <v>ETE 2019</v>
          </cell>
          <cell r="S2406" t="str">
            <v>SHOES</v>
          </cell>
          <cell r="T2406" t="str">
            <v>KID</v>
          </cell>
          <cell r="U2406" t="str">
            <v>36-3|37-2|38-2|39-1</v>
          </cell>
          <cell r="V2406" t="str">
            <v>C8J</v>
          </cell>
          <cell r="W2406">
            <v>16</v>
          </cell>
          <cell r="X2406">
            <v>2</v>
          </cell>
          <cell r="CG2406">
            <v>2</v>
          </cell>
        </row>
        <row r="2407">
          <cell r="D2407" t="str">
            <v>304QKE0_KSI-900-PAI</v>
          </cell>
          <cell r="E2407" t="str">
            <v>304QKE0_KSI</v>
          </cell>
          <cell r="F2407" t="str">
            <v>LOGO SAKAO</v>
          </cell>
          <cell r="G2407" t="str">
            <v>900</v>
          </cell>
          <cell r="H2407" t="str">
            <v>WHITE/BLUE MARINE</v>
          </cell>
          <cell r="I2407">
            <v>6.53</v>
          </cell>
          <cell r="J2407">
            <v>40</v>
          </cell>
          <cell r="K2407">
            <v>0</v>
          </cell>
          <cell r="L2407">
            <v>20</v>
          </cell>
          <cell r="M2407">
            <v>0</v>
          </cell>
          <cell r="N2407">
            <v>35</v>
          </cell>
          <cell r="O2407">
            <v>0</v>
          </cell>
          <cell r="P2407">
            <v>17.5</v>
          </cell>
          <cell r="Q2407">
            <v>0</v>
          </cell>
          <cell r="R2407" t="str">
            <v>ETE 2019</v>
          </cell>
          <cell r="S2407" t="str">
            <v>SHOES</v>
          </cell>
          <cell r="T2407" t="str">
            <v>UNISEX</v>
          </cell>
          <cell r="U2407" t="str">
            <v>(vide)</v>
          </cell>
          <cell r="V2407" t="str">
            <v>PAI</v>
          </cell>
          <cell r="W2407">
            <v>689</v>
          </cell>
          <cell r="X2407">
            <v>689</v>
          </cell>
          <cell r="AP2407">
            <v>17</v>
          </cell>
          <cell r="AQ2407">
            <v>78</v>
          </cell>
          <cell r="AR2407">
            <v>95</v>
          </cell>
          <cell r="AS2407">
            <v>137</v>
          </cell>
          <cell r="AT2407">
            <v>160</v>
          </cell>
          <cell r="AU2407">
            <v>102</v>
          </cell>
          <cell r="AV2407">
            <v>71</v>
          </cell>
          <cell r="AW2407">
            <v>29</v>
          </cell>
        </row>
        <row r="2408">
          <cell r="D2408" t="str">
            <v>304QKE0_KSI-903-PAI</v>
          </cell>
          <cell r="E2408" t="str">
            <v>304QKE0_KSI</v>
          </cell>
          <cell r="F2408" t="str">
            <v>LOGO SAKAO</v>
          </cell>
          <cell r="G2408" t="str">
            <v>903</v>
          </cell>
          <cell r="H2408" t="str">
            <v>BLUE MARINE/WHITE</v>
          </cell>
          <cell r="I2408">
            <v>6.53</v>
          </cell>
          <cell r="J2408">
            <v>40</v>
          </cell>
          <cell r="K2408">
            <v>0</v>
          </cell>
          <cell r="L2408">
            <v>20</v>
          </cell>
          <cell r="M2408">
            <v>0</v>
          </cell>
          <cell r="N2408">
            <v>35</v>
          </cell>
          <cell r="O2408">
            <v>0</v>
          </cell>
          <cell r="P2408">
            <v>17.5</v>
          </cell>
          <cell r="Q2408">
            <v>0</v>
          </cell>
          <cell r="R2408" t="str">
            <v>ETE 2019</v>
          </cell>
          <cell r="S2408" t="str">
            <v>SHOES</v>
          </cell>
          <cell r="T2408" t="str">
            <v>UNISEX</v>
          </cell>
          <cell r="U2408" t="str">
            <v>(vide)</v>
          </cell>
          <cell r="V2408" t="str">
            <v>PAI</v>
          </cell>
          <cell r="W2408">
            <v>567</v>
          </cell>
          <cell r="X2408">
            <v>567</v>
          </cell>
          <cell r="AP2408">
            <v>24</v>
          </cell>
          <cell r="AQ2408">
            <v>65</v>
          </cell>
          <cell r="AR2408">
            <v>68</v>
          </cell>
          <cell r="AS2408">
            <v>110</v>
          </cell>
          <cell r="AT2408">
            <v>134</v>
          </cell>
          <cell r="AU2408">
            <v>95</v>
          </cell>
          <cell r="AV2408">
            <v>50</v>
          </cell>
          <cell r="AW2408">
            <v>21</v>
          </cell>
        </row>
        <row r="2409">
          <cell r="D2409" t="str">
            <v>304QKE0_KSI-904-PAI</v>
          </cell>
          <cell r="E2409" t="str">
            <v>304QKE0_KSI</v>
          </cell>
          <cell r="F2409" t="str">
            <v>LOGO SAKAO</v>
          </cell>
          <cell r="G2409" t="str">
            <v>904</v>
          </cell>
          <cell r="H2409" t="str">
            <v>RED/WHITE</v>
          </cell>
          <cell r="I2409">
            <v>6.53</v>
          </cell>
          <cell r="J2409">
            <v>40</v>
          </cell>
          <cell r="K2409">
            <v>0</v>
          </cell>
          <cell r="L2409">
            <v>20</v>
          </cell>
          <cell r="M2409">
            <v>0</v>
          </cell>
          <cell r="N2409">
            <v>35</v>
          </cell>
          <cell r="O2409">
            <v>0</v>
          </cell>
          <cell r="P2409">
            <v>17.5</v>
          </cell>
          <cell r="Q2409">
            <v>0</v>
          </cell>
          <cell r="R2409" t="str">
            <v>ETE 2019</v>
          </cell>
          <cell r="S2409" t="str">
            <v>SHOES</v>
          </cell>
          <cell r="T2409" t="str">
            <v>UNISEX</v>
          </cell>
          <cell r="U2409" t="str">
            <v>(vide)</v>
          </cell>
          <cell r="V2409" t="str">
            <v>PAI</v>
          </cell>
          <cell r="W2409">
            <v>417</v>
          </cell>
          <cell r="X2409">
            <v>417</v>
          </cell>
          <cell r="AP2409">
            <v>16</v>
          </cell>
          <cell r="AQ2409">
            <v>40</v>
          </cell>
          <cell r="AR2409">
            <v>43</v>
          </cell>
          <cell r="AS2409">
            <v>69</v>
          </cell>
          <cell r="AT2409">
            <v>111</v>
          </cell>
          <cell r="AU2409">
            <v>76</v>
          </cell>
          <cell r="AV2409">
            <v>39</v>
          </cell>
          <cell r="AW2409">
            <v>23</v>
          </cell>
        </row>
        <row r="2410">
          <cell r="D2410" t="str">
            <v>304T790-906-C8MN</v>
          </cell>
          <cell r="E2410" t="str">
            <v>304T790</v>
          </cell>
          <cell r="F2410" t="str">
            <v xml:space="preserve">FERENERS MAN </v>
          </cell>
          <cell r="G2410" t="str">
            <v>906</v>
          </cell>
          <cell r="H2410" t="str">
            <v>BLACK/TURQUOISE LT</v>
          </cell>
          <cell r="I2410">
            <v>11.016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 t="str">
            <v>HIVER 2019</v>
          </cell>
          <cell r="S2410" t="str">
            <v>SHOES</v>
          </cell>
          <cell r="T2410" t="str">
            <v>MAN</v>
          </cell>
          <cell r="U2410" t="str">
            <v>40-1|41-1|42-2|43-2|44-1|45-1</v>
          </cell>
          <cell r="V2410" t="str">
            <v>C8MN</v>
          </cell>
          <cell r="W2410">
            <v>616</v>
          </cell>
          <cell r="X2410">
            <v>77</v>
          </cell>
          <cell r="CG2410">
            <v>77</v>
          </cell>
        </row>
        <row r="2411">
          <cell r="D2411" t="str">
            <v>304T790-A03-C8MN</v>
          </cell>
          <cell r="E2411" t="str">
            <v>304T790</v>
          </cell>
          <cell r="F2411" t="str">
            <v xml:space="preserve">FERENERS MAN </v>
          </cell>
          <cell r="G2411" t="str">
            <v>A03</v>
          </cell>
          <cell r="H2411" t="str">
            <v xml:space="preserve">WHITE BLACK YELLOW </v>
          </cell>
          <cell r="I2411">
            <v>11.016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 t="str">
            <v>HIVER 2019</v>
          </cell>
          <cell r="S2411" t="str">
            <v>SHOES</v>
          </cell>
          <cell r="T2411" t="str">
            <v>MAN</v>
          </cell>
          <cell r="U2411" t="str">
            <v>40-1|41-1|42-2|43-2|44-1|45-1</v>
          </cell>
          <cell r="V2411" t="str">
            <v>C8MN</v>
          </cell>
          <cell r="W2411">
            <v>840</v>
          </cell>
          <cell r="X2411">
            <v>105</v>
          </cell>
          <cell r="CG2411">
            <v>105</v>
          </cell>
        </row>
        <row r="2412">
          <cell r="D2412" t="str">
            <v>304T9J0_ITS-922-PAI</v>
          </cell>
          <cell r="E2412" t="str">
            <v>304T9J0_ITS</v>
          </cell>
          <cell r="F2412" t="str">
            <v xml:space="preserve">PALAVELA 5 LACE  KID </v>
          </cell>
          <cell r="G2412" t="str">
            <v>922</v>
          </cell>
          <cell r="H2412" t="str">
            <v xml:space="preserve">WHITE BLUE PRINCESS </v>
          </cell>
          <cell r="I2412">
            <v>6.157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  <cell r="O2412">
            <v>0</v>
          </cell>
          <cell r="P2412">
            <v>0</v>
          </cell>
          <cell r="Q2412">
            <v>0</v>
          </cell>
          <cell r="R2412" t="str">
            <v>HIVER 2020</v>
          </cell>
          <cell r="S2412" t="str">
            <v>SHOES</v>
          </cell>
          <cell r="T2412" t="str">
            <v>KID</v>
          </cell>
          <cell r="U2412" t="str">
            <v>(vide)</v>
          </cell>
          <cell r="V2412" t="str">
            <v>PAI</v>
          </cell>
          <cell r="W2412">
            <v>5076</v>
          </cell>
          <cell r="X2412">
            <v>5076</v>
          </cell>
          <cell r="AL2412">
            <v>277</v>
          </cell>
          <cell r="AM2412">
            <v>959</v>
          </cell>
          <cell r="AN2412">
            <v>1299</v>
          </cell>
          <cell r="AO2412">
            <v>1336</v>
          </cell>
          <cell r="AP2412">
            <v>1205</v>
          </cell>
        </row>
        <row r="2413">
          <cell r="D2413" t="str">
            <v>304T9J0_ITS-923-PAI</v>
          </cell>
          <cell r="E2413" t="str">
            <v>304T9J0_ITS</v>
          </cell>
          <cell r="F2413" t="str">
            <v xml:space="preserve">PALAVELA 5 LACE  KID </v>
          </cell>
          <cell r="G2413" t="str">
            <v>923</v>
          </cell>
          <cell r="H2413" t="str">
            <v xml:space="preserve">WHITE FUSHIA </v>
          </cell>
          <cell r="I2413">
            <v>6.157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  <cell r="Q2413">
            <v>0</v>
          </cell>
          <cell r="R2413" t="str">
            <v>HIVER 2020</v>
          </cell>
          <cell r="S2413" t="str">
            <v>SHOES</v>
          </cell>
          <cell r="T2413" t="str">
            <v>KID</v>
          </cell>
          <cell r="U2413" t="str">
            <v>(vide)</v>
          </cell>
          <cell r="V2413" t="str">
            <v>PAI</v>
          </cell>
          <cell r="W2413">
            <v>7350</v>
          </cell>
          <cell r="X2413">
            <v>7350</v>
          </cell>
          <cell r="AL2413">
            <v>778</v>
          </cell>
          <cell r="AM2413">
            <v>1723</v>
          </cell>
          <cell r="AN2413">
            <v>1771</v>
          </cell>
          <cell r="AO2413">
            <v>1455</v>
          </cell>
          <cell r="AP2413">
            <v>1623</v>
          </cell>
        </row>
        <row r="2414">
          <cell r="D2414" t="str">
            <v>304T9K0_ITS-922-PAI</v>
          </cell>
          <cell r="E2414" t="str">
            <v>304T9K0_ITS</v>
          </cell>
          <cell r="F2414" t="str">
            <v xml:space="preserve">PALAVELA 5 V KID </v>
          </cell>
          <cell r="G2414" t="str">
            <v>922</v>
          </cell>
          <cell r="H2414" t="str">
            <v xml:space="preserve">WHITE BLUE PRINCESS </v>
          </cell>
          <cell r="I2414">
            <v>5.907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  <cell r="O2414">
            <v>0</v>
          </cell>
          <cell r="P2414">
            <v>0</v>
          </cell>
          <cell r="Q2414">
            <v>0</v>
          </cell>
          <cell r="R2414" t="str">
            <v>HIVER 2020</v>
          </cell>
          <cell r="S2414" t="str">
            <v>SHOES</v>
          </cell>
          <cell r="T2414" t="str">
            <v>KID</v>
          </cell>
          <cell r="U2414" t="str">
            <v>(vide)</v>
          </cell>
          <cell r="V2414" t="str">
            <v>PAI</v>
          </cell>
          <cell r="W2414">
            <v>4848</v>
          </cell>
          <cell r="X2414">
            <v>4848</v>
          </cell>
          <cell r="AE2414">
            <v>415</v>
          </cell>
          <cell r="AF2414">
            <v>680</v>
          </cell>
          <cell r="AG2414">
            <v>645</v>
          </cell>
          <cell r="AH2414">
            <v>589</v>
          </cell>
          <cell r="AI2414">
            <v>895</v>
          </cell>
          <cell r="AJ2414">
            <v>755</v>
          </cell>
          <cell r="AK2414">
            <v>869</v>
          </cell>
        </row>
        <row r="2415">
          <cell r="D2415" t="str">
            <v>304T9K0_ITS-923-PAI</v>
          </cell>
          <cell r="E2415" t="str">
            <v>304T9K0_ITS</v>
          </cell>
          <cell r="F2415" t="str">
            <v xml:space="preserve">PALAVELA 5 V KID </v>
          </cell>
          <cell r="G2415" t="str">
            <v>923</v>
          </cell>
          <cell r="H2415" t="str">
            <v xml:space="preserve">WHITE FUSHIA </v>
          </cell>
          <cell r="I2415">
            <v>5.907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  <cell r="R2415" t="str">
            <v>HIVER 2020</v>
          </cell>
          <cell r="S2415" t="str">
            <v>SHOES</v>
          </cell>
          <cell r="T2415" t="str">
            <v>KID</v>
          </cell>
          <cell r="U2415" t="str">
            <v>(vide)</v>
          </cell>
          <cell r="V2415" t="str">
            <v>PAI</v>
          </cell>
          <cell r="W2415">
            <v>3111</v>
          </cell>
          <cell r="X2415">
            <v>3111</v>
          </cell>
          <cell r="AE2415">
            <v>270</v>
          </cell>
          <cell r="AF2415">
            <v>313</v>
          </cell>
          <cell r="AG2415">
            <v>368</v>
          </cell>
          <cell r="AH2415">
            <v>357</v>
          </cell>
          <cell r="AI2415">
            <v>584</v>
          </cell>
          <cell r="AJ2415">
            <v>398</v>
          </cell>
          <cell r="AK2415">
            <v>821</v>
          </cell>
        </row>
        <row r="2416">
          <cell r="D2416" t="str">
            <v>3112YNW-A22-PAI</v>
          </cell>
          <cell r="E2416" t="str">
            <v>3112YNW</v>
          </cell>
          <cell r="F2416" t="str">
            <v>VANDHI VELCRO</v>
          </cell>
          <cell r="G2416" t="str">
            <v>A22</v>
          </cell>
          <cell r="H2416" t="str">
            <v>WHITE/PINK</v>
          </cell>
          <cell r="I2416">
            <v>8.17</v>
          </cell>
          <cell r="J2416">
            <v>35</v>
          </cell>
          <cell r="K2416">
            <v>0</v>
          </cell>
          <cell r="L2416">
            <v>17.5</v>
          </cell>
          <cell r="M2416">
            <v>0</v>
          </cell>
          <cell r="N2416">
            <v>32</v>
          </cell>
          <cell r="O2416">
            <v>0</v>
          </cell>
          <cell r="P2416">
            <v>16</v>
          </cell>
          <cell r="Q2416">
            <v>0</v>
          </cell>
          <cell r="R2416" t="str">
            <v>ETE 2020</v>
          </cell>
          <cell r="S2416" t="str">
            <v>SHOES</v>
          </cell>
          <cell r="T2416" t="str">
            <v>KID</v>
          </cell>
          <cell r="U2416" t="str">
            <v>(vide)</v>
          </cell>
          <cell r="V2416" t="str">
            <v>PAI</v>
          </cell>
          <cell r="W2416">
            <v>408</v>
          </cell>
          <cell r="X2416">
            <v>408</v>
          </cell>
          <cell r="AE2416">
            <v>34</v>
          </cell>
          <cell r="AF2416">
            <v>34</v>
          </cell>
          <cell r="AG2416">
            <v>68</v>
          </cell>
          <cell r="AH2416">
            <v>68</v>
          </cell>
          <cell r="AI2416">
            <v>102</v>
          </cell>
          <cell r="AJ2416">
            <v>68</v>
          </cell>
          <cell r="AK2416">
            <v>34</v>
          </cell>
        </row>
        <row r="2417">
          <cell r="D2417" t="str">
            <v>31138MW-A41-C14K</v>
          </cell>
          <cell r="E2417" t="str">
            <v>31138MW</v>
          </cell>
          <cell r="F2417" t="str">
            <v>MOONEY KID</v>
          </cell>
          <cell r="G2417" t="str">
            <v>A41</v>
          </cell>
          <cell r="H2417" t="str">
            <v>LEATHER/BEIGE MOONBEAM</v>
          </cell>
          <cell r="I2417">
            <v>2.512</v>
          </cell>
          <cell r="J2417">
            <v>12</v>
          </cell>
          <cell r="K2417">
            <v>0</v>
          </cell>
          <cell r="L2417">
            <v>6</v>
          </cell>
          <cell r="M2417">
            <v>0</v>
          </cell>
          <cell r="N2417">
            <v>10</v>
          </cell>
          <cell r="O2417">
            <v>0</v>
          </cell>
          <cell r="P2417">
            <v>5</v>
          </cell>
          <cell r="Q2417">
            <v>0</v>
          </cell>
          <cell r="R2417" t="str">
            <v>ETE 2020</v>
          </cell>
          <cell r="S2417" t="str">
            <v>SHOES</v>
          </cell>
          <cell r="T2417" t="str">
            <v>KID</v>
          </cell>
          <cell r="U2417" t="str">
            <v>28-1|29-1|30-2|31-2|32-3|33-2|34-2|35-1</v>
          </cell>
          <cell r="V2417" t="str">
            <v>C14K</v>
          </cell>
          <cell r="W2417">
            <v>266</v>
          </cell>
          <cell r="X2417">
            <v>19</v>
          </cell>
          <cell r="CG2417">
            <v>19</v>
          </cell>
        </row>
        <row r="2418">
          <cell r="D2418" t="str">
            <v>31138MW-A43-C14K</v>
          </cell>
          <cell r="E2418" t="str">
            <v>31138MW</v>
          </cell>
          <cell r="F2418" t="str">
            <v>MOONEY KID</v>
          </cell>
          <cell r="G2418" t="str">
            <v>A43</v>
          </cell>
          <cell r="H2418" t="str">
            <v>LEATHER/ORANGE FLUO</v>
          </cell>
          <cell r="I2418">
            <v>2.512</v>
          </cell>
          <cell r="J2418">
            <v>12</v>
          </cell>
          <cell r="K2418">
            <v>0</v>
          </cell>
          <cell r="L2418">
            <v>6</v>
          </cell>
          <cell r="M2418">
            <v>0</v>
          </cell>
          <cell r="N2418">
            <v>10</v>
          </cell>
          <cell r="O2418">
            <v>0</v>
          </cell>
          <cell r="P2418">
            <v>5</v>
          </cell>
          <cell r="Q2418">
            <v>0</v>
          </cell>
          <cell r="R2418" t="str">
            <v>ETE 2020</v>
          </cell>
          <cell r="S2418" t="str">
            <v>SHOES</v>
          </cell>
          <cell r="T2418" t="str">
            <v>KID</v>
          </cell>
          <cell r="U2418" t="str">
            <v>28-1|29-1|30-2|31-2|32-3|33-2|34-2|35-1</v>
          </cell>
          <cell r="V2418" t="str">
            <v>C14K</v>
          </cell>
          <cell r="W2418">
            <v>252</v>
          </cell>
          <cell r="X2418">
            <v>18</v>
          </cell>
          <cell r="CG2418">
            <v>18</v>
          </cell>
        </row>
        <row r="2419">
          <cell r="D2419" t="str">
            <v>31159KW-A00-PAI</v>
          </cell>
          <cell r="E2419" t="str">
            <v>31159KW</v>
          </cell>
          <cell r="F2419" t="str">
            <v>SAKAO</v>
          </cell>
          <cell r="G2419" t="str">
            <v>A00</v>
          </cell>
          <cell r="H2419" t="str">
            <v xml:space="preserve">BLUE MARINE RED BLAZE WHITE </v>
          </cell>
          <cell r="I2419">
            <v>6.8380000000000001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 t="str">
            <v>ETE 2020</v>
          </cell>
          <cell r="S2419" t="str">
            <v>SHOES</v>
          </cell>
          <cell r="T2419" t="str">
            <v>WOMAN</v>
          </cell>
          <cell r="U2419" t="str">
            <v>(vide)</v>
          </cell>
          <cell r="V2419" t="str">
            <v>PAI</v>
          </cell>
          <cell r="W2419">
            <v>809</v>
          </cell>
          <cell r="X2419">
            <v>809</v>
          </cell>
          <cell r="AQ2419">
            <v>60</v>
          </cell>
          <cell r="AR2419">
            <v>141</v>
          </cell>
          <cell r="AS2419">
            <v>178</v>
          </cell>
          <cell r="AT2419">
            <v>180</v>
          </cell>
          <cell r="AU2419">
            <v>135</v>
          </cell>
          <cell r="AV2419">
            <v>74</v>
          </cell>
          <cell r="AW2419">
            <v>41</v>
          </cell>
        </row>
        <row r="2420">
          <cell r="D2420" t="str">
            <v>31159KW-A01-PAI</v>
          </cell>
          <cell r="E2420" t="str">
            <v>31159KW</v>
          </cell>
          <cell r="F2420" t="str">
            <v>SAKAO</v>
          </cell>
          <cell r="G2420" t="str">
            <v>A01</v>
          </cell>
          <cell r="H2420" t="str">
            <v>RED BLAZE-BLUE MARINE-WHITE</v>
          </cell>
          <cell r="I2420">
            <v>6.8380000000000001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  <cell r="Q2420">
            <v>0</v>
          </cell>
          <cell r="R2420" t="str">
            <v>ETE 2020</v>
          </cell>
          <cell r="S2420" t="str">
            <v>SHOES</v>
          </cell>
          <cell r="T2420" t="str">
            <v>WOMAN</v>
          </cell>
          <cell r="U2420" t="str">
            <v>(vide)</v>
          </cell>
          <cell r="V2420" t="str">
            <v>PAI</v>
          </cell>
          <cell r="W2420">
            <v>187</v>
          </cell>
          <cell r="X2420">
            <v>187</v>
          </cell>
          <cell r="AQ2420">
            <v>10</v>
          </cell>
          <cell r="AR2420">
            <v>37</v>
          </cell>
          <cell r="AS2420">
            <v>45</v>
          </cell>
          <cell r="AT2420">
            <v>39</v>
          </cell>
          <cell r="AU2420">
            <v>35</v>
          </cell>
          <cell r="AV2420">
            <v>19</v>
          </cell>
          <cell r="AW2420">
            <v>2</v>
          </cell>
        </row>
        <row r="2421">
          <cell r="D2421" t="str">
            <v>31159KW-A02-PAI</v>
          </cell>
          <cell r="E2421" t="str">
            <v>31159KW</v>
          </cell>
          <cell r="F2421" t="str">
            <v>SAKAO</v>
          </cell>
          <cell r="G2421" t="str">
            <v>A02</v>
          </cell>
          <cell r="H2421" t="str">
            <v>WHITE-BLUE MARINE-RED BLAZE</v>
          </cell>
          <cell r="I2421">
            <v>6.8380000000000001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  <cell r="O2421">
            <v>0</v>
          </cell>
          <cell r="P2421">
            <v>0</v>
          </cell>
          <cell r="Q2421">
            <v>0</v>
          </cell>
          <cell r="R2421" t="str">
            <v>ETE 2020</v>
          </cell>
          <cell r="S2421" t="str">
            <v>SHOES</v>
          </cell>
          <cell r="T2421" t="str">
            <v>WOMAN</v>
          </cell>
          <cell r="U2421" t="str">
            <v>(vide)</v>
          </cell>
          <cell r="V2421" t="str">
            <v>PAI</v>
          </cell>
          <cell r="W2421">
            <v>138</v>
          </cell>
          <cell r="X2421">
            <v>138</v>
          </cell>
          <cell r="AQ2421">
            <v>34</v>
          </cell>
          <cell r="AS2421">
            <v>10</v>
          </cell>
          <cell r="AT2421">
            <v>23</v>
          </cell>
          <cell r="AV2421">
            <v>40</v>
          </cell>
          <cell r="AW2421">
            <v>31</v>
          </cell>
        </row>
        <row r="2422">
          <cell r="D2422" t="str">
            <v>32121NW-943-C12JR</v>
          </cell>
          <cell r="E2422" t="str">
            <v>32121NW</v>
          </cell>
          <cell r="F2422" t="str">
            <v>CASERTA KID</v>
          </cell>
          <cell r="G2422" t="str">
            <v>943</v>
          </cell>
          <cell r="H2422" t="str">
            <v>BLACK/WHITE</v>
          </cell>
          <cell r="I2422">
            <v>2.4159999999999999</v>
          </cell>
          <cell r="J2422">
            <v>18</v>
          </cell>
          <cell r="K2422">
            <v>0</v>
          </cell>
          <cell r="L2422">
            <v>9</v>
          </cell>
          <cell r="M2422">
            <v>0</v>
          </cell>
          <cell r="N2422">
            <v>16</v>
          </cell>
          <cell r="O2422">
            <v>0</v>
          </cell>
          <cell r="P2422">
            <v>8</v>
          </cell>
          <cell r="Q2422">
            <v>0</v>
          </cell>
          <cell r="R2422" t="str">
            <v>ETE 2020</v>
          </cell>
          <cell r="S2422" t="str">
            <v>SHOES</v>
          </cell>
          <cell r="T2422" t="str">
            <v>KID</v>
          </cell>
          <cell r="U2422" t="str">
            <v>35-2|36-3|37-3|38-2|39-2</v>
          </cell>
          <cell r="V2422" t="str">
            <v>C12JR</v>
          </cell>
          <cell r="W2422">
            <v>216</v>
          </cell>
          <cell r="X2422">
            <v>18</v>
          </cell>
          <cell r="CG2422">
            <v>18</v>
          </cell>
        </row>
        <row r="2423">
          <cell r="D2423" t="str">
            <v>32121NW-943-C14KD</v>
          </cell>
          <cell r="E2423" t="str">
            <v>32121NW</v>
          </cell>
          <cell r="F2423" t="str">
            <v>CASERTA KID</v>
          </cell>
          <cell r="G2423" t="str">
            <v>943</v>
          </cell>
          <cell r="H2423" t="str">
            <v>BLACK/WHITE</v>
          </cell>
          <cell r="I2423">
            <v>2.4159999999999999</v>
          </cell>
          <cell r="J2423">
            <v>18</v>
          </cell>
          <cell r="K2423">
            <v>0</v>
          </cell>
          <cell r="L2423">
            <v>9</v>
          </cell>
          <cell r="M2423">
            <v>0</v>
          </cell>
          <cell r="N2423">
            <v>16</v>
          </cell>
          <cell r="O2423">
            <v>0</v>
          </cell>
          <cell r="P2423">
            <v>8</v>
          </cell>
          <cell r="Q2423">
            <v>0</v>
          </cell>
          <cell r="R2423" t="str">
            <v>ETE 2020</v>
          </cell>
          <cell r="S2423" t="str">
            <v>SHOES</v>
          </cell>
          <cell r="T2423" t="str">
            <v>KID</v>
          </cell>
          <cell r="U2423" t="str">
            <v>28-1|29-1|30-2|31-2|32-3|33-3|34-2</v>
          </cell>
          <cell r="V2423" t="str">
            <v>C14KD</v>
          </cell>
          <cell r="W2423">
            <v>308</v>
          </cell>
          <cell r="X2423">
            <v>22</v>
          </cell>
          <cell r="CG2423">
            <v>22</v>
          </cell>
        </row>
        <row r="2424">
          <cell r="D2424" t="str">
            <v>32121NW-A03-C12JR</v>
          </cell>
          <cell r="E2424" t="str">
            <v>32121NW</v>
          </cell>
          <cell r="F2424" t="str">
            <v>CASERTA KID</v>
          </cell>
          <cell r="G2424" t="str">
            <v>A03</v>
          </cell>
          <cell r="H2424" t="str">
            <v>BLUE SKY/SANDWISP/ROSE FOG/GRE</v>
          </cell>
          <cell r="I2424">
            <v>2.4159999999999999</v>
          </cell>
          <cell r="J2424">
            <v>18</v>
          </cell>
          <cell r="K2424">
            <v>0</v>
          </cell>
          <cell r="L2424">
            <v>9</v>
          </cell>
          <cell r="M2424">
            <v>0</v>
          </cell>
          <cell r="N2424">
            <v>16</v>
          </cell>
          <cell r="O2424">
            <v>0</v>
          </cell>
          <cell r="P2424">
            <v>8</v>
          </cell>
          <cell r="Q2424">
            <v>0</v>
          </cell>
          <cell r="R2424" t="str">
            <v>ETE 2020</v>
          </cell>
          <cell r="S2424" t="str">
            <v>SHOES</v>
          </cell>
          <cell r="T2424" t="str">
            <v>KID</v>
          </cell>
          <cell r="U2424" t="str">
            <v>35-2|36-3|37-3|38-2|39-2</v>
          </cell>
          <cell r="V2424" t="str">
            <v>C12JR</v>
          </cell>
          <cell r="W2424">
            <v>216</v>
          </cell>
          <cell r="X2424">
            <v>18</v>
          </cell>
          <cell r="CG2424">
            <v>18</v>
          </cell>
        </row>
        <row r="2425">
          <cell r="D2425" t="str">
            <v>32121NW-A03-C14KD</v>
          </cell>
          <cell r="E2425" t="str">
            <v>32121NW</v>
          </cell>
          <cell r="F2425" t="str">
            <v>CASERTA KID</v>
          </cell>
          <cell r="G2425" t="str">
            <v>A03</v>
          </cell>
          <cell r="H2425" t="str">
            <v>BLUE SKY/SANDWISP/ROSE FOG/GRE</v>
          </cell>
          <cell r="I2425">
            <v>2.4159999999999999</v>
          </cell>
          <cell r="J2425">
            <v>18</v>
          </cell>
          <cell r="K2425">
            <v>0</v>
          </cell>
          <cell r="L2425">
            <v>9</v>
          </cell>
          <cell r="M2425">
            <v>0</v>
          </cell>
          <cell r="N2425">
            <v>16</v>
          </cell>
          <cell r="O2425">
            <v>0</v>
          </cell>
          <cell r="P2425">
            <v>8</v>
          </cell>
          <cell r="Q2425">
            <v>0</v>
          </cell>
          <cell r="R2425" t="str">
            <v>ETE 2020</v>
          </cell>
          <cell r="S2425" t="str">
            <v>SHOES</v>
          </cell>
          <cell r="T2425" t="str">
            <v>KID</v>
          </cell>
          <cell r="U2425" t="str">
            <v>28-1|29-1|30-2|31-2|32-3|33-3|34-2</v>
          </cell>
          <cell r="V2425" t="str">
            <v>C14KD</v>
          </cell>
          <cell r="W2425">
            <v>238</v>
          </cell>
          <cell r="X2425">
            <v>17</v>
          </cell>
          <cell r="CG2425">
            <v>17</v>
          </cell>
        </row>
        <row r="2426">
          <cell r="D2426" t="str">
            <v>32121NW-A09-C12JR</v>
          </cell>
          <cell r="E2426" t="str">
            <v>32121NW</v>
          </cell>
          <cell r="F2426" t="str">
            <v>CASERTA KID</v>
          </cell>
          <cell r="G2426" t="str">
            <v>A09</v>
          </cell>
          <cell r="H2426" t="str">
            <v>ROSE FOG/WHITE</v>
          </cell>
          <cell r="I2426">
            <v>2.4159999999999999</v>
          </cell>
          <cell r="J2426">
            <v>18</v>
          </cell>
          <cell r="K2426">
            <v>0</v>
          </cell>
          <cell r="L2426">
            <v>9</v>
          </cell>
          <cell r="M2426">
            <v>0</v>
          </cell>
          <cell r="N2426">
            <v>16</v>
          </cell>
          <cell r="O2426">
            <v>0</v>
          </cell>
          <cell r="P2426">
            <v>8</v>
          </cell>
          <cell r="Q2426">
            <v>0</v>
          </cell>
          <cell r="R2426" t="str">
            <v>ETE 2020</v>
          </cell>
          <cell r="S2426" t="str">
            <v>SHOES</v>
          </cell>
          <cell r="T2426" t="str">
            <v>KID</v>
          </cell>
          <cell r="U2426" t="str">
            <v>35-2|36-3|37-3|38-2|39-2</v>
          </cell>
          <cell r="V2426" t="str">
            <v>C12JR</v>
          </cell>
          <cell r="W2426">
            <v>408</v>
          </cell>
          <cell r="X2426">
            <v>34</v>
          </cell>
          <cell r="CG2426">
            <v>34</v>
          </cell>
        </row>
        <row r="2427">
          <cell r="D2427" t="str">
            <v>32121NW-A09-C14KD</v>
          </cell>
          <cell r="E2427" t="str">
            <v>32121NW</v>
          </cell>
          <cell r="F2427" t="str">
            <v>CASERTA KID</v>
          </cell>
          <cell r="G2427" t="str">
            <v>A09</v>
          </cell>
          <cell r="H2427" t="str">
            <v>ROSE FOG/WHITE</v>
          </cell>
          <cell r="I2427">
            <v>2.4159999999999999</v>
          </cell>
          <cell r="J2427">
            <v>18</v>
          </cell>
          <cell r="K2427">
            <v>0</v>
          </cell>
          <cell r="L2427">
            <v>9</v>
          </cell>
          <cell r="M2427">
            <v>0</v>
          </cell>
          <cell r="N2427">
            <v>16</v>
          </cell>
          <cell r="O2427">
            <v>0</v>
          </cell>
          <cell r="P2427">
            <v>8</v>
          </cell>
          <cell r="Q2427">
            <v>0</v>
          </cell>
          <cell r="R2427" t="str">
            <v>ETE 2020</v>
          </cell>
          <cell r="S2427" t="str">
            <v>SHOES</v>
          </cell>
          <cell r="T2427" t="str">
            <v>KID</v>
          </cell>
          <cell r="U2427" t="str">
            <v>28-1|29-1|30-2|31-2|32-3|33-3|34-2</v>
          </cell>
          <cell r="V2427" t="str">
            <v>C14KD</v>
          </cell>
          <cell r="W2427">
            <v>182</v>
          </cell>
          <cell r="X2427">
            <v>13</v>
          </cell>
          <cell r="CG2427">
            <v>13</v>
          </cell>
        </row>
        <row r="2428">
          <cell r="D2428" t="str">
            <v>32121NW-A38-C12JR</v>
          </cell>
          <cell r="E2428" t="str">
            <v>32121NW</v>
          </cell>
          <cell r="F2428" t="str">
            <v>CASERTA KID</v>
          </cell>
          <cell r="G2428" t="str">
            <v>A38</v>
          </cell>
          <cell r="H2428" t="str">
            <v>BLUE NAVY/RED/GREEB BRIGHT/YEL</v>
          </cell>
          <cell r="I2428">
            <v>2.4159999999999999</v>
          </cell>
          <cell r="J2428">
            <v>18</v>
          </cell>
          <cell r="K2428">
            <v>0</v>
          </cell>
          <cell r="L2428">
            <v>9</v>
          </cell>
          <cell r="M2428">
            <v>0</v>
          </cell>
          <cell r="N2428">
            <v>16</v>
          </cell>
          <cell r="O2428">
            <v>0</v>
          </cell>
          <cell r="P2428">
            <v>8</v>
          </cell>
          <cell r="Q2428">
            <v>0</v>
          </cell>
          <cell r="R2428" t="str">
            <v>ETE 2020</v>
          </cell>
          <cell r="S2428" t="str">
            <v>SHOES</v>
          </cell>
          <cell r="T2428" t="str">
            <v>KID</v>
          </cell>
          <cell r="U2428" t="str">
            <v>35-2|36-3|37-3|38-2|39-2</v>
          </cell>
          <cell r="V2428" t="str">
            <v>C12JR</v>
          </cell>
          <cell r="W2428">
            <v>300</v>
          </cell>
          <cell r="X2428">
            <v>25</v>
          </cell>
          <cell r="CG2428">
            <v>25</v>
          </cell>
        </row>
        <row r="2429">
          <cell r="D2429" t="str">
            <v>32121NW-A38-C14KD</v>
          </cell>
          <cell r="E2429" t="str">
            <v>32121NW</v>
          </cell>
          <cell r="F2429" t="str">
            <v>CASERTA KID</v>
          </cell>
          <cell r="G2429" t="str">
            <v>A38</v>
          </cell>
          <cell r="H2429" t="str">
            <v>BLUE NAVY/RED/GREEB BRIGHT/YEL</v>
          </cell>
          <cell r="I2429">
            <v>2.4159999999999999</v>
          </cell>
          <cell r="J2429">
            <v>18</v>
          </cell>
          <cell r="K2429">
            <v>0</v>
          </cell>
          <cell r="L2429">
            <v>9</v>
          </cell>
          <cell r="M2429">
            <v>0</v>
          </cell>
          <cell r="N2429">
            <v>16</v>
          </cell>
          <cell r="O2429">
            <v>0</v>
          </cell>
          <cell r="P2429">
            <v>8</v>
          </cell>
          <cell r="Q2429">
            <v>0</v>
          </cell>
          <cell r="R2429" t="str">
            <v>ETE 2020</v>
          </cell>
          <cell r="S2429" t="str">
            <v>SHOES</v>
          </cell>
          <cell r="T2429" t="str">
            <v>KID</v>
          </cell>
          <cell r="U2429" t="str">
            <v>28-1|29-1|30-2|31-2|32-3|33-3|34-2</v>
          </cell>
          <cell r="V2429" t="str">
            <v>C14KD</v>
          </cell>
          <cell r="W2429">
            <v>154</v>
          </cell>
          <cell r="X2429">
            <v>11</v>
          </cell>
          <cell r="CG2429">
            <v>11</v>
          </cell>
        </row>
        <row r="2430">
          <cell r="D2430">
            <v>0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  <cell r="O2430">
            <v>0</v>
          </cell>
          <cell r="P2430">
            <v>0</v>
          </cell>
          <cell r="Q2430">
            <v>0</v>
          </cell>
          <cell r="W2430">
            <v>0</v>
          </cell>
          <cell r="X2430">
            <v>0</v>
          </cell>
        </row>
        <row r="2431">
          <cell r="D2431">
            <v>0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  <cell r="O2431">
            <v>0</v>
          </cell>
          <cell r="P2431">
            <v>0</v>
          </cell>
          <cell r="Q2431">
            <v>0</v>
          </cell>
          <cell r="W2431">
            <v>0</v>
          </cell>
          <cell r="X2431">
            <v>0</v>
          </cell>
        </row>
        <row r="2432">
          <cell r="D2432">
            <v>0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  <cell r="O2432">
            <v>0</v>
          </cell>
          <cell r="P2432">
            <v>0</v>
          </cell>
          <cell r="Q2432">
            <v>0</v>
          </cell>
          <cell r="W2432">
            <v>0</v>
          </cell>
          <cell r="X2432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0" tint="-0.249977111117893"/>
    <pageSetUpPr fitToPage="1"/>
  </sheetPr>
  <dimension ref="A1:CD466"/>
  <sheetViews>
    <sheetView showGridLines="0" tabSelected="1" view="pageBreakPreview" zoomScale="80" zoomScaleSheetLayoutView="80" workbookViewId="0">
      <pane ySplit="8" topLeftCell="A9" activePane="bottomLeft" state="frozen"/>
      <selection activeCell="C106" sqref="C106"/>
      <selection pane="bottomLeft" activeCell="C209" sqref="C209"/>
    </sheetView>
  </sheetViews>
  <sheetFormatPr defaultColWidth="11.5703125" defaultRowHeight="75" customHeight="1"/>
  <cols>
    <col min="1" max="1" width="20.7109375" customWidth="1"/>
    <col min="2" max="2" width="19.7109375" bestFit="1" customWidth="1"/>
    <col min="3" max="3" width="15.7109375" customWidth="1"/>
    <col min="4" max="4" width="34" customWidth="1"/>
    <col min="5" max="5" width="15.140625" customWidth="1"/>
    <col min="6" max="6" width="28.28515625" bestFit="1" customWidth="1"/>
    <col min="7" max="7" width="15.7109375" customWidth="1"/>
    <col min="9" max="12" width="8.7109375" customWidth="1"/>
    <col min="13" max="13" width="35.7109375" customWidth="1"/>
    <col min="14" max="14" width="9.7109375" customWidth="1"/>
    <col min="17" max="61" width="3.7109375" hidden="1" customWidth="1"/>
    <col min="62" max="81" width="3.7109375" customWidth="1"/>
    <col min="82" max="82" width="7.28515625" customWidth="1"/>
  </cols>
  <sheetData>
    <row r="1" spans="1:82" s="1" customFormat="1" ht="35.25">
      <c r="C1" s="2" t="s">
        <v>0</v>
      </c>
      <c r="D1" s="2"/>
      <c r="E1" s="2"/>
      <c r="F1" s="2"/>
      <c r="I1" s="3"/>
      <c r="J1" s="4"/>
      <c r="K1" s="3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BA1" s="6"/>
      <c r="BB1" s="6"/>
      <c r="BC1" s="6"/>
      <c r="BD1" s="6"/>
      <c r="BE1" s="6"/>
      <c r="BG1" s="6"/>
      <c r="BH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7" t="s">
        <v>1</v>
      </c>
    </row>
    <row r="2" spans="1:82" s="8" customFormat="1" ht="14.25">
      <c r="C2" s="9"/>
      <c r="D2" s="9"/>
      <c r="E2" s="9"/>
      <c r="F2" s="9"/>
      <c r="I2" s="10"/>
      <c r="J2" s="11"/>
      <c r="K2" s="10"/>
      <c r="L2" s="11"/>
      <c r="M2" s="12"/>
      <c r="N2" s="13"/>
      <c r="O2" s="13"/>
      <c r="P2" s="13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</row>
    <row r="3" spans="1:82" s="8" customFormat="1" ht="20.25">
      <c r="C3" s="15" t="s">
        <v>2</v>
      </c>
      <c r="D3" s="16"/>
      <c r="E3" s="17">
        <f>+SUBTOTAL(9,O:O)</f>
        <v>38066</v>
      </c>
      <c r="F3" s="18" t="s">
        <v>3</v>
      </c>
      <c r="I3" s="19"/>
      <c r="J3" s="20"/>
      <c r="K3" s="19"/>
      <c r="L3" s="20"/>
      <c r="M3" s="12"/>
      <c r="N3" s="13"/>
      <c r="O3" s="13"/>
      <c r="P3" s="13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</row>
    <row r="4" spans="1:82" s="8" customFormat="1" ht="14.25">
      <c r="C4" s="12"/>
      <c r="D4" s="12"/>
      <c r="E4" s="12"/>
      <c r="F4" s="12"/>
      <c r="I4" s="19"/>
      <c r="J4" s="21"/>
      <c r="K4" s="19"/>
      <c r="L4" s="21"/>
      <c r="M4" s="12"/>
      <c r="N4" s="13"/>
      <c r="O4" s="13"/>
      <c r="P4" s="13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</row>
    <row r="5" spans="1:82" s="8" customFormat="1" ht="14.25">
      <c r="A5" s="22" t="s">
        <v>4</v>
      </c>
      <c r="C5" s="12"/>
      <c r="D5" s="12"/>
      <c r="E5" s="12"/>
      <c r="F5" s="12"/>
      <c r="I5" s="19"/>
      <c r="J5" s="21"/>
      <c r="K5" s="19"/>
      <c r="L5" s="21"/>
      <c r="M5" s="12"/>
      <c r="N5" s="13"/>
      <c r="O5" s="13"/>
      <c r="P5" s="13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</row>
    <row r="6" spans="1:82" s="8" customFormat="1" ht="19.899999999999999" customHeight="1">
      <c r="A6" s="38" t="s">
        <v>5</v>
      </c>
      <c r="B6" s="39" t="s">
        <v>6</v>
      </c>
      <c r="C6" s="38" t="s">
        <v>7</v>
      </c>
      <c r="D6" s="38" t="s">
        <v>8</v>
      </c>
      <c r="E6" s="38" t="s">
        <v>9</v>
      </c>
      <c r="F6" s="38" t="s">
        <v>10</v>
      </c>
      <c r="G6" s="38" t="s">
        <v>11</v>
      </c>
      <c r="H6" s="38" t="s">
        <v>12</v>
      </c>
      <c r="I6" s="40" t="s">
        <v>13</v>
      </c>
      <c r="J6" s="40"/>
      <c r="K6" s="40"/>
      <c r="L6" s="40"/>
      <c r="M6" s="44" t="s">
        <v>14</v>
      </c>
      <c r="N6" s="44" t="s">
        <v>15</v>
      </c>
      <c r="O6" s="44" t="s">
        <v>16</v>
      </c>
      <c r="P6" s="36" t="s">
        <v>17</v>
      </c>
      <c r="Q6" s="37" t="s">
        <v>18</v>
      </c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 t="s">
        <v>19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 t="s">
        <v>20</v>
      </c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 t="s">
        <v>21</v>
      </c>
      <c r="BW6" s="37"/>
      <c r="BX6" s="37"/>
      <c r="BY6" s="37"/>
      <c r="BZ6" s="37"/>
      <c r="CA6" s="37"/>
      <c r="CB6" s="37"/>
      <c r="CC6" s="37"/>
      <c r="CD6" s="23" t="s">
        <v>22</v>
      </c>
    </row>
    <row r="7" spans="1:82" s="8" customFormat="1" ht="19.899999999999999" customHeight="1">
      <c r="A7" s="38"/>
      <c r="B7" s="39"/>
      <c r="C7" s="38"/>
      <c r="D7" s="38"/>
      <c r="E7" s="38"/>
      <c r="F7" s="38"/>
      <c r="G7" s="38"/>
      <c r="H7" s="38"/>
      <c r="I7" s="45" t="s">
        <v>23</v>
      </c>
      <c r="J7" s="45"/>
      <c r="K7" s="45" t="s">
        <v>24</v>
      </c>
      <c r="L7" s="45"/>
      <c r="M7" s="44"/>
      <c r="N7" s="44"/>
      <c r="O7" s="44"/>
      <c r="P7" s="36"/>
      <c r="Q7" s="24" t="s">
        <v>25</v>
      </c>
      <c r="R7" s="24" t="s">
        <v>26</v>
      </c>
      <c r="S7" s="24" t="s">
        <v>27</v>
      </c>
      <c r="T7" s="24" t="s">
        <v>28</v>
      </c>
      <c r="U7" s="24" t="s">
        <v>29</v>
      </c>
      <c r="V7" s="24" t="s">
        <v>30</v>
      </c>
      <c r="W7" s="24" t="s">
        <v>31</v>
      </c>
      <c r="X7" s="24" t="s">
        <v>32</v>
      </c>
      <c r="Y7" s="24" t="s">
        <v>33</v>
      </c>
      <c r="Z7" s="24" t="s">
        <v>34</v>
      </c>
      <c r="AA7" s="24" t="s">
        <v>35</v>
      </c>
      <c r="AB7" s="24" t="s">
        <v>36</v>
      </c>
      <c r="AC7" s="24" t="s">
        <v>37</v>
      </c>
      <c r="AD7" s="24" t="s">
        <v>38</v>
      </c>
      <c r="AE7" s="24" t="s">
        <v>39</v>
      </c>
      <c r="AF7" s="24" t="s">
        <v>40</v>
      </c>
      <c r="AG7" s="24" t="s">
        <v>25</v>
      </c>
      <c r="AH7" s="24" t="s">
        <v>26</v>
      </c>
      <c r="AI7" s="24" t="s">
        <v>41</v>
      </c>
      <c r="AJ7" s="24" t="s">
        <v>27</v>
      </c>
      <c r="AK7" s="24" t="s">
        <v>28</v>
      </c>
      <c r="AL7" s="24" t="s">
        <v>30</v>
      </c>
      <c r="AM7" s="24" t="s">
        <v>42</v>
      </c>
      <c r="AN7" s="24" t="s">
        <v>31</v>
      </c>
      <c r="AO7" s="24" t="s">
        <v>32</v>
      </c>
      <c r="AP7" s="24" t="s">
        <v>33</v>
      </c>
      <c r="AQ7" s="24" t="s">
        <v>35</v>
      </c>
      <c r="AR7" s="24" t="s">
        <v>43</v>
      </c>
      <c r="AS7" s="42" t="s">
        <v>44</v>
      </c>
      <c r="AT7" s="42" t="s">
        <v>45</v>
      </c>
      <c r="AU7" s="42" t="s">
        <v>46</v>
      </c>
      <c r="AV7" s="42" t="s">
        <v>47</v>
      </c>
      <c r="AW7" s="42" t="s">
        <v>48</v>
      </c>
      <c r="AX7" s="42" t="s">
        <v>49</v>
      </c>
      <c r="AY7" s="43" t="s">
        <v>50</v>
      </c>
      <c r="AZ7" s="43" t="s">
        <v>51</v>
      </c>
      <c r="BA7" s="41" t="s">
        <v>52</v>
      </c>
      <c r="BB7" s="41" t="s">
        <v>53</v>
      </c>
      <c r="BC7" s="41" t="s">
        <v>54</v>
      </c>
      <c r="BD7" s="41" t="s">
        <v>55</v>
      </c>
      <c r="BE7" s="41" t="s">
        <v>56</v>
      </c>
      <c r="BF7" s="41" t="s">
        <v>57</v>
      </c>
      <c r="BG7" s="41" t="s">
        <v>58</v>
      </c>
      <c r="BH7" s="41" t="s">
        <v>59</v>
      </c>
      <c r="BI7" s="41" t="s">
        <v>60</v>
      </c>
      <c r="BJ7" s="46" t="s">
        <v>61</v>
      </c>
      <c r="BK7" s="46" t="s">
        <v>62</v>
      </c>
      <c r="BL7" s="41" t="s">
        <v>63</v>
      </c>
      <c r="BM7" s="41" t="s">
        <v>64</v>
      </c>
      <c r="BN7" s="41" t="s">
        <v>65</v>
      </c>
      <c r="BO7" s="41" t="s">
        <v>66</v>
      </c>
      <c r="BP7" s="46" t="s">
        <v>67</v>
      </c>
      <c r="BQ7" s="41" t="s">
        <v>68</v>
      </c>
      <c r="BR7" s="41" t="s">
        <v>69</v>
      </c>
      <c r="BS7" s="41" t="s">
        <v>70</v>
      </c>
      <c r="BT7" s="41" t="s">
        <v>71</v>
      </c>
      <c r="BU7" s="41" t="s">
        <v>72</v>
      </c>
      <c r="BV7" s="41" t="s">
        <v>73</v>
      </c>
      <c r="BW7" s="41" t="s">
        <v>74</v>
      </c>
      <c r="BX7" s="41" t="s">
        <v>75</v>
      </c>
      <c r="BY7" s="41" t="s">
        <v>76</v>
      </c>
      <c r="BZ7" s="41" t="s">
        <v>77</v>
      </c>
      <c r="CA7" s="41" t="s">
        <v>78</v>
      </c>
      <c r="CB7" s="41" t="s">
        <v>79</v>
      </c>
      <c r="CC7" s="41" t="s">
        <v>80</v>
      </c>
      <c r="CD7" s="43" t="s">
        <v>81</v>
      </c>
    </row>
    <row r="8" spans="1:82" s="8" customFormat="1" ht="19.899999999999999" customHeight="1">
      <c r="A8" s="38"/>
      <c r="B8" s="39"/>
      <c r="C8" s="38"/>
      <c r="D8" s="38"/>
      <c r="E8" s="38"/>
      <c r="F8" s="38"/>
      <c r="G8" s="38"/>
      <c r="H8" s="38"/>
      <c r="I8" s="25" t="s">
        <v>82</v>
      </c>
      <c r="J8" s="26" t="s">
        <v>83</v>
      </c>
      <c r="K8" s="25" t="s">
        <v>82</v>
      </c>
      <c r="L8" s="26" t="s">
        <v>83</v>
      </c>
      <c r="M8" s="44"/>
      <c r="N8" s="44"/>
      <c r="O8" s="44"/>
      <c r="P8" s="36"/>
      <c r="Q8" s="24" t="s">
        <v>84</v>
      </c>
      <c r="R8" s="24" t="s">
        <v>85</v>
      </c>
      <c r="S8" s="24" t="s">
        <v>86</v>
      </c>
      <c r="T8" s="24" t="s">
        <v>87</v>
      </c>
      <c r="U8" s="24" t="s">
        <v>88</v>
      </c>
      <c r="V8" s="24" t="s">
        <v>89</v>
      </c>
      <c r="W8" s="24" t="s">
        <v>90</v>
      </c>
      <c r="X8" s="24" t="s">
        <v>91</v>
      </c>
      <c r="Y8" s="24" t="s">
        <v>92</v>
      </c>
      <c r="Z8" s="24" t="s">
        <v>93</v>
      </c>
      <c r="AA8" s="24" t="s">
        <v>94</v>
      </c>
      <c r="AB8" s="24" t="s">
        <v>95</v>
      </c>
      <c r="AC8" s="24" t="s">
        <v>96</v>
      </c>
      <c r="AD8" s="24" t="s">
        <v>97</v>
      </c>
      <c r="AE8" s="24" t="s">
        <v>98</v>
      </c>
      <c r="AF8" s="24" t="s">
        <v>99</v>
      </c>
      <c r="AG8" s="24" t="s">
        <v>100</v>
      </c>
      <c r="AH8" s="24" t="s">
        <v>101</v>
      </c>
      <c r="AI8" s="24" t="s">
        <v>102</v>
      </c>
      <c r="AJ8" s="24" t="s">
        <v>103</v>
      </c>
      <c r="AK8" s="24" t="s">
        <v>104</v>
      </c>
      <c r="AL8" s="24" t="s">
        <v>105</v>
      </c>
      <c r="AM8" s="24" t="s">
        <v>106</v>
      </c>
      <c r="AN8" s="24" t="s">
        <v>107</v>
      </c>
      <c r="AO8" s="24" t="s">
        <v>108</v>
      </c>
      <c r="AP8" s="24" t="s">
        <v>109</v>
      </c>
      <c r="AQ8" s="24" t="s">
        <v>110</v>
      </c>
      <c r="AR8" s="24" t="s">
        <v>111</v>
      </c>
      <c r="AS8" s="42"/>
      <c r="AT8" s="42"/>
      <c r="AU8" s="42"/>
      <c r="AV8" s="42"/>
      <c r="AW8" s="42"/>
      <c r="AX8" s="42"/>
      <c r="AY8" s="43"/>
      <c r="AZ8" s="43"/>
      <c r="BA8" s="41"/>
      <c r="BB8" s="41"/>
      <c r="BC8" s="41"/>
      <c r="BD8" s="41"/>
      <c r="BE8" s="41"/>
      <c r="BF8" s="41"/>
      <c r="BG8" s="41"/>
      <c r="BH8" s="41"/>
      <c r="BI8" s="41"/>
      <c r="BJ8" s="46"/>
      <c r="BK8" s="46"/>
      <c r="BL8" s="41"/>
      <c r="BM8" s="41"/>
      <c r="BN8" s="41"/>
      <c r="BO8" s="41"/>
      <c r="BP8" s="46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</row>
    <row r="9" spans="1:82" s="35" customFormat="1" ht="75" customHeight="1">
      <c r="A9" s="27"/>
      <c r="B9" s="28" t="s">
        <v>112</v>
      </c>
      <c r="C9" s="29" t="str">
        <f>IFERROR(VLOOKUP(B9,'[1]1-BASE'!D$1:CB$65536,2,0),"")</f>
        <v>300G4M0</v>
      </c>
      <c r="D9" s="29" t="str">
        <f>IFERROR(VLOOKUP(B9,'[1]1-BASE'!D$1:CB$65536,3,0),"")</f>
        <v>CABAS SHORT</v>
      </c>
      <c r="E9" s="29" t="str">
        <f>IFERROR(VLOOKUP(B9,'[1]1-BASE'!D$1:CB$65536,4,0),"")</f>
        <v>193</v>
      </c>
      <c r="F9" s="29" t="str">
        <f>IFERROR(VLOOKUP(B9,'[1]1-BASE'!D$1:CB$65536,5,0),"")</f>
        <v>BLUE MARINE</v>
      </c>
      <c r="G9" s="27" t="str">
        <f>IFERROR(VLOOKUP(B9,'[1]1-BASE'!D$1:CB$65536,15,0),"")</f>
        <v>HIVER 2019</v>
      </c>
      <c r="H9" s="27" t="str">
        <f>IFERROR(VLOOKUP(B9,'[1]1-BASE'!D$1:CB$65536,17,0),"")</f>
        <v>MAN</v>
      </c>
      <c r="I9" s="30">
        <f>IFERROR(VLOOKUP(B9,'[1]1-BASE'!D$1:CB$65536,7,0),"")</f>
        <v>20</v>
      </c>
      <c r="J9" s="31">
        <f>IFERROR(I9/2,"")</f>
        <v>10</v>
      </c>
      <c r="K9" s="30">
        <f>IFERROR(VLOOKUP(B9,'[1]1-BASE'!D$1:CB$65536,8,0),"")</f>
        <v>0</v>
      </c>
      <c r="L9" s="31">
        <f>IFERROR(K9/2,"")</f>
        <v>0</v>
      </c>
      <c r="M9" s="29" t="str">
        <f>IFERROR(VLOOKUP(B9,'[1]1-BASE'!D$1:CB$65536,18,0),"")</f>
        <v>(vide)</v>
      </c>
      <c r="N9" s="32" t="str">
        <f>IFERROR(VLOOKUP(B9,'[1]1-BASE'!D$1:CB$65536,19,0),"")</f>
        <v>PCS</v>
      </c>
      <c r="O9" s="32">
        <f>IFERROR(VLOOKUP(B9,'[1]1-BASE'!D$1:CB$65536,20,0),"")</f>
        <v>2</v>
      </c>
      <c r="P9" s="33">
        <f>IFERROR(VLOOKUP(B9,'[1]1-BASE'!D$1:CB$65536,21,0),"")</f>
        <v>2</v>
      </c>
      <c r="Q9" s="34">
        <f>IFERROR(VLOOKUP(B9,'[1]1-BASE'!D$1:DA$65536,22,0),"")</f>
        <v>0</v>
      </c>
      <c r="R9" s="34">
        <f>IFERROR(VLOOKUP(B9,'[1]1-BASE'!D$1:DA$65536,23,0),"")</f>
        <v>0</v>
      </c>
      <c r="S9" s="34">
        <f>IFERROR(VLOOKUP(B9,'[1]1-BASE'!D$1:DA$65536,24,0),"")</f>
        <v>0</v>
      </c>
      <c r="T9" s="34">
        <f>IFERROR(VLOOKUP(B9,'[1]1-BASE'!D$1:DA$65536,25,0),"")</f>
        <v>0</v>
      </c>
      <c r="U9" s="34">
        <f>IFERROR(VLOOKUP(B9,'[1]1-BASE'!D$1:DA$65536,26,0),"")</f>
        <v>0</v>
      </c>
      <c r="V9" s="34">
        <f>IFERROR(VLOOKUP(B9,'[1]1-BASE'!D$1:DA$65536,27,0),"")</f>
        <v>0</v>
      </c>
      <c r="W9" s="34">
        <f>IFERROR(VLOOKUP(B9,'[1]1-BASE'!D$1:DA$65536,28,0),"")</f>
        <v>0</v>
      </c>
      <c r="X9" s="34">
        <f>IFERROR(VLOOKUP(B9,'[1]1-BASE'!D$1:DA$65536,29,0),"")</f>
        <v>0</v>
      </c>
      <c r="Y9" s="34">
        <f>IFERROR(VLOOKUP(B9,'[1]1-BASE'!D$1:DA$65536,30,0),"")</f>
        <v>0</v>
      </c>
      <c r="Z9" s="34">
        <f>IFERROR(VLOOKUP(B9,'[1]1-BASE'!D$1:DA$65536,31,0),"")</f>
        <v>0</v>
      </c>
      <c r="AA9" s="34">
        <f>IFERROR(VLOOKUP(B9,'[1]1-BASE'!D$1:DA$65536,32,0),"")</f>
        <v>0</v>
      </c>
      <c r="AB9" s="34">
        <f>IFERROR(VLOOKUP(B9,'[1]1-BASE'!D$1:DA$65536,33,0),"")</f>
        <v>0</v>
      </c>
      <c r="AC9" s="34">
        <f>IFERROR(VLOOKUP(B9,'[1]1-BASE'!D$1:DA$65536,34,0),"")</f>
        <v>0</v>
      </c>
      <c r="AD9" s="34">
        <f>IFERROR(VLOOKUP(B9,'[1]1-BASE'!D$1:DA$65536,35,0),"")</f>
        <v>0</v>
      </c>
      <c r="AE9" s="34">
        <f>IFERROR(VLOOKUP(B9,'[1]1-BASE'!D$1:DA$65536,36,0),"")</f>
        <v>0</v>
      </c>
      <c r="AF9" s="34">
        <f>IFERROR(VLOOKUP(B9,'[1]1-BASE'!D$1:DA$65536,37,0),"")</f>
        <v>0</v>
      </c>
      <c r="AG9" s="34">
        <f>IFERROR(VLOOKUP(B9,'[1]1-BASE'!D$1:DA$65536,38,0),"")</f>
        <v>0</v>
      </c>
      <c r="AH9" s="34">
        <f>IFERROR(VLOOKUP(B9,'[1]1-BASE'!D$1:DA$65536,39,0),"")</f>
        <v>0</v>
      </c>
      <c r="AI9" s="34">
        <f>IFERROR(VLOOKUP(B9,'[1]1-BASE'!D$1:DA$65536,40,0),"")</f>
        <v>0</v>
      </c>
      <c r="AJ9" s="34">
        <f>IFERROR(VLOOKUP(B9,'[1]1-BASE'!D$1:DA$65536,41,0),"")</f>
        <v>0</v>
      </c>
      <c r="AK9" s="34">
        <f>IFERROR(VLOOKUP(B9,'[1]1-BASE'!D$1:DA$65536,42,0),"")</f>
        <v>0</v>
      </c>
      <c r="AL9" s="34">
        <f>IFERROR(VLOOKUP(B9,'[1]1-BASE'!D$1:DA$65536,43,0),"")</f>
        <v>0</v>
      </c>
      <c r="AM9" s="34">
        <f>IFERROR(VLOOKUP(B9,'[1]1-BASE'!D$1:DA$65536,44,0),"")</f>
        <v>0</v>
      </c>
      <c r="AN9" s="34">
        <f>IFERROR(VLOOKUP(B9,'[1]1-BASE'!D$1:DA$65536,45,0),"")</f>
        <v>0</v>
      </c>
      <c r="AO9" s="34">
        <f>IFERROR(VLOOKUP(B9,'[1]1-BASE'!D$1:DA$65536,46,0),"")</f>
        <v>0</v>
      </c>
      <c r="AP9" s="34">
        <f>IFERROR(VLOOKUP(B9,'[1]1-BASE'!D$1:DA$65536,47,0),"")</f>
        <v>0</v>
      </c>
      <c r="AQ9" s="34">
        <f>IFERROR(VLOOKUP(B9,'[1]1-BASE'!D$1:DA$65536,48,0),"")</f>
        <v>0</v>
      </c>
      <c r="AR9" s="34">
        <f>IFERROR(VLOOKUP(B9,'[1]1-BASE'!D$1:DA$65536,49,0),"")</f>
        <v>0</v>
      </c>
      <c r="AS9" s="34">
        <f>IFERROR(VLOOKUP(B9,'[1]1-BASE'!D$1:DA$65536,50,0),"")</f>
        <v>0</v>
      </c>
      <c r="AT9" s="34">
        <f>IFERROR(VLOOKUP(B9,'[1]1-BASE'!D$1:DA$65536,51,0),"")</f>
        <v>0</v>
      </c>
      <c r="AU9" s="34">
        <f>IFERROR(VLOOKUP(B9,'[1]1-BASE'!D$1:DA$65536,52,0),"")</f>
        <v>0</v>
      </c>
      <c r="AV9" s="34">
        <f>IFERROR(VLOOKUP(B9,'[1]1-BASE'!D$1:DA$65536,53,0),"")</f>
        <v>0</v>
      </c>
      <c r="AW9" s="34">
        <f>IFERROR(VLOOKUP(B9,'[1]1-BASE'!D$1:DA$65536,54,0),"")</f>
        <v>0</v>
      </c>
      <c r="AX9" s="34">
        <f>IFERROR(VLOOKUP(B9,'[1]1-BASE'!D$1:DA$65536,55,0),"")</f>
        <v>0</v>
      </c>
      <c r="AY9" s="34">
        <f>IFERROR(VLOOKUP(B9,'[1]1-BASE'!D$1:DA$65536,87,0),"")</f>
        <v>0</v>
      </c>
      <c r="AZ9" s="34">
        <f>IFERROR(VLOOKUP(B9,'[1]1-BASE'!D$1:DA$65536,86,0),"")</f>
        <v>0</v>
      </c>
      <c r="BA9" s="34">
        <f>IFERROR(VLOOKUP(B9,'[1]1-BASE'!D$1:DA$65536,76,0),"")</f>
        <v>0</v>
      </c>
      <c r="BB9" s="34">
        <f>IFERROR(VLOOKUP(B9,'[1]1-BASE'!D$1:DA$65536,77,0),"")</f>
        <v>0</v>
      </c>
      <c r="BC9" s="34">
        <f>IFERROR(VLOOKUP(B9,'[1]1-BASE'!D$1:DA$65536,78,0),"")</f>
        <v>0</v>
      </c>
      <c r="BD9" s="34">
        <f>IFERROR(VLOOKUP(B9,'[1]1-BASE'!D$1:DA$65536,79,0),"")</f>
        <v>0</v>
      </c>
      <c r="BE9" s="34">
        <f>IFERROR(VLOOKUP(B9,'[1]1-BASE'!D$1:DA$65536,80,0),"")</f>
        <v>0</v>
      </c>
      <c r="BF9" s="34">
        <f>IFERROR(VLOOKUP(B9,'[1]1-BASE'!D$1:DA$65536,83,0),"")</f>
        <v>0</v>
      </c>
      <c r="BG9" s="34">
        <f>IFERROR(VLOOKUP(B9,'[1]1-BASE'!D$1:DA$65536,84,0),"")</f>
        <v>0</v>
      </c>
      <c r="BH9" s="34">
        <f>IFERROR(VLOOKUP(B9,'[1]1-BASE'!D$1:DA$65536,81,0),"")</f>
        <v>0</v>
      </c>
      <c r="BI9" s="34">
        <f>IFERROR(VLOOKUP(B9,'[1]1-BASE'!D$1:DA$65536,85,0),"")</f>
        <v>0</v>
      </c>
      <c r="BJ9" s="34">
        <f>IFERROR(VLOOKUP(B9,'[1]1-BASE'!D$1:DA$65536,56,0),"")</f>
        <v>0</v>
      </c>
      <c r="BK9" s="34">
        <f>IFERROR(VLOOKUP(B9,'[1]1-BASE'!D$1:DA$65536,58,0),"")</f>
        <v>0</v>
      </c>
      <c r="BL9" s="34">
        <f>IFERROR(VLOOKUP(B9,'[1]1-BASE'!D$1:DA$65536,59,0),"")</f>
        <v>0</v>
      </c>
      <c r="BM9" s="34">
        <f>IFERROR(VLOOKUP(B9,'[1]1-BASE'!D$1:DA$65536,61,0),"")</f>
        <v>0</v>
      </c>
      <c r="BN9" s="34">
        <f>IFERROR(VLOOKUP(B9,'[1]1-BASE'!D$1:DA$65536,63,0),"")</f>
        <v>0</v>
      </c>
      <c r="BO9" s="34">
        <f>IFERROR(VLOOKUP(B9,'[1]1-BASE'!D$1:DA$65536,65,0),"")</f>
        <v>0</v>
      </c>
      <c r="BP9" s="34">
        <f>IFERROR(VLOOKUP(B9,'[1]1-BASE'!D$1:DA$65536,57,0),"")</f>
        <v>0</v>
      </c>
      <c r="BQ9" s="34">
        <f>IFERROR(VLOOKUP(B9,'[1]1-BASE'!D$1:DA$65536,60,0),"")</f>
        <v>0</v>
      </c>
      <c r="BR9" s="34">
        <f>IFERROR(VLOOKUP(B9,'[1]1-BASE'!D$1:DA$65536,62,0),"")</f>
        <v>0</v>
      </c>
      <c r="BS9" s="34">
        <f>IFERROR(VLOOKUP(B9,'[1]1-BASE'!D$1:DA$65536,64,0),"")</f>
        <v>0</v>
      </c>
      <c r="BT9" s="34">
        <f>IFERROR(VLOOKUP(B9,'[1]1-BASE'!D$1:DA$65536,66,0),"")</f>
        <v>0</v>
      </c>
      <c r="BU9" s="34">
        <f>IFERROR(VLOOKUP(B9,'[1]1-BASE'!D$1:DA$65536,67,0),"")</f>
        <v>0</v>
      </c>
      <c r="BV9" s="34">
        <f>IFERROR(VLOOKUP(B9,'[1]1-BASE'!D$1:DA$65536,68,0),"")</f>
        <v>0</v>
      </c>
      <c r="BW9" s="34">
        <f>IFERROR(VLOOKUP(B9,'[1]1-BASE'!D$1:DA$65536,69,0),"")</f>
        <v>0</v>
      </c>
      <c r="BX9" s="34">
        <f>IFERROR(VLOOKUP(B9,'[1]1-BASE'!D$1:DA$65536,70,0),"")</f>
        <v>1</v>
      </c>
      <c r="BY9" s="34">
        <f>IFERROR(VLOOKUP(B9,'[1]1-BASE'!D$1:DA$65536,71,0),"")</f>
        <v>0</v>
      </c>
      <c r="BZ9" s="34">
        <f>IFERROR(VLOOKUP(B9,'[1]1-BASE'!D$1:DA$65536,72,0),"")</f>
        <v>0</v>
      </c>
      <c r="CA9" s="34">
        <f>IFERROR(VLOOKUP(B9,'[1]1-BASE'!D$1:DA$65536,73,0),"")</f>
        <v>0</v>
      </c>
      <c r="CB9" s="34">
        <f>IFERROR(VLOOKUP(B9,'[1]1-BASE'!D$1:DA$65536,74,0),"")</f>
        <v>1</v>
      </c>
      <c r="CC9" s="34">
        <f>IFERROR(VLOOKUP(B9,'[1]1-BASE'!D$1:DA$65536,75,0),"")</f>
        <v>0</v>
      </c>
      <c r="CD9" s="34">
        <f>IFERROR(VLOOKUP(B9,'[1]1-BASE'!D$1:DA$65536,82,0),"")</f>
        <v>0</v>
      </c>
    </row>
    <row r="10" spans="1:82" s="35" customFormat="1" ht="75" customHeight="1">
      <c r="A10" s="27"/>
      <c r="B10" s="28" t="s">
        <v>113</v>
      </c>
      <c r="C10" s="29" t="str">
        <f>IFERROR(VLOOKUP(B10,'[1]1-BASE'!D$1:CB$65536,2,0),"")</f>
        <v>302C6R0</v>
      </c>
      <c r="D10" s="29" t="str">
        <f>IFERROR(VLOOKUP(B10,'[1]1-BASE'!D$1:CB$65536,3,0),"")</f>
        <v>OLIVIA TEE</v>
      </c>
      <c r="E10" s="29" t="str">
        <f>IFERROR(VLOOKUP(B10,'[1]1-BASE'!D$1:CB$65536,4,0),"")</f>
        <v>X06</v>
      </c>
      <c r="F10" s="29" t="str">
        <f>IFERROR(VLOOKUP(B10,'[1]1-BASE'!D$1:CB$65536,5,0),"")</f>
        <v xml:space="preserve">BORDEAUX PORTUGAL </v>
      </c>
      <c r="G10" s="27" t="str">
        <f>IFERROR(VLOOKUP(B10,'[1]1-BASE'!D$1:CB$65536,15,0),"")</f>
        <v>ETE 2016</v>
      </c>
      <c r="H10" s="27" t="str">
        <f>IFERROR(VLOOKUP(B10,'[1]1-BASE'!D$1:CB$65536,17,0),"")</f>
        <v>MAN</v>
      </c>
      <c r="I10" s="30">
        <f>IFERROR(VLOOKUP(B10,'[1]1-BASE'!D$1:CB$65536,7,0),"")</f>
        <v>22</v>
      </c>
      <c r="J10" s="31">
        <f t="shared" ref="J10:J53" si="0">IFERROR(I10/2,"")</f>
        <v>11</v>
      </c>
      <c r="K10" s="30">
        <f>IFERROR(VLOOKUP(B10,'[1]1-BASE'!D$1:CB$65536,8,0),"")</f>
        <v>0</v>
      </c>
      <c r="L10" s="31">
        <f t="shared" ref="L10:L53" si="1">IFERROR(K10/2,"")</f>
        <v>0</v>
      </c>
      <c r="M10" s="29" t="str">
        <f>IFERROR(VLOOKUP(B10,'[1]1-BASE'!D$1:CB$65536,18,0),"")</f>
        <v>(vide)</v>
      </c>
      <c r="N10" s="32" t="str">
        <f>IFERROR(VLOOKUP(B10,'[1]1-BASE'!D$1:CB$65536,19,0),"")</f>
        <v>PCS</v>
      </c>
      <c r="O10" s="32">
        <f>IFERROR(VLOOKUP(B10,'[1]1-BASE'!D$1:CB$65536,20,0),"")</f>
        <v>1</v>
      </c>
      <c r="P10" s="33">
        <f>IFERROR(VLOOKUP(B10,'[1]1-BASE'!D$1:CB$65536,21,0),"")</f>
        <v>1</v>
      </c>
      <c r="Q10" s="34">
        <f>IFERROR(VLOOKUP(B10,'[1]1-BASE'!D$1:DA$65536,22,0),"")</f>
        <v>0</v>
      </c>
      <c r="R10" s="34">
        <f>IFERROR(VLOOKUP(B10,'[1]1-BASE'!D$1:DA$65536,23,0),"")</f>
        <v>0</v>
      </c>
      <c r="S10" s="34">
        <f>IFERROR(VLOOKUP(B10,'[1]1-BASE'!D$1:DA$65536,24,0),"")</f>
        <v>0</v>
      </c>
      <c r="T10" s="34">
        <f>IFERROR(VLOOKUP(B10,'[1]1-BASE'!D$1:DA$65536,25,0),"")</f>
        <v>0</v>
      </c>
      <c r="U10" s="34">
        <f>IFERROR(VLOOKUP(B10,'[1]1-BASE'!D$1:DA$65536,26,0),"")</f>
        <v>0</v>
      </c>
      <c r="V10" s="34">
        <f>IFERROR(VLOOKUP(B10,'[1]1-BASE'!D$1:DA$65536,27,0),"")</f>
        <v>0</v>
      </c>
      <c r="W10" s="34">
        <f>IFERROR(VLOOKUP(B10,'[1]1-BASE'!D$1:DA$65536,28,0),"")</f>
        <v>0</v>
      </c>
      <c r="X10" s="34">
        <f>IFERROR(VLOOKUP(B10,'[1]1-BASE'!D$1:DA$65536,29,0),"")</f>
        <v>0</v>
      </c>
      <c r="Y10" s="34">
        <f>IFERROR(VLOOKUP(B10,'[1]1-BASE'!D$1:DA$65536,30,0),"")</f>
        <v>0</v>
      </c>
      <c r="Z10" s="34">
        <f>IFERROR(VLOOKUP(B10,'[1]1-BASE'!D$1:DA$65536,31,0),"")</f>
        <v>0</v>
      </c>
      <c r="AA10" s="34">
        <f>IFERROR(VLOOKUP(B10,'[1]1-BASE'!D$1:DA$65536,32,0),"")</f>
        <v>0</v>
      </c>
      <c r="AB10" s="34">
        <f>IFERROR(VLOOKUP(B10,'[1]1-BASE'!D$1:DA$65536,33,0),"")</f>
        <v>0</v>
      </c>
      <c r="AC10" s="34">
        <f>IFERROR(VLOOKUP(B10,'[1]1-BASE'!D$1:DA$65536,34,0),"")</f>
        <v>0</v>
      </c>
      <c r="AD10" s="34">
        <f>IFERROR(VLOOKUP(B10,'[1]1-BASE'!D$1:DA$65536,35,0),"")</f>
        <v>0</v>
      </c>
      <c r="AE10" s="34">
        <f>IFERROR(VLOOKUP(B10,'[1]1-BASE'!D$1:DA$65536,36,0),"")</f>
        <v>0</v>
      </c>
      <c r="AF10" s="34">
        <f>IFERROR(VLOOKUP(B10,'[1]1-BASE'!D$1:DA$65536,37,0),"")</f>
        <v>0</v>
      </c>
      <c r="AG10" s="34">
        <f>IFERROR(VLOOKUP(B10,'[1]1-BASE'!D$1:DA$65536,38,0),"")</f>
        <v>0</v>
      </c>
      <c r="AH10" s="34">
        <f>IFERROR(VLOOKUP(B10,'[1]1-BASE'!D$1:DA$65536,39,0),"")</f>
        <v>0</v>
      </c>
      <c r="AI10" s="34">
        <f>IFERROR(VLOOKUP(B10,'[1]1-BASE'!D$1:DA$65536,40,0),"")</f>
        <v>0</v>
      </c>
      <c r="AJ10" s="34">
        <f>IFERROR(VLOOKUP(B10,'[1]1-BASE'!D$1:DA$65536,41,0),"")</f>
        <v>0</v>
      </c>
      <c r="AK10" s="34">
        <f>IFERROR(VLOOKUP(B10,'[1]1-BASE'!D$1:DA$65536,42,0),"")</f>
        <v>0</v>
      </c>
      <c r="AL10" s="34">
        <f>IFERROR(VLOOKUP(B10,'[1]1-BASE'!D$1:DA$65536,43,0),"")</f>
        <v>0</v>
      </c>
      <c r="AM10" s="34">
        <f>IFERROR(VLOOKUP(B10,'[1]1-BASE'!D$1:DA$65536,44,0),"")</f>
        <v>0</v>
      </c>
      <c r="AN10" s="34">
        <f>IFERROR(VLOOKUP(B10,'[1]1-BASE'!D$1:DA$65536,45,0),"")</f>
        <v>0</v>
      </c>
      <c r="AO10" s="34">
        <f>IFERROR(VLOOKUP(B10,'[1]1-BASE'!D$1:DA$65536,46,0),"")</f>
        <v>0</v>
      </c>
      <c r="AP10" s="34">
        <f>IFERROR(VLOOKUP(B10,'[1]1-BASE'!D$1:DA$65536,47,0),"")</f>
        <v>0</v>
      </c>
      <c r="AQ10" s="34">
        <f>IFERROR(VLOOKUP(B10,'[1]1-BASE'!D$1:DA$65536,48,0),"")</f>
        <v>0</v>
      </c>
      <c r="AR10" s="34">
        <f>IFERROR(VLOOKUP(B10,'[1]1-BASE'!D$1:DA$65536,49,0),"")</f>
        <v>0</v>
      </c>
      <c r="AS10" s="34">
        <f>IFERROR(VLOOKUP(B10,'[1]1-BASE'!D$1:DA$65536,50,0),"")</f>
        <v>0</v>
      </c>
      <c r="AT10" s="34">
        <f>IFERROR(VLOOKUP(B10,'[1]1-BASE'!D$1:DA$65536,51,0),"")</f>
        <v>0</v>
      </c>
      <c r="AU10" s="34">
        <f>IFERROR(VLOOKUP(B10,'[1]1-BASE'!D$1:DA$65536,52,0),"")</f>
        <v>0</v>
      </c>
      <c r="AV10" s="34">
        <f>IFERROR(VLOOKUP(B10,'[1]1-BASE'!D$1:DA$65536,53,0),"")</f>
        <v>0</v>
      </c>
      <c r="AW10" s="34">
        <f>IFERROR(VLOOKUP(B10,'[1]1-BASE'!D$1:DA$65536,54,0),"")</f>
        <v>0</v>
      </c>
      <c r="AX10" s="34">
        <f>IFERROR(VLOOKUP(B10,'[1]1-BASE'!D$1:DA$65536,55,0),"")</f>
        <v>0</v>
      </c>
      <c r="AY10" s="34">
        <f>IFERROR(VLOOKUP(B10,'[1]1-BASE'!D$1:DA$65536,87,0),"")</f>
        <v>0</v>
      </c>
      <c r="AZ10" s="34">
        <f>IFERROR(VLOOKUP(B10,'[1]1-BASE'!D$1:DA$65536,86,0),"")</f>
        <v>0</v>
      </c>
      <c r="BA10" s="34">
        <f>IFERROR(VLOOKUP(B10,'[1]1-BASE'!D$1:DA$65536,76,0),"")</f>
        <v>0</v>
      </c>
      <c r="BB10" s="34">
        <f>IFERROR(VLOOKUP(B10,'[1]1-BASE'!D$1:DA$65536,77,0),"")</f>
        <v>0</v>
      </c>
      <c r="BC10" s="34">
        <f>IFERROR(VLOOKUP(B10,'[1]1-BASE'!D$1:DA$65536,78,0),"")</f>
        <v>0</v>
      </c>
      <c r="BD10" s="34">
        <f>IFERROR(VLOOKUP(B10,'[1]1-BASE'!D$1:DA$65536,79,0),"")</f>
        <v>0</v>
      </c>
      <c r="BE10" s="34">
        <f>IFERROR(VLOOKUP(B10,'[1]1-BASE'!D$1:DA$65536,80,0),"")</f>
        <v>0</v>
      </c>
      <c r="BF10" s="34">
        <f>IFERROR(VLOOKUP(B10,'[1]1-BASE'!D$1:DA$65536,83,0),"")</f>
        <v>0</v>
      </c>
      <c r="BG10" s="34">
        <f>IFERROR(VLOOKUP(B10,'[1]1-BASE'!D$1:DA$65536,84,0),"")</f>
        <v>0</v>
      </c>
      <c r="BH10" s="34">
        <f>IFERROR(VLOOKUP(B10,'[1]1-BASE'!D$1:DA$65536,81,0),"")</f>
        <v>0</v>
      </c>
      <c r="BI10" s="34">
        <f>IFERROR(VLOOKUP(B10,'[1]1-BASE'!D$1:DA$65536,85,0),"")</f>
        <v>0</v>
      </c>
      <c r="BJ10" s="34">
        <f>IFERROR(VLOOKUP(B10,'[1]1-BASE'!D$1:DA$65536,56,0),"")</f>
        <v>0</v>
      </c>
      <c r="BK10" s="34">
        <f>IFERROR(VLOOKUP(B10,'[1]1-BASE'!D$1:DA$65536,58,0),"")</f>
        <v>0</v>
      </c>
      <c r="BL10" s="34">
        <f>IFERROR(VLOOKUP(B10,'[1]1-BASE'!D$1:DA$65536,59,0),"")</f>
        <v>0</v>
      </c>
      <c r="BM10" s="34">
        <f>IFERROR(VLOOKUP(B10,'[1]1-BASE'!D$1:DA$65536,61,0),"")</f>
        <v>0</v>
      </c>
      <c r="BN10" s="34">
        <f>IFERROR(VLOOKUP(B10,'[1]1-BASE'!D$1:DA$65536,63,0),"")</f>
        <v>0</v>
      </c>
      <c r="BO10" s="34">
        <f>IFERROR(VLOOKUP(B10,'[1]1-BASE'!D$1:DA$65536,65,0),"")</f>
        <v>0</v>
      </c>
      <c r="BP10" s="34">
        <f>IFERROR(VLOOKUP(B10,'[1]1-BASE'!D$1:DA$65536,57,0),"")</f>
        <v>0</v>
      </c>
      <c r="BQ10" s="34">
        <f>IFERROR(VLOOKUP(B10,'[1]1-BASE'!D$1:DA$65536,60,0),"")</f>
        <v>0</v>
      </c>
      <c r="BR10" s="34">
        <f>IFERROR(VLOOKUP(B10,'[1]1-BASE'!D$1:DA$65536,62,0),"")</f>
        <v>0</v>
      </c>
      <c r="BS10" s="34">
        <f>IFERROR(VLOOKUP(B10,'[1]1-BASE'!D$1:DA$65536,64,0),"")</f>
        <v>0</v>
      </c>
      <c r="BT10" s="34">
        <f>IFERROR(VLOOKUP(B10,'[1]1-BASE'!D$1:DA$65536,66,0),"")</f>
        <v>0</v>
      </c>
      <c r="BU10" s="34">
        <f>IFERROR(VLOOKUP(B10,'[1]1-BASE'!D$1:DA$65536,67,0),"")</f>
        <v>0</v>
      </c>
      <c r="BV10" s="34">
        <f>IFERROR(VLOOKUP(B10,'[1]1-BASE'!D$1:DA$65536,68,0),"")</f>
        <v>0</v>
      </c>
      <c r="BW10" s="34">
        <f>IFERROR(VLOOKUP(B10,'[1]1-BASE'!D$1:DA$65536,69,0),"")</f>
        <v>0</v>
      </c>
      <c r="BX10" s="34">
        <f>IFERROR(VLOOKUP(B10,'[1]1-BASE'!D$1:DA$65536,70,0),"")</f>
        <v>0</v>
      </c>
      <c r="BY10" s="34">
        <f>IFERROR(VLOOKUP(B10,'[1]1-BASE'!D$1:DA$65536,71,0),"")</f>
        <v>0</v>
      </c>
      <c r="BZ10" s="34">
        <f>IFERROR(VLOOKUP(B10,'[1]1-BASE'!D$1:DA$65536,72,0),"")</f>
        <v>1</v>
      </c>
      <c r="CA10" s="34">
        <f>IFERROR(VLOOKUP(B10,'[1]1-BASE'!D$1:DA$65536,73,0),"")</f>
        <v>0</v>
      </c>
      <c r="CB10" s="34">
        <f>IFERROR(VLOOKUP(B10,'[1]1-BASE'!D$1:DA$65536,74,0),"")</f>
        <v>0</v>
      </c>
      <c r="CC10" s="34">
        <f>IFERROR(VLOOKUP(B10,'[1]1-BASE'!D$1:DA$65536,75,0),"")</f>
        <v>0</v>
      </c>
      <c r="CD10" s="34">
        <f>IFERROR(VLOOKUP(B10,'[1]1-BASE'!D$1:DA$65536,82,0),"")</f>
        <v>0</v>
      </c>
    </row>
    <row r="11" spans="1:82" s="35" customFormat="1" ht="75" customHeight="1">
      <c r="A11" s="27"/>
      <c r="B11" s="28" t="s">
        <v>114</v>
      </c>
      <c r="C11" s="29" t="str">
        <f>IFERROR(VLOOKUP(B11,'[1]1-BASE'!D$1:CB$65536,2,0),"")</f>
        <v>302EZG0</v>
      </c>
      <c r="D11" s="29" t="str">
        <f>IFERROR(VLOOKUP(B11,'[1]1-BASE'!D$1:CB$65536,3,0),"")</f>
        <v>WOMBOC TEE</v>
      </c>
      <c r="E11" s="29" t="str">
        <f>IFERROR(VLOOKUP(B11,'[1]1-BASE'!D$1:CB$65536,4,0),"")</f>
        <v>900</v>
      </c>
      <c r="F11" s="29" t="str">
        <f>IFERROR(VLOOKUP(B11,'[1]1-BASE'!D$1:CB$65536,5,0),"")</f>
        <v>WHITE / NAVY</v>
      </c>
      <c r="G11" s="27" t="str">
        <f>IFERROR(VLOOKUP(B11,'[1]1-BASE'!D$1:CB$65536,15,0),"")</f>
        <v>ETE 2016</v>
      </c>
      <c r="H11" s="27" t="str">
        <f>IFERROR(VLOOKUP(B11,'[1]1-BASE'!D$1:CB$65536,17,0),"")</f>
        <v>MAN</v>
      </c>
      <c r="I11" s="30">
        <f>IFERROR(VLOOKUP(B11,'[1]1-BASE'!D$1:CB$65536,7,0),"")</f>
        <v>35</v>
      </c>
      <c r="J11" s="31">
        <f t="shared" si="0"/>
        <v>17.5</v>
      </c>
      <c r="K11" s="30">
        <f>IFERROR(VLOOKUP(B11,'[1]1-BASE'!D$1:CB$65536,8,0),"")</f>
        <v>0</v>
      </c>
      <c r="L11" s="31">
        <f t="shared" si="1"/>
        <v>0</v>
      </c>
      <c r="M11" s="29" t="str">
        <f>IFERROR(VLOOKUP(B11,'[1]1-BASE'!D$1:CB$65536,18,0),"")</f>
        <v>(vide)</v>
      </c>
      <c r="N11" s="32" t="str">
        <f>IFERROR(VLOOKUP(B11,'[1]1-BASE'!D$1:CB$65536,19,0),"")</f>
        <v>PCS</v>
      </c>
      <c r="O11" s="32">
        <f>IFERROR(VLOOKUP(B11,'[1]1-BASE'!D$1:CB$65536,20,0),"")</f>
        <v>2</v>
      </c>
      <c r="P11" s="33">
        <f>IFERROR(VLOOKUP(B11,'[1]1-BASE'!D$1:CB$65536,21,0),"")</f>
        <v>2</v>
      </c>
      <c r="Q11" s="34">
        <f>IFERROR(VLOOKUP(B11,'[1]1-BASE'!D$1:DA$65536,22,0),"")</f>
        <v>0</v>
      </c>
      <c r="R11" s="34">
        <f>IFERROR(VLOOKUP(B11,'[1]1-BASE'!D$1:DA$65536,23,0),"")</f>
        <v>0</v>
      </c>
      <c r="S11" s="34">
        <f>IFERROR(VLOOKUP(B11,'[1]1-BASE'!D$1:DA$65536,24,0),"")</f>
        <v>0</v>
      </c>
      <c r="T11" s="34">
        <f>IFERROR(VLOOKUP(B11,'[1]1-BASE'!D$1:DA$65536,25,0),"")</f>
        <v>0</v>
      </c>
      <c r="U11" s="34">
        <f>IFERROR(VLOOKUP(B11,'[1]1-BASE'!D$1:DA$65536,26,0),"")</f>
        <v>0</v>
      </c>
      <c r="V11" s="34">
        <f>IFERROR(VLOOKUP(B11,'[1]1-BASE'!D$1:DA$65536,27,0),"")</f>
        <v>0</v>
      </c>
      <c r="W11" s="34">
        <f>IFERROR(VLOOKUP(B11,'[1]1-BASE'!D$1:DA$65536,28,0),"")</f>
        <v>0</v>
      </c>
      <c r="X11" s="34">
        <f>IFERROR(VLOOKUP(B11,'[1]1-BASE'!D$1:DA$65536,29,0),"")</f>
        <v>0</v>
      </c>
      <c r="Y11" s="34">
        <f>IFERROR(VLOOKUP(B11,'[1]1-BASE'!D$1:DA$65536,30,0),"")</f>
        <v>0</v>
      </c>
      <c r="Z11" s="34">
        <f>IFERROR(VLOOKUP(B11,'[1]1-BASE'!D$1:DA$65536,31,0),"")</f>
        <v>0</v>
      </c>
      <c r="AA11" s="34">
        <f>IFERROR(VLOOKUP(B11,'[1]1-BASE'!D$1:DA$65536,32,0),"")</f>
        <v>0</v>
      </c>
      <c r="AB11" s="34">
        <f>IFERROR(VLOOKUP(B11,'[1]1-BASE'!D$1:DA$65536,33,0),"")</f>
        <v>0</v>
      </c>
      <c r="AC11" s="34">
        <f>IFERROR(VLOOKUP(B11,'[1]1-BASE'!D$1:DA$65536,34,0),"")</f>
        <v>0</v>
      </c>
      <c r="AD11" s="34">
        <f>IFERROR(VLOOKUP(B11,'[1]1-BASE'!D$1:DA$65536,35,0),"")</f>
        <v>0</v>
      </c>
      <c r="AE11" s="34">
        <f>IFERROR(VLOOKUP(B11,'[1]1-BASE'!D$1:DA$65536,36,0),"")</f>
        <v>0</v>
      </c>
      <c r="AF11" s="34">
        <f>IFERROR(VLOOKUP(B11,'[1]1-BASE'!D$1:DA$65536,37,0),"")</f>
        <v>0</v>
      </c>
      <c r="AG11" s="34">
        <f>IFERROR(VLOOKUP(B11,'[1]1-BASE'!D$1:DA$65536,38,0),"")</f>
        <v>0</v>
      </c>
      <c r="AH11" s="34">
        <f>IFERROR(VLOOKUP(B11,'[1]1-BASE'!D$1:DA$65536,39,0),"")</f>
        <v>0</v>
      </c>
      <c r="AI11" s="34">
        <f>IFERROR(VLOOKUP(B11,'[1]1-BASE'!D$1:DA$65536,40,0),"")</f>
        <v>0</v>
      </c>
      <c r="AJ11" s="34">
        <f>IFERROR(VLOOKUP(B11,'[1]1-BASE'!D$1:DA$65536,41,0),"")</f>
        <v>0</v>
      </c>
      <c r="AK11" s="34">
        <f>IFERROR(VLOOKUP(B11,'[1]1-BASE'!D$1:DA$65536,42,0),"")</f>
        <v>0</v>
      </c>
      <c r="AL11" s="34">
        <f>IFERROR(VLOOKUP(B11,'[1]1-BASE'!D$1:DA$65536,43,0),"")</f>
        <v>0</v>
      </c>
      <c r="AM11" s="34">
        <f>IFERROR(VLOOKUP(B11,'[1]1-BASE'!D$1:DA$65536,44,0),"")</f>
        <v>0</v>
      </c>
      <c r="AN11" s="34">
        <f>IFERROR(VLOOKUP(B11,'[1]1-BASE'!D$1:DA$65536,45,0),"")</f>
        <v>0</v>
      </c>
      <c r="AO11" s="34">
        <f>IFERROR(VLOOKUP(B11,'[1]1-BASE'!D$1:DA$65536,46,0),"")</f>
        <v>0</v>
      </c>
      <c r="AP11" s="34">
        <f>IFERROR(VLOOKUP(B11,'[1]1-BASE'!D$1:DA$65536,47,0),"")</f>
        <v>0</v>
      </c>
      <c r="AQ11" s="34">
        <f>IFERROR(VLOOKUP(B11,'[1]1-BASE'!D$1:DA$65536,48,0),"")</f>
        <v>0</v>
      </c>
      <c r="AR11" s="34">
        <f>IFERROR(VLOOKUP(B11,'[1]1-BASE'!D$1:DA$65536,49,0),"")</f>
        <v>0</v>
      </c>
      <c r="AS11" s="34">
        <f>IFERROR(VLOOKUP(B11,'[1]1-BASE'!D$1:DA$65536,50,0),"")</f>
        <v>0</v>
      </c>
      <c r="AT11" s="34">
        <f>IFERROR(VLOOKUP(B11,'[1]1-BASE'!D$1:DA$65536,51,0),"")</f>
        <v>0</v>
      </c>
      <c r="AU11" s="34">
        <f>IFERROR(VLOOKUP(B11,'[1]1-BASE'!D$1:DA$65536,52,0),"")</f>
        <v>0</v>
      </c>
      <c r="AV11" s="34">
        <f>IFERROR(VLOOKUP(B11,'[1]1-BASE'!D$1:DA$65536,53,0),"")</f>
        <v>0</v>
      </c>
      <c r="AW11" s="34">
        <f>IFERROR(VLOOKUP(B11,'[1]1-BASE'!D$1:DA$65536,54,0),"")</f>
        <v>0</v>
      </c>
      <c r="AX11" s="34">
        <f>IFERROR(VLOOKUP(B11,'[1]1-BASE'!D$1:DA$65536,55,0),"")</f>
        <v>0</v>
      </c>
      <c r="AY11" s="34">
        <f>IFERROR(VLOOKUP(B11,'[1]1-BASE'!D$1:DA$65536,87,0),"")</f>
        <v>0</v>
      </c>
      <c r="AZ11" s="34">
        <f>IFERROR(VLOOKUP(B11,'[1]1-BASE'!D$1:DA$65536,86,0),"")</f>
        <v>0</v>
      </c>
      <c r="BA11" s="34">
        <f>IFERROR(VLOOKUP(B11,'[1]1-BASE'!D$1:DA$65536,76,0),"")</f>
        <v>0</v>
      </c>
      <c r="BB11" s="34">
        <f>IFERROR(VLOOKUP(B11,'[1]1-BASE'!D$1:DA$65536,77,0),"")</f>
        <v>0</v>
      </c>
      <c r="BC11" s="34">
        <f>IFERROR(VLOOKUP(B11,'[1]1-BASE'!D$1:DA$65536,78,0),"")</f>
        <v>0</v>
      </c>
      <c r="BD11" s="34">
        <f>IFERROR(VLOOKUP(B11,'[1]1-BASE'!D$1:DA$65536,79,0),"")</f>
        <v>0</v>
      </c>
      <c r="BE11" s="34">
        <f>IFERROR(VLOOKUP(B11,'[1]1-BASE'!D$1:DA$65536,80,0),"")</f>
        <v>0</v>
      </c>
      <c r="BF11" s="34">
        <f>IFERROR(VLOOKUP(B11,'[1]1-BASE'!D$1:DA$65536,83,0),"")</f>
        <v>0</v>
      </c>
      <c r="BG11" s="34">
        <f>IFERROR(VLOOKUP(B11,'[1]1-BASE'!D$1:DA$65536,84,0),"")</f>
        <v>0</v>
      </c>
      <c r="BH11" s="34">
        <f>IFERROR(VLOOKUP(B11,'[1]1-BASE'!D$1:DA$65536,81,0),"")</f>
        <v>0</v>
      </c>
      <c r="BI11" s="34">
        <f>IFERROR(VLOOKUP(B11,'[1]1-BASE'!D$1:DA$65536,85,0),"")</f>
        <v>0</v>
      </c>
      <c r="BJ11" s="34">
        <f>IFERROR(VLOOKUP(B11,'[1]1-BASE'!D$1:DA$65536,56,0),"")</f>
        <v>0</v>
      </c>
      <c r="BK11" s="34">
        <f>IFERROR(VLOOKUP(B11,'[1]1-BASE'!D$1:DA$65536,58,0),"")</f>
        <v>0</v>
      </c>
      <c r="BL11" s="34">
        <f>IFERROR(VLOOKUP(B11,'[1]1-BASE'!D$1:DA$65536,59,0),"")</f>
        <v>0</v>
      </c>
      <c r="BM11" s="34">
        <f>IFERROR(VLOOKUP(B11,'[1]1-BASE'!D$1:DA$65536,61,0),"")</f>
        <v>0</v>
      </c>
      <c r="BN11" s="34">
        <f>IFERROR(VLOOKUP(B11,'[1]1-BASE'!D$1:DA$65536,63,0),"")</f>
        <v>0</v>
      </c>
      <c r="BO11" s="34">
        <f>IFERROR(VLOOKUP(B11,'[1]1-BASE'!D$1:DA$65536,65,0),"")</f>
        <v>0</v>
      </c>
      <c r="BP11" s="34">
        <f>IFERROR(VLOOKUP(B11,'[1]1-BASE'!D$1:DA$65536,57,0),"")</f>
        <v>0</v>
      </c>
      <c r="BQ11" s="34">
        <f>IFERROR(VLOOKUP(B11,'[1]1-BASE'!D$1:DA$65536,60,0),"")</f>
        <v>0</v>
      </c>
      <c r="BR11" s="34">
        <f>IFERROR(VLOOKUP(B11,'[1]1-BASE'!D$1:DA$65536,62,0),"")</f>
        <v>0</v>
      </c>
      <c r="BS11" s="34">
        <f>IFERROR(VLOOKUP(B11,'[1]1-BASE'!D$1:DA$65536,64,0),"")</f>
        <v>0</v>
      </c>
      <c r="BT11" s="34">
        <f>IFERROR(VLOOKUP(B11,'[1]1-BASE'!D$1:DA$65536,66,0),"")</f>
        <v>0</v>
      </c>
      <c r="BU11" s="34">
        <f>IFERROR(VLOOKUP(B11,'[1]1-BASE'!D$1:DA$65536,67,0),"")</f>
        <v>0</v>
      </c>
      <c r="BV11" s="34">
        <f>IFERROR(VLOOKUP(B11,'[1]1-BASE'!D$1:DA$65536,68,0),"")</f>
        <v>0</v>
      </c>
      <c r="BW11" s="34">
        <f>IFERROR(VLOOKUP(B11,'[1]1-BASE'!D$1:DA$65536,69,0),"")</f>
        <v>2</v>
      </c>
      <c r="BX11" s="34">
        <f>IFERROR(VLOOKUP(B11,'[1]1-BASE'!D$1:DA$65536,70,0),"")</f>
        <v>0</v>
      </c>
      <c r="BY11" s="34">
        <f>IFERROR(VLOOKUP(B11,'[1]1-BASE'!D$1:DA$65536,71,0),"")</f>
        <v>0</v>
      </c>
      <c r="BZ11" s="34">
        <f>IFERROR(VLOOKUP(B11,'[1]1-BASE'!D$1:DA$65536,72,0),"")</f>
        <v>0</v>
      </c>
      <c r="CA11" s="34">
        <f>IFERROR(VLOOKUP(B11,'[1]1-BASE'!D$1:DA$65536,73,0),"")</f>
        <v>0</v>
      </c>
      <c r="CB11" s="34">
        <f>IFERROR(VLOOKUP(B11,'[1]1-BASE'!D$1:DA$65536,74,0),"")</f>
        <v>0</v>
      </c>
      <c r="CC11" s="34">
        <f>IFERROR(VLOOKUP(B11,'[1]1-BASE'!D$1:DA$65536,75,0),"")</f>
        <v>0</v>
      </c>
      <c r="CD11" s="34">
        <f>IFERROR(VLOOKUP(B11,'[1]1-BASE'!D$1:DA$65536,82,0),"")</f>
        <v>0</v>
      </c>
    </row>
    <row r="12" spans="1:82" s="35" customFormat="1" ht="75" customHeight="1">
      <c r="A12" s="27"/>
      <c r="B12" s="28" t="s">
        <v>115</v>
      </c>
      <c r="C12" s="29" t="str">
        <f>IFERROR(VLOOKUP(B12,'[1]1-BASE'!D$1:CB$65536,2,0),"")</f>
        <v>302HC10</v>
      </c>
      <c r="D12" s="29" t="str">
        <f>IFERROR(VLOOKUP(B12,'[1]1-BASE'!D$1:CB$65536,3,0),"")</f>
        <v xml:space="preserve">BRAMALL TEE </v>
      </c>
      <c r="E12" s="29" t="str">
        <f>IFERROR(VLOOKUP(B12,'[1]1-BASE'!D$1:CB$65536,4,0),"")</f>
        <v>001</v>
      </c>
      <c r="F12" s="29" t="str">
        <f>IFERROR(VLOOKUP(B12,'[1]1-BASE'!D$1:CB$65536,5,0),"")</f>
        <v>WHITE</v>
      </c>
      <c r="G12" s="27" t="str">
        <f>IFERROR(VLOOKUP(B12,'[1]1-BASE'!D$1:CB$65536,15,0),"")</f>
        <v>ETE 2017</v>
      </c>
      <c r="H12" s="27" t="str">
        <f>IFERROR(VLOOKUP(B12,'[1]1-BASE'!D$1:CB$65536,17,0),"")</f>
        <v>MAN</v>
      </c>
      <c r="I12" s="30">
        <f>IFERROR(VLOOKUP(B12,'[1]1-BASE'!D$1:CB$65536,7,0),"")</f>
        <v>30</v>
      </c>
      <c r="J12" s="31">
        <f t="shared" si="0"/>
        <v>15</v>
      </c>
      <c r="K12" s="30">
        <f>IFERROR(VLOOKUP(B12,'[1]1-BASE'!D$1:CB$65536,8,0),"")</f>
        <v>0</v>
      </c>
      <c r="L12" s="31">
        <f t="shared" si="1"/>
        <v>0</v>
      </c>
      <c r="M12" s="29" t="str">
        <f>IFERROR(VLOOKUP(B12,'[1]1-BASE'!D$1:CB$65536,18,0),"")</f>
        <v>(vide)</v>
      </c>
      <c r="N12" s="32" t="str">
        <f>IFERROR(VLOOKUP(B12,'[1]1-BASE'!D$1:CB$65536,19,0),"")</f>
        <v>PCS</v>
      </c>
      <c r="O12" s="32">
        <f>IFERROR(VLOOKUP(B12,'[1]1-BASE'!D$1:CB$65536,20,0),"")</f>
        <v>7</v>
      </c>
      <c r="P12" s="33">
        <f>IFERROR(VLOOKUP(B12,'[1]1-BASE'!D$1:CB$65536,21,0),"")</f>
        <v>7</v>
      </c>
      <c r="Q12" s="34">
        <f>IFERROR(VLOOKUP(B12,'[1]1-BASE'!D$1:DA$65536,22,0),"")</f>
        <v>0</v>
      </c>
      <c r="R12" s="34">
        <f>IFERROR(VLOOKUP(B12,'[1]1-BASE'!D$1:DA$65536,23,0),"")</f>
        <v>0</v>
      </c>
      <c r="S12" s="34">
        <f>IFERROR(VLOOKUP(B12,'[1]1-BASE'!D$1:DA$65536,24,0),"")</f>
        <v>0</v>
      </c>
      <c r="T12" s="34">
        <f>IFERROR(VLOOKUP(B12,'[1]1-BASE'!D$1:DA$65536,25,0),"")</f>
        <v>0</v>
      </c>
      <c r="U12" s="34">
        <f>IFERROR(VLOOKUP(B12,'[1]1-BASE'!D$1:DA$65536,26,0),"")</f>
        <v>0</v>
      </c>
      <c r="V12" s="34">
        <f>IFERROR(VLOOKUP(B12,'[1]1-BASE'!D$1:DA$65536,27,0),"")</f>
        <v>0</v>
      </c>
      <c r="W12" s="34">
        <f>IFERROR(VLOOKUP(B12,'[1]1-BASE'!D$1:DA$65536,28,0),"")</f>
        <v>0</v>
      </c>
      <c r="X12" s="34">
        <f>IFERROR(VLOOKUP(B12,'[1]1-BASE'!D$1:DA$65536,29,0),"")</f>
        <v>0</v>
      </c>
      <c r="Y12" s="34">
        <f>IFERROR(VLOOKUP(B12,'[1]1-BASE'!D$1:DA$65536,30,0),"")</f>
        <v>0</v>
      </c>
      <c r="Z12" s="34">
        <f>IFERROR(VLOOKUP(B12,'[1]1-BASE'!D$1:DA$65536,31,0),"")</f>
        <v>0</v>
      </c>
      <c r="AA12" s="34">
        <f>IFERROR(VLOOKUP(B12,'[1]1-BASE'!D$1:DA$65536,32,0),"")</f>
        <v>0</v>
      </c>
      <c r="AB12" s="34">
        <f>IFERROR(VLOOKUP(B12,'[1]1-BASE'!D$1:DA$65536,33,0),"")</f>
        <v>0</v>
      </c>
      <c r="AC12" s="34">
        <f>IFERROR(VLOOKUP(B12,'[1]1-BASE'!D$1:DA$65536,34,0),"")</f>
        <v>0</v>
      </c>
      <c r="AD12" s="34">
        <f>IFERROR(VLOOKUP(B12,'[1]1-BASE'!D$1:DA$65536,35,0),"")</f>
        <v>0</v>
      </c>
      <c r="AE12" s="34">
        <f>IFERROR(VLOOKUP(B12,'[1]1-BASE'!D$1:DA$65536,36,0),"")</f>
        <v>0</v>
      </c>
      <c r="AF12" s="34">
        <f>IFERROR(VLOOKUP(B12,'[1]1-BASE'!D$1:DA$65536,37,0),"")</f>
        <v>0</v>
      </c>
      <c r="AG12" s="34">
        <f>IFERROR(VLOOKUP(B12,'[1]1-BASE'!D$1:DA$65536,38,0),"")</f>
        <v>0</v>
      </c>
      <c r="AH12" s="34">
        <f>IFERROR(VLOOKUP(B12,'[1]1-BASE'!D$1:DA$65536,39,0),"")</f>
        <v>0</v>
      </c>
      <c r="AI12" s="34">
        <f>IFERROR(VLOOKUP(B12,'[1]1-BASE'!D$1:DA$65536,40,0),"")</f>
        <v>0</v>
      </c>
      <c r="AJ12" s="34">
        <f>IFERROR(VLOOKUP(B12,'[1]1-BASE'!D$1:DA$65536,41,0),"")</f>
        <v>0</v>
      </c>
      <c r="AK12" s="34">
        <f>IFERROR(VLOOKUP(B12,'[1]1-BASE'!D$1:DA$65536,42,0),"")</f>
        <v>0</v>
      </c>
      <c r="AL12" s="34">
        <f>IFERROR(VLOOKUP(B12,'[1]1-BASE'!D$1:DA$65536,43,0),"")</f>
        <v>0</v>
      </c>
      <c r="AM12" s="34">
        <f>IFERROR(VLOOKUP(B12,'[1]1-BASE'!D$1:DA$65536,44,0),"")</f>
        <v>0</v>
      </c>
      <c r="AN12" s="34">
        <f>IFERROR(VLOOKUP(B12,'[1]1-BASE'!D$1:DA$65536,45,0),"")</f>
        <v>0</v>
      </c>
      <c r="AO12" s="34">
        <f>IFERROR(VLOOKUP(B12,'[1]1-BASE'!D$1:DA$65536,46,0),"")</f>
        <v>0</v>
      </c>
      <c r="AP12" s="34">
        <f>IFERROR(VLOOKUP(B12,'[1]1-BASE'!D$1:DA$65536,47,0),"")</f>
        <v>0</v>
      </c>
      <c r="AQ12" s="34">
        <f>IFERROR(VLOOKUP(B12,'[1]1-BASE'!D$1:DA$65536,48,0),"")</f>
        <v>0</v>
      </c>
      <c r="AR12" s="34">
        <f>IFERROR(VLOOKUP(B12,'[1]1-BASE'!D$1:DA$65536,49,0),"")</f>
        <v>0</v>
      </c>
      <c r="AS12" s="34">
        <f>IFERROR(VLOOKUP(B12,'[1]1-BASE'!D$1:DA$65536,50,0),"")</f>
        <v>0</v>
      </c>
      <c r="AT12" s="34">
        <f>IFERROR(VLOOKUP(B12,'[1]1-BASE'!D$1:DA$65536,51,0),"")</f>
        <v>0</v>
      </c>
      <c r="AU12" s="34">
        <f>IFERROR(VLOOKUP(B12,'[1]1-BASE'!D$1:DA$65536,52,0),"")</f>
        <v>0</v>
      </c>
      <c r="AV12" s="34">
        <f>IFERROR(VLOOKUP(B12,'[1]1-BASE'!D$1:DA$65536,53,0),"")</f>
        <v>0</v>
      </c>
      <c r="AW12" s="34">
        <f>IFERROR(VLOOKUP(B12,'[1]1-BASE'!D$1:DA$65536,54,0),"")</f>
        <v>0</v>
      </c>
      <c r="AX12" s="34">
        <f>IFERROR(VLOOKUP(B12,'[1]1-BASE'!D$1:DA$65536,55,0),"")</f>
        <v>0</v>
      </c>
      <c r="AY12" s="34">
        <f>IFERROR(VLOOKUP(B12,'[1]1-BASE'!D$1:DA$65536,87,0),"")</f>
        <v>0</v>
      </c>
      <c r="AZ12" s="34">
        <f>IFERROR(VLOOKUP(B12,'[1]1-BASE'!D$1:DA$65536,86,0),"")</f>
        <v>0</v>
      </c>
      <c r="BA12" s="34">
        <f>IFERROR(VLOOKUP(B12,'[1]1-BASE'!D$1:DA$65536,76,0),"")</f>
        <v>0</v>
      </c>
      <c r="BB12" s="34">
        <f>IFERROR(VLOOKUP(B12,'[1]1-BASE'!D$1:DA$65536,77,0),"")</f>
        <v>0</v>
      </c>
      <c r="BC12" s="34">
        <f>IFERROR(VLOOKUP(B12,'[1]1-BASE'!D$1:DA$65536,78,0),"")</f>
        <v>0</v>
      </c>
      <c r="BD12" s="34">
        <f>IFERROR(VLOOKUP(B12,'[1]1-BASE'!D$1:DA$65536,79,0),"")</f>
        <v>0</v>
      </c>
      <c r="BE12" s="34">
        <f>IFERROR(VLOOKUP(B12,'[1]1-BASE'!D$1:DA$65536,80,0),"")</f>
        <v>0</v>
      </c>
      <c r="BF12" s="34">
        <f>IFERROR(VLOOKUP(B12,'[1]1-BASE'!D$1:DA$65536,83,0),"")</f>
        <v>0</v>
      </c>
      <c r="BG12" s="34">
        <f>IFERROR(VLOOKUP(B12,'[1]1-BASE'!D$1:DA$65536,84,0),"")</f>
        <v>0</v>
      </c>
      <c r="BH12" s="34">
        <f>IFERROR(VLOOKUP(B12,'[1]1-BASE'!D$1:DA$65536,81,0),"")</f>
        <v>0</v>
      </c>
      <c r="BI12" s="34">
        <f>IFERROR(VLOOKUP(B12,'[1]1-BASE'!D$1:DA$65536,85,0),"")</f>
        <v>0</v>
      </c>
      <c r="BJ12" s="34">
        <f>IFERROR(VLOOKUP(B12,'[1]1-BASE'!D$1:DA$65536,56,0),"")</f>
        <v>0</v>
      </c>
      <c r="BK12" s="34">
        <f>IFERROR(VLOOKUP(B12,'[1]1-BASE'!D$1:DA$65536,58,0),"")</f>
        <v>0</v>
      </c>
      <c r="BL12" s="34">
        <f>IFERROR(VLOOKUP(B12,'[1]1-BASE'!D$1:DA$65536,59,0),"")</f>
        <v>0</v>
      </c>
      <c r="BM12" s="34">
        <f>IFERROR(VLOOKUP(B12,'[1]1-BASE'!D$1:DA$65536,61,0),"")</f>
        <v>0</v>
      </c>
      <c r="BN12" s="34">
        <f>IFERROR(VLOOKUP(B12,'[1]1-BASE'!D$1:DA$65536,63,0),"")</f>
        <v>0</v>
      </c>
      <c r="BO12" s="34">
        <f>IFERROR(VLOOKUP(B12,'[1]1-BASE'!D$1:DA$65536,65,0),"")</f>
        <v>0</v>
      </c>
      <c r="BP12" s="34">
        <f>IFERROR(VLOOKUP(B12,'[1]1-BASE'!D$1:DA$65536,57,0),"")</f>
        <v>0</v>
      </c>
      <c r="BQ12" s="34">
        <f>IFERROR(VLOOKUP(B12,'[1]1-BASE'!D$1:DA$65536,60,0),"")</f>
        <v>0</v>
      </c>
      <c r="BR12" s="34">
        <f>IFERROR(VLOOKUP(B12,'[1]1-BASE'!D$1:DA$65536,62,0),"")</f>
        <v>0</v>
      </c>
      <c r="BS12" s="34">
        <f>IFERROR(VLOOKUP(B12,'[1]1-BASE'!D$1:DA$65536,64,0),"")</f>
        <v>0</v>
      </c>
      <c r="BT12" s="34">
        <f>IFERROR(VLOOKUP(B12,'[1]1-BASE'!D$1:DA$65536,66,0),"")</f>
        <v>0</v>
      </c>
      <c r="BU12" s="34">
        <f>IFERROR(VLOOKUP(B12,'[1]1-BASE'!D$1:DA$65536,67,0),"")</f>
        <v>0</v>
      </c>
      <c r="BV12" s="34">
        <f>IFERROR(VLOOKUP(B12,'[1]1-BASE'!D$1:DA$65536,68,0),"")</f>
        <v>0</v>
      </c>
      <c r="BW12" s="34">
        <f>IFERROR(VLOOKUP(B12,'[1]1-BASE'!D$1:DA$65536,69,0),"")</f>
        <v>0</v>
      </c>
      <c r="BX12" s="34">
        <f>IFERROR(VLOOKUP(B12,'[1]1-BASE'!D$1:DA$65536,70,0),"")</f>
        <v>7</v>
      </c>
      <c r="BY12" s="34">
        <f>IFERROR(VLOOKUP(B12,'[1]1-BASE'!D$1:DA$65536,71,0),"")</f>
        <v>0</v>
      </c>
      <c r="BZ12" s="34">
        <f>IFERROR(VLOOKUP(B12,'[1]1-BASE'!D$1:DA$65536,72,0),"")</f>
        <v>0</v>
      </c>
      <c r="CA12" s="34">
        <f>IFERROR(VLOOKUP(B12,'[1]1-BASE'!D$1:DA$65536,73,0),"")</f>
        <v>0</v>
      </c>
      <c r="CB12" s="34">
        <f>IFERROR(VLOOKUP(B12,'[1]1-BASE'!D$1:DA$65536,74,0),"")</f>
        <v>0</v>
      </c>
      <c r="CC12" s="34">
        <f>IFERROR(VLOOKUP(B12,'[1]1-BASE'!D$1:DA$65536,75,0),"")</f>
        <v>0</v>
      </c>
      <c r="CD12" s="34">
        <f>IFERROR(VLOOKUP(B12,'[1]1-BASE'!D$1:DA$65536,82,0),"")</f>
        <v>0</v>
      </c>
    </row>
    <row r="13" spans="1:82" s="35" customFormat="1" ht="75" customHeight="1">
      <c r="A13" s="27"/>
      <c r="B13" s="28" t="s">
        <v>116</v>
      </c>
      <c r="C13" s="29" t="str">
        <f>IFERROR(VLOOKUP(B13,'[1]1-BASE'!D$1:CB$65536,2,0),"")</f>
        <v>302HDK0</v>
      </c>
      <c r="D13" s="29" t="str">
        <f>IFERROR(VLOOKUP(B13,'[1]1-BASE'!D$1:CB$65536,3,0),"")</f>
        <v>FRATTON PANTS</v>
      </c>
      <c r="E13" s="29" t="str">
        <f>IFERROR(VLOOKUP(B13,'[1]1-BASE'!D$1:CB$65536,4,0),"")</f>
        <v>77M</v>
      </c>
      <c r="F13" s="29" t="str">
        <f>IFERROR(VLOOKUP(B13,'[1]1-BASE'!D$1:CB$65536,5,0),"")</f>
        <v>GREY MEL</v>
      </c>
      <c r="G13" s="27" t="str">
        <f>IFERROR(VLOOKUP(B13,'[1]1-BASE'!D$1:CB$65536,15,0),"")</f>
        <v>ETE 2016</v>
      </c>
      <c r="H13" s="27" t="str">
        <f>IFERROR(VLOOKUP(B13,'[1]1-BASE'!D$1:CB$65536,17,0),"")</f>
        <v>MAN</v>
      </c>
      <c r="I13" s="30">
        <f>IFERROR(VLOOKUP(B13,'[1]1-BASE'!D$1:CB$65536,7,0),"")</f>
        <v>50</v>
      </c>
      <c r="J13" s="31">
        <f t="shared" si="0"/>
        <v>25</v>
      </c>
      <c r="K13" s="30">
        <f>IFERROR(VLOOKUP(B13,'[1]1-BASE'!D$1:CB$65536,8,0),"")</f>
        <v>0</v>
      </c>
      <c r="L13" s="31">
        <f t="shared" si="1"/>
        <v>0</v>
      </c>
      <c r="M13" s="29" t="str">
        <f>IFERROR(VLOOKUP(B13,'[1]1-BASE'!D$1:CB$65536,18,0),"")</f>
        <v>(vide)</v>
      </c>
      <c r="N13" s="32" t="str">
        <f>IFERROR(VLOOKUP(B13,'[1]1-BASE'!D$1:CB$65536,19,0),"")</f>
        <v>PCS</v>
      </c>
      <c r="O13" s="32">
        <f>IFERROR(VLOOKUP(B13,'[1]1-BASE'!D$1:CB$65536,20,0),"")</f>
        <v>3</v>
      </c>
      <c r="P13" s="33">
        <f>IFERROR(VLOOKUP(B13,'[1]1-BASE'!D$1:CB$65536,21,0),"")</f>
        <v>3</v>
      </c>
      <c r="Q13" s="34">
        <f>IFERROR(VLOOKUP(B13,'[1]1-BASE'!D$1:DA$65536,22,0),"")</f>
        <v>0</v>
      </c>
      <c r="R13" s="34">
        <f>IFERROR(VLOOKUP(B13,'[1]1-BASE'!D$1:DA$65536,23,0),"")</f>
        <v>0</v>
      </c>
      <c r="S13" s="34">
        <f>IFERROR(VLOOKUP(B13,'[1]1-BASE'!D$1:DA$65536,24,0),"")</f>
        <v>0</v>
      </c>
      <c r="T13" s="34">
        <f>IFERROR(VLOOKUP(B13,'[1]1-BASE'!D$1:DA$65536,25,0),"")</f>
        <v>0</v>
      </c>
      <c r="U13" s="34">
        <f>IFERROR(VLOOKUP(B13,'[1]1-BASE'!D$1:DA$65536,26,0),"")</f>
        <v>0</v>
      </c>
      <c r="V13" s="34">
        <f>IFERROR(VLOOKUP(B13,'[1]1-BASE'!D$1:DA$65536,27,0),"")</f>
        <v>0</v>
      </c>
      <c r="W13" s="34">
        <f>IFERROR(VLOOKUP(B13,'[1]1-BASE'!D$1:DA$65536,28,0),"")</f>
        <v>0</v>
      </c>
      <c r="X13" s="34">
        <f>IFERROR(VLOOKUP(B13,'[1]1-BASE'!D$1:DA$65536,29,0),"")</f>
        <v>0</v>
      </c>
      <c r="Y13" s="34">
        <f>IFERROR(VLOOKUP(B13,'[1]1-BASE'!D$1:DA$65536,30,0),"")</f>
        <v>0</v>
      </c>
      <c r="Z13" s="34">
        <f>IFERROR(VLOOKUP(B13,'[1]1-BASE'!D$1:DA$65536,31,0),"")</f>
        <v>0</v>
      </c>
      <c r="AA13" s="34">
        <f>IFERROR(VLOOKUP(B13,'[1]1-BASE'!D$1:DA$65536,32,0),"")</f>
        <v>0</v>
      </c>
      <c r="AB13" s="34">
        <f>IFERROR(VLOOKUP(B13,'[1]1-BASE'!D$1:DA$65536,33,0),"")</f>
        <v>0</v>
      </c>
      <c r="AC13" s="34">
        <f>IFERROR(VLOOKUP(B13,'[1]1-BASE'!D$1:DA$65536,34,0),"")</f>
        <v>0</v>
      </c>
      <c r="AD13" s="34">
        <f>IFERROR(VLOOKUP(B13,'[1]1-BASE'!D$1:DA$65536,35,0),"")</f>
        <v>0</v>
      </c>
      <c r="AE13" s="34">
        <f>IFERROR(VLOOKUP(B13,'[1]1-BASE'!D$1:DA$65536,36,0),"")</f>
        <v>0</v>
      </c>
      <c r="AF13" s="34">
        <f>IFERROR(VLOOKUP(B13,'[1]1-BASE'!D$1:DA$65536,37,0),"")</f>
        <v>0</v>
      </c>
      <c r="AG13" s="34">
        <f>IFERROR(VLOOKUP(B13,'[1]1-BASE'!D$1:DA$65536,38,0),"")</f>
        <v>0</v>
      </c>
      <c r="AH13" s="34">
        <f>IFERROR(VLOOKUP(B13,'[1]1-BASE'!D$1:DA$65536,39,0),"")</f>
        <v>0</v>
      </c>
      <c r="AI13" s="34">
        <f>IFERROR(VLOOKUP(B13,'[1]1-BASE'!D$1:DA$65536,40,0),"")</f>
        <v>0</v>
      </c>
      <c r="AJ13" s="34">
        <f>IFERROR(VLOOKUP(B13,'[1]1-BASE'!D$1:DA$65536,41,0),"")</f>
        <v>0</v>
      </c>
      <c r="AK13" s="34">
        <f>IFERROR(VLOOKUP(B13,'[1]1-BASE'!D$1:DA$65536,42,0),"")</f>
        <v>0</v>
      </c>
      <c r="AL13" s="34">
        <f>IFERROR(VLOOKUP(B13,'[1]1-BASE'!D$1:DA$65536,43,0),"")</f>
        <v>0</v>
      </c>
      <c r="AM13" s="34">
        <f>IFERROR(VLOOKUP(B13,'[1]1-BASE'!D$1:DA$65536,44,0),"")</f>
        <v>0</v>
      </c>
      <c r="AN13" s="34">
        <f>IFERROR(VLOOKUP(B13,'[1]1-BASE'!D$1:DA$65536,45,0),"")</f>
        <v>0</v>
      </c>
      <c r="AO13" s="34">
        <f>IFERROR(VLOOKUP(B13,'[1]1-BASE'!D$1:DA$65536,46,0),"")</f>
        <v>0</v>
      </c>
      <c r="AP13" s="34">
        <f>IFERROR(VLOOKUP(B13,'[1]1-BASE'!D$1:DA$65536,47,0),"")</f>
        <v>0</v>
      </c>
      <c r="AQ13" s="34">
        <f>IFERROR(VLOOKUP(B13,'[1]1-BASE'!D$1:DA$65536,48,0),"")</f>
        <v>0</v>
      </c>
      <c r="AR13" s="34">
        <f>IFERROR(VLOOKUP(B13,'[1]1-BASE'!D$1:DA$65536,49,0),"")</f>
        <v>0</v>
      </c>
      <c r="AS13" s="34">
        <f>IFERROR(VLOOKUP(B13,'[1]1-BASE'!D$1:DA$65536,50,0),"")</f>
        <v>0</v>
      </c>
      <c r="AT13" s="34">
        <f>IFERROR(VLOOKUP(B13,'[1]1-BASE'!D$1:DA$65536,51,0),"")</f>
        <v>0</v>
      </c>
      <c r="AU13" s="34">
        <f>IFERROR(VLOOKUP(B13,'[1]1-BASE'!D$1:DA$65536,52,0),"")</f>
        <v>0</v>
      </c>
      <c r="AV13" s="34">
        <f>IFERROR(VLOOKUP(B13,'[1]1-BASE'!D$1:DA$65536,53,0),"")</f>
        <v>0</v>
      </c>
      <c r="AW13" s="34">
        <f>IFERROR(VLOOKUP(B13,'[1]1-BASE'!D$1:DA$65536,54,0),"")</f>
        <v>0</v>
      </c>
      <c r="AX13" s="34">
        <f>IFERROR(VLOOKUP(B13,'[1]1-BASE'!D$1:DA$65536,55,0),"")</f>
        <v>0</v>
      </c>
      <c r="AY13" s="34">
        <f>IFERROR(VLOOKUP(B13,'[1]1-BASE'!D$1:DA$65536,87,0),"")</f>
        <v>0</v>
      </c>
      <c r="AZ13" s="34">
        <f>IFERROR(VLOOKUP(B13,'[1]1-BASE'!D$1:DA$65536,86,0),"")</f>
        <v>0</v>
      </c>
      <c r="BA13" s="34">
        <f>IFERROR(VLOOKUP(B13,'[1]1-BASE'!D$1:DA$65536,76,0),"")</f>
        <v>0</v>
      </c>
      <c r="BB13" s="34">
        <f>IFERROR(VLOOKUP(B13,'[1]1-BASE'!D$1:DA$65536,77,0),"")</f>
        <v>0</v>
      </c>
      <c r="BC13" s="34">
        <f>IFERROR(VLOOKUP(B13,'[1]1-BASE'!D$1:DA$65536,78,0),"")</f>
        <v>0</v>
      </c>
      <c r="BD13" s="34">
        <f>IFERROR(VLOOKUP(B13,'[1]1-BASE'!D$1:DA$65536,79,0),"")</f>
        <v>0</v>
      </c>
      <c r="BE13" s="34">
        <f>IFERROR(VLOOKUP(B13,'[1]1-BASE'!D$1:DA$65536,80,0),"")</f>
        <v>0</v>
      </c>
      <c r="BF13" s="34">
        <f>IFERROR(VLOOKUP(B13,'[1]1-BASE'!D$1:DA$65536,83,0),"")</f>
        <v>0</v>
      </c>
      <c r="BG13" s="34">
        <f>IFERROR(VLOOKUP(B13,'[1]1-BASE'!D$1:DA$65536,84,0),"")</f>
        <v>0</v>
      </c>
      <c r="BH13" s="34">
        <f>IFERROR(VLOOKUP(B13,'[1]1-BASE'!D$1:DA$65536,81,0),"")</f>
        <v>0</v>
      </c>
      <c r="BI13" s="34">
        <f>IFERROR(VLOOKUP(B13,'[1]1-BASE'!D$1:DA$65536,85,0),"")</f>
        <v>0</v>
      </c>
      <c r="BJ13" s="34">
        <f>IFERROR(VLOOKUP(B13,'[1]1-BASE'!D$1:DA$65536,56,0),"")</f>
        <v>0</v>
      </c>
      <c r="BK13" s="34">
        <f>IFERROR(VLOOKUP(B13,'[1]1-BASE'!D$1:DA$65536,58,0),"")</f>
        <v>0</v>
      </c>
      <c r="BL13" s="34">
        <f>IFERROR(VLOOKUP(B13,'[1]1-BASE'!D$1:DA$65536,59,0),"")</f>
        <v>0</v>
      </c>
      <c r="BM13" s="34">
        <f>IFERROR(VLOOKUP(B13,'[1]1-BASE'!D$1:DA$65536,61,0),"")</f>
        <v>0</v>
      </c>
      <c r="BN13" s="34">
        <f>IFERROR(VLOOKUP(B13,'[1]1-BASE'!D$1:DA$65536,63,0),"")</f>
        <v>0</v>
      </c>
      <c r="BO13" s="34">
        <f>IFERROR(VLOOKUP(B13,'[1]1-BASE'!D$1:DA$65536,65,0),"")</f>
        <v>0</v>
      </c>
      <c r="BP13" s="34">
        <f>IFERROR(VLOOKUP(B13,'[1]1-BASE'!D$1:DA$65536,57,0),"")</f>
        <v>0</v>
      </c>
      <c r="BQ13" s="34">
        <f>IFERROR(VLOOKUP(B13,'[1]1-BASE'!D$1:DA$65536,60,0),"")</f>
        <v>0</v>
      </c>
      <c r="BR13" s="34">
        <f>IFERROR(VLOOKUP(B13,'[1]1-BASE'!D$1:DA$65536,62,0),"")</f>
        <v>0</v>
      </c>
      <c r="BS13" s="34">
        <f>IFERROR(VLOOKUP(B13,'[1]1-BASE'!D$1:DA$65536,64,0),"")</f>
        <v>0</v>
      </c>
      <c r="BT13" s="34">
        <f>IFERROR(VLOOKUP(B13,'[1]1-BASE'!D$1:DA$65536,66,0),"")</f>
        <v>0</v>
      </c>
      <c r="BU13" s="34">
        <f>IFERROR(VLOOKUP(B13,'[1]1-BASE'!D$1:DA$65536,67,0),"")</f>
        <v>0</v>
      </c>
      <c r="BV13" s="34">
        <f>IFERROR(VLOOKUP(B13,'[1]1-BASE'!D$1:DA$65536,68,0),"")</f>
        <v>0</v>
      </c>
      <c r="BW13" s="34">
        <f>IFERROR(VLOOKUP(B13,'[1]1-BASE'!D$1:DA$65536,69,0),"")</f>
        <v>3</v>
      </c>
      <c r="BX13" s="34">
        <f>IFERROR(VLOOKUP(B13,'[1]1-BASE'!D$1:DA$65536,70,0),"")</f>
        <v>0</v>
      </c>
      <c r="BY13" s="34">
        <f>IFERROR(VLOOKUP(B13,'[1]1-BASE'!D$1:DA$65536,71,0),"")</f>
        <v>0</v>
      </c>
      <c r="BZ13" s="34">
        <f>IFERROR(VLOOKUP(B13,'[1]1-BASE'!D$1:DA$65536,72,0),"")</f>
        <v>0</v>
      </c>
      <c r="CA13" s="34">
        <f>IFERROR(VLOOKUP(B13,'[1]1-BASE'!D$1:DA$65536,73,0),"")</f>
        <v>0</v>
      </c>
      <c r="CB13" s="34">
        <f>IFERROR(VLOOKUP(B13,'[1]1-BASE'!D$1:DA$65536,74,0),"")</f>
        <v>0</v>
      </c>
      <c r="CC13" s="34">
        <f>IFERROR(VLOOKUP(B13,'[1]1-BASE'!D$1:DA$65536,75,0),"")</f>
        <v>0</v>
      </c>
      <c r="CD13" s="34">
        <f>IFERROR(VLOOKUP(B13,'[1]1-BASE'!D$1:DA$65536,82,0),"")</f>
        <v>0</v>
      </c>
    </row>
    <row r="14" spans="1:82" s="35" customFormat="1" ht="75" customHeight="1">
      <c r="A14" s="27"/>
      <c r="B14" s="28" t="s">
        <v>117</v>
      </c>
      <c r="C14" s="29" t="str">
        <f>IFERROR(VLOOKUP(B14,'[1]1-BASE'!D$1:CB$65536,2,0),"")</f>
        <v>302HPW0</v>
      </c>
      <c r="D14" s="29" t="str">
        <f>IFERROR(VLOOKUP(B14,'[1]1-BASE'!D$1:CB$65536,3,0),"")</f>
        <v xml:space="preserve">BLOODY TEE </v>
      </c>
      <c r="E14" s="29" t="str">
        <f>IFERROR(VLOOKUP(B14,'[1]1-BASE'!D$1:CB$65536,4,0),"")</f>
        <v>77M</v>
      </c>
      <c r="F14" s="29" t="str">
        <f>IFERROR(VLOOKUP(B14,'[1]1-BASE'!D$1:CB$65536,5,0),"")</f>
        <v xml:space="preserve">GREY MEL </v>
      </c>
      <c r="G14" s="27" t="str">
        <f>IFERROR(VLOOKUP(B14,'[1]1-BASE'!D$1:CB$65536,15,0),"")</f>
        <v>ETE 2016</v>
      </c>
      <c r="H14" s="27" t="str">
        <f>IFERROR(VLOOKUP(B14,'[1]1-BASE'!D$1:CB$65536,17,0),"")</f>
        <v>MAN</v>
      </c>
      <c r="I14" s="30">
        <f>IFERROR(VLOOKUP(B14,'[1]1-BASE'!D$1:CB$65536,7,0),"")</f>
        <v>18</v>
      </c>
      <c r="J14" s="31">
        <f t="shared" si="0"/>
        <v>9</v>
      </c>
      <c r="K14" s="30">
        <f>IFERROR(VLOOKUP(B14,'[1]1-BASE'!D$1:CB$65536,8,0),"")</f>
        <v>0</v>
      </c>
      <c r="L14" s="31">
        <f t="shared" si="1"/>
        <v>0</v>
      </c>
      <c r="M14" s="29" t="str">
        <f>IFERROR(VLOOKUP(B14,'[1]1-BASE'!D$1:CB$65536,18,0),"")</f>
        <v>(vide)</v>
      </c>
      <c r="N14" s="32" t="str">
        <f>IFERROR(VLOOKUP(B14,'[1]1-BASE'!D$1:CB$65536,19,0),"")</f>
        <v>PCS</v>
      </c>
      <c r="O14" s="32">
        <f>IFERROR(VLOOKUP(B14,'[1]1-BASE'!D$1:CB$65536,20,0),"")</f>
        <v>2</v>
      </c>
      <c r="P14" s="33">
        <f>IFERROR(VLOOKUP(B14,'[1]1-BASE'!D$1:CB$65536,21,0),"")</f>
        <v>2</v>
      </c>
      <c r="Q14" s="34">
        <f>IFERROR(VLOOKUP(B14,'[1]1-BASE'!D$1:DA$65536,22,0),"")</f>
        <v>0</v>
      </c>
      <c r="R14" s="34">
        <f>IFERROR(VLOOKUP(B14,'[1]1-BASE'!D$1:DA$65536,23,0),"")</f>
        <v>0</v>
      </c>
      <c r="S14" s="34">
        <f>IFERROR(VLOOKUP(B14,'[1]1-BASE'!D$1:DA$65536,24,0),"")</f>
        <v>0</v>
      </c>
      <c r="T14" s="34">
        <f>IFERROR(VLOOKUP(B14,'[1]1-BASE'!D$1:DA$65536,25,0),"")</f>
        <v>0</v>
      </c>
      <c r="U14" s="34">
        <f>IFERROR(VLOOKUP(B14,'[1]1-BASE'!D$1:DA$65536,26,0),"")</f>
        <v>0</v>
      </c>
      <c r="V14" s="34">
        <f>IFERROR(VLOOKUP(B14,'[1]1-BASE'!D$1:DA$65536,27,0),"")</f>
        <v>0</v>
      </c>
      <c r="W14" s="34">
        <f>IFERROR(VLOOKUP(B14,'[1]1-BASE'!D$1:DA$65536,28,0),"")</f>
        <v>0</v>
      </c>
      <c r="X14" s="34">
        <f>IFERROR(VLOOKUP(B14,'[1]1-BASE'!D$1:DA$65536,29,0),"")</f>
        <v>0</v>
      </c>
      <c r="Y14" s="34">
        <f>IFERROR(VLOOKUP(B14,'[1]1-BASE'!D$1:DA$65536,30,0),"")</f>
        <v>0</v>
      </c>
      <c r="Z14" s="34">
        <f>IFERROR(VLOOKUP(B14,'[1]1-BASE'!D$1:DA$65536,31,0),"")</f>
        <v>0</v>
      </c>
      <c r="AA14" s="34">
        <f>IFERROR(VLOOKUP(B14,'[1]1-BASE'!D$1:DA$65536,32,0),"")</f>
        <v>0</v>
      </c>
      <c r="AB14" s="34">
        <f>IFERROR(VLOOKUP(B14,'[1]1-BASE'!D$1:DA$65536,33,0),"")</f>
        <v>0</v>
      </c>
      <c r="AC14" s="34">
        <f>IFERROR(VLOOKUP(B14,'[1]1-BASE'!D$1:DA$65536,34,0),"")</f>
        <v>0</v>
      </c>
      <c r="AD14" s="34">
        <f>IFERROR(VLOOKUP(B14,'[1]1-BASE'!D$1:DA$65536,35,0),"")</f>
        <v>0</v>
      </c>
      <c r="AE14" s="34">
        <f>IFERROR(VLOOKUP(B14,'[1]1-BASE'!D$1:DA$65536,36,0),"")</f>
        <v>0</v>
      </c>
      <c r="AF14" s="34">
        <f>IFERROR(VLOOKUP(B14,'[1]1-BASE'!D$1:DA$65536,37,0),"")</f>
        <v>0</v>
      </c>
      <c r="AG14" s="34">
        <f>IFERROR(VLOOKUP(B14,'[1]1-BASE'!D$1:DA$65536,38,0),"")</f>
        <v>0</v>
      </c>
      <c r="AH14" s="34">
        <f>IFERROR(VLOOKUP(B14,'[1]1-BASE'!D$1:DA$65536,39,0),"")</f>
        <v>0</v>
      </c>
      <c r="AI14" s="34">
        <f>IFERROR(VLOOKUP(B14,'[1]1-BASE'!D$1:DA$65536,40,0),"")</f>
        <v>0</v>
      </c>
      <c r="AJ14" s="34">
        <f>IFERROR(VLOOKUP(B14,'[1]1-BASE'!D$1:DA$65536,41,0),"")</f>
        <v>0</v>
      </c>
      <c r="AK14" s="34">
        <f>IFERROR(VLOOKUP(B14,'[1]1-BASE'!D$1:DA$65536,42,0),"")</f>
        <v>0</v>
      </c>
      <c r="AL14" s="34">
        <f>IFERROR(VLOOKUP(B14,'[1]1-BASE'!D$1:DA$65536,43,0),"")</f>
        <v>0</v>
      </c>
      <c r="AM14" s="34">
        <f>IFERROR(VLOOKUP(B14,'[1]1-BASE'!D$1:DA$65536,44,0),"")</f>
        <v>0</v>
      </c>
      <c r="AN14" s="34">
        <f>IFERROR(VLOOKUP(B14,'[1]1-BASE'!D$1:DA$65536,45,0),"")</f>
        <v>0</v>
      </c>
      <c r="AO14" s="34">
        <f>IFERROR(VLOOKUP(B14,'[1]1-BASE'!D$1:DA$65536,46,0),"")</f>
        <v>0</v>
      </c>
      <c r="AP14" s="34">
        <f>IFERROR(VLOOKUP(B14,'[1]1-BASE'!D$1:DA$65536,47,0),"")</f>
        <v>0</v>
      </c>
      <c r="AQ14" s="34">
        <f>IFERROR(VLOOKUP(B14,'[1]1-BASE'!D$1:DA$65536,48,0),"")</f>
        <v>0</v>
      </c>
      <c r="AR14" s="34">
        <f>IFERROR(VLOOKUP(B14,'[1]1-BASE'!D$1:DA$65536,49,0),"")</f>
        <v>0</v>
      </c>
      <c r="AS14" s="34">
        <f>IFERROR(VLOOKUP(B14,'[1]1-BASE'!D$1:DA$65536,50,0),"")</f>
        <v>0</v>
      </c>
      <c r="AT14" s="34">
        <f>IFERROR(VLOOKUP(B14,'[1]1-BASE'!D$1:DA$65536,51,0),"")</f>
        <v>0</v>
      </c>
      <c r="AU14" s="34">
        <f>IFERROR(VLOOKUP(B14,'[1]1-BASE'!D$1:DA$65536,52,0),"")</f>
        <v>0</v>
      </c>
      <c r="AV14" s="34">
        <f>IFERROR(VLOOKUP(B14,'[1]1-BASE'!D$1:DA$65536,53,0),"")</f>
        <v>0</v>
      </c>
      <c r="AW14" s="34">
        <f>IFERROR(VLOOKUP(B14,'[1]1-BASE'!D$1:DA$65536,54,0),"")</f>
        <v>0</v>
      </c>
      <c r="AX14" s="34">
        <f>IFERROR(VLOOKUP(B14,'[1]1-BASE'!D$1:DA$65536,55,0),"")</f>
        <v>0</v>
      </c>
      <c r="AY14" s="34">
        <f>IFERROR(VLOOKUP(B14,'[1]1-BASE'!D$1:DA$65536,87,0),"")</f>
        <v>0</v>
      </c>
      <c r="AZ14" s="34">
        <f>IFERROR(VLOOKUP(B14,'[1]1-BASE'!D$1:DA$65536,86,0),"")</f>
        <v>0</v>
      </c>
      <c r="BA14" s="34">
        <f>IFERROR(VLOOKUP(B14,'[1]1-BASE'!D$1:DA$65536,76,0),"")</f>
        <v>0</v>
      </c>
      <c r="BB14" s="34">
        <f>IFERROR(VLOOKUP(B14,'[1]1-BASE'!D$1:DA$65536,77,0),"")</f>
        <v>0</v>
      </c>
      <c r="BC14" s="34">
        <f>IFERROR(VLOOKUP(B14,'[1]1-BASE'!D$1:DA$65536,78,0),"")</f>
        <v>0</v>
      </c>
      <c r="BD14" s="34">
        <f>IFERROR(VLOOKUP(B14,'[1]1-BASE'!D$1:DA$65536,79,0),"")</f>
        <v>0</v>
      </c>
      <c r="BE14" s="34">
        <f>IFERROR(VLOOKUP(B14,'[1]1-BASE'!D$1:DA$65536,80,0),"")</f>
        <v>0</v>
      </c>
      <c r="BF14" s="34">
        <f>IFERROR(VLOOKUP(B14,'[1]1-BASE'!D$1:DA$65536,83,0),"")</f>
        <v>0</v>
      </c>
      <c r="BG14" s="34">
        <f>IFERROR(VLOOKUP(B14,'[1]1-BASE'!D$1:DA$65536,84,0),"")</f>
        <v>0</v>
      </c>
      <c r="BH14" s="34">
        <f>IFERROR(VLOOKUP(B14,'[1]1-BASE'!D$1:DA$65536,81,0),"")</f>
        <v>0</v>
      </c>
      <c r="BI14" s="34">
        <f>IFERROR(VLOOKUP(B14,'[1]1-BASE'!D$1:DA$65536,85,0),"")</f>
        <v>0</v>
      </c>
      <c r="BJ14" s="34">
        <f>IFERROR(VLOOKUP(B14,'[1]1-BASE'!D$1:DA$65536,56,0),"")</f>
        <v>0</v>
      </c>
      <c r="BK14" s="34">
        <f>IFERROR(VLOOKUP(B14,'[1]1-BASE'!D$1:DA$65536,58,0),"")</f>
        <v>0</v>
      </c>
      <c r="BL14" s="34">
        <f>IFERROR(VLOOKUP(B14,'[1]1-BASE'!D$1:DA$65536,59,0),"")</f>
        <v>0</v>
      </c>
      <c r="BM14" s="34">
        <f>IFERROR(VLOOKUP(B14,'[1]1-BASE'!D$1:DA$65536,61,0),"")</f>
        <v>0</v>
      </c>
      <c r="BN14" s="34">
        <f>IFERROR(VLOOKUP(B14,'[1]1-BASE'!D$1:DA$65536,63,0),"")</f>
        <v>0</v>
      </c>
      <c r="BO14" s="34">
        <f>IFERROR(VLOOKUP(B14,'[1]1-BASE'!D$1:DA$65536,65,0),"")</f>
        <v>0</v>
      </c>
      <c r="BP14" s="34">
        <f>IFERROR(VLOOKUP(B14,'[1]1-BASE'!D$1:DA$65536,57,0),"")</f>
        <v>0</v>
      </c>
      <c r="BQ14" s="34">
        <f>IFERROR(VLOOKUP(B14,'[1]1-BASE'!D$1:DA$65536,60,0),"")</f>
        <v>0</v>
      </c>
      <c r="BR14" s="34">
        <f>IFERROR(VLOOKUP(B14,'[1]1-BASE'!D$1:DA$65536,62,0),"")</f>
        <v>0</v>
      </c>
      <c r="BS14" s="34">
        <f>IFERROR(VLOOKUP(B14,'[1]1-BASE'!D$1:DA$65536,64,0),"")</f>
        <v>0</v>
      </c>
      <c r="BT14" s="34">
        <f>IFERROR(VLOOKUP(B14,'[1]1-BASE'!D$1:DA$65536,66,0),"")</f>
        <v>0</v>
      </c>
      <c r="BU14" s="34">
        <f>IFERROR(VLOOKUP(B14,'[1]1-BASE'!D$1:DA$65536,67,0),"")</f>
        <v>0</v>
      </c>
      <c r="BV14" s="34">
        <f>IFERROR(VLOOKUP(B14,'[1]1-BASE'!D$1:DA$65536,68,0),"")</f>
        <v>0</v>
      </c>
      <c r="BW14" s="34">
        <f>IFERROR(VLOOKUP(B14,'[1]1-BASE'!D$1:DA$65536,69,0),"")</f>
        <v>2</v>
      </c>
      <c r="BX14" s="34">
        <f>IFERROR(VLOOKUP(B14,'[1]1-BASE'!D$1:DA$65536,70,0),"")</f>
        <v>0</v>
      </c>
      <c r="BY14" s="34">
        <f>IFERROR(VLOOKUP(B14,'[1]1-BASE'!D$1:DA$65536,71,0),"")</f>
        <v>0</v>
      </c>
      <c r="BZ14" s="34">
        <f>IFERROR(VLOOKUP(B14,'[1]1-BASE'!D$1:DA$65536,72,0),"")</f>
        <v>0</v>
      </c>
      <c r="CA14" s="34">
        <f>IFERROR(VLOOKUP(B14,'[1]1-BASE'!D$1:DA$65536,73,0),"")</f>
        <v>0</v>
      </c>
      <c r="CB14" s="34">
        <f>IFERROR(VLOOKUP(B14,'[1]1-BASE'!D$1:DA$65536,74,0),"")</f>
        <v>0</v>
      </c>
      <c r="CC14" s="34">
        <f>IFERROR(VLOOKUP(B14,'[1]1-BASE'!D$1:DA$65536,75,0),"")</f>
        <v>0</v>
      </c>
      <c r="CD14" s="34">
        <f>IFERROR(VLOOKUP(B14,'[1]1-BASE'!D$1:DA$65536,82,0),"")</f>
        <v>0</v>
      </c>
    </row>
    <row r="15" spans="1:82" s="35" customFormat="1" ht="75" customHeight="1">
      <c r="A15" s="27"/>
      <c r="B15" s="28" t="s">
        <v>118</v>
      </c>
      <c r="C15" s="29" t="str">
        <f>IFERROR(VLOOKUP(B15,'[1]1-BASE'!D$1:CB$65536,2,0),"")</f>
        <v>3030G00</v>
      </c>
      <c r="D15" s="29" t="str">
        <f>IFERROR(VLOOKUP(B15,'[1]1-BASE'!D$1:CB$65536,3,0),"")</f>
        <v>AOWAN TKS</v>
      </c>
      <c r="E15" s="29" t="str">
        <f>IFERROR(VLOOKUP(B15,'[1]1-BASE'!D$1:CB$65536,4,0),"")</f>
        <v>005</v>
      </c>
      <c r="F15" s="29" t="str">
        <f>IFERROR(VLOOKUP(B15,'[1]1-BASE'!D$1:CB$65536,5,0),"")</f>
        <v>BLACK</v>
      </c>
      <c r="G15" s="27" t="str">
        <f>IFERROR(VLOOKUP(B15,'[1]1-BASE'!D$1:CB$65536,15,0),"")</f>
        <v>HIVER 2018</v>
      </c>
      <c r="H15" s="27" t="str">
        <f>IFERROR(VLOOKUP(B15,'[1]1-BASE'!D$1:CB$65536,17,0),"")</f>
        <v>KID</v>
      </c>
      <c r="I15" s="30">
        <f>IFERROR(VLOOKUP(B15,'[1]1-BASE'!D$1:CB$65536,7,0),"")</f>
        <v>55</v>
      </c>
      <c r="J15" s="31">
        <f t="shared" si="0"/>
        <v>27.5</v>
      </c>
      <c r="K15" s="30">
        <f>IFERROR(VLOOKUP(B15,'[1]1-BASE'!D$1:CB$65536,8,0),"")</f>
        <v>0</v>
      </c>
      <c r="L15" s="31">
        <f t="shared" si="1"/>
        <v>0</v>
      </c>
      <c r="M15" s="29" t="str">
        <f>IFERROR(VLOOKUP(B15,'[1]1-BASE'!D$1:CB$65536,18,0),"")</f>
        <v>10Y-2|12Y-2|14Y-1|6Y-1|8Y-2</v>
      </c>
      <c r="N15" s="32" t="str">
        <f>IFERROR(VLOOKUP(B15,'[1]1-BASE'!D$1:CB$65536,19,0),"")</f>
        <v>C8J</v>
      </c>
      <c r="O15" s="32">
        <f>IFERROR(VLOOKUP(B15,'[1]1-BASE'!D$1:CB$65536,20,0),"")</f>
        <v>16</v>
      </c>
      <c r="P15" s="33">
        <f>IFERROR(VLOOKUP(B15,'[1]1-BASE'!D$1:CB$65536,21,0),"")</f>
        <v>2</v>
      </c>
      <c r="Q15" s="34">
        <f>IFERROR(VLOOKUP(B15,'[1]1-BASE'!D$1:DA$65536,22,0),"")</f>
        <v>0</v>
      </c>
      <c r="R15" s="34">
        <f>IFERROR(VLOOKUP(B15,'[1]1-BASE'!D$1:DA$65536,23,0),"")</f>
        <v>0</v>
      </c>
      <c r="S15" s="34">
        <f>IFERROR(VLOOKUP(B15,'[1]1-BASE'!D$1:DA$65536,24,0),"")</f>
        <v>0</v>
      </c>
      <c r="T15" s="34">
        <f>IFERROR(VLOOKUP(B15,'[1]1-BASE'!D$1:DA$65536,25,0),"")</f>
        <v>0</v>
      </c>
      <c r="U15" s="34">
        <f>IFERROR(VLOOKUP(B15,'[1]1-BASE'!D$1:DA$65536,26,0),"")</f>
        <v>0</v>
      </c>
      <c r="V15" s="34">
        <f>IFERROR(VLOOKUP(B15,'[1]1-BASE'!D$1:DA$65536,27,0),"")</f>
        <v>0</v>
      </c>
      <c r="W15" s="34">
        <f>IFERROR(VLOOKUP(B15,'[1]1-BASE'!D$1:DA$65536,28,0),"")</f>
        <v>0</v>
      </c>
      <c r="X15" s="34">
        <f>IFERROR(VLOOKUP(B15,'[1]1-BASE'!D$1:DA$65536,29,0),"")</f>
        <v>0</v>
      </c>
      <c r="Y15" s="34">
        <f>IFERROR(VLOOKUP(B15,'[1]1-BASE'!D$1:DA$65536,30,0),"")</f>
        <v>0</v>
      </c>
      <c r="Z15" s="34">
        <f>IFERROR(VLOOKUP(B15,'[1]1-BASE'!D$1:DA$65536,31,0),"")</f>
        <v>0</v>
      </c>
      <c r="AA15" s="34">
        <f>IFERROR(VLOOKUP(B15,'[1]1-BASE'!D$1:DA$65536,32,0),"")</f>
        <v>0</v>
      </c>
      <c r="AB15" s="34">
        <f>IFERROR(VLOOKUP(B15,'[1]1-BASE'!D$1:DA$65536,33,0),"")</f>
        <v>0</v>
      </c>
      <c r="AC15" s="34">
        <f>IFERROR(VLOOKUP(B15,'[1]1-BASE'!D$1:DA$65536,34,0),"")</f>
        <v>0</v>
      </c>
      <c r="AD15" s="34">
        <f>IFERROR(VLOOKUP(B15,'[1]1-BASE'!D$1:DA$65536,35,0),"")</f>
        <v>0</v>
      </c>
      <c r="AE15" s="34">
        <f>IFERROR(VLOOKUP(B15,'[1]1-BASE'!D$1:DA$65536,36,0),"")</f>
        <v>0</v>
      </c>
      <c r="AF15" s="34">
        <f>IFERROR(VLOOKUP(B15,'[1]1-BASE'!D$1:DA$65536,37,0),"")</f>
        <v>0</v>
      </c>
      <c r="AG15" s="34">
        <f>IFERROR(VLOOKUP(B15,'[1]1-BASE'!D$1:DA$65536,38,0),"")</f>
        <v>0</v>
      </c>
      <c r="AH15" s="34">
        <f>IFERROR(VLOOKUP(B15,'[1]1-BASE'!D$1:DA$65536,39,0),"")</f>
        <v>0</v>
      </c>
      <c r="AI15" s="34">
        <f>IFERROR(VLOOKUP(B15,'[1]1-BASE'!D$1:DA$65536,40,0),"")</f>
        <v>0</v>
      </c>
      <c r="AJ15" s="34">
        <f>IFERROR(VLOOKUP(B15,'[1]1-BASE'!D$1:DA$65536,41,0),"")</f>
        <v>0</v>
      </c>
      <c r="AK15" s="34">
        <f>IFERROR(VLOOKUP(B15,'[1]1-BASE'!D$1:DA$65536,42,0),"")</f>
        <v>0</v>
      </c>
      <c r="AL15" s="34">
        <f>IFERROR(VLOOKUP(B15,'[1]1-BASE'!D$1:DA$65536,43,0),"")</f>
        <v>0</v>
      </c>
      <c r="AM15" s="34">
        <f>IFERROR(VLOOKUP(B15,'[1]1-BASE'!D$1:DA$65536,44,0),"")</f>
        <v>0</v>
      </c>
      <c r="AN15" s="34">
        <f>IFERROR(VLOOKUP(B15,'[1]1-BASE'!D$1:DA$65536,45,0),"")</f>
        <v>0</v>
      </c>
      <c r="AO15" s="34">
        <f>IFERROR(VLOOKUP(B15,'[1]1-BASE'!D$1:DA$65536,46,0),"")</f>
        <v>0</v>
      </c>
      <c r="AP15" s="34">
        <f>IFERROR(VLOOKUP(B15,'[1]1-BASE'!D$1:DA$65536,47,0),"")</f>
        <v>0</v>
      </c>
      <c r="AQ15" s="34">
        <f>IFERROR(VLOOKUP(B15,'[1]1-BASE'!D$1:DA$65536,48,0),"")</f>
        <v>0</v>
      </c>
      <c r="AR15" s="34">
        <f>IFERROR(VLOOKUP(B15,'[1]1-BASE'!D$1:DA$65536,49,0),"")</f>
        <v>0</v>
      </c>
      <c r="AS15" s="34">
        <f>IFERROR(VLOOKUP(B15,'[1]1-BASE'!D$1:DA$65536,50,0),"")</f>
        <v>0</v>
      </c>
      <c r="AT15" s="34">
        <f>IFERROR(VLOOKUP(B15,'[1]1-BASE'!D$1:DA$65536,51,0),"")</f>
        <v>0</v>
      </c>
      <c r="AU15" s="34">
        <f>IFERROR(VLOOKUP(B15,'[1]1-BASE'!D$1:DA$65536,52,0),"")</f>
        <v>0</v>
      </c>
      <c r="AV15" s="34">
        <f>IFERROR(VLOOKUP(B15,'[1]1-BASE'!D$1:DA$65536,53,0),"")</f>
        <v>0</v>
      </c>
      <c r="AW15" s="34">
        <f>IFERROR(VLOOKUP(B15,'[1]1-BASE'!D$1:DA$65536,54,0),"")</f>
        <v>0</v>
      </c>
      <c r="AX15" s="34">
        <f>IFERROR(VLOOKUP(B15,'[1]1-BASE'!D$1:DA$65536,55,0),"")</f>
        <v>0</v>
      </c>
      <c r="AY15" s="34">
        <f>IFERROR(VLOOKUP(B15,'[1]1-BASE'!D$1:DA$65536,87,0),"")</f>
        <v>0</v>
      </c>
      <c r="AZ15" s="34">
        <f>IFERROR(VLOOKUP(B15,'[1]1-BASE'!D$1:DA$65536,86,0),"")</f>
        <v>0</v>
      </c>
      <c r="BA15" s="34">
        <f>IFERROR(VLOOKUP(B15,'[1]1-BASE'!D$1:DA$65536,76,0),"")</f>
        <v>0</v>
      </c>
      <c r="BB15" s="34">
        <f>IFERROR(VLOOKUP(B15,'[1]1-BASE'!D$1:DA$65536,77,0),"")</f>
        <v>0</v>
      </c>
      <c r="BC15" s="34">
        <f>IFERROR(VLOOKUP(B15,'[1]1-BASE'!D$1:DA$65536,78,0),"")</f>
        <v>0</v>
      </c>
      <c r="BD15" s="34">
        <f>IFERROR(VLOOKUP(B15,'[1]1-BASE'!D$1:DA$65536,79,0),"")</f>
        <v>0</v>
      </c>
      <c r="BE15" s="34">
        <f>IFERROR(VLOOKUP(B15,'[1]1-BASE'!D$1:DA$65536,80,0),"")</f>
        <v>0</v>
      </c>
      <c r="BF15" s="34">
        <f>IFERROR(VLOOKUP(B15,'[1]1-BASE'!D$1:DA$65536,83,0),"")</f>
        <v>0</v>
      </c>
      <c r="BG15" s="34">
        <f>IFERROR(VLOOKUP(B15,'[1]1-BASE'!D$1:DA$65536,84,0),"")</f>
        <v>0</v>
      </c>
      <c r="BH15" s="34">
        <f>IFERROR(VLOOKUP(B15,'[1]1-BASE'!D$1:DA$65536,81,0),"")</f>
        <v>0</v>
      </c>
      <c r="BI15" s="34">
        <f>IFERROR(VLOOKUP(B15,'[1]1-BASE'!D$1:DA$65536,85,0),"")</f>
        <v>0</v>
      </c>
      <c r="BJ15" s="34">
        <f>IFERROR(VLOOKUP(B15,'[1]1-BASE'!D$1:DA$65536,56,0),"")</f>
        <v>0</v>
      </c>
      <c r="BK15" s="34">
        <f>IFERROR(VLOOKUP(B15,'[1]1-BASE'!D$1:DA$65536,58,0),"")</f>
        <v>0</v>
      </c>
      <c r="BL15" s="34">
        <f>IFERROR(VLOOKUP(B15,'[1]1-BASE'!D$1:DA$65536,59,0),"")</f>
        <v>0</v>
      </c>
      <c r="BM15" s="34">
        <f>IFERROR(VLOOKUP(B15,'[1]1-BASE'!D$1:DA$65536,61,0),"")</f>
        <v>0</v>
      </c>
      <c r="BN15" s="34">
        <f>IFERROR(VLOOKUP(B15,'[1]1-BASE'!D$1:DA$65536,63,0),"")</f>
        <v>0</v>
      </c>
      <c r="BO15" s="34">
        <f>IFERROR(VLOOKUP(B15,'[1]1-BASE'!D$1:DA$65536,65,0),"")</f>
        <v>0</v>
      </c>
      <c r="BP15" s="34">
        <f>IFERROR(VLOOKUP(B15,'[1]1-BASE'!D$1:DA$65536,57,0),"")</f>
        <v>0</v>
      </c>
      <c r="BQ15" s="34">
        <f>IFERROR(VLOOKUP(B15,'[1]1-BASE'!D$1:DA$65536,60,0),"")</f>
        <v>0</v>
      </c>
      <c r="BR15" s="34">
        <f>IFERROR(VLOOKUP(B15,'[1]1-BASE'!D$1:DA$65536,62,0),"")</f>
        <v>0</v>
      </c>
      <c r="BS15" s="34">
        <f>IFERROR(VLOOKUP(B15,'[1]1-BASE'!D$1:DA$65536,64,0),"")</f>
        <v>0</v>
      </c>
      <c r="BT15" s="34">
        <f>IFERROR(VLOOKUP(B15,'[1]1-BASE'!D$1:DA$65536,66,0),"")</f>
        <v>0</v>
      </c>
      <c r="BU15" s="34">
        <f>IFERROR(VLOOKUP(B15,'[1]1-BASE'!D$1:DA$65536,67,0),"")</f>
        <v>0</v>
      </c>
      <c r="BV15" s="34">
        <f>IFERROR(VLOOKUP(B15,'[1]1-BASE'!D$1:DA$65536,68,0),"")</f>
        <v>0</v>
      </c>
      <c r="BW15" s="34">
        <f>IFERROR(VLOOKUP(B15,'[1]1-BASE'!D$1:DA$65536,69,0),"")</f>
        <v>0</v>
      </c>
      <c r="BX15" s="34">
        <f>IFERROR(VLOOKUP(B15,'[1]1-BASE'!D$1:DA$65536,70,0),"")</f>
        <v>0</v>
      </c>
      <c r="BY15" s="34">
        <f>IFERROR(VLOOKUP(B15,'[1]1-BASE'!D$1:DA$65536,71,0),"")</f>
        <v>0</v>
      </c>
      <c r="BZ15" s="34">
        <f>IFERROR(VLOOKUP(B15,'[1]1-BASE'!D$1:DA$65536,72,0),"")</f>
        <v>0</v>
      </c>
      <c r="CA15" s="34">
        <f>IFERROR(VLOOKUP(B15,'[1]1-BASE'!D$1:DA$65536,73,0),"")</f>
        <v>0</v>
      </c>
      <c r="CB15" s="34">
        <f>IFERROR(VLOOKUP(B15,'[1]1-BASE'!D$1:DA$65536,74,0),"")</f>
        <v>0</v>
      </c>
      <c r="CC15" s="34">
        <f>IFERROR(VLOOKUP(B15,'[1]1-BASE'!D$1:DA$65536,75,0),"")</f>
        <v>0</v>
      </c>
      <c r="CD15" s="34">
        <f>IFERROR(VLOOKUP(B15,'[1]1-BASE'!D$1:DA$65536,82,0),"")</f>
        <v>2</v>
      </c>
    </row>
    <row r="16" spans="1:82" s="35" customFormat="1" ht="75" customHeight="1">
      <c r="A16" s="27"/>
      <c r="B16" s="28" t="s">
        <v>119</v>
      </c>
      <c r="C16" s="29" t="str">
        <f>IFERROR(VLOOKUP(B16,'[1]1-BASE'!D$1:CB$65536,2,0),"")</f>
        <v>3030G00</v>
      </c>
      <c r="D16" s="29" t="str">
        <f>IFERROR(VLOOKUP(B16,'[1]1-BASE'!D$1:CB$65536,3,0),"")</f>
        <v>AOWAN TKS</v>
      </c>
      <c r="E16" s="29" t="str">
        <f>IFERROR(VLOOKUP(B16,'[1]1-BASE'!D$1:CB$65536,4,0),"")</f>
        <v>005</v>
      </c>
      <c r="F16" s="29" t="str">
        <f>IFERROR(VLOOKUP(B16,'[1]1-BASE'!D$1:CB$65536,5,0),"")</f>
        <v>BLACK</v>
      </c>
      <c r="G16" s="27" t="str">
        <f>IFERROR(VLOOKUP(B16,'[1]1-BASE'!D$1:CB$65536,15,0),"")</f>
        <v>HIVER 2018</v>
      </c>
      <c r="H16" s="27" t="str">
        <f>IFERROR(VLOOKUP(B16,'[1]1-BASE'!D$1:CB$65536,17,0),"")</f>
        <v>KID</v>
      </c>
      <c r="I16" s="30">
        <f>IFERROR(VLOOKUP(B16,'[1]1-BASE'!D$1:CB$65536,7,0),"")</f>
        <v>55</v>
      </c>
      <c r="J16" s="31">
        <f t="shared" si="0"/>
        <v>27.5</v>
      </c>
      <c r="K16" s="30">
        <f>IFERROR(VLOOKUP(B16,'[1]1-BASE'!D$1:CB$65536,8,0),"")</f>
        <v>0</v>
      </c>
      <c r="L16" s="31">
        <f t="shared" si="1"/>
        <v>0</v>
      </c>
      <c r="M16" s="29" t="str">
        <f>IFERROR(VLOOKUP(B16,'[1]1-BASE'!D$1:CB$65536,18,0),"")</f>
        <v>10Y-3|12Y-3|14Y-1|4Y-1|6Y-2|8Y-2</v>
      </c>
      <c r="N16" s="32" t="str">
        <f>IFERROR(VLOOKUP(B16,'[1]1-BASE'!D$1:CB$65536,19,0),"")</f>
        <v>C12K</v>
      </c>
      <c r="O16" s="32">
        <f>IFERROR(VLOOKUP(B16,'[1]1-BASE'!D$1:CB$65536,20,0),"")</f>
        <v>408</v>
      </c>
      <c r="P16" s="33">
        <f>IFERROR(VLOOKUP(B16,'[1]1-BASE'!D$1:CB$65536,21,0),"")</f>
        <v>34</v>
      </c>
      <c r="Q16" s="34">
        <f>IFERROR(VLOOKUP(B16,'[1]1-BASE'!D$1:DA$65536,22,0),"")</f>
        <v>0</v>
      </c>
      <c r="R16" s="34">
        <f>IFERROR(VLOOKUP(B16,'[1]1-BASE'!D$1:DA$65536,23,0),"")</f>
        <v>0</v>
      </c>
      <c r="S16" s="34">
        <f>IFERROR(VLOOKUP(B16,'[1]1-BASE'!D$1:DA$65536,24,0),"")</f>
        <v>0</v>
      </c>
      <c r="T16" s="34">
        <f>IFERROR(VLOOKUP(B16,'[1]1-BASE'!D$1:DA$65536,25,0),"")</f>
        <v>0</v>
      </c>
      <c r="U16" s="34">
        <f>IFERROR(VLOOKUP(B16,'[1]1-BASE'!D$1:DA$65536,26,0),"")</f>
        <v>0</v>
      </c>
      <c r="V16" s="34">
        <f>IFERROR(VLOOKUP(B16,'[1]1-BASE'!D$1:DA$65536,27,0),"")</f>
        <v>0</v>
      </c>
      <c r="W16" s="34">
        <f>IFERROR(VLOOKUP(B16,'[1]1-BASE'!D$1:DA$65536,28,0),"")</f>
        <v>0</v>
      </c>
      <c r="X16" s="34">
        <f>IFERROR(VLOOKUP(B16,'[1]1-BASE'!D$1:DA$65536,29,0),"")</f>
        <v>0</v>
      </c>
      <c r="Y16" s="34">
        <f>IFERROR(VLOOKUP(B16,'[1]1-BASE'!D$1:DA$65536,30,0),"")</f>
        <v>0</v>
      </c>
      <c r="Z16" s="34">
        <f>IFERROR(VLOOKUP(B16,'[1]1-BASE'!D$1:DA$65536,31,0),"")</f>
        <v>0</v>
      </c>
      <c r="AA16" s="34">
        <f>IFERROR(VLOOKUP(B16,'[1]1-BASE'!D$1:DA$65536,32,0),"")</f>
        <v>0</v>
      </c>
      <c r="AB16" s="34">
        <f>IFERROR(VLOOKUP(B16,'[1]1-BASE'!D$1:DA$65536,33,0),"")</f>
        <v>0</v>
      </c>
      <c r="AC16" s="34">
        <f>IFERROR(VLOOKUP(B16,'[1]1-BASE'!D$1:DA$65536,34,0),"")</f>
        <v>0</v>
      </c>
      <c r="AD16" s="34">
        <f>IFERROR(VLOOKUP(B16,'[1]1-BASE'!D$1:DA$65536,35,0),"")</f>
        <v>0</v>
      </c>
      <c r="AE16" s="34">
        <f>IFERROR(VLOOKUP(B16,'[1]1-BASE'!D$1:DA$65536,36,0),"")</f>
        <v>0</v>
      </c>
      <c r="AF16" s="34">
        <f>IFERROR(VLOOKUP(B16,'[1]1-BASE'!D$1:DA$65536,37,0),"")</f>
        <v>0</v>
      </c>
      <c r="AG16" s="34">
        <f>IFERROR(VLOOKUP(B16,'[1]1-BASE'!D$1:DA$65536,38,0),"")</f>
        <v>0</v>
      </c>
      <c r="AH16" s="34">
        <f>IFERROR(VLOOKUP(B16,'[1]1-BASE'!D$1:DA$65536,39,0),"")</f>
        <v>0</v>
      </c>
      <c r="AI16" s="34">
        <f>IFERROR(VLOOKUP(B16,'[1]1-BASE'!D$1:DA$65536,40,0),"")</f>
        <v>0</v>
      </c>
      <c r="AJ16" s="34">
        <f>IFERROR(VLOOKUP(B16,'[1]1-BASE'!D$1:DA$65536,41,0),"")</f>
        <v>0</v>
      </c>
      <c r="AK16" s="34">
        <f>IFERROR(VLOOKUP(B16,'[1]1-BASE'!D$1:DA$65536,42,0),"")</f>
        <v>0</v>
      </c>
      <c r="AL16" s="34">
        <f>IFERROR(VLOOKUP(B16,'[1]1-BASE'!D$1:DA$65536,43,0),"")</f>
        <v>0</v>
      </c>
      <c r="AM16" s="34">
        <f>IFERROR(VLOOKUP(B16,'[1]1-BASE'!D$1:DA$65536,44,0),"")</f>
        <v>0</v>
      </c>
      <c r="AN16" s="34">
        <f>IFERROR(VLOOKUP(B16,'[1]1-BASE'!D$1:DA$65536,45,0),"")</f>
        <v>0</v>
      </c>
      <c r="AO16" s="34">
        <f>IFERROR(VLOOKUP(B16,'[1]1-BASE'!D$1:DA$65536,46,0),"")</f>
        <v>0</v>
      </c>
      <c r="AP16" s="34">
        <f>IFERROR(VLOOKUP(B16,'[1]1-BASE'!D$1:DA$65536,47,0),"")</f>
        <v>0</v>
      </c>
      <c r="AQ16" s="34">
        <f>IFERROR(VLOOKUP(B16,'[1]1-BASE'!D$1:DA$65536,48,0),"")</f>
        <v>0</v>
      </c>
      <c r="AR16" s="34">
        <f>IFERROR(VLOOKUP(B16,'[1]1-BASE'!D$1:DA$65536,49,0),"")</f>
        <v>0</v>
      </c>
      <c r="AS16" s="34">
        <f>IFERROR(VLOOKUP(B16,'[1]1-BASE'!D$1:DA$65536,50,0),"")</f>
        <v>0</v>
      </c>
      <c r="AT16" s="34">
        <f>IFERROR(VLOOKUP(B16,'[1]1-BASE'!D$1:DA$65536,51,0),"")</f>
        <v>0</v>
      </c>
      <c r="AU16" s="34">
        <f>IFERROR(VLOOKUP(B16,'[1]1-BASE'!D$1:DA$65536,52,0),"")</f>
        <v>0</v>
      </c>
      <c r="AV16" s="34">
        <f>IFERROR(VLOOKUP(B16,'[1]1-BASE'!D$1:DA$65536,53,0),"")</f>
        <v>0</v>
      </c>
      <c r="AW16" s="34">
        <f>IFERROR(VLOOKUP(B16,'[1]1-BASE'!D$1:DA$65536,54,0),"")</f>
        <v>0</v>
      </c>
      <c r="AX16" s="34">
        <f>IFERROR(VLOOKUP(B16,'[1]1-BASE'!D$1:DA$65536,55,0),"")</f>
        <v>0</v>
      </c>
      <c r="AY16" s="34">
        <f>IFERROR(VLOOKUP(B16,'[1]1-BASE'!D$1:DA$65536,87,0),"")</f>
        <v>0</v>
      </c>
      <c r="AZ16" s="34">
        <f>IFERROR(VLOOKUP(B16,'[1]1-BASE'!D$1:DA$65536,86,0),"")</f>
        <v>0</v>
      </c>
      <c r="BA16" s="34">
        <f>IFERROR(VLOOKUP(B16,'[1]1-BASE'!D$1:DA$65536,76,0),"")</f>
        <v>0</v>
      </c>
      <c r="BB16" s="34">
        <f>IFERROR(VLOOKUP(B16,'[1]1-BASE'!D$1:DA$65536,77,0),"")</f>
        <v>0</v>
      </c>
      <c r="BC16" s="34">
        <f>IFERROR(VLOOKUP(B16,'[1]1-BASE'!D$1:DA$65536,78,0),"")</f>
        <v>0</v>
      </c>
      <c r="BD16" s="34">
        <f>IFERROR(VLOOKUP(B16,'[1]1-BASE'!D$1:DA$65536,79,0),"")</f>
        <v>0</v>
      </c>
      <c r="BE16" s="34">
        <f>IFERROR(VLOOKUP(B16,'[1]1-BASE'!D$1:DA$65536,80,0),"")</f>
        <v>0</v>
      </c>
      <c r="BF16" s="34">
        <f>IFERROR(VLOOKUP(B16,'[1]1-BASE'!D$1:DA$65536,83,0),"")</f>
        <v>0</v>
      </c>
      <c r="BG16" s="34">
        <f>IFERROR(VLOOKUP(B16,'[1]1-BASE'!D$1:DA$65536,84,0),"")</f>
        <v>0</v>
      </c>
      <c r="BH16" s="34">
        <f>IFERROR(VLOOKUP(B16,'[1]1-BASE'!D$1:DA$65536,81,0),"")</f>
        <v>0</v>
      </c>
      <c r="BI16" s="34">
        <f>IFERROR(VLOOKUP(B16,'[1]1-BASE'!D$1:DA$65536,85,0),"")</f>
        <v>0</v>
      </c>
      <c r="BJ16" s="34">
        <f>IFERROR(VLOOKUP(B16,'[1]1-BASE'!D$1:DA$65536,56,0),"")</f>
        <v>0</v>
      </c>
      <c r="BK16" s="34">
        <f>IFERROR(VLOOKUP(B16,'[1]1-BASE'!D$1:DA$65536,58,0),"")</f>
        <v>0</v>
      </c>
      <c r="BL16" s="34">
        <f>IFERROR(VLOOKUP(B16,'[1]1-BASE'!D$1:DA$65536,59,0),"")</f>
        <v>0</v>
      </c>
      <c r="BM16" s="34">
        <f>IFERROR(VLOOKUP(B16,'[1]1-BASE'!D$1:DA$65536,61,0),"")</f>
        <v>0</v>
      </c>
      <c r="BN16" s="34">
        <f>IFERROR(VLOOKUP(B16,'[1]1-BASE'!D$1:DA$65536,63,0),"")</f>
        <v>0</v>
      </c>
      <c r="BO16" s="34">
        <f>IFERROR(VLOOKUP(B16,'[1]1-BASE'!D$1:DA$65536,65,0),"")</f>
        <v>0</v>
      </c>
      <c r="BP16" s="34">
        <f>IFERROR(VLOOKUP(B16,'[1]1-BASE'!D$1:DA$65536,57,0),"")</f>
        <v>0</v>
      </c>
      <c r="BQ16" s="34">
        <f>IFERROR(VLOOKUP(B16,'[1]1-BASE'!D$1:DA$65536,60,0),"")</f>
        <v>0</v>
      </c>
      <c r="BR16" s="34">
        <f>IFERROR(VLOOKUP(B16,'[1]1-BASE'!D$1:DA$65536,62,0),"")</f>
        <v>0</v>
      </c>
      <c r="BS16" s="34">
        <f>IFERROR(VLOOKUP(B16,'[1]1-BASE'!D$1:DA$65536,64,0),"")</f>
        <v>0</v>
      </c>
      <c r="BT16" s="34">
        <f>IFERROR(VLOOKUP(B16,'[1]1-BASE'!D$1:DA$65536,66,0),"")</f>
        <v>0</v>
      </c>
      <c r="BU16" s="34">
        <f>IFERROR(VLOOKUP(B16,'[1]1-BASE'!D$1:DA$65536,67,0),"")</f>
        <v>0</v>
      </c>
      <c r="BV16" s="34">
        <f>IFERROR(VLOOKUP(B16,'[1]1-BASE'!D$1:DA$65536,68,0),"")</f>
        <v>0</v>
      </c>
      <c r="BW16" s="34">
        <f>IFERROR(VLOOKUP(B16,'[1]1-BASE'!D$1:DA$65536,69,0),"")</f>
        <v>0</v>
      </c>
      <c r="BX16" s="34">
        <f>IFERROR(VLOOKUP(B16,'[1]1-BASE'!D$1:DA$65536,70,0),"")</f>
        <v>0</v>
      </c>
      <c r="BY16" s="34">
        <f>IFERROR(VLOOKUP(B16,'[1]1-BASE'!D$1:DA$65536,71,0),"")</f>
        <v>0</v>
      </c>
      <c r="BZ16" s="34">
        <f>IFERROR(VLOOKUP(B16,'[1]1-BASE'!D$1:DA$65536,72,0),"")</f>
        <v>0</v>
      </c>
      <c r="CA16" s="34">
        <f>IFERROR(VLOOKUP(B16,'[1]1-BASE'!D$1:DA$65536,73,0),"")</f>
        <v>0</v>
      </c>
      <c r="CB16" s="34">
        <f>IFERROR(VLOOKUP(B16,'[1]1-BASE'!D$1:DA$65536,74,0),"")</f>
        <v>0</v>
      </c>
      <c r="CC16" s="34">
        <f>IFERROR(VLOOKUP(B16,'[1]1-BASE'!D$1:DA$65536,75,0),"")</f>
        <v>0</v>
      </c>
      <c r="CD16" s="34">
        <f>IFERROR(VLOOKUP(B16,'[1]1-BASE'!D$1:DA$65536,82,0),"")</f>
        <v>34</v>
      </c>
    </row>
    <row r="17" spans="1:82" s="35" customFormat="1" ht="75" customHeight="1">
      <c r="A17" s="27"/>
      <c r="B17" s="28" t="s">
        <v>120</v>
      </c>
      <c r="C17" s="29" t="str">
        <f>IFERROR(VLOOKUP(B17,'[1]1-BASE'!D$1:CB$65536,2,0),"")</f>
        <v>3030G00</v>
      </c>
      <c r="D17" s="29" t="str">
        <f>IFERROR(VLOOKUP(B17,'[1]1-BASE'!D$1:CB$65536,3,0),"")</f>
        <v>AOWAN TKS</v>
      </c>
      <c r="E17" s="29" t="str">
        <f>IFERROR(VLOOKUP(B17,'[1]1-BASE'!D$1:CB$65536,4,0),"")</f>
        <v>005</v>
      </c>
      <c r="F17" s="29" t="str">
        <f>IFERROR(VLOOKUP(B17,'[1]1-BASE'!D$1:CB$65536,5,0),"")</f>
        <v>BLACK</v>
      </c>
      <c r="G17" s="27" t="str">
        <f>IFERROR(VLOOKUP(B17,'[1]1-BASE'!D$1:CB$65536,15,0),"")</f>
        <v>HIVER 2018</v>
      </c>
      <c r="H17" s="27" t="str">
        <f>IFERROR(VLOOKUP(B17,'[1]1-BASE'!D$1:CB$65536,17,0),"")</f>
        <v>KID</v>
      </c>
      <c r="I17" s="30">
        <f>IFERROR(VLOOKUP(B17,'[1]1-BASE'!D$1:CB$65536,7,0),"")</f>
        <v>0</v>
      </c>
      <c r="J17" s="31">
        <f t="shared" si="0"/>
        <v>0</v>
      </c>
      <c r="K17" s="30">
        <f>IFERROR(VLOOKUP(B17,'[1]1-BASE'!D$1:CB$65536,8,0),"")</f>
        <v>55</v>
      </c>
      <c r="L17" s="31">
        <f t="shared" si="1"/>
        <v>27.5</v>
      </c>
      <c r="M17" s="29" t="str">
        <f>IFERROR(VLOOKUP(B17,'[1]1-BASE'!D$1:CB$65536,18,0),"")</f>
        <v>(vide)</v>
      </c>
      <c r="N17" s="32" t="str">
        <f>IFERROR(VLOOKUP(B17,'[1]1-BASE'!D$1:CB$65536,19,0),"")</f>
        <v>PCS</v>
      </c>
      <c r="O17" s="32">
        <f>IFERROR(VLOOKUP(B17,'[1]1-BASE'!D$1:CB$65536,20,0),"")</f>
        <v>3</v>
      </c>
      <c r="P17" s="33">
        <f>IFERROR(VLOOKUP(B17,'[1]1-BASE'!D$1:CB$65536,21,0),"")</f>
        <v>3</v>
      </c>
      <c r="Q17" s="34">
        <f>IFERROR(VLOOKUP(B17,'[1]1-BASE'!D$1:DA$65536,22,0),"")</f>
        <v>0</v>
      </c>
      <c r="R17" s="34">
        <f>IFERROR(VLOOKUP(B17,'[1]1-BASE'!D$1:DA$65536,23,0),"")</f>
        <v>0</v>
      </c>
      <c r="S17" s="34">
        <f>IFERROR(VLOOKUP(B17,'[1]1-BASE'!D$1:DA$65536,24,0),"")</f>
        <v>0</v>
      </c>
      <c r="T17" s="34">
        <f>IFERROR(VLOOKUP(B17,'[1]1-BASE'!D$1:DA$65536,25,0),"")</f>
        <v>0</v>
      </c>
      <c r="U17" s="34">
        <f>IFERROR(VLOOKUP(B17,'[1]1-BASE'!D$1:DA$65536,26,0),"")</f>
        <v>0</v>
      </c>
      <c r="V17" s="34">
        <f>IFERROR(VLOOKUP(B17,'[1]1-BASE'!D$1:DA$65536,27,0),"")</f>
        <v>0</v>
      </c>
      <c r="W17" s="34">
        <f>IFERROR(VLOOKUP(B17,'[1]1-BASE'!D$1:DA$65536,28,0),"")</f>
        <v>0</v>
      </c>
      <c r="X17" s="34">
        <f>IFERROR(VLOOKUP(B17,'[1]1-BASE'!D$1:DA$65536,29,0),"")</f>
        <v>0</v>
      </c>
      <c r="Y17" s="34">
        <f>IFERROR(VLOOKUP(B17,'[1]1-BASE'!D$1:DA$65536,30,0),"")</f>
        <v>0</v>
      </c>
      <c r="Z17" s="34">
        <f>IFERROR(VLOOKUP(B17,'[1]1-BASE'!D$1:DA$65536,31,0),"")</f>
        <v>0</v>
      </c>
      <c r="AA17" s="34">
        <f>IFERROR(VLOOKUP(B17,'[1]1-BASE'!D$1:DA$65536,32,0),"")</f>
        <v>0</v>
      </c>
      <c r="AB17" s="34">
        <f>IFERROR(VLOOKUP(B17,'[1]1-BASE'!D$1:DA$65536,33,0),"")</f>
        <v>0</v>
      </c>
      <c r="AC17" s="34">
        <f>IFERROR(VLOOKUP(B17,'[1]1-BASE'!D$1:DA$65536,34,0),"")</f>
        <v>0</v>
      </c>
      <c r="AD17" s="34">
        <f>IFERROR(VLOOKUP(B17,'[1]1-BASE'!D$1:DA$65536,35,0),"")</f>
        <v>0</v>
      </c>
      <c r="AE17" s="34">
        <f>IFERROR(VLOOKUP(B17,'[1]1-BASE'!D$1:DA$65536,36,0),"")</f>
        <v>0</v>
      </c>
      <c r="AF17" s="34">
        <f>IFERROR(VLOOKUP(B17,'[1]1-BASE'!D$1:DA$65536,37,0),"")</f>
        <v>0</v>
      </c>
      <c r="AG17" s="34">
        <f>IFERROR(VLOOKUP(B17,'[1]1-BASE'!D$1:DA$65536,38,0),"")</f>
        <v>0</v>
      </c>
      <c r="AH17" s="34">
        <f>IFERROR(VLOOKUP(B17,'[1]1-BASE'!D$1:DA$65536,39,0),"")</f>
        <v>0</v>
      </c>
      <c r="AI17" s="34">
        <f>IFERROR(VLOOKUP(B17,'[1]1-BASE'!D$1:DA$65536,40,0),"")</f>
        <v>0</v>
      </c>
      <c r="AJ17" s="34">
        <f>IFERROR(VLOOKUP(B17,'[1]1-BASE'!D$1:DA$65536,41,0),"")</f>
        <v>0</v>
      </c>
      <c r="AK17" s="34">
        <f>IFERROR(VLOOKUP(B17,'[1]1-BASE'!D$1:DA$65536,42,0),"")</f>
        <v>0</v>
      </c>
      <c r="AL17" s="34">
        <f>IFERROR(VLOOKUP(B17,'[1]1-BASE'!D$1:DA$65536,43,0),"")</f>
        <v>0</v>
      </c>
      <c r="AM17" s="34">
        <f>IFERROR(VLOOKUP(B17,'[1]1-BASE'!D$1:DA$65536,44,0),"")</f>
        <v>0</v>
      </c>
      <c r="AN17" s="34">
        <f>IFERROR(VLOOKUP(B17,'[1]1-BASE'!D$1:DA$65536,45,0),"")</f>
        <v>0</v>
      </c>
      <c r="AO17" s="34">
        <f>IFERROR(VLOOKUP(B17,'[1]1-BASE'!D$1:DA$65536,46,0),"")</f>
        <v>0</v>
      </c>
      <c r="AP17" s="34">
        <f>IFERROR(VLOOKUP(B17,'[1]1-BASE'!D$1:DA$65536,47,0),"")</f>
        <v>0</v>
      </c>
      <c r="AQ17" s="34">
        <f>IFERROR(VLOOKUP(B17,'[1]1-BASE'!D$1:DA$65536,48,0),"")</f>
        <v>0</v>
      </c>
      <c r="AR17" s="34">
        <f>IFERROR(VLOOKUP(B17,'[1]1-BASE'!D$1:DA$65536,49,0),"")</f>
        <v>0</v>
      </c>
      <c r="AS17" s="34">
        <f>IFERROR(VLOOKUP(B17,'[1]1-BASE'!D$1:DA$65536,50,0),"")</f>
        <v>0</v>
      </c>
      <c r="AT17" s="34">
        <f>IFERROR(VLOOKUP(B17,'[1]1-BASE'!D$1:DA$65536,51,0),"")</f>
        <v>0</v>
      </c>
      <c r="AU17" s="34">
        <f>IFERROR(VLOOKUP(B17,'[1]1-BASE'!D$1:DA$65536,52,0),"")</f>
        <v>0</v>
      </c>
      <c r="AV17" s="34">
        <f>IFERROR(VLOOKUP(B17,'[1]1-BASE'!D$1:DA$65536,53,0),"")</f>
        <v>0</v>
      </c>
      <c r="AW17" s="34">
        <f>IFERROR(VLOOKUP(B17,'[1]1-BASE'!D$1:DA$65536,54,0),"")</f>
        <v>0</v>
      </c>
      <c r="AX17" s="34">
        <f>IFERROR(VLOOKUP(B17,'[1]1-BASE'!D$1:DA$65536,55,0),"")</f>
        <v>0</v>
      </c>
      <c r="AY17" s="34">
        <f>IFERROR(VLOOKUP(B17,'[1]1-BASE'!D$1:DA$65536,87,0),"")</f>
        <v>0</v>
      </c>
      <c r="AZ17" s="34">
        <f>IFERROR(VLOOKUP(B17,'[1]1-BASE'!D$1:DA$65536,86,0),"")</f>
        <v>0</v>
      </c>
      <c r="BA17" s="34">
        <f>IFERROR(VLOOKUP(B17,'[1]1-BASE'!D$1:DA$65536,76,0),"")</f>
        <v>0</v>
      </c>
      <c r="BB17" s="34">
        <f>IFERROR(VLOOKUP(B17,'[1]1-BASE'!D$1:DA$65536,77,0),"")</f>
        <v>0</v>
      </c>
      <c r="BC17" s="34">
        <f>IFERROR(VLOOKUP(B17,'[1]1-BASE'!D$1:DA$65536,78,0),"")</f>
        <v>0</v>
      </c>
      <c r="BD17" s="34">
        <f>IFERROR(VLOOKUP(B17,'[1]1-BASE'!D$1:DA$65536,79,0),"")</f>
        <v>0</v>
      </c>
      <c r="BE17" s="34">
        <f>IFERROR(VLOOKUP(B17,'[1]1-BASE'!D$1:DA$65536,80,0),"")</f>
        <v>0</v>
      </c>
      <c r="BF17" s="34">
        <f>IFERROR(VLOOKUP(B17,'[1]1-BASE'!D$1:DA$65536,83,0),"")</f>
        <v>0</v>
      </c>
      <c r="BG17" s="34">
        <f>IFERROR(VLOOKUP(B17,'[1]1-BASE'!D$1:DA$65536,84,0),"")</f>
        <v>0</v>
      </c>
      <c r="BH17" s="34">
        <f>IFERROR(VLOOKUP(B17,'[1]1-BASE'!D$1:DA$65536,81,0),"")</f>
        <v>0</v>
      </c>
      <c r="BI17" s="34">
        <f>IFERROR(VLOOKUP(B17,'[1]1-BASE'!D$1:DA$65536,85,0),"")</f>
        <v>0</v>
      </c>
      <c r="BJ17" s="34">
        <f>IFERROR(VLOOKUP(B17,'[1]1-BASE'!D$1:DA$65536,56,0),"")</f>
        <v>1</v>
      </c>
      <c r="BK17" s="34">
        <f>IFERROR(VLOOKUP(B17,'[1]1-BASE'!D$1:DA$65536,58,0),"")</f>
        <v>0</v>
      </c>
      <c r="BL17" s="34">
        <f>IFERROR(VLOOKUP(B17,'[1]1-BASE'!D$1:DA$65536,59,0),"")</f>
        <v>0</v>
      </c>
      <c r="BM17" s="34">
        <f>IFERROR(VLOOKUP(B17,'[1]1-BASE'!D$1:DA$65536,61,0),"")</f>
        <v>2</v>
      </c>
      <c r="BN17" s="34">
        <f>IFERROR(VLOOKUP(B17,'[1]1-BASE'!D$1:DA$65536,63,0),"")</f>
        <v>0</v>
      </c>
      <c r="BO17" s="34">
        <f>IFERROR(VLOOKUP(B17,'[1]1-BASE'!D$1:DA$65536,65,0),"")</f>
        <v>0</v>
      </c>
      <c r="BP17" s="34">
        <f>IFERROR(VLOOKUP(B17,'[1]1-BASE'!D$1:DA$65536,57,0),"")</f>
        <v>0</v>
      </c>
      <c r="BQ17" s="34">
        <f>IFERROR(VLOOKUP(B17,'[1]1-BASE'!D$1:DA$65536,60,0),"")</f>
        <v>0</v>
      </c>
      <c r="BR17" s="34">
        <f>IFERROR(VLOOKUP(B17,'[1]1-BASE'!D$1:DA$65536,62,0),"")</f>
        <v>0</v>
      </c>
      <c r="BS17" s="34">
        <f>IFERROR(VLOOKUP(B17,'[1]1-BASE'!D$1:DA$65536,64,0),"")</f>
        <v>0</v>
      </c>
      <c r="BT17" s="34">
        <f>IFERROR(VLOOKUP(B17,'[1]1-BASE'!D$1:DA$65536,66,0),"")</f>
        <v>0</v>
      </c>
      <c r="BU17" s="34">
        <f>IFERROR(VLOOKUP(B17,'[1]1-BASE'!D$1:DA$65536,67,0),"")</f>
        <v>0</v>
      </c>
      <c r="BV17" s="34">
        <f>IFERROR(VLOOKUP(B17,'[1]1-BASE'!D$1:DA$65536,68,0),"")</f>
        <v>0</v>
      </c>
      <c r="BW17" s="34">
        <f>IFERROR(VLOOKUP(B17,'[1]1-BASE'!D$1:DA$65536,69,0),"")</f>
        <v>0</v>
      </c>
      <c r="BX17" s="34">
        <f>IFERROR(VLOOKUP(B17,'[1]1-BASE'!D$1:DA$65536,70,0),"")</f>
        <v>0</v>
      </c>
      <c r="BY17" s="34">
        <f>IFERROR(VLOOKUP(B17,'[1]1-BASE'!D$1:DA$65536,71,0),"")</f>
        <v>0</v>
      </c>
      <c r="BZ17" s="34">
        <f>IFERROR(VLOOKUP(B17,'[1]1-BASE'!D$1:DA$65536,72,0),"")</f>
        <v>0</v>
      </c>
      <c r="CA17" s="34">
        <f>IFERROR(VLOOKUP(B17,'[1]1-BASE'!D$1:DA$65536,73,0),"")</f>
        <v>0</v>
      </c>
      <c r="CB17" s="34">
        <f>IFERROR(VLOOKUP(B17,'[1]1-BASE'!D$1:DA$65536,74,0),"")</f>
        <v>0</v>
      </c>
      <c r="CC17" s="34">
        <f>IFERROR(VLOOKUP(B17,'[1]1-BASE'!D$1:DA$65536,75,0),"")</f>
        <v>0</v>
      </c>
      <c r="CD17" s="34">
        <f>IFERROR(VLOOKUP(B17,'[1]1-BASE'!D$1:DA$65536,82,0),"")</f>
        <v>0</v>
      </c>
    </row>
    <row r="18" spans="1:82" s="35" customFormat="1" ht="75" customHeight="1">
      <c r="A18" s="27"/>
      <c r="B18" s="28" t="s">
        <v>121</v>
      </c>
      <c r="C18" s="29" t="str">
        <f>IFERROR(VLOOKUP(B18,'[1]1-BASE'!D$1:CB$65536,2,0),"")</f>
        <v>3030G00</v>
      </c>
      <c r="D18" s="29" t="str">
        <f>IFERROR(VLOOKUP(B18,'[1]1-BASE'!D$1:CB$65536,3,0),"")</f>
        <v>AOWAN TKS</v>
      </c>
      <c r="E18" s="29" t="str">
        <f>IFERROR(VLOOKUP(B18,'[1]1-BASE'!D$1:CB$65536,4,0),"")</f>
        <v>910</v>
      </c>
      <c r="F18" s="29" t="str">
        <f>IFERROR(VLOOKUP(B18,'[1]1-BASE'!D$1:CB$65536,5,0),"")</f>
        <v>FUCHSIA/BLUE NAVY</v>
      </c>
      <c r="G18" s="27" t="str">
        <f>IFERROR(VLOOKUP(B18,'[1]1-BASE'!D$1:CB$65536,15,0),"")</f>
        <v>HIVER 2018</v>
      </c>
      <c r="H18" s="27" t="str">
        <f>IFERROR(VLOOKUP(B18,'[1]1-BASE'!D$1:CB$65536,17,0),"")</f>
        <v>KID</v>
      </c>
      <c r="I18" s="30">
        <f>IFERROR(VLOOKUP(B18,'[1]1-BASE'!D$1:CB$65536,7,0),"")</f>
        <v>55</v>
      </c>
      <c r="J18" s="31">
        <f t="shared" si="0"/>
        <v>27.5</v>
      </c>
      <c r="K18" s="30">
        <f>IFERROR(VLOOKUP(B18,'[1]1-BASE'!D$1:CB$65536,8,0),"")</f>
        <v>0</v>
      </c>
      <c r="L18" s="31">
        <f t="shared" si="1"/>
        <v>0</v>
      </c>
      <c r="M18" s="29" t="str">
        <f>IFERROR(VLOOKUP(B18,'[1]1-BASE'!D$1:CB$65536,18,0),"")</f>
        <v>10Y-2|12Y-2|14Y-1|6Y-1|8Y-2</v>
      </c>
      <c r="N18" s="32" t="str">
        <f>IFERROR(VLOOKUP(B18,'[1]1-BASE'!D$1:CB$65536,19,0),"")</f>
        <v>C8J</v>
      </c>
      <c r="O18" s="32">
        <f>IFERROR(VLOOKUP(B18,'[1]1-BASE'!D$1:CB$65536,20,0),"")</f>
        <v>296</v>
      </c>
      <c r="P18" s="33">
        <f>IFERROR(VLOOKUP(B18,'[1]1-BASE'!D$1:CB$65536,21,0),"")</f>
        <v>37</v>
      </c>
      <c r="Q18" s="34">
        <f>IFERROR(VLOOKUP(B18,'[1]1-BASE'!D$1:DA$65536,22,0),"")</f>
        <v>0</v>
      </c>
      <c r="R18" s="34">
        <f>IFERROR(VLOOKUP(B18,'[1]1-BASE'!D$1:DA$65536,23,0),"")</f>
        <v>0</v>
      </c>
      <c r="S18" s="34">
        <f>IFERROR(VLOOKUP(B18,'[1]1-BASE'!D$1:DA$65536,24,0),"")</f>
        <v>0</v>
      </c>
      <c r="T18" s="34">
        <f>IFERROR(VLOOKUP(B18,'[1]1-BASE'!D$1:DA$65536,25,0),"")</f>
        <v>0</v>
      </c>
      <c r="U18" s="34">
        <f>IFERROR(VLOOKUP(B18,'[1]1-BASE'!D$1:DA$65536,26,0),"")</f>
        <v>0</v>
      </c>
      <c r="V18" s="34">
        <f>IFERROR(VLOOKUP(B18,'[1]1-BASE'!D$1:DA$65536,27,0),"")</f>
        <v>0</v>
      </c>
      <c r="W18" s="34">
        <f>IFERROR(VLOOKUP(B18,'[1]1-BASE'!D$1:DA$65536,28,0),"")</f>
        <v>0</v>
      </c>
      <c r="X18" s="34">
        <f>IFERROR(VLOOKUP(B18,'[1]1-BASE'!D$1:DA$65536,29,0),"")</f>
        <v>0</v>
      </c>
      <c r="Y18" s="34">
        <f>IFERROR(VLOOKUP(B18,'[1]1-BASE'!D$1:DA$65536,30,0),"")</f>
        <v>0</v>
      </c>
      <c r="Z18" s="34">
        <f>IFERROR(VLOOKUP(B18,'[1]1-BASE'!D$1:DA$65536,31,0),"")</f>
        <v>0</v>
      </c>
      <c r="AA18" s="34">
        <f>IFERROR(VLOOKUP(B18,'[1]1-BASE'!D$1:DA$65536,32,0),"")</f>
        <v>0</v>
      </c>
      <c r="AB18" s="34">
        <f>IFERROR(VLOOKUP(B18,'[1]1-BASE'!D$1:DA$65536,33,0),"")</f>
        <v>0</v>
      </c>
      <c r="AC18" s="34">
        <f>IFERROR(VLOOKUP(B18,'[1]1-BASE'!D$1:DA$65536,34,0),"")</f>
        <v>0</v>
      </c>
      <c r="AD18" s="34">
        <f>IFERROR(VLOOKUP(B18,'[1]1-BASE'!D$1:DA$65536,35,0),"")</f>
        <v>0</v>
      </c>
      <c r="AE18" s="34">
        <f>IFERROR(VLOOKUP(B18,'[1]1-BASE'!D$1:DA$65536,36,0),"")</f>
        <v>0</v>
      </c>
      <c r="AF18" s="34">
        <f>IFERROR(VLOOKUP(B18,'[1]1-BASE'!D$1:DA$65536,37,0),"")</f>
        <v>0</v>
      </c>
      <c r="AG18" s="34">
        <f>IFERROR(VLOOKUP(B18,'[1]1-BASE'!D$1:DA$65536,38,0),"")</f>
        <v>0</v>
      </c>
      <c r="AH18" s="34">
        <f>IFERROR(VLOOKUP(B18,'[1]1-BASE'!D$1:DA$65536,39,0),"")</f>
        <v>0</v>
      </c>
      <c r="AI18" s="34">
        <f>IFERROR(VLOOKUP(B18,'[1]1-BASE'!D$1:DA$65536,40,0),"")</f>
        <v>0</v>
      </c>
      <c r="AJ18" s="34">
        <f>IFERROR(VLOOKUP(B18,'[1]1-BASE'!D$1:DA$65536,41,0),"")</f>
        <v>0</v>
      </c>
      <c r="AK18" s="34">
        <f>IFERROR(VLOOKUP(B18,'[1]1-BASE'!D$1:DA$65536,42,0),"")</f>
        <v>0</v>
      </c>
      <c r="AL18" s="34">
        <f>IFERROR(VLOOKUP(B18,'[1]1-BASE'!D$1:DA$65536,43,0),"")</f>
        <v>0</v>
      </c>
      <c r="AM18" s="34">
        <f>IFERROR(VLOOKUP(B18,'[1]1-BASE'!D$1:DA$65536,44,0),"")</f>
        <v>0</v>
      </c>
      <c r="AN18" s="34">
        <f>IFERROR(VLOOKUP(B18,'[1]1-BASE'!D$1:DA$65536,45,0),"")</f>
        <v>0</v>
      </c>
      <c r="AO18" s="34">
        <f>IFERROR(VLOOKUP(B18,'[1]1-BASE'!D$1:DA$65536,46,0),"")</f>
        <v>0</v>
      </c>
      <c r="AP18" s="34">
        <f>IFERROR(VLOOKUP(B18,'[1]1-BASE'!D$1:DA$65536,47,0),"")</f>
        <v>0</v>
      </c>
      <c r="AQ18" s="34">
        <f>IFERROR(VLOOKUP(B18,'[1]1-BASE'!D$1:DA$65536,48,0),"")</f>
        <v>0</v>
      </c>
      <c r="AR18" s="34">
        <f>IFERROR(VLOOKUP(B18,'[1]1-BASE'!D$1:DA$65536,49,0),"")</f>
        <v>0</v>
      </c>
      <c r="AS18" s="34">
        <f>IFERROR(VLOOKUP(B18,'[1]1-BASE'!D$1:DA$65536,50,0),"")</f>
        <v>0</v>
      </c>
      <c r="AT18" s="34">
        <f>IFERROR(VLOOKUP(B18,'[1]1-BASE'!D$1:DA$65536,51,0),"")</f>
        <v>0</v>
      </c>
      <c r="AU18" s="34">
        <f>IFERROR(VLOOKUP(B18,'[1]1-BASE'!D$1:DA$65536,52,0),"")</f>
        <v>0</v>
      </c>
      <c r="AV18" s="34">
        <f>IFERROR(VLOOKUP(B18,'[1]1-BASE'!D$1:DA$65536,53,0),"")</f>
        <v>0</v>
      </c>
      <c r="AW18" s="34">
        <f>IFERROR(VLOOKUP(B18,'[1]1-BASE'!D$1:DA$65536,54,0),"")</f>
        <v>0</v>
      </c>
      <c r="AX18" s="34">
        <f>IFERROR(VLOOKUP(B18,'[1]1-BASE'!D$1:DA$65536,55,0),"")</f>
        <v>0</v>
      </c>
      <c r="AY18" s="34">
        <f>IFERROR(VLOOKUP(B18,'[1]1-BASE'!D$1:DA$65536,87,0),"")</f>
        <v>0</v>
      </c>
      <c r="AZ18" s="34">
        <f>IFERROR(VLOOKUP(B18,'[1]1-BASE'!D$1:DA$65536,86,0),"")</f>
        <v>0</v>
      </c>
      <c r="BA18" s="34">
        <f>IFERROR(VLOOKUP(B18,'[1]1-BASE'!D$1:DA$65536,76,0),"")</f>
        <v>0</v>
      </c>
      <c r="BB18" s="34">
        <f>IFERROR(VLOOKUP(B18,'[1]1-BASE'!D$1:DA$65536,77,0),"")</f>
        <v>0</v>
      </c>
      <c r="BC18" s="34">
        <f>IFERROR(VLOOKUP(B18,'[1]1-BASE'!D$1:DA$65536,78,0),"")</f>
        <v>0</v>
      </c>
      <c r="BD18" s="34">
        <f>IFERROR(VLOOKUP(B18,'[1]1-BASE'!D$1:DA$65536,79,0),"")</f>
        <v>0</v>
      </c>
      <c r="BE18" s="34">
        <f>IFERROR(VLOOKUP(B18,'[1]1-BASE'!D$1:DA$65536,80,0),"")</f>
        <v>0</v>
      </c>
      <c r="BF18" s="34">
        <f>IFERROR(VLOOKUP(B18,'[1]1-BASE'!D$1:DA$65536,83,0),"")</f>
        <v>0</v>
      </c>
      <c r="BG18" s="34">
        <f>IFERROR(VLOOKUP(B18,'[1]1-BASE'!D$1:DA$65536,84,0),"")</f>
        <v>0</v>
      </c>
      <c r="BH18" s="34">
        <f>IFERROR(VLOOKUP(B18,'[1]1-BASE'!D$1:DA$65536,81,0),"")</f>
        <v>0</v>
      </c>
      <c r="BI18" s="34">
        <f>IFERROR(VLOOKUP(B18,'[1]1-BASE'!D$1:DA$65536,85,0),"")</f>
        <v>0</v>
      </c>
      <c r="BJ18" s="34">
        <f>IFERROR(VLOOKUP(B18,'[1]1-BASE'!D$1:DA$65536,56,0),"")</f>
        <v>0</v>
      </c>
      <c r="BK18" s="34">
        <f>IFERROR(VLOOKUP(B18,'[1]1-BASE'!D$1:DA$65536,58,0),"")</f>
        <v>0</v>
      </c>
      <c r="BL18" s="34">
        <f>IFERROR(VLOOKUP(B18,'[1]1-BASE'!D$1:DA$65536,59,0),"")</f>
        <v>0</v>
      </c>
      <c r="BM18" s="34">
        <f>IFERROR(VLOOKUP(B18,'[1]1-BASE'!D$1:DA$65536,61,0),"")</f>
        <v>0</v>
      </c>
      <c r="BN18" s="34">
        <f>IFERROR(VLOOKUP(B18,'[1]1-BASE'!D$1:DA$65536,63,0),"")</f>
        <v>0</v>
      </c>
      <c r="BO18" s="34">
        <f>IFERROR(VLOOKUP(B18,'[1]1-BASE'!D$1:DA$65536,65,0),"")</f>
        <v>0</v>
      </c>
      <c r="BP18" s="34">
        <f>IFERROR(VLOOKUP(B18,'[1]1-BASE'!D$1:DA$65536,57,0),"")</f>
        <v>0</v>
      </c>
      <c r="BQ18" s="34">
        <f>IFERROR(VLOOKUP(B18,'[1]1-BASE'!D$1:DA$65536,60,0),"")</f>
        <v>0</v>
      </c>
      <c r="BR18" s="34">
        <f>IFERROR(VLOOKUP(B18,'[1]1-BASE'!D$1:DA$65536,62,0),"")</f>
        <v>0</v>
      </c>
      <c r="BS18" s="34">
        <f>IFERROR(VLOOKUP(B18,'[1]1-BASE'!D$1:DA$65536,64,0),"")</f>
        <v>0</v>
      </c>
      <c r="BT18" s="34">
        <f>IFERROR(VLOOKUP(B18,'[1]1-BASE'!D$1:DA$65536,66,0),"")</f>
        <v>0</v>
      </c>
      <c r="BU18" s="34">
        <f>IFERROR(VLOOKUP(B18,'[1]1-BASE'!D$1:DA$65536,67,0),"")</f>
        <v>0</v>
      </c>
      <c r="BV18" s="34">
        <f>IFERROR(VLOOKUP(B18,'[1]1-BASE'!D$1:DA$65536,68,0),"")</f>
        <v>0</v>
      </c>
      <c r="BW18" s="34">
        <f>IFERROR(VLOOKUP(B18,'[1]1-BASE'!D$1:DA$65536,69,0),"")</f>
        <v>0</v>
      </c>
      <c r="BX18" s="34">
        <f>IFERROR(VLOOKUP(B18,'[1]1-BASE'!D$1:DA$65536,70,0),"")</f>
        <v>0</v>
      </c>
      <c r="BY18" s="34">
        <f>IFERROR(VLOOKUP(B18,'[1]1-BASE'!D$1:DA$65536,71,0),"")</f>
        <v>0</v>
      </c>
      <c r="BZ18" s="34">
        <f>IFERROR(VLOOKUP(B18,'[1]1-BASE'!D$1:DA$65536,72,0),"")</f>
        <v>0</v>
      </c>
      <c r="CA18" s="34">
        <f>IFERROR(VLOOKUP(B18,'[1]1-BASE'!D$1:DA$65536,73,0),"")</f>
        <v>0</v>
      </c>
      <c r="CB18" s="34">
        <f>IFERROR(VLOOKUP(B18,'[1]1-BASE'!D$1:DA$65536,74,0),"")</f>
        <v>0</v>
      </c>
      <c r="CC18" s="34">
        <f>IFERROR(VLOOKUP(B18,'[1]1-BASE'!D$1:DA$65536,75,0),"")</f>
        <v>0</v>
      </c>
      <c r="CD18" s="34">
        <f>IFERROR(VLOOKUP(B18,'[1]1-BASE'!D$1:DA$65536,82,0),"")</f>
        <v>37</v>
      </c>
    </row>
    <row r="19" spans="1:82" s="35" customFormat="1" ht="75" customHeight="1">
      <c r="A19" s="27"/>
      <c r="B19" s="28" t="s">
        <v>122</v>
      </c>
      <c r="C19" s="29" t="str">
        <f>IFERROR(VLOOKUP(B19,'[1]1-BASE'!D$1:CB$65536,2,0),"")</f>
        <v>3030G10_SL</v>
      </c>
      <c r="D19" s="29" t="str">
        <f>IFERROR(VLOOKUP(B19,'[1]1-BASE'!D$1:CB$65536,3,0),"")</f>
        <v>AOYAK TKS SPORT ET LOISIRS</v>
      </c>
      <c r="E19" s="29" t="str">
        <f>IFERROR(VLOOKUP(B19,'[1]1-BASE'!D$1:CB$65536,4,0),"")</f>
        <v>909</v>
      </c>
      <c r="F19" s="29" t="str">
        <f>IFERROR(VLOOKUP(B19,'[1]1-BASE'!D$1:CB$65536,5,0),"")</f>
        <v>BLUE NAVY/FUCHSIA</v>
      </c>
      <c r="G19" s="27" t="str">
        <f>IFERROR(VLOOKUP(B19,'[1]1-BASE'!D$1:CB$65536,15,0),"")</f>
        <v>HIVER 2018</v>
      </c>
      <c r="H19" s="27" t="str">
        <f>IFERROR(VLOOKUP(B19,'[1]1-BASE'!D$1:CB$65536,17,0),"")</f>
        <v>KID</v>
      </c>
      <c r="I19" s="30">
        <f>IFERROR(VLOOKUP(B19,'[1]1-BASE'!D$1:CB$65536,7,0),"")</f>
        <v>40</v>
      </c>
      <c r="J19" s="31">
        <f t="shared" si="0"/>
        <v>20</v>
      </c>
      <c r="K19" s="30">
        <f>IFERROR(VLOOKUP(B19,'[1]1-BASE'!D$1:CB$65536,8,0),"")</f>
        <v>0</v>
      </c>
      <c r="L19" s="31">
        <f t="shared" si="1"/>
        <v>0</v>
      </c>
      <c r="M19" s="29" t="str">
        <f>IFERROR(VLOOKUP(B19,'[1]1-BASE'!D$1:CB$65536,18,0),"")</f>
        <v>10Y-3|12Y-3|14Y-2|4Y-1|6Y-1|8Y-2</v>
      </c>
      <c r="N19" s="32" t="str">
        <f>IFERROR(VLOOKUP(B19,'[1]1-BASE'!D$1:CB$65536,19,0),"")</f>
        <v>C12J</v>
      </c>
      <c r="O19" s="32">
        <f>IFERROR(VLOOKUP(B19,'[1]1-BASE'!D$1:CB$65536,20,0),"")</f>
        <v>228</v>
      </c>
      <c r="P19" s="33">
        <f>IFERROR(VLOOKUP(B19,'[1]1-BASE'!D$1:CB$65536,21,0),"")</f>
        <v>19</v>
      </c>
      <c r="Q19" s="34">
        <f>IFERROR(VLOOKUP(B19,'[1]1-BASE'!D$1:DA$65536,22,0),"")</f>
        <v>0</v>
      </c>
      <c r="R19" s="34">
        <f>IFERROR(VLOOKUP(B19,'[1]1-BASE'!D$1:DA$65536,23,0),"")</f>
        <v>0</v>
      </c>
      <c r="S19" s="34">
        <f>IFERROR(VLOOKUP(B19,'[1]1-BASE'!D$1:DA$65536,24,0),"")</f>
        <v>0</v>
      </c>
      <c r="T19" s="34">
        <f>IFERROR(VLOOKUP(B19,'[1]1-BASE'!D$1:DA$65536,25,0),"")</f>
        <v>0</v>
      </c>
      <c r="U19" s="34">
        <f>IFERROR(VLOOKUP(B19,'[1]1-BASE'!D$1:DA$65536,26,0),"")</f>
        <v>0</v>
      </c>
      <c r="V19" s="34">
        <f>IFERROR(VLOOKUP(B19,'[1]1-BASE'!D$1:DA$65536,27,0),"")</f>
        <v>0</v>
      </c>
      <c r="W19" s="34">
        <f>IFERROR(VLOOKUP(B19,'[1]1-BASE'!D$1:DA$65536,28,0),"")</f>
        <v>0</v>
      </c>
      <c r="X19" s="34">
        <f>IFERROR(VLOOKUP(B19,'[1]1-BASE'!D$1:DA$65536,29,0),"")</f>
        <v>0</v>
      </c>
      <c r="Y19" s="34">
        <f>IFERROR(VLOOKUP(B19,'[1]1-BASE'!D$1:DA$65536,30,0),"")</f>
        <v>0</v>
      </c>
      <c r="Z19" s="34">
        <f>IFERROR(VLOOKUP(B19,'[1]1-BASE'!D$1:DA$65536,31,0),"")</f>
        <v>0</v>
      </c>
      <c r="AA19" s="34">
        <f>IFERROR(VLOOKUP(B19,'[1]1-BASE'!D$1:DA$65536,32,0),"")</f>
        <v>0</v>
      </c>
      <c r="AB19" s="34">
        <f>IFERROR(VLOOKUP(B19,'[1]1-BASE'!D$1:DA$65536,33,0),"")</f>
        <v>0</v>
      </c>
      <c r="AC19" s="34">
        <f>IFERROR(VLOOKUP(B19,'[1]1-BASE'!D$1:DA$65536,34,0),"")</f>
        <v>0</v>
      </c>
      <c r="AD19" s="34">
        <f>IFERROR(VLOOKUP(B19,'[1]1-BASE'!D$1:DA$65536,35,0),"")</f>
        <v>0</v>
      </c>
      <c r="AE19" s="34">
        <f>IFERROR(VLOOKUP(B19,'[1]1-BASE'!D$1:DA$65536,36,0),"")</f>
        <v>0</v>
      </c>
      <c r="AF19" s="34">
        <f>IFERROR(VLOOKUP(B19,'[1]1-BASE'!D$1:DA$65536,37,0),"")</f>
        <v>0</v>
      </c>
      <c r="AG19" s="34">
        <f>IFERROR(VLOOKUP(B19,'[1]1-BASE'!D$1:DA$65536,38,0),"")</f>
        <v>0</v>
      </c>
      <c r="AH19" s="34">
        <f>IFERROR(VLOOKUP(B19,'[1]1-BASE'!D$1:DA$65536,39,0),"")</f>
        <v>0</v>
      </c>
      <c r="AI19" s="34">
        <f>IFERROR(VLOOKUP(B19,'[1]1-BASE'!D$1:DA$65536,40,0),"")</f>
        <v>0</v>
      </c>
      <c r="AJ19" s="34">
        <f>IFERROR(VLOOKUP(B19,'[1]1-BASE'!D$1:DA$65536,41,0),"")</f>
        <v>0</v>
      </c>
      <c r="AK19" s="34">
        <f>IFERROR(VLOOKUP(B19,'[1]1-BASE'!D$1:DA$65536,42,0),"")</f>
        <v>0</v>
      </c>
      <c r="AL19" s="34">
        <f>IFERROR(VLOOKUP(B19,'[1]1-BASE'!D$1:DA$65536,43,0),"")</f>
        <v>0</v>
      </c>
      <c r="AM19" s="34">
        <f>IFERROR(VLOOKUP(B19,'[1]1-BASE'!D$1:DA$65536,44,0),"")</f>
        <v>0</v>
      </c>
      <c r="AN19" s="34">
        <f>IFERROR(VLOOKUP(B19,'[1]1-BASE'!D$1:DA$65536,45,0),"")</f>
        <v>0</v>
      </c>
      <c r="AO19" s="34">
        <f>IFERROR(VLOOKUP(B19,'[1]1-BASE'!D$1:DA$65536,46,0),"")</f>
        <v>0</v>
      </c>
      <c r="AP19" s="34">
        <f>IFERROR(VLOOKUP(B19,'[1]1-BASE'!D$1:DA$65536,47,0),"")</f>
        <v>0</v>
      </c>
      <c r="AQ19" s="34">
        <f>IFERROR(VLOOKUP(B19,'[1]1-BASE'!D$1:DA$65536,48,0),"")</f>
        <v>0</v>
      </c>
      <c r="AR19" s="34">
        <f>IFERROR(VLOOKUP(B19,'[1]1-BASE'!D$1:DA$65536,49,0),"")</f>
        <v>0</v>
      </c>
      <c r="AS19" s="34">
        <f>IFERROR(VLOOKUP(B19,'[1]1-BASE'!D$1:DA$65536,50,0),"")</f>
        <v>0</v>
      </c>
      <c r="AT19" s="34">
        <f>IFERROR(VLOOKUP(B19,'[1]1-BASE'!D$1:DA$65536,51,0),"")</f>
        <v>0</v>
      </c>
      <c r="AU19" s="34">
        <f>IFERROR(VLOOKUP(B19,'[1]1-BASE'!D$1:DA$65536,52,0),"")</f>
        <v>0</v>
      </c>
      <c r="AV19" s="34">
        <f>IFERROR(VLOOKUP(B19,'[1]1-BASE'!D$1:DA$65536,53,0),"")</f>
        <v>0</v>
      </c>
      <c r="AW19" s="34">
        <f>IFERROR(VLOOKUP(B19,'[1]1-BASE'!D$1:DA$65536,54,0),"")</f>
        <v>0</v>
      </c>
      <c r="AX19" s="34">
        <f>IFERROR(VLOOKUP(B19,'[1]1-BASE'!D$1:DA$65536,55,0),"")</f>
        <v>0</v>
      </c>
      <c r="AY19" s="34">
        <f>IFERROR(VLOOKUP(B19,'[1]1-BASE'!D$1:DA$65536,87,0),"")</f>
        <v>0</v>
      </c>
      <c r="AZ19" s="34">
        <f>IFERROR(VLOOKUP(B19,'[1]1-BASE'!D$1:DA$65536,86,0),"")</f>
        <v>0</v>
      </c>
      <c r="BA19" s="34">
        <f>IFERROR(VLOOKUP(B19,'[1]1-BASE'!D$1:DA$65536,76,0),"")</f>
        <v>0</v>
      </c>
      <c r="BB19" s="34">
        <f>IFERROR(VLOOKUP(B19,'[1]1-BASE'!D$1:DA$65536,77,0),"")</f>
        <v>0</v>
      </c>
      <c r="BC19" s="34">
        <f>IFERROR(VLOOKUP(B19,'[1]1-BASE'!D$1:DA$65536,78,0),"")</f>
        <v>0</v>
      </c>
      <c r="BD19" s="34">
        <f>IFERROR(VLOOKUP(B19,'[1]1-BASE'!D$1:DA$65536,79,0),"")</f>
        <v>0</v>
      </c>
      <c r="BE19" s="34">
        <f>IFERROR(VLOOKUP(B19,'[1]1-BASE'!D$1:DA$65536,80,0),"")</f>
        <v>0</v>
      </c>
      <c r="BF19" s="34">
        <f>IFERROR(VLOOKUP(B19,'[1]1-BASE'!D$1:DA$65536,83,0),"")</f>
        <v>0</v>
      </c>
      <c r="BG19" s="34">
        <f>IFERROR(VLOOKUP(B19,'[1]1-BASE'!D$1:DA$65536,84,0),"")</f>
        <v>0</v>
      </c>
      <c r="BH19" s="34">
        <f>IFERROR(VLOOKUP(B19,'[1]1-BASE'!D$1:DA$65536,81,0),"")</f>
        <v>0</v>
      </c>
      <c r="BI19" s="34">
        <f>IFERROR(VLOOKUP(B19,'[1]1-BASE'!D$1:DA$65536,85,0),"")</f>
        <v>0</v>
      </c>
      <c r="BJ19" s="34">
        <f>IFERROR(VLOOKUP(B19,'[1]1-BASE'!D$1:DA$65536,56,0),"")</f>
        <v>0</v>
      </c>
      <c r="BK19" s="34">
        <f>IFERROR(VLOOKUP(B19,'[1]1-BASE'!D$1:DA$65536,58,0),"")</f>
        <v>0</v>
      </c>
      <c r="BL19" s="34">
        <f>IFERROR(VLOOKUP(B19,'[1]1-BASE'!D$1:DA$65536,59,0),"")</f>
        <v>0</v>
      </c>
      <c r="BM19" s="34">
        <f>IFERROR(VLOOKUP(B19,'[1]1-BASE'!D$1:DA$65536,61,0),"")</f>
        <v>0</v>
      </c>
      <c r="BN19" s="34">
        <f>IFERROR(VLOOKUP(B19,'[1]1-BASE'!D$1:DA$65536,63,0),"")</f>
        <v>0</v>
      </c>
      <c r="BO19" s="34">
        <f>IFERROR(VLOOKUP(B19,'[1]1-BASE'!D$1:DA$65536,65,0),"")</f>
        <v>0</v>
      </c>
      <c r="BP19" s="34">
        <f>IFERROR(VLOOKUP(B19,'[1]1-BASE'!D$1:DA$65536,57,0),"")</f>
        <v>0</v>
      </c>
      <c r="BQ19" s="34">
        <f>IFERROR(VLOOKUP(B19,'[1]1-BASE'!D$1:DA$65536,60,0),"")</f>
        <v>0</v>
      </c>
      <c r="BR19" s="34">
        <f>IFERROR(VLOOKUP(B19,'[1]1-BASE'!D$1:DA$65536,62,0),"")</f>
        <v>0</v>
      </c>
      <c r="BS19" s="34">
        <f>IFERROR(VLOOKUP(B19,'[1]1-BASE'!D$1:DA$65536,64,0),"")</f>
        <v>0</v>
      </c>
      <c r="BT19" s="34">
        <f>IFERROR(VLOOKUP(B19,'[1]1-BASE'!D$1:DA$65536,66,0),"")</f>
        <v>0</v>
      </c>
      <c r="BU19" s="34">
        <f>IFERROR(VLOOKUP(B19,'[1]1-BASE'!D$1:DA$65536,67,0),"")</f>
        <v>0</v>
      </c>
      <c r="BV19" s="34">
        <f>IFERROR(VLOOKUP(B19,'[1]1-BASE'!D$1:DA$65536,68,0),"")</f>
        <v>0</v>
      </c>
      <c r="BW19" s="34">
        <f>IFERROR(VLOOKUP(B19,'[1]1-BASE'!D$1:DA$65536,69,0),"")</f>
        <v>0</v>
      </c>
      <c r="BX19" s="34">
        <f>IFERROR(VLOOKUP(B19,'[1]1-BASE'!D$1:DA$65536,70,0),"")</f>
        <v>0</v>
      </c>
      <c r="BY19" s="34">
        <f>IFERROR(VLOOKUP(B19,'[1]1-BASE'!D$1:DA$65536,71,0),"")</f>
        <v>0</v>
      </c>
      <c r="BZ19" s="34">
        <f>IFERROR(VLOOKUP(B19,'[1]1-BASE'!D$1:DA$65536,72,0),"")</f>
        <v>0</v>
      </c>
      <c r="CA19" s="34">
        <f>IFERROR(VLOOKUP(B19,'[1]1-BASE'!D$1:DA$65536,73,0),"")</f>
        <v>0</v>
      </c>
      <c r="CB19" s="34">
        <f>IFERROR(VLOOKUP(B19,'[1]1-BASE'!D$1:DA$65536,74,0),"")</f>
        <v>0</v>
      </c>
      <c r="CC19" s="34">
        <f>IFERROR(VLOOKUP(B19,'[1]1-BASE'!D$1:DA$65536,75,0),"")</f>
        <v>0</v>
      </c>
      <c r="CD19" s="34">
        <f>IFERROR(VLOOKUP(B19,'[1]1-BASE'!D$1:DA$65536,82,0),"")</f>
        <v>19</v>
      </c>
    </row>
    <row r="20" spans="1:82" s="35" customFormat="1" ht="75" customHeight="1">
      <c r="A20" s="27"/>
      <c r="B20" s="28" t="s">
        <v>123</v>
      </c>
      <c r="C20" s="29" t="str">
        <f>IFERROR(VLOOKUP(B20,'[1]1-BASE'!D$1:CB$65536,2,0),"")</f>
        <v>3030G30</v>
      </c>
      <c r="D20" s="29" t="str">
        <f>IFERROR(VLOOKUP(B20,'[1]1-BASE'!D$1:CB$65536,3,0),"")</f>
        <v>ANCAS TEE</v>
      </c>
      <c r="E20" s="29" t="str">
        <f>IFERROR(VLOOKUP(B20,'[1]1-BASE'!D$1:CB$65536,4,0),"")</f>
        <v>901</v>
      </c>
      <c r="F20" s="29" t="str">
        <f>IFERROR(VLOOKUP(B20,'[1]1-BASE'!D$1:CB$65536,5,0),"")</f>
        <v>BLACK/ORANGE BRIGHT</v>
      </c>
      <c r="G20" s="27" t="str">
        <f>IFERROR(VLOOKUP(B20,'[1]1-BASE'!D$1:CB$65536,15,0),"")</f>
        <v>HIVER 2018</v>
      </c>
      <c r="H20" s="27" t="str">
        <f>IFERROR(VLOOKUP(B20,'[1]1-BASE'!D$1:CB$65536,17,0),"")</f>
        <v>KID</v>
      </c>
      <c r="I20" s="30">
        <f>IFERROR(VLOOKUP(B20,'[1]1-BASE'!D$1:CB$65536,7,0),"")</f>
        <v>12</v>
      </c>
      <c r="J20" s="31">
        <f t="shared" si="0"/>
        <v>6</v>
      </c>
      <c r="K20" s="30">
        <f>IFERROR(VLOOKUP(B20,'[1]1-BASE'!D$1:CB$65536,8,0),"")</f>
        <v>0</v>
      </c>
      <c r="L20" s="31">
        <f t="shared" si="1"/>
        <v>0</v>
      </c>
      <c r="M20" s="29" t="str">
        <f>IFERROR(VLOOKUP(B20,'[1]1-BASE'!D$1:CB$65536,18,0),"")</f>
        <v>10Y-3|12Y-3|14Y-2|4Y-1|6Y-1|8Y-2</v>
      </c>
      <c r="N20" s="32" t="str">
        <f>IFERROR(VLOOKUP(B20,'[1]1-BASE'!D$1:CB$65536,19,0),"")</f>
        <v>C12J</v>
      </c>
      <c r="O20" s="32">
        <f>IFERROR(VLOOKUP(B20,'[1]1-BASE'!D$1:CB$65536,20,0),"")</f>
        <v>168</v>
      </c>
      <c r="P20" s="33">
        <f>IFERROR(VLOOKUP(B20,'[1]1-BASE'!D$1:CB$65536,21,0),"")</f>
        <v>14</v>
      </c>
      <c r="Q20" s="34">
        <f>IFERROR(VLOOKUP(B20,'[1]1-BASE'!D$1:DA$65536,22,0),"")</f>
        <v>0</v>
      </c>
      <c r="R20" s="34">
        <f>IFERROR(VLOOKUP(B20,'[1]1-BASE'!D$1:DA$65536,23,0),"")</f>
        <v>0</v>
      </c>
      <c r="S20" s="34">
        <f>IFERROR(VLOOKUP(B20,'[1]1-BASE'!D$1:DA$65536,24,0),"")</f>
        <v>0</v>
      </c>
      <c r="T20" s="34">
        <f>IFERROR(VLOOKUP(B20,'[1]1-BASE'!D$1:DA$65536,25,0),"")</f>
        <v>0</v>
      </c>
      <c r="U20" s="34">
        <f>IFERROR(VLOOKUP(B20,'[1]1-BASE'!D$1:DA$65536,26,0),"")</f>
        <v>0</v>
      </c>
      <c r="V20" s="34">
        <f>IFERROR(VLOOKUP(B20,'[1]1-BASE'!D$1:DA$65536,27,0),"")</f>
        <v>0</v>
      </c>
      <c r="W20" s="34">
        <f>IFERROR(VLOOKUP(B20,'[1]1-BASE'!D$1:DA$65536,28,0),"")</f>
        <v>0</v>
      </c>
      <c r="X20" s="34">
        <f>IFERROR(VLOOKUP(B20,'[1]1-BASE'!D$1:DA$65536,29,0),"")</f>
        <v>0</v>
      </c>
      <c r="Y20" s="34">
        <f>IFERROR(VLOOKUP(B20,'[1]1-BASE'!D$1:DA$65536,30,0),"")</f>
        <v>0</v>
      </c>
      <c r="Z20" s="34">
        <f>IFERROR(VLOOKUP(B20,'[1]1-BASE'!D$1:DA$65536,31,0),"")</f>
        <v>0</v>
      </c>
      <c r="AA20" s="34">
        <f>IFERROR(VLOOKUP(B20,'[1]1-BASE'!D$1:DA$65536,32,0),"")</f>
        <v>0</v>
      </c>
      <c r="AB20" s="34">
        <f>IFERROR(VLOOKUP(B20,'[1]1-BASE'!D$1:DA$65536,33,0),"")</f>
        <v>0</v>
      </c>
      <c r="AC20" s="34">
        <f>IFERROR(VLOOKUP(B20,'[1]1-BASE'!D$1:DA$65536,34,0),"")</f>
        <v>0</v>
      </c>
      <c r="AD20" s="34">
        <f>IFERROR(VLOOKUP(B20,'[1]1-BASE'!D$1:DA$65536,35,0),"")</f>
        <v>0</v>
      </c>
      <c r="AE20" s="34">
        <f>IFERROR(VLOOKUP(B20,'[1]1-BASE'!D$1:DA$65536,36,0),"")</f>
        <v>0</v>
      </c>
      <c r="AF20" s="34">
        <f>IFERROR(VLOOKUP(B20,'[1]1-BASE'!D$1:DA$65536,37,0),"")</f>
        <v>0</v>
      </c>
      <c r="AG20" s="34">
        <f>IFERROR(VLOOKUP(B20,'[1]1-BASE'!D$1:DA$65536,38,0),"")</f>
        <v>0</v>
      </c>
      <c r="AH20" s="34">
        <f>IFERROR(VLOOKUP(B20,'[1]1-BASE'!D$1:DA$65536,39,0),"")</f>
        <v>0</v>
      </c>
      <c r="AI20" s="34">
        <f>IFERROR(VLOOKUP(B20,'[1]1-BASE'!D$1:DA$65536,40,0),"")</f>
        <v>0</v>
      </c>
      <c r="AJ20" s="34">
        <f>IFERROR(VLOOKUP(B20,'[1]1-BASE'!D$1:DA$65536,41,0),"")</f>
        <v>0</v>
      </c>
      <c r="AK20" s="34">
        <f>IFERROR(VLOOKUP(B20,'[1]1-BASE'!D$1:DA$65536,42,0),"")</f>
        <v>0</v>
      </c>
      <c r="AL20" s="34">
        <f>IFERROR(VLOOKUP(B20,'[1]1-BASE'!D$1:DA$65536,43,0),"")</f>
        <v>0</v>
      </c>
      <c r="AM20" s="34">
        <f>IFERROR(VLOOKUP(B20,'[1]1-BASE'!D$1:DA$65536,44,0),"")</f>
        <v>0</v>
      </c>
      <c r="AN20" s="34">
        <f>IFERROR(VLOOKUP(B20,'[1]1-BASE'!D$1:DA$65536,45,0),"")</f>
        <v>0</v>
      </c>
      <c r="AO20" s="34">
        <f>IFERROR(VLOOKUP(B20,'[1]1-BASE'!D$1:DA$65536,46,0),"")</f>
        <v>0</v>
      </c>
      <c r="AP20" s="34">
        <f>IFERROR(VLOOKUP(B20,'[1]1-BASE'!D$1:DA$65536,47,0),"")</f>
        <v>0</v>
      </c>
      <c r="AQ20" s="34">
        <f>IFERROR(VLOOKUP(B20,'[1]1-BASE'!D$1:DA$65536,48,0),"")</f>
        <v>0</v>
      </c>
      <c r="AR20" s="34">
        <f>IFERROR(VLOOKUP(B20,'[1]1-BASE'!D$1:DA$65536,49,0),"")</f>
        <v>0</v>
      </c>
      <c r="AS20" s="34">
        <f>IFERROR(VLOOKUP(B20,'[1]1-BASE'!D$1:DA$65536,50,0),"")</f>
        <v>0</v>
      </c>
      <c r="AT20" s="34">
        <f>IFERROR(VLOOKUP(B20,'[1]1-BASE'!D$1:DA$65536,51,0),"")</f>
        <v>0</v>
      </c>
      <c r="AU20" s="34">
        <f>IFERROR(VLOOKUP(B20,'[1]1-BASE'!D$1:DA$65536,52,0),"")</f>
        <v>0</v>
      </c>
      <c r="AV20" s="34">
        <f>IFERROR(VLOOKUP(B20,'[1]1-BASE'!D$1:DA$65536,53,0),"")</f>
        <v>0</v>
      </c>
      <c r="AW20" s="34">
        <f>IFERROR(VLOOKUP(B20,'[1]1-BASE'!D$1:DA$65536,54,0),"")</f>
        <v>0</v>
      </c>
      <c r="AX20" s="34">
        <f>IFERROR(VLOOKUP(B20,'[1]1-BASE'!D$1:DA$65536,55,0),"")</f>
        <v>0</v>
      </c>
      <c r="AY20" s="34">
        <f>IFERROR(VLOOKUP(B20,'[1]1-BASE'!D$1:DA$65536,87,0),"")</f>
        <v>0</v>
      </c>
      <c r="AZ20" s="34">
        <f>IFERROR(VLOOKUP(B20,'[1]1-BASE'!D$1:DA$65536,86,0),"")</f>
        <v>0</v>
      </c>
      <c r="BA20" s="34">
        <f>IFERROR(VLOOKUP(B20,'[1]1-BASE'!D$1:DA$65536,76,0),"")</f>
        <v>0</v>
      </c>
      <c r="BB20" s="34">
        <f>IFERROR(VLOOKUP(B20,'[1]1-BASE'!D$1:DA$65536,77,0),"")</f>
        <v>0</v>
      </c>
      <c r="BC20" s="34">
        <f>IFERROR(VLOOKUP(B20,'[1]1-BASE'!D$1:DA$65536,78,0),"")</f>
        <v>0</v>
      </c>
      <c r="BD20" s="34">
        <f>IFERROR(VLOOKUP(B20,'[1]1-BASE'!D$1:DA$65536,79,0),"")</f>
        <v>0</v>
      </c>
      <c r="BE20" s="34">
        <f>IFERROR(VLOOKUP(B20,'[1]1-BASE'!D$1:DA$65536,80,0),"")</f>
        <v>0</v>
      </c>
      <c r="BF20" s="34">
        <f>IFERROR(VLOOKUP(B20,'[1]1-BASE'!D$1:DA$65536,83,0),"")</f>
        <v>0</v>
      </c>
      <c r="BG20" s="34">
        <f>IFERROR(VLOOKUP(B20,'[1]1-BASE'!D$1:DA$65536,84,0),"")</f>
        <v>0</v>
      </c>
      <c r="BH20" s="34">
        <f>IFERROR(VLOOKUP(B20,'[1]1-BASE'!D$1:DA$65536,81,0),"")</f>
        <v>0</v>
      </c>
      <c r="BI20" s="34">
        <f>IFERROR(VLOOKUP(B20,'[1]1-BASE'!D$1:DA$65536,85,0),"")</f>
        <v>0</v>
      </c>
      <c r="BJ20" s="34">
        <f>IFERROR(VLOOKUP(B20,'[1]1-BASE'!D$1:DA$65536,56,0),"")</f>
        <v>0</v>
      </c>
      <c r="BK20" s="34">
        <f>IFERROR(VLOOKUP(B20,'[1]1-BASE'!D$1:DA$65536,58,0),"")</f>
        <v>0</v>
      </c>
      <c r="BL20" s="34">
        <f>IFERROR(VLOOKUP(B20,'[1]1-BASE'!D$1:DA$65536,59,0),"")</f>
        <v>0</v>
      </c>
      <c r="BM20" s="34">
        <f>IFERROR(VLOOKUP(B20,'[1]1-BASE'!D$1:DA$65536,61,0),"")</f>
        <v>0</v>
      </c>
      <c r="BN20" s="34">
        <f>IFERROR(VLOOKUP(B20,'[1]1-BASE'!D$1:DA$65536,63,0),"")</f>
        <v>0</v>
      </c>
      <c r="BO20" s="34">
        <f>IFERROR(VLOOKUP(B20,'[1]1-BASE'!D$1:DA$65536,65,0),"")</f>
        <v>0</v>
      </c>
      <c r="BP20" s="34">
        <f>IFERROR(VLOOKUP(B20,'[1]1-BASE'!D$1:DA$65536,57,0),"")</f>
        <v>0</v>
      </c>
      <c r="BQ20" s="34">
        <f>IFERROR(VLOOKUP(B20,'[1]1-BASE'!D$1:DA$65536,60,0),"")</f>
        <v>0</v>
      </c>
      <c r="BR20" s="34">
        <f>IFERROR(VLOOKUP(B20,'[1]1-BASE'!D$1:DA$65536,62,0),"")</f>
        <v>0</v>
      </c>
      <c r="BS20" s="34">
        <f>IFERROR(VLOOKUP(B20,'[1]1-BASE'!D$1:DA$65536,64,0),"")</f>
        <v>0</v>
      </c>
      <c r="BT20" s="34">
        <f>IFERROR(VLOOKUP(B20,'[1]1-BASE'!D$1:DA$65536,66,0),"")</f>
        <v>0</v>
      </c>
      <c r="BU20" s="34">
        <f>IFERROR(VLOOKUP(B20,'[1]1-BASE'!D$1:DA$65536,67,0),"")</f>
        <v>0</v>
      </c>
      <c r="BV20" s="34">
        <f>IFERROR(VLOOKUP(B20,'[1]1-BASE'!D$1:DA$65536,68,0),"")</f>
        <v>0</v>
      </c>
      <c r="BW20" s="34">
        <f>IFERROR(VLOOKUP(B20,'[1]1-BASE'!D$1:DA$65536,69,0),"")</f>
        <v>0</v>
      </c>
      <c r="BX20" s="34">
        <f>IFERROR(VLOOKUP(B20,'[1]1-BASE'!D$1:DA$65536,70,0),"")</f>
        <v>0</v>
      </c>
      <c r="BY20" s="34">
        <f>IFERROR(VLOOKUP(B20,'[1]1-BASE'!D$1:DA$65536,71,0),"")</f>
        <v>0</v>
      </c>
      <c r="BZ20" s="34">
        <f>IFERROR(VLOOKUP(B20,'[1]1-BASE'!D$1:DA$65536,72,0),"")</f>
        <v>0</v>
      </c>
      <c r="CA20" s="34">
        <f>IFERROR(VLOOKUP(B20,'[1]1-BASE'!D$1:DA$65536,73,0),"")</f>
        <v>0</v>
      </c>
      <c r="CB20" s="34">
        <f>IFERROR(VLOOKUP(B20,'[1]1-BASE'!D$1:DA$65536,74,0),"")</f>
        <v>0</v>
      </c>
      <c r="CC20" s="34">
        <f>IFERROR(VLOOKUP(B20,'[1]1-BASE'!D$1:DA$65536,75,0),"")</f>
        <v>0</v>
      </c>
      <c r="CD20" s="34">
        <f>IFERROR(VLOOKUP(B20,'[1]1-BASE'!D$1:DA$65536,82,0),"")</f>
        <v>14</v>
      </c>
    </row>
    <row r="21" spans="1:82" s="35" customFormat="1" ht="75" customHeight="1">
      <c r="A21" s="27"/>
      <c r="B21" s="28" t="s">
        <v>124</v>
      </c>
      <c r="C21" s="29" t="str">
        <f>IFERROR(VLOOKUP(B21,'[1]1-BASE'!D$1:CB$65536,2,0),"")</f>
        <v>3030G30_SL</v>
      </c>
      <c r="D21" s="29" t="str">
        <f>IFERROR(VLOOKUP(B21,'[1]1-BASE'!D$1:CB$65536,3,0),"")</f>
        <v>ANCAS TEE SPORT ET LOISIRS</v>
      </c>
      <c r="E21" s="29" t="str">
        <f>IFERROR(VLOOKUP(B21,'[1]1-BASE'!D$1:CB$65536,4,0),"")</f>
        <v>X1Z</v>
      </c>
      <c r="F21" s="29" t="str">
        <f>IFERROR(VLOOKUP(B21,'[1]1-BASE'!D$1:CB$65536,5,0),"")</f>
        <v>BLUE NAVY</v>
      </c>
      <c r="G21" s="27" t="str">
        <f>IFERROR(VLOOKUP(B21,'[1]1-BASE'!D$1:CB$65536,15,0),"")</f>
        <v>HIVER 2018</v>
      </c>
      <c r="H21" s="27" t="str">
        <f>IFERROR(VLOOKUP(B21,'[1]1-BASE'!D$1:CB$65536,17,0),"")</f>
        <v>KID</v>
      </c>
      <c r="I21" s="30">
        <f>IFERROR(VLOOKUP(B21,'[1]1-BASE'!D$1:CB$65536,7,0),"")</f>
        <v>12</v>
      </c>
      <c r="J21" s="31">
        <f t="shared" si="0"/>
        <v>6</v>
      </c>
      <c r="K21" s="30">
        <f>IFERROR(VLOOKUP(B21,'[1]1-BASE'!D$1:CB$65536,8,0),"")</f>
        <v>0</v>
      </c>
      <c r="L21" s="31">
        <f t="shared" si="1"/>
        <v>0</v>
      </c>
      <c r="M21" s="29" t="str">
        <f>IFERROR(VLOOKUP(B21,'[1]1-BASE'!D$1:CB$65536,18,0),"")</f>
        <v>10Y-3|12Y-3|14Y-2|4Y-1|6Y-1|8Y-2</v>
      </c>
      <c r="N21" s="32" t="str">
        <f>IFERROR(VLOOKUP(B21,'[1]1-BASE'!D$1:CB$65536,19,0),"")</f>
        <v>C12J</v>
      </c>
      <c r="O21" s="32">
        <f>IFERROR(VLOOKUP(B21,'[1]1-BASE'!D$1:CB$65536,20,0),"")</f>
        <v>60</v>
      </c>
      <c r="P21" s="33">
        <f>IFERROR(VLOOKUP(B21,'[1]1-BASE'!D$1:CB$65536,21,0),"")</f>
        <v>5</v>
      </c>
      <c r="Q21" s="34">
        <f>IFERROR(VLOOKUP(B21,'[1]1-BASE'!D$1:DA$65536,22,0),"")</f>
        <v>0</v>
      </c>
      <c r="R21" s="34">
        <f>IFERROR(VLOOKUP(B21,'[1]1-BASE'!D$1:DA$65536,23,0),"")</f>
        <v>0</v>
      </c>
      <c r="S21" s="34">
        <f>IFERROR(VLOOKUP(B21,'[1]1-BASE'!D$1:DA$65536,24,0),"")</f>
        <v>0</v>
      </c>
      <c r="T21" s="34">
        <f>IFERROR(VLOOKUP(B21,'[1]1-BASE'!D$1:DA$65536,25,0),"")</f>
        <v>0</v>
      </c>
      <c r="U21" s="34">
        <f>IFERROR(VLOOKUP(B21,'[1]1-BASE'!D$1:DA$65536,26,0),"")</f>
        <v>0</v>
      </c>
      <c r="V21" s="34">
        <f>IFERROR(VLOOKUP(B21,'[1]1-BASE'!D$1:DA$65536,27,0),"")</f>
        <v>0</v>
      </c>
      <c r="W21" s="34">
        <f>IFERROR(VLOOKUP(B21,'[1]1-BASE'!D$1:DA$65536,28,0),"")</f>
        <v>0</v>
      </c>
      <c r="X21" s="34">
        <f>IFERROR(VLOOKUP(B21,'[1]1-BASE'!D$1:DA$65536,29,0),"")</f>
        <v>0</v>
      </c>
      <c r="Y21" s="34">
        <f>IFERROR(VLOOKUP(B21,'[1]1-BASE'!D$1:DA$65536,30,0),"")</f>
        <v>0</v>
      </c>
      <c r="Z21" s="34">
        <f>IFERROR(VLOOKUP(B21,'[1]1-BASE'!D$1:DA$65536,31,0),"")</f>
        <v>0</v>
      </c>
      <c r="AA21" s="34">
        <f>IFERROR(VLOOKUP(B21,'[1]1-BASE'!D$1:DA$65536,32,0),"")</f>
        <v>0</v>
      </c>
      <c r="AB21" s="34">
        <f>IFERROR(VLOOKUP(B21,'[1]1-BASE'!D$1:DA$65536,33,0),"")</f>
        <v>0</v>
      </c>
      <c r="AC21" s="34">
        <f>IFERROR(VLOOKUP(B21,'[1]1-BASE'!D$1:DA$65536,34,0),"")</f>
        <v>0</v>
      </c>
      <c r="AD21" s="34">
        <f>IFERROR(VLOOKUP(B21,'[1]1-BASE'!D$1:DA$65536,35,0),"")</f>
        <v>0</v>
      </c>
      <c r="AE21" s="34">
        <f>IFERROR(VLOOKUP(B21,'[1]1-BASE'!D$1:DA$65536,36,0),"")</f>
        <v>0</v>
      </c>
      <c r="AF21" s="34">
        <f>IFERROR(VLOOKUP(B21,'[1]1-BASE'!D$1:DA$65536,37,0),"")</f>
        <v>0</v>
      </c>
      <c r="AG21" s="34">
        <f>IFERROR(VLOOKUP(B21,'[1]1-BASE'!D$1:DA$65536,38,0),"")</f>
        <v>0</v>
      </c>
      <c r="AH21" s="34">
        <f>IFERROR(VLOOKUP(B21,'[1]1-BASE'!D$1:DA$65536,39,0),"")</f>
        <v>0</v>
      </c>
      <c r="AI21" s="34">
        <f>IFERROR(VLOOKUP(B21,'[1]1-BASE'!D$1:DA$65536,40,0),"")</f>
        <v>0</v>
      </c>
      <c r="AJ21" s="34">
        <f>IFERROR(VLOOKUP(B21,'[1]1-BASE'!D$1:DA$65536,41,0),"")</f>
        <v>0</v>
      </c>
      <c r="AK21" s="34">
        <f>IFERROR(VLOOKUP(B21,'[1]1-BASE'!D$1:DA$65536,42,0),"")</f>
        <v>0</v>
      </c>
      <c r="AL21" s="34">
        <f>IFERROR(VLOOKUP(B21,'[1]1-BASE'!D$1:DA$65536,43,0),"")</f>
        <v>0</v>
      </c>
      <c r="AM21" s="34">
        <f>IFERROR(VLOOKUP(B21,'[1]1-BASE'!D$1:DA$65536,44,0),"")</f>
        <v>0</v>
      </c>
      <c r="AN21" s="34">
        <f>IFERROR(VLOOKUP(B21,'[1]1-BASE'!D$1:DA$65536,45,0),"")</f>
        <v>0</v>
      </c>
      <c r="AO21" s="34">
        <f>IFERROR(VLOOKUP(B21,'[1]1-BASE'!D$1:DA$65536,46,0),"")</f>
        <v>0</v>
      </c>
      <c r="AP21" s="34">
        <f>IFERROR(VLOOKUP(B21,'[1]1-BASE'!D$1:DA$65536,47,0),"")</f>
        <v>0</v>
      </c>
      <c r="AQ21" s="34">
        <f>IFERROR(VLOOKUP(B21,'[1]1-BASE'!D$1:DA$65536,48,0),"")</f>
        <v>0</v>
      </c>
      <c r="AR21" s="34">
        <f>IFERROR(VLOOKUP(B21,'[1]1-BASE'!D$1:DA$65536,49,0),"")</f>
        <v>0</v>
      </c>
      <c r="AS21" s="34">
        <f>IFERROR(VLOOKUP(B21,'[1]1-BASE'!D$1:DA$65536,50,0),"")</f>
        <v>0</v>
      </c>
      <c r="AT21" s="34">
        <f>IFERROR(VLOOKUP(B21,'[1]1-BASE'!D$1:DA$65536,51,0),"")</f>
        <v>0</v>
      </c>
      <c r="AU21" s="34">
        <f>IFERROR(VLOOKUP(B21,'[1]1-BASE'!D$1:DA$65536,52,0),"")</f>
        <v>0</v>
      </c>
      <c r="AV21" s="34">
        <f>IFERROR(VLOOKUP(B21,'[1]1-BASE'!D$1:DA$65536,53,0),"")</f>
        <v>0</v>
      </c>
      <c r="AW21" s="34">
        <f>IFERROR(VLOOKUP(B21,'[1]1-BASE'!D$1:DA$65536,54,0),"")</f>
        <v>0</v>
      </c>
      <c r="AX21" s="34">
        <f>IFERROR(VLOOKUP(B21,'[1]1-BASE'!D$1:DA$65536,55,0),"")</f>
        <v>0</v>
      </c>
      <c r="AY21" s="34">
        <f>IFERROR(VLOOKUP(B21,'[1]1-BASE'!D$1:DA$65536,87,0),"")</f>
        <v>0</v>
      </c>
      <c r="AZ21" s="34">
        <f>IFERROR(VLOOKUP(B21,'[1]1-BASE'!D$1:DA$65536,86,0),"")</f>
        <v>0</v>
      </c>
      <c r="BA21" s="34">
        <f>IFERROR(VLOOKUP(B21,'[1]1-BASE'!D$1:DA$65536,76,0),"")</f>
        <v>0</v>
      </c>
      <c r="BB21" s="34">
        <f>IFERROR(VLOOKUP(B21,'[1]1-BASE'!D$1:DA$65536,77,0),"")</f>
        <v>0</v>
      </c>
      <c r="BC21" s="34">
        <f>IFERROR(VLOOKUP(B21,'[1]1-BASE'!D$1:DA$65536,78,0),"")</f>
        <v>0</v>
      </c>
      <c r="BD21" s="34">
        <f>IFERROR(VLOOKUP(B21,'[1]1-BASE'!D$1:DA$65536,79,0),"")</f>
        <v>0</v>
      </c>
      <c r="BE21" s="34">
        <f>IFERROR(VLOOKUP(B21,'[1]1-BASE'!D$1:DA$65536,80,0),"")</f>
        <v>0</v>
      </c>
      <c r="BF21" s="34">
        <f>IFERROR(VLOOKUP(B21,'[1]1-BASE'!D$1:DA$65536,83,0),"")</f>
        <v>0</v>
      </c>
      <c r="BG21" s="34">
        <f>IFERROR(VLOOKUP(B21,'[1]1-BASE'!D$1:DA$65536,84,0),"")</f>
        <v>0</v>
      </c>
      <c r="BH21" s="34">
        <f>IFERROR(VLOOKUP(B21,'[1]1-BASE'!D$1:DA$65536,81,0),"")</f>
        <v>0</v>
      </c>
      <c r="BI21" s="34">
        <f>IFERROR(VLOOKUP(B21,'[1]1-BASE'!D$1:DA$65536,85,0),"")</f>
        <v>0</v>
      </c>
      <c r="BJ21" s="34">
        <f>IFERROR(VLOOKUP(B21,'[1]1-BASE'!D$1:DA$65536,56,0),"")</f>
        <v>0</v>
      </c>
      <c r="BK21" s="34">
        <f>IFERROR(VLOOKUP(B21,'[1]1-BASE'!D$1:DA$65536,58,0),"")</f>
        <v>0</v>
      </c>
      <c r="BL21" s="34">
        <f>IFERROR(VLOOKUP(B21,'[1]1-BASE'!D$1:DA$65536,59,0),"")</f>
        <v>0</v>
      </c>
      <c r="BM21" s="34">
        <f>IFERROR(VLOOKUP(B21,'[1]1-BASE'!D$1:DA$65536,61,0),"")</f>
        <v>0</v>
      </c>
      <c r="BN21" s="34">
        <f>IFERROR(VLOOKUP(B21,'[1]1-BASE'!D$1:DA$65536,63,0),"")</f>
        <v>0</v>
      </c>
      <c r="BO21" s="34">
        <f>IFERROR(VLOOKUP(B21,'[1]1-BASE'!D$1:DA$65536,65,0),"")</f>
        <v>0</v>
      </c>
      <c r="BP21" s="34">
        <f>IFERROR(VLOOKUP(B21,'[1]1-BASE'!D$1:DA$65536,57,0),"")</f>
        <v>0</v>
      </c>
      <c r="BQ21" s="34">
        <f>IFERROR(VLOOKUP(B21,'[1]1-BASE'!D$1:DA$65536,60,0),"")</f>
        <v>0</v>
      </c>
      <c r="BR21" s="34">
        <f>IFERROR(VLOOKUP(B21,'[1]1-BASE'!D$1:DA$65536,62,0),"")</f>
        <v>0</v>
      </c>
      <c r="BS21" s="34">
        <f>IFERROR(VLOOKUP(B21,'[1]1-BASE'!D$1:DA$65536,64,0),"")</f>
        <v>0</v>
      </c>
      <c r="BT21" s="34">
        <f>IFERROR(VLOOKUP(B21,'[1]1-BASE'!D$1:DA$65536,66,0),"")</f>
        <v>0</v>
      </c>
      <c r="BU21" s="34">
        <f>IFERROR(VLOOKUP(B21,'[1]1-BASE'!D$1:DA$65536,67,0),"")</f>
        <v>0</v>
      </c>
      <c r="BV21" s="34">
        <f>IFERROR(VLOOKUP(B21,'[1]1-BASE'!D$1:DA$65536,68,0),"")</f>
        <v>0</v>
      </c>
      <c r="BW21" s="34">
        <f>IFERROR(VLOOKUP(B21,'[1]1-BASE'!D$1:DA$65536,69,0),"")</f>
        <v>0</v>
      </c>
      <c r="BX21" s="34">
        <f>IFERROR(VLOOKUP(B21,'[1]1-BASE'!D$1:DA$65536,70,0),"")</f>
        <v>0</v>
      </c>
      <c r="BY21" s="34">
        <f>IFERROR(VLOOKUP(B21,'[1]1-BASE'!D$1:DA$65536,71,0),"")</f>
        <v>0</v>
      </c>
      <c r="BZ21" s="34">
        <f>IFERROR(VLOOKUP(B21,'[1]1-BASE'!D$1:DA$65536,72,0),"")</f>
        <v>0</v>
      </c>
      <c r="CA21" s="34">
        <f>IFERROR(VLOOKUP(B21,'[1]1-BASE'!D$1:DA$65536,73,0),"")</f>
        <v>0</v>
      </c>
      <c r="CB21" s="34">
        <f>IFERROR(VLOOKUP(B21,'[1]1-BASE'!D$1:DA$65536,74,0),"")</f>
        <v>0</v>
      </c>
      <c r="CC21" s="34">
        <f>IFERROR(VLOOKUP(B21,'[1]1-BASE'!D$1:DA$65536,75,0),"")</f>
        <v>0</v>
      </c>
      <c r="CD21" s="34">
        <f>IFERROR(VLOOKUP(B21,'[1]1-BASE'!D$1:DA$65536,82,0),"")</f>
        <v>5</v>
      </c>
    </row>
    <row r="22" spans="1:82" s="35" customFormat="1" ht="75" customHeight="1">
      <c r="A22" s="27"/>
      <c r="B22" s="28" t="s">
        <v>125</v>
      </c>
      <c r="C22" s="29" t="str">
        <f>IFERROR(VLOOKUP(B22,'[1]1-BASE'!D$1:CB$65536,2,0),"")</f>
        <v>3030G40</v>
      </c>
      <c r="D22" s="29" t="str">
        <f>IFERROR(VLOOKUP(B22,'[1]1-BASE'!D$1:CB$65536,3,0),"")</f>
        <v>AEBIN TEE</v>
      </c>
      <c r="E22" s="29" t="str">
        <f>IFERROR(VLOOKUP(B22,'[1]1-BASE'!D$1:CB$65536,4,0),"")</f>
        <v>908</v>
      </c>
      <c r="F22" s="29" t="str">
        <f>IFERROR(VLOOKUP(B22,'[1]1-BASE'!D$1:CB$65536,5,0),"")</f>
        <v>GREY MD MEL/BLUE NAVY</v>
      </c>
      <c r="G22" s="27" t="str">
        <f>IFERROR(VLOOKUP(B22,'[1]1-BASE'!D$1:CB$65536,15,0),"")</f>
        <v>HIVER 2018</v>
      </c>
      <c r="H22" s="27" t="str">
        <f>IFERROR(VLOOKUP(B22,'[1]1-BASE'!D$1:CB$65536,17,0),"")</f>
        <v>KID</v>
      </c>
      <c r="I22" s="30">
        <f>IFERROR(VLOOKUP(B22,'[1]1-BASE'!D$1:CB$65536,7,0),"")</f>
        <v>15</v>
      </c>
      <c r="J22" s="31">
        <f t="shared" si="0"/>
        <v>7.5</v>
      </c>
      <c r="K22" s="30">
        <f>IFERROR(VLOOKUP(B22,'[1]1-BASE'!D$1:CB$65536,8,0),"")</f>
        <v>0</v>
      </c>
      <c r="L22" s="31">
        <f t="shared" si="1"/>
        <v>0</v>
      </c>
      <c r="M22" s="29" t="str">
        <f>IFERROR(VLOOKUP(B22,'[1]1-BASE'!D$1:CB$65536,18,0),"")</f>
        <v>10Y-2|12Y-2|14Y-1|6Y-1|8Y-2</v>
      </c>
      <c r="N22" s="32" t="str">
        <f>IFERROR(VLOOKUP(B22,'[1]1-BASE'!D$1:CB$65536,19,0),"")</f>
        <v>C8J</v>
      </c>
      <c r="O22" s="32">
        <f>IFERROR(VLOOKUP(B22,'[1]1-BASE'!D$1:CB$65536,20,0),"")</f>
        <v>32</v>
      </c>
      <c r="P22" s="33">
        <f>IFERROR(VLOOKUP(B22,'[1]1-BASE'!D$1:CB$65536,21,0),"")</f>
        <v>4</v>
      </c>
      <c r="Q22" s="34">
        <f>IFERROR(VLOOKUP(B22,'[1]1-BASE'!D$1:DA$65536,22,0),"")</f>
        <v>0</v>
      </c>
      <c r="R22" s="34">
        <f>IFERROR(VLOOKUP(B22,'[1]1-BASE'!D$1:DA$65536,23,0),"")</f>
        <v>0</v>
      </c>
      <c r="S22" s="34">
        <f>IFERROR(VLOOKUP(B22,'[1]1-BASE'!D$1:DA$65536,24,0),"")</f>
        <v>0</v>
      </c>
      <c r="T22" s="34">
        <f>IFERROR(VLOOKUP(B22,'[1]1-BASE'!D$1:DA$65536,25,0),"")</f>
        <v>0</v>
      </c>
      <c r="U22" s="34">
        <f>IFERROR(VLOOKUP(B22,'[1]1-BASE'!D$1:DA$65536,26,0),"")</f>
        <v>0</v>
      </c>
      <c r="V22" s="34">
        <f>IFERROR(VLOOKUP(B22,'[1]1-BASE'!D$1:DA$65536,27,0),"")</f>
        <v>0</v>
      </c>
      <c r="W22" s="34">
        <f>IFERROR(VLOOKUP(B22,'[1]1-BASE'!D$1:DA$65536,28,0),"")</f>
        <v>0</v>
      </c>
      <c r="X22" s="34">
        <f>IFERROR(VLOOKUP(B22,'[1]1-BASE'!D$1:DA$65536,29,0),"")</f>
        <v>0</v>
      </c>
      <c r="Y22" s="34">
        <f>IFERROR(VLOOKUP(B22,'[1]1-BASE'!D$1:DA$65536,30,0),"")</f>
        <v>0</v>
      </c>
      <c r="Z22" s="34">
        <f>IFERROR(VLOOKUP(B22,'[1]1-BASE'!D$1:DA$65536,31,0),"")</f>
        <v>0</v>
      </c>
      <c r="AA22" s="34">
        <f>IFERROR(VLOOKUP(B22,'[1]1-BASE'!D$1:DA$65536,32,0),"")</f>
        <v>0</v>
      </c>
      <c r="AB22" s="34">
        <f>IFERROR(VLOOKUP(B22,'[1]1-BASE'!D$1:DA$65536,33,0),"")</f>
        <v>0</v>
      </c>
      <c r="AC22" s="34">
        <f>IFERROR(VLOOKUP(B22,'[1]1-BASE'!D$1:DA$65536,34,0),"")</f>
        <v>0</v>
      </c>
      <c r="AD22" s="34">
        <f>IFERROR(VLOOKUP(B22,'[1]1-BASE'!D$1:DA$65536,35,0),"")</f>
        <v>0</v>
      </c>
      <c r="AE22" s="34">
        <f>IFERROR(VLOOKUP(B22,'[1]1-BASE'!D$1:DA$65536,36,0),"")</f>
        <v>0</v>
      </c>
      <c r="AF22" s="34">
        <f>IFERROR(VLOOKUP(B22,'[1]1-BASE'!D$1:DA$65536,37,0),"")</f>
        <v>0</v>
      </c>
      <c r="AG22" s="34">
        <f>IFERROR(VLOOKUP(B22,'[1]1-BASE'!D$1:DA$65536,38,0),"")</f>
        <v>0</v>
      </c>
      <c r="AH22" s="34">
        <f>IFERROR(VLOOKUP(B22,'[1]1-BASE'!D$1:DA$65536,39,0),"")</f>
        <v>0</v>
      </c>
      <c r="AI22" s="34">
        <f>IFERROR(VLOOKUP(B22,'[1]1-BASE'!D$1:DA$65536,40,0),"")</f>
        <v>0</v>
      </c>
      <c r="AJ22" s="34">
        <f>IFERROR(VLOOKUP(B22,'[1]1-BASE'!D$1:DA$65536,41,0),"")</f>
        <v>0</v>
      </c>
      <c r="AK22" s="34">
        <f>IFERROR(VLOOKUP(B22,'[1]1-BASE'!D$1:DA$65536,42,0),"")</f>
        <v>0</v>
      </c>
      <c r="AL22" s="34">
        <f>IFERROR(VLOOKUP(B22,'[1]1-BASE'!D$1:DA$65536,43,0),"")</f>
        <v>0</v>
      </c>
      <c r="AM22" s="34">
        <f>IFERROR(VLOOKUP(B22,'[1]1-BASE'!D$1:DA$65536,44,0),"")</f>
        <v>0</v>
      </c>
      <c r="AN22" s="34">
        <f>IFERROR(VLOOKUP(B22,'[1]1-BASE'!D$1:DA$65536,45,0),"")</f>
        <v>0</v>
      </c>
      <c r="AO22" s="34">
        <f>IFERROR(VLOOKUP(B22,'[1]1-BASE'!D$1:DA$65536,46,0),"")</f>
        <v>0</v>
      </c>
      <c r="AP22" s="34">
        <f>IFERROR(VLOOKUP(B22,'[1]1-BASE'!D$1:DA$65536,47,0),"")</f>
        <v>0</v>
      </c>
      <c r="AQ22" s="34">
        <f>IFERROR(VLOOKUP(B22,'[1]1-BASE'!D$1:DA$65536,48,0),"")</f>
        <v>0</v>
      </c>
      <c r="AR22" s="34">
        <f>IFERROR(VLOOKUP(B22,'[1]1-BASE'!D$1:DA$65536,49,0),"")</f>
        <v>0</v>
      </c>
      <c r="AS22" s="34">
        <f>IFERROR(VLOOKUP(B22,'[1]1-BASE'!D$1:DA$65536,50,0),"")</f>
        <v>0</v>
      </c>
      <c r="AT22" s="34">
        <f>IFERROR(VLOOKUP(B22,'[1]1-BASE'!D$1:DA$65536,51,0),"")</f>
        <v>0</v>
      </c>
      <c r="AU22" s="34">
        <f>IFERROR(VLOOKUP(B22,'[1]1-BASE'!D$1:DA$65536,52,0),"")</f>
        <v>0</v>
      </c>
      <c r="AV22" s="34">
        <f>IFERROR(VLOOKUP(B22,'[1]1-BASE'!D$1:DA$65536,53,0),"")</f>
        <v>0</v>
      </c>
      <c r="AW22" s="34">
        <f>IFERROR(VLOOKUP(B22,'[1]1-BASE'!D$1:DA$65536,54,0),"")</f>
        <v>0</v>
      </c>
      <c r="AX22" s="34">
        <f>IFERROR(VLOOKUP(B22,'[1]1-BASE'!D$1:DA$65536,55,0),"")</f>
        <v>0</v>
      </c>
      <c r="AY22" s="34">
        <f>IFERROR(VLOOKUP(B22,'[1]1-BASE'!D$1:DA$65536,87,0),"")</f>
        <v>0</v>
      </c>
      <c r="AZ22" s="34">
        <f>IFERROR(VLOOKUP(B22,'[1]1-BASE'!D$1:DA$65536,86,0),"")</f>
        <v>0</v>
      </c>
      <c r="BA22" s="34">
        <f>IFERROR(VLOOKUP(B22,'[1]1-BASE'!D$1:DA$65536,76,0),"")</f>
        <v>0</v>
      </c>
      <c r="BB22" s="34">
        <f>IFERROR(VLOOKUP(B22,'[1]1-BASE'!D$1:DA$65536,77,0),"")</f>
        <v>0</v>
      </c>
      <c r="BC22" s="34">
        <f>IFERROR(VLOOKUP(B22,'[1]1-BASE'!D$1:DA$65536,78,0),"")</f>
        <v>0</v>
      </c>
      <c r="BD22" s="34">
        <f>IFERROR(VLOOKUP(B22,'[1]1-BASE'!D$1:DA$65536,79,0),"")</f>
        <v>0</v>
      </c>
      <c r="BE22" s="34">
        <f>IFERROR(VLOOKUP(B22,'[1]1-BASE'!D$1:DA$65536,80,0),"")</f>
        <v>0</v>
      </c>
      <c r="BF22" s="34">
        <f>IFERROR(VLOOKUP(B22,'[1]1-BASE'!D$1:DA$65536,83,0),"")</f>
        <v>0</v>
      </c>
      <c r="BG22" s="34">
        <f>IFERROR(VLOOKUP(B22,'[1]1-BASE'!D$1:DA$65536,84,0),"")</f>
        <v>0</v>
      </c>
      <c r="BH22" s="34">
        <f>IFERROR(VLOOKUP(B22,'[1]1-BASE'!D$1:DA$65536,81,0),"")</f>
        <v>0</v>
      </c>
      <c r="BI22" s="34">
        <f>IFERROR(VLOOKUP(B22,'[1]1-BASE'!D$1:DA$65536,85,0),"")</f>
        <v>0</v>
      </c>
      <c r="BJ22" s="34">
        <f>IFERROR(VLOOKUP(B22,'[1]1-BASE'!D$1:DA$65536,56,0),"")</f>
        <v>0</v>
      </c>
      <c r="BK22" s="34">
        <f>IFERROR(VLOOKUP(B22,'[1]1-BASE'!D$1:DA$65536,58,0),"")</f>
        <v>0</v>
      </c>
      <c r="BL22" s="34">
        <f>IFERROR(VLOOKUP(B22,'[1]1-BASE'!D$1:DA$65536,59,0),"")</f>
        <v>0</v>
      </c>
      <c r="BM22" s="34">
        <f>IFERROR(VLOOKUP(B22,'[1]1-BASE'!D$1:DA$65536,61,0),"")</f>
        <v>0</v>
      </c>
      <c r="BN22" s="34">
        <f>IFERROR(VLOOKUP(B22,'[1]1-BASE'!D$1:DA$65536,63,0),"")</f>
        <v>0</v>
      </c>
      <c r="BO22" s="34">
        <f>IFERROR(VLOOKUP(B22,'[1]1-BASE'!D$1:DA$65536,65,0),"")</f>
        <v>0</v>
      </c>
      <c r="BP22" s="34">
        <f>IFERROR(VLOOKUP(B22,'[1]1-BASE'!D$1:DA$65536,57,0),"")</f>
        <v>0</v>
      </c>
      <c r="BQ22" s="34">
        <f>IFERROR(VLOOKUP(B22,'[1]1-BASE'!D$1:DA$65536,60,0),"")</f>
        <v>0</v>
      </c>
      <c r="BR22" s="34">
        <f>IFERROR(VLOOKUP(B22,'[1]1-BASE'!D$1:DA$65536,62,0),"")</f>
        <v>0</v>
      </c>
      <c r="BS22" s="34">
        <f>IFERROR(VLOOKUP(B22,'[1]1-BASE'!D$1:DA$65536,64,0),"")</f>
        <v>0</v>
      </c>
      <c r="BT22" s="34">
        <f>IFERROR(VLOOKUP(B22,'[1]1-BASE'!D$1:DA$65536,66,0),"")</f>
        <v>0</v>
      </c>
      <c r="BU22" s="34">
        <f>IFERROR(VLOOKUP(B22,'[1]1-BASE'!D$1:DA$65536,67,0),"")</f>
        <v>0</v>
      </c>
      <c r="BV22" s="34">
        <f>IFERROR(VLOOKUP(B22,'[1]1-BASE'!D$1:DA$65536,68,0),"")</f>
        <v>0</v>
      </c>
      <c r="BW22" s="34">
        <f>IFERROR(VLOOKUP(B22,'[1]1-BASE'!D$1:DA$65536,69,0),"")</f>
        <v>0</v>
      </c>
      <c r="BX22" s="34">
        <f>IFERROR(VLOOKUP(B22,'[1]1-BASE'!D$1:DA$65536,70,0),"")</f>
        <v>0</v>
      </c>
      <c r="BY22" s="34">
        <f>IFERROR(VLOOKUP(B22,'[1]1-BASE'!D$1:DA$65536,71,0),"")</f>
        <v>0</v>
      </c>
      <c r="BZ22" s="34">
        <f>IFERROR(VLOOKUP(B22,'[1]1-BASE'!D$1:DA$65536,72,0),"")</f>
        <v>0</v>
      </c>
      <c r="CA22" s="34">
        <f>IFERROR(VLOOKUP(B22,'[1]1-BASE'!D$1:DA$65536,73,0),"")</f>
        <v>0</v>
      </c>
      <c r="CB22" s="34">
        <f>IFERROR(VLOOKUP(B22,'[1]1-BASE'!D$1:DA$65536,74,0),"")</f>
        <v>0</v>
      </c>
      <c r="CC22" s="34">
        <f>IFERROR(VLOOKUP(B22,'[1]1-BASE'!D$1:DA$65536,75,0),"")</f>
        <v>0</v>
      </c>
      <c r="CD22" s="34">
        <f>IFERROR(VLOOKUP(B22,'[1]1-BASE'!D$1:DA$65536,82,0),"")</f>
        <v>4</v>
      </c>
    </row>
    <row r="23" spans="1:82" s="35" customFormat="1" ht="75" customHeight="1">
      <c r="A23" s="27"/>
      <c r="B23" s="28" t="s">
        <v>126</v>
      </c>
      <c r="C23" s="29" t="str">
        <f>IFERROR(VLOOKUP(B23,'[1]1-BASE'!D$1:CB$65536,2,0),"")</f>
        <v>3030G50_SL</v>
      </c>
      <c r="D23" s="29" t="str">
        <f>IFERROR(VLOOKUP(B23,'[1]1-BASE'!D$1:CB$65536,3,0),"")</f>
        <v>AEBIS TEE SPORT ET LOISIRS</v>
      </c>
      <c r="E23" s="29" t="str">
        <f>IFERROR(VLOOKUP(B23,'[1]1-BASE'!D$1:CB$65536,4,0),"")</f>
        <v>005</v>
      </c>
      <c r="F23" s="29" t="str">
        <f>IFERROR(VLOOKUP(B23,'[1]1-BASE'!D$1:CB$65536,5,0),"")</f>
        <v>BLACK</v>
      </c>
      <c r="G23" s="27" t="str">
        <f>IFERROR(VLOOKUP(B23,'[1]1-BASE'!D$1:CB$65536,15,0),"")</f>
        <v>HIVER 2018</v>
      </c>
      <c r="H23" s="27" t="str">
        <f>IFERROR(VLOOKUP(B23,'[1]1-BASE'!D$1:CB$65536,17,0),"")</f>
        <v>KID</v>
      </c>
      <c r="I23" s="30">
        <f>IFERROR(VLOOKUP(B23,'[1]1-BASE'!D$1:CB$65536,7,0),"")</f>
        <v>12</v>
      </c>
      <c r="J23" s="31">
        <f t="shared" si="0"/>
        <v>6</v>
      </c>
      <c r="K23" s="30">
        <f>IFERROR(VLOOKUP(B23,'[1]1-BASE'!D$1:CB$65536,8,0),"")</f>
        <v>0</v>
      </c>
      <c r="L23" s="31">
        <f t="shared" si="1"/>
        <v>0</v>
      </c>
      <c r="M23" s="29" t="str">
        <f>IFERROR(VLOOKUP(B23,'[1]1-BASE'!D$1:CB$65536,18,0),"")</f>
        <v>10Y-3|12Y-3|14Y-2|4Y-1|6Y-1|8Y-2</v>
      </c>
      <c r="N23" s="32" t="str">
        <f>IFERROR(VLOOKUP(B23,'[1]1-BASE'!D$1:CB$65536,19,0),"")</f>
        <v>C12J</v>
      </c>
      <c r="O23" s="32">
        <f>IFERROR(VLOOKUP(B23,'[1]1-BASE'!D$1:CB$65536,20,0),"")</f>
        <v>72</v>
      </c>
      <c r="P23" s="33">
        <f>IFERROR(VLOOKUP(B23,'[1]1-BASE'!D$1:CB$65536,21,0),"")</f>
        <v>6</v>
      </c>
      <c r="Q23" s="34">
        <f>IFERROR(VLOOKUP(B23,'[1]1-BASE'!D$1:DA$65536,22,0),"")</f>
        <v>0</v>
      </c>
      <c r="R23" s="34">
        <f>IFERROR(VLOOKUP(B23,'[1]1-BASE'!D$1:DA$65536,23,0),"")</f>
        <v>0</v>
      </c>
      <c r="S23" s="34">
        <f>IFERROR(VLOOKUP(B23,'[1]1-BASE'!D$1:DA$65536,24,0),"")</f>
        <v>0</v>
      </c>
      <c r="T23" s="34">
        <f>IFERROR(VLOOKUP(B23,'[1]1-BASE'!D$1:DA$65536,25,0),"")</f>
        <v>0</v>
      </c>
      <c r="U23" s="34">
        <f>IFERROR(VLOOKUP(B23,'[1]1-BASE'!D$1:DA$65536,26,0),"")</f>
        <v>0</v>
      </c>
      <c r="V23" s="34">
        <f>IFERROR(VLOOKUP(B23,'[1]1-BASE'!D$1:DA$65536,27,0),"")</f>
        <v>0</v>
      </c>
      <c r="W23" s="34">
        <f>IFERROR(VLOOKUP(B23,'[1]1-BASE'!D$1:DA$65536,28,0),"")</f>
        <v>0</v>
      </c>
      <c r="X23" s="34">
        <f>IFERROR(VLOOKUP(B23,'[1]1-BASE'!D$1:DA$65536,29,0),"")</f>
        <v>0</v>
      </c>
      <c r="Y23" s="34">
        <f>IFERROR(VLOOKUP(B23,'[1]1-BASE'!D$1:DA$65536,30,0),"")</f>
        <v>0</v>
      </c>
      <c r="Z23" s="34">
        <f>IFERROR(VLOOKUP(B23,'[1]1-BASE'!D$1:DA$65536,31,0),"")</f>
        <v>0</v>
      </c>
      <c r="AA23" s="34">
        <f>IFERROR(VLOOKUP(B23,'[1]1-BASE'!D$1:DA$65536,32,0),"")</f>
        <v>0</v>
      </c>
      <c r="AB23" s="34">
        <f>IFERROR(VLOOKUP(B23,'[1]1-BASE'!D$1:DA$65536,33,0),"")</f>
        <v>0</v>
      </c>
      <c r="AC23" s="34">
        <f>IFERROR(VLOOKUP(B23,'[1]1-BASE'!D$1:DA$65536,34,0),"")</f>
        <v>0</v>
      </c>
      <c r="AD23" s="34">
        <f>IFERROR(VLOOKUP(B23,'[1]1-BASE'!D$1:DA$65536,35,0),"")</f>
        <v>0</v>
      </c>
      <c r="AE23" s="34">
        <f>IFERROR(VLOOKUP(B23,'[1]1-BASE'!D$1:DA$65536,36,0),"")</f>
        <v>0</v>
      </c>
      <c r="AF23" s="34">
        <f>IFERROR(VLOOKUP(B23,'[1]1-BASE'!D$1:DA$65536,37,0),"")</f>
        <v>0</v>
      </c>
      <c r="AG23" s="34">
        <f>IFERROR(VLOOKUP(B23,'[1]1-BASE'!D$1:DA$65536,38,0),"")</f>
        <v>0</v>
      </c>
      <c r="AH23" s="34">
        <f>IFERROR(VLOOKUP(B23,'[1]1-BASE'!D$1:DA$65536,39,0),"")</f>
        <v>0</v>
      </c>
      <c r="AI23" s="34">
        <f>IFERROR(VLOOKUP(B23,'[1]1-BASE'!D$1:DA$65536,40,0),"")</f>
        <v>0</v>
      </c>
      <c r="AJ23" s="34">
        <f>IFERROR(VLOOKUP(B23,'[1]1-BASE'!D$1:DA$65536,41,0),"")</f>
        <v>0</v>
      </c>
      <c r="AK23" s="34">
        <f>IFERROR(VLOOKUP(B23,'[1]1-BASE'!D$1:DA$65536,42,0),"")</f>
        <v>0</v>
      </c>
      <c r="AL23" s="34">
        <f>IFERROR(VLOOKUP(B23,'[1]1-BASE'!D$1:DA$65536,43,0),"")</f>
        <v>0</v>
      </c>
      <c r="AM23" s="34">
        <f>IFERROR(VLOOKUP(B23,'[1]1-BASE'!D$1:DA$65536,44,0),"")</f>
        <v>0</v>
      </c>
      <c r="AN23" s="34">
        <f>IFERROR(VLOOKUP(B23,'[1]1-BASE'!D$1:DA$65536,45,0),"")</f>
        <v>0</v>
      </c>
      <c r="AO23" s="34">
        <f>IFERROR(VLOOKUP(B23,'[1]1-BASE'!D$1:DA$65536,46,0),"")</f>
        <v>0</v>
      </c>
      <c r="AP23" s="34">
        <f>IFERROR(VLOOKUP(B23,'[1]1-BASE'!D$1:DA$65536,47,0),"")</f>
        <v>0</v>
      </c>
      <c r="AQ23" s="34">
        <f>IFERROR(VLOOKUP(B23,'[1]1-BASE'!D$1:DA$65536,48,0),"")</f>
        <v>0</v>
      </c>
      <c r="AR23" s="34">
        <f>IFERROR(VLOOKUP(B23,'[1]1-BASE'!D$1:DA$65536,49,0),"")</f>
        <v>0</v>
      </c>
      <c r="AS23" s="34">
        <f>IFERROR(VLOOKUP(B23,'[1]1-BASE'!D$1:DA$65536,50,0),"")</f>
        <v>0</v>
      </c>
      <c r="AT23" s="34">
        <f>IFERROR(VLOOKUP(B23,'[1]1-BASE'!D$1:DA$65536,51,0),"")</f>
        <v>0</v>
      </c>
      <c r="AU23" s="34">
        <f>IFERROR(VLOOKUP(B23,'[1]1-BASE'!D$1:DA$65536,52,0),"")</f>
        <v>0</v>
      </c>
      <c r="AV23" s="34">
        <f>IFERROR(VLOOKUP(B23,'[1]1-BASE'!D$1:DA$65536,53,0),"")</f>
        <v>0</v>
      </c>
      <c r="AW23" s="34">
        <f>IFERROR(VLOOKUP(B23,'[1]1-BASE'!D$1:DA$65536,54,0),"")</f>
        <v>0</v>
      </c>
      <c r="AX23" s="34">
        <f>IFERROR(VLOOKUP(B23,'[1]1-BASE'!D$1:DA$65536,55,0),"")</f>
        <v>0</v>
      </c>
      <c r="AY23" s="34">
        <f>IFERROR(VLOOKUP(B23,'[1]1-BASE'!D$1:DA$65536,87,0),"")</f>
        <v>0</v>
      </c>
      <c r="AZ23" s="34">
        <f>IFERROR(VLOOKUP(B23,'[1]1-BASE'!D$1:DA$65536,86,0),"")</f>
        <v>0</v>
      </c>
      <c r="BA23" s="34">
        <f>IFERROR(VLOOKUP(B23,'[1]1-BASE'!D$1:DA$65536,76,0),"")</f>
        <v>0</v>
      </c>
      <c r="BB23" s="34">
        <f>IFERROR(VLOOKUP(B23,'[1]1-BASE'!D$1:DA$65536,77,0),"")</f>
        <v>0</v>
      </c>
      <c r="BC23" s="34">
        <f>IFERROR(VLOOKUP(B23,'[1]1-BASE'!D$1:DA$65536,78,0),"")</f>
        <v>0</v>
      </c>
      <c r="BD23" s="34">
        <f>IFERROR(VLOOKUP(B23,'[1]1-BASE'!D$1:DA$65536,79,0),"")</f>
        <v>0</v>
      </c>
      <c r="BE23" s="34">
        <f>IFERROR(VLOOKUP(B23,'[1]1-BASE'!D$1:DA$65536,80,0),"")</f>
        <v>0</v>
      </c>
      <c r="BF23" s="34">
        <f>IFERROR(VLOOKUP(B23,'[1]1-BASE'!D$1:DA$65536,83,0),"")</f>
        <v>0</v>
      </c>
      <c r="BG23" s="34">
        <f>IFERROR(VLOOKUP(B23,'[1]1-BASE'!D$1:DA$65536,84,0),"")</f>
        <v>0</v>
      </c>
      <c r="BH23" s="34">
        <f>IFERROR(VLOOKUP(B23,'[1]1-BASE'!D$1:DA$65536,81,0),"")</f>
        <v>0</v>
      </c>
      <c r="BI23" s="34">
        <f>IFERROR(VLOOKUP(B23,'[1]1-BASE'!D$1:DA$65536,85,0),"")</f>
        <v>0</v>
      </c>
      <c r="BJ23" s="34">
        <f>IFERROR(VLOOKUP(B23,'[1]1-BASE'!D$1:DA$65536,56,0),"")</f>
        <v>0</v>
      </c>
      <c r="BK23" s="34">
        <f>IFERROR(VLOOKUP(B23,'[1]1-BASE'!D$1:DA$65536,58,0),"")</f>
        <v>0</v>
      </c>
      <c r="BL23" s="34">
        <f>IFERROR(VLOOKUP(B23,'[1]1-BASE'!D$1:DA$65536,59,0),"")</f>
        <v>0</v>
      </c>
      <c r="BM23" s="34">
        <f>IFERROR(VLOOKUP(B23,'[1]1-BASE'!D$1:DA$65536,61,0),"")</f>
        <v>0</v>
      </c>
      <c r="BN23" s="34">
        <f>IFERROR(VLOOKUP(B23,'[1]1-BASE'!D$1:DA$65536,63,0),"")</f>
        <v>0</v>
      </c>
      <c r="BO23" s="34">
        <f>IFERROR(VLOOKUP(B23,'[1]1-BASE'!D$1:DA$65536,65,0),"")</f>
        <v>0</v>
      </c>
      <c r="BP23" s="34">
        <f>IFERROR(VLOOKUP(B23,'[1]1-BASE'!D$1:DA$65536,57,0),"")</f>
        <v>0</v>
      </c>
      <c r="BQ23" s="34">
        <f>IFERROR(VLOOKUP(B23,'[1]1-BASE'!D$1:DA$65536,60,0),"")</f>
        <v>0</v>
      </c>
      <c r="BR23" s="34">
        <f>IFERROR(VLOOKUP(B23,'[1]1-BASE'!D$1:DA$65536,62,0),"")</f>
        <v>0</v>
      </c>
      <c r="BS23" s="34">
        <f>IFERROR(VLOOKUP(B23,'[1]1-BASE'!D$1:DA$65536,64,0),"")</f>
        <v>0</v>
      </c>
      <c r="BT23" s="34">
        <f>IFERROR(VLOOKUP(B23,'[1]1-BASE'!D$1:DA$65536,66,0),"")</f>
        <v>0</v>
      </c>
      <c r="BU23" s="34">
        <f>IFERROR(VLOOKUP(B23,'[1]1-BASE'!D$1:DA$65536,67,0),"")</f>
        <v>0</v>
      </c>
      <c r="BV23" s="34">
        <f>IFERROR(VLOOKUP(B23,'[1]1-BASE'!D$1:DA$65536,68,0),"")</f>
        <v>0</v>
      </c>
      <c r="BW23" s="34">
        <f>IFERROR(VLOOKUP(B23,'[1]1-BASE'!D$1:DA$65536,69,0),"")</f>
        <v>0</v>
      </c>
      <c r="BX23" s="34">
        <f>IFERROR(VLOOKUP(B23,'[1]1-BASE'!D$1:DA$65536,70,0),"")</f>
        <v>0</v>
      </c>
      <c r="BY23" s="34">
        <f>IFERROR(VLOOKUP(B23,'[1]1-BASE'!D$1:DA$65536,71,0),"")</f>
        <v>0</v>
      </c>
      <c r="BZ23" s="34">
        <f>IFERROR(VLOOKUP(B23,'[1]1-BASE'!D$1:DA$65536,72,0),"")</f>
        <v>0</v>
      </c>
      <c r="CA23" s="34">
        <f>IFERROR(VLOOKUP(B23,'[1]1-BASE'!D$1:DA$65536,73,0),"")</f>
        <v>0</v>
      </c>
      <c r="CB23" s="34">
        <f>IFERROR(VLOOKUP(B23,'[1]1-BASE'!D$1:DA$65536,74,0),"")</f>
        <v>0</v>
      </c>
      <c r="CC23" s="34">
        <f>IFERROR(VLOOKUP(B23,'[1]1-BASE'!D$1:DA$65536,75,0),"")</f>
        <v>0</v>
      </c>
      <c r="CD23" s="34">
        <f>IFERROR(VLOOKUP(B23,'[1]1-BASE'!D$1:DA$65536,82,0),"")</f>
        <v>6</v>
      </c>
    </row>
    <row r="24" spans="1:82" s="35" customFormat="1" ht="75" customHeight="1">
      <c r="A24" s="27"/>
      <c r="B24" s="28" t="s">
        <v>127</v>
      </c>
      <c r="C24" s="29" t="str">
        <f>IFERROR(VLOOKUP(B24,'[1]1-BASE'!D$1:CB$65536,2,0),"")</f>
        <v>3030G50_SL</v>
      </c>
      <c r="D24" s="29" t="str">
        <f>IFERROR(VLOOKUP(B24,'[1]1-BASE'!D$1:CB$65536,3,0),"")</f>
        <v>AEBIS TEE SPORT ET LOISIRS</v>
      </c>
      <c r="E24" s="29" t="str">
        <f>IFERROR(VLOOKUP(B24,'[1]1-BASE'!D$1:CB$65536,4,0),"")</f>
        <v>477</v>
      </c>
      <c r="F24" s="29" t="str">
        <f>IFERROR(VLOOKUP(B24,'[1]1-BASE'!D$1:CB$65536,5,0),"")</f>
        <v>FUCHSIA</v>
      </c>
      <c r="G24" s="27" t="str">
        <f>IFERROR(VLOOKUP(B24,'[1]1-BASE'!D$1:CB$65536,15,0),"")</f>
        <v>HIVER 2018</v>
      </c>
      <c r="H24" s="27" t="str">
        <f>IFERROR(VLOOKUP(B24,'[1]1-BASE'!D$1:CB$65536,17,0),"")</f>
        <v>KID</v>
      </c>
      <c r="I24" s="30">
        <f>IFERROR(VLOOKUP(B24,'[1]1-BASE'!D$1:CB$65536,7,0),"")</f>
        <v>12</v>
      </c>
      <c r="J24" s="31">
        <f t="shared" si="0"/>
        <v>6</v>
      </c>
      <c r="K24" s="30">
        <f>IFERROR(VLOOKUP(B24,'[1]1-BASE'!D$1:CB$65536,8,0),"")</f>
        <v>0</v>
      </c>
      <c r="L24" s="31">
        <f t="shared" si="1"/>
        <v>0</v>
      </c>
      <c r="M24" s="29" t="str">
        <f>IFERROR(VLOOKUP(B24,'[1]1-BASE'!D$1:CB$65536,18,0),"")</f>
        <v>10Y-3|12Y-3|14Y-2|4Y-1|6Y-1|8Y-2</v>
      </c>
      <c r="N24" s="32" t="str">
        <f>IFERROR(VLOOKUP(B24,'[1]1-BASE'!D$1:CB$65536,19,0),"")</f>
        <v>C12J</v>
      </c>
      <c r="O24" s="32">
        <f>IFERROR(VLOOKUP(B24,'[1]1-BASE'!D$1:CB$65536,20,0),"")</f>
        <v>108</v>
      </c>
      <c r="P24" s="33">
        <f>IFERROR(VLOOKUP(B24,'[1]1-BASE'!D$1:CB$65536,21,0),"")</f>
        <v>9</v>
      </c>
      <c r="Q24" s="34">
        <f>IFERROR(VLOOKUP(B24,'[1]1-BASE'!D$1:DA$65536,22,0),"")</f>
        <v>0</v>
      </c>
      <c r="R24" s="34">
        <f>IFERROR(VLOOKUP(B24,'[1]1-BASE'!D$1:DA$65536,23,0),"")</f>
        <v>0</v>
      </c>
      <c r="S24" s="34">
        <f>IFERROR(VLOOKUP(B24,'[1]1-BASE'!D$1:DA$65536,24,0),"")</f>
        <v>0</v>
      </c>
      <c r="T24" s="34">
        <f>IFERROR(VLOOKUP(B24,'[1]1-BASE'!D$1:DA$65536,25,0),"")</f>
        <v>0</v>
      </c>
      <c r="U24" s="34">
        <f>IFERROR(VLOOKUP(B24,'[1]1-BASE'!D$1:DA$65536,26,0),"")</f>
        <v>0</v>
      </c>
      <c r="V24" s="34">
        <f>IFERROR(VLOOKUP(B24,'[1]1-BASE'!D$1:DA$65536,27,0),"")</f>
        <v>0</v>
      </c>
      <c r="W24" s="34">
        <f>IFERROR(VLOOKUP(B24,'[1]1-BASE'!D$1:DA$65536,28,0),"")</f>
        <v>0</v>
      </c>
      <c r="X24" s="34">
        <f>IFERROR(VLOOKUP(B24,'[1]1-BASE'!D$1:DA$65536,29,0),"")</f>
        <v>0</v>
      </c>
      <c r="Y24" s="34">
        <f>IFERROR(VLOOKUP(B24,'[1]1-BASE'!D$1:DA$65536,30,0),"")</f>
        <v>0</v>
      </c>
      <c r="Z24" s="34">
        <f>IFERROR(VLOOKUP(B24,'[1]1-BASE'!D$1:DA$65536,31,0),"")</f>
        <v>0</v>
      </c>
      <c r="AA24" s="34">
        <f>IFERROR(VLOOKUP(B24,'[1]1-BASE'!D$1:DA$65536,32,0),"")</f>
        <v>0</v>
      </c>
      <c r="AB24" s="34">
        <f>IFERROR(VLOOKUP(B24,'[1]1-BASE'!D$1:DA$65536,33,0),"")</f>
        <v>0</v>
      </c>
      <c r="AC24" s="34">
        <f>IFERROR(VLOOKUP(B24,'[1]1-BASE'!D$1:DA$65536,34,0),"")</f>
        <v>0</v>
      </c>
      <c r="AD24" s="34">
        <f>IFERROR(VLOOKUP(B24,'[1]1-BASE'!D$1:DA$65536,35,0),"")</f>
        <v>0</v>
      </c>
      <c r="AE24" s="34">
        <f>IFERROR(VLOOKUP(B24,'[1]1-BASE'!D$1:DA$65536,36,0),"")</f>
        <v>0</v>
      </c>
      <c r="AF24" s="34">
        <f>IFERROR(VLOOKUP(B24,'[1]1-BASE'!D$1:DA$65536,37,0),"")</f>
        <v>0</v>
      </c>
      <c r="AG24" s="34">
        <f>IFERROR(VLOOKUP(B24,'[1]1-BASE'!D$1:DA$65536,38,0),"")</f>
        <v>0</v>
      </c>
      <c r="AH24" s="34">
        <f>IFERROR(VLOOKUP(B24,'[1]1-BASE'!D$1:DA$65536,39,0),"")</f>
        <v>0</v>
      </c>
      <c r="AI24" s="34">
        <f>IFERROR(VLOOKUP(B24,'[1]1-BASE'!D$1:DA$65536,40,0),"")</f>
        <v>0</v>
      </c>
      <c r="AJ24" s="34">
        <f>IFERROR(VLOOKUP(B24,'[1]1-BASE'!D$1:DA$65536,41,0),"")</f>
        <v>0</v>
      </c>
      <c r="AK24" s="34">
        <f>IFERROR(VLOOKUP(B24,'[1]1-BASE'!D$1:DA$65536,42,0),"")</f>
        <v>0</v>
      </c>
      <c r="AL24" s="34">
        <f>IFERROR(VLOOKUP(B24,'[1]1-BASE'!D$1:DA$65536,43,0),"")</f>
        <v>0</v>
      </c>
      <c r="AM24" s="34">
        <f>IFERROR(VLOOKUP(B24,'[1]1-BASE'!D$1:DA$65536,44,0),"")</f>
        <v>0</v>
      </c>
      <c r="AN24" s="34">
        <f>IFERROR(VLOOKUP(B24,'[1]1-BASE'!D$1:DA$65536,45,0),"")</f>
        <v>0</v>
      </c>
      <c r="AO24" s="34">
        <f>IFERROR(VLOOKUP(B24,'[1]1-BASE'!D$1:DA$65536,46,0),"")</f>
        <v>0</v>
      </c>
      <c r="AP24" s="34">
        <f>IFERROR(VLOOKUP(B24,'[1]1-BASE'!D$1:DA$65536,47,0),"")</f>
        <v>0</v>
      </c>
      <c r="AQ24" s="34">
        <f>IFERROR(VLOOKUP(B24,'[1]1-BASE'!D$1:DA$65536,48,0),"")</f>
        <v>0</v>
      </c>
      <c r="AR24" s="34">
        <f>IFERROR(VLOOKUP(B24,'[1]1-BASE'!D$1:DA$65536,49,0),"")</f>
        <v>0</v>
      </c>
      <c r="AS24" s="34">
        <f>IFERROR(VLOOKUP(B24,'[1]1-BASE'!D$1:DA$65536,50,0),"")</f>
        <v>0</v>
      </c>
      <c r="AT24" s="34">
        <f>IFERROR(VLOOKUP(B24,'[1]1-BASE'!D$1:DA$65536,51,0),"")</f>
        <v>0</v>
      </c>
      <c r="AU24" s="34">
        <f>IFERROR(VLOOKUP(B24,'[1]1-BASE'!D$1:DA$65536,52,0),"")</f>
        <v>0</v>
      </c>
      <c r="AV24" s="34">
        <f>IFERROR(VLOOKUP(B24,'[1]1-BASE'!D$1:DA$65536,53,0),"")</f>
        <v>0</v>
      </c>
      <c r="AW24" s="34">
        <f>IFERROR(VLOOKUP(B24,'[1]1-BASE'!D$1:DA$65536,54,0),"")</f>
        <v>0</v>
      </c>
      <c r="AX24" s="34">
        <f>IFERROR(VLOOKUP(B24,'[1]1-BASE'!D$1:DA$65536,55,0),"")</f>
        <v>0</v>
      </c>
      <c r="AY24" s="34">
        <f>IFERROR(VLOOKUP(B24,'[1]1-BASE'!D$1:DA$65536,87,0),"")</f>
        <v>0</v>
      </c>
      <c r="AZ24" s="34">
        <f>IFERROR(VLOOKUP(B24,'[1]1-BASE'!D$1:DA$65536,86,0),"")</f>
        <v>0</v>
      </c>
      <c r="BA24" s="34">
        <f>IFERROR(VLOOKUP(B24,'[1]1-BASE'!D$1:DA$65536,76,0),"")</f>
        <v>0</v>
      </c>
      <c r="BB24" s="34">
        <f>IFERROR(VLOOKUP(B24,'[1]1-BASE'!D$1:DA$65536,77,0),"")</f>
        <v>0</v>
      </c>
      <c r="BC24" s="34">
        <f>IFERROR(VLOOKUP(B24,'[1]1-BASE'!D$1:DA$65536,78,0),"")</f>
        <v>0</v>
      </c>
      <c r="BD24" s="34">
        <f>IFERROR(VLOOKUP(B24,'[1]1-BASE'!D$1:DA$65536,79,0),"")</f>
        <v>0</v>
      </c>
      <c r="BE24" s="34">
        <f>IFERROR(VLOOKUP(B24,'[1]1-BASE'!D$1:DA$65536,80,0),"")</f>
        <v>0</v>
      </c>
      <c r="BF24" s="34">
        <f>IFERROR(VLOOKUP(B24,'[1]1-BASE'!D$1:DA$65536,83,0),"")</f>
        <v>0</v>
      </c>
      <c r="BG24" s="34">
        <f>IFERROR(VLOOKUP(B24,'[1]1-BASE'!D$1:DA$65536,84,0),"")</f>
        <v>0</v>
      </c>
      <c r="BH24" s="34">
        <f>IFERROR(VLOOKUP(B24,'[1]1-BASE'!D$1:DA$65536,81,0),"")</f>
        <v>0</v>
      </c>
      <c r="BI24" s="34">
        <f>IFERROR(VLOOKUP(B24,'[1]1-BASE'!D$1:DA$65536,85,0),"")</f>
        <v>0</v>
      </c>
      <c r="BJ24" s="34">
        <f>IFERROR(VLOOKUP(B24,'[1]1-BASE'!D$1:DA$65536,56,0),"")</f>
        <v>0</v>
      </c>
      <c r="BK24" s="34">
        <f>IFERROR(VLOOKUP(B24,'[1]1-BASE'!D$1:DA$65536,58,0),"")</f>
        <v>0</v>
      </c>
      <c r="BL24" s="34">
        <f>IFERROR(VLOOKUP(B24,'[1]1-BASE'!D$1:DA$65536,59,0),"")</f>
        <v>0</v>
      </c>
      <c r="BM24" s="34">
        <f>IFERROR(VLOOKUP(B24,'[1]1-BASE'!D$1:DA$65536,61,0),"")</f>
        <v>0</v>
      </c>
      <c r="BN24" s="34">
        <f>IFERROR(VLOOKUP(B24,'[1]1-BASE'!D$1:DA$65536,63,0),"")</f>
        <v>0</v>
      </c>
      <c r="BO24" s="34">
        <f>IFERROR(VLOOKUP(B24,'[1]1-BASE'!D$1:DA$65536,65,0),"")</f>
        <v>0</v>
      </c>
      <c r="BP24" s="34">
        <f>IFERROR(VLOOKUP(B24,'[1]1-BASE'!D$1:DA$65536,57,0),"")</f>
        <v>0</v>
      </c>
      <c r="BQ24" s="34">
        <f>IFERROR(VLOOKUP(B24,'[1]1-BASE'!D$1:DA$65536,60,0),"")</f>
        <v>0</v>
      </c>
      <c r="BR24" s="34">
        <f>IFERROR(VLOOKUP(B24,'[1]1-BASE'!D$1:DA$65536,62,0),"")</f>
        <v>0</v>
      </c>
      <c r="BS24" s="34">
        <f>IFERROR(VLOOKUP(B24,'[1]1-BASE'!D$1:DA$65536,64,0),"")</f>
        <v>0</v>
      </c>
      <c r="BT24" s="34">
        <f>IFERROR(VLOOKUP(B24,'[1]1-BASE'!D$1:DA$65536,66,0),"")</f>
        <v>0</v>
      </c>
      <c r="BU24" s="34">
        <f>IFERROR(VLOOKUP(B24,'[1]1-BASE'!D$1:DA$65536,67,0),"")</f>
        <v>0</v>
      </c>
      <c r="BV24" s="34">
        <f>IFERROR(VLOOKUP(B24,'[1]1-BASE'!D$1:DA$65536,68,0),"")</f>
        <v>0</v>
      </c>
      <c r="BW24" s="34">
        <f>IFERROR(VLOOKUP(B24,'[1]1-BASE'!D$1:DA$65536,69,0),"")</f>
        <v>0</v>
      </c>
      <c r="BX24" s="34">
        <f>IFERROR(VLOOKUP(B24,'[1]1-BASE'!D$1:DA$65536,70,0),"")</f>
        <v>0</v>
      </c>
      <c r="BY24" s="34">
        <f>IFERROR(VLOOKUP(B24,'[1]1-BASE'!D$1:DA$65536,71,0),"")</f>
        <v>0</v>
      </c>
      <c r="BZ24" s="34">
        <f>IFERROR(VLOOKUP(B24,'[1]1-BASE'!D$1:DA$65536,72,0),"")</f>
        <v>0</v>
      </c>
      <c r="CA24" s="34">
        <f>IFERROR(VLOOKUP(B24,'[1]1-BASE'!D$1:DA$65536,73,0),"")</f>
        <v>0</v>
      </c>
      <c r="CB24" s="34">
        <f>IFERROR(VLOOKUP(B24,'[1]1-BASE'!D$1:DA$65536,74,0),"")</f>
        <v>0</v>
      </c>
      <c r="CC24" s="34">
        <f>IFERROR(VLOOKUP(B24,'[1]1-BASE'!D$1:DA$65536,75,0),"")</f>
        <v>0</v>
      </c>
      <c r="CD24" s="34">
        <f>IFERROR(VLOOKUP(B24,'[1]1-BASE'!D$1:DA$65536,82,0),"")</f>
        <v>9</v>
      </c>
    </row>
    <row r="25" spans="1:82" s="35" customFormat="1" ht="75" customHeight="1">
      <c r="A25" s="27"/>
      <c r="B25" s="28" t="s">
        <v>128</v>
      </c>
      <c r="C25" s="29" t="str">
        <f>IFERROR(VLOOKUP(B25,'[1]1-BASE'!D$1:CB$65536,2,0),"")</f>
        <v>3030G50_SL</v>
      </c>
      <c r="D25" s="29" t="str">
        <f>IFERROR(VLOOKUP(B25,'[1]1-BASE'!D$1:CB$65536,3,0),"")</f>
        <v>AEBIS TEE SPORT ET LOISIRS</v>
      </c>
      <c r="E25" s="29" t="str">
        <f>IFERROR(VLOOKUP(B25,'[1]1-BASE'!D$1:CB$65536,4,0),"")</f>
        <v>X1Z</v>
      </c>
      <c r="F25" s="29" t="str">
        <f>IFERROR(VLOOKUP(B25,'[1]1-BASE'!D$1:CB$65536,5,0),"")</f>
        <v>NAVY</v>
      </c>
      <c r="G25" s="27" t="str">
        <f>IFERROR(VLOOKUP(B25,'[1]1-BASE'!D$1:CB$65536,15,0),"")</f>
        <v>HIVER 2018</v>
      </c>
      <c r="H25" s="27" t="str">
        <f>IFERROR(VLOOKUP(B25,'[1]1-BASE'!D$1:CB$65536,17,0),"")</f>
        <v>KID</v>
      </c>
      <c r="I25" s="30">
        <f>IFERROR(VLOOKUP(B25,'[1]1-BASE'!D$1:CB$65536,7,0),"")</f>
        <v>12</v>
      </c>
      <c r="J25" s="31">
        <f t="shared" si="0"/>
        <v>6</v>
      </c>
      <c r="K25" s="30">
        <f>IFERROR(VLOOKUP(B25,'[1]1-BASE'!D$1:CB$65536,8,0),"")</f>
        <v>0</v>
      </c>
      <c r="L25" s="31">
        <f t="shared" si="1"/>
        <v>0</v>
      </c>
      <c r="M25" s="29" t="str">
        <f>IFERROR(VLOOKUP(B25,'[1]1-BASE'!D$1:CB$65536,18,0),"")</f>
        <v>10Y-3|12Y-3|14Y-2|4Y-1|6Y-1|8Y-2</v>
      </c>
      <c r="N25" s="32" t="str">
        <f>IFERROR(VLOOKUP(B25,'[1]1-BASE'!D$1:CB$65536,19,0),"")</f>
        <v>C12J</v>
      </c>
      <c r="O25" s="32">
        <f>IFERROR(VLOOKUP(B25,'[1]1-BASE'!D$1:CB$65536,20,0),"")</f>
        <v>72</v>
      </c>
      <c r="P25" s="33">
        <f>IFERROR(VLOOKUP(B25,'[1]1-BASE'!D$1:CB$65536,21,0),"")</f>
        <v>6</v>
      </c>
      <c r="Q25" s="34">
        <f>IFERROR(VLOOKUP(B25,'[1]1-BASE'!D$1:DA$65536,22,0),"")</f>
        <v>0</v>
      </c>
      <c r="R25" s="34">
        <f>IFERROR(VLOOKUP(B25,'[1]1-BASE'!D$1:DA$65536,23,0),"")</f>
        <v>0</v>
      </c>
      <c r="S25" s="34">
        <f>IFERROR(VLOOKUP(B25,'[1]1-BASE'!D$1:DA$65536,24,0),"")</f>
        <v>0</v>
      </c>
      <c r="T25" s="34">
        <f>IFERROR(VLOOKUP(B25,'[1]1-BASE'!D$1:DA$65536,25,0),"")</f>
        <v>0</v>
      </c>
      <c r="U25" s="34">
        <f>IFERROR(VLOOKUP(B25,'[1]1-BASE'!D$1:DA$65536,26,0),"")</f>
        <v>0</v>
      </c>
      <c r="V25" s="34">
        <f>IFERROR(VLOOKUP(B25,'[1]1-BASE'!D$1:DA$65536,27,0),"")</f>
        <v>0</v>
      </c>
      <c r="W25" s="34">
        <f>IFERROR(VLOOKUP(B25,'[1]1-BASE'!D$1:DA$65536,28,0),"")</f>
        <v>0</v>
      </c>
      <c r="X25" s="34">
        <f>IFERROR(VLOOKUP(B25,'[1]1-BASE'!D$1:DA$65536,29,0),"")</f>
        <v>0</v>
      </c>
      <c r="Y25" s="34">
        <f>IFERROR(VLOOKUP(B25,'[1]1-BASE'!D$1:DA$65536,30,0),"")</f>
        <v>0</v>
      </c>
      <c r="Z25" s="34">
        <f>IFERROR(VLOOKUP(B25,'[1]1-BASE'!D$1:DA$65536,31,0),"")</f>
        <v>0</v>
      </c>
      <c r="AA25" s="34">
        <f>IFERROR(VLOOKUP(B25,'[1]1-BASE'!D$1:DA$65536,32,0),"")</f>
        <v>0</v>
      </c>
      <c r="AB25" s="34">
        <f>IFERROR(VLOOKUP(B25,'[1]1-BASE'!D$1:DA$65536,33,0),"")</f>
        <v>0</v>
      </c>
      <c r="AC25" s="34">
        <f>IFERROR(VLOOKUP(B25,'[1]1-BASE'!D$1:DA$65536,34,0),"")</f>
        <v>0</v>
      </c>
      <c r="AD25" s="34">
        <f>IFERROR(VLOOKUP(B25,'[1]1-BASE'!D$1:DA$65536,35,0),"")</f>
        <v>0</v>
      </c>
      <c r="AE25" s="34">
        <f>IFERROR(VLOOKUP(B25,'[1]1-BASE'!D$1:DA$65536,36,0),"")</f>
        <v>0</v>
      </c>
      <c r="AF25" s="34">
        <f>IFERROR(VLOOKUP(B25,'[1]1-BASE'!D$1:DA$65536,37,0),"")</f>
        <v>0</v>
      </c>
      <c r="AG25" s="34">
        <f>IFERROR(VLOOKUP(B25,'[1]1-BASE'!D$1:DA$65536,38,0),"")</f>
        <v>0</v>
      </c>
      <c r="AH25" s="34">
        <f>IFERROR(VLOOKUP(B25,'[1]1-BASE'!D$1:DA$65536,39,0),"")</f>
        <v>0</v>
      </c>
      <c r="AI25" s="34">
        <f>IFERROR(VLOOKUP(B25,'[1]1-BASE'!D$1:DA$65536,40,0),"")</f>
        <v>0</v>
      </c>
      <c r="AJ25" s="34">
        <f>IFERROR(VLOOKUP(B25,'[1]1-BASE'!D$1:DA$65536,41,0),"")</f>
        <v>0</v>
      </c>
      <c r="AK25" s="34">
        <f>IFERROR(VLOOKUP(B25,'[1]1-BASE'!D$1:DA$65536,42,0),"")</f>
        <v>0</v>
      </c>
      <c r="AL25" s="34">
        <f>IFERROR(VLOOKUP(B25,'[1]1-BASE'!D$1:DA$65536,43,0),"")</f>
        <v>0</v>
      </c>
      <c r="AM25" s="34">
        <f>IFERROR(VLOOKUP(B25,'[1]1-BASE'!D$1:DA$65536,44,0),"")</f>
        <v>0</v>
      </c>
      <c r="AN25" s="34">
        <f>IFERROR(VLOOKUP(B25,'[1]1-BASE'!D$1:DA$65536,45,0),"")</f>
        <v>0</v>
      </c>
      <c r="AO25" s="34">
        <f>IFERROR(VLOOKUP(B25,'[1]1-BASE'!D$1:DA$65536,46,0),"")</f>
        <v>0</v>
      </c>
      <c r="AP25" s="34">
        <f>IFERROR(VLOOKUP(B25,'[1]1-BASE'!D$1:DA$65536,47,0),"")</f>
        <v>0</v>
      </c>
      <c r="AQ25" s="34">
        <f>IFERROR(VLOOKUP(B25,'[1]1-BASE'!D$1:DA$65536,48,0),"")</f>
        <v>0</v>
      </c>
      <c r="AR25" s="34">
        <f>IFERROR(VLOOKUP(B25,'[1]1-BASE'!D$1:DA$65536,49,0),"")</f>
        <v>0</v>
      </c>
      <c r="AS25" s="34">
        <f>IFERROR(VLOOKUP(B25,'[1]1-BASE'!D$1:DA$65536,50,0),"")</f>
        <v>0</v>
      </c>
      <c r="AT25" s="34">
        <f>IFERROR(VLOOKUP(B25,'[1]1-BASE'!D$1:DA$65536,51,0),"")</f>
        <v>0</v>
      </c>
      <c r="AU25" s="34">
        <f>IFERROR(VLOOKUP(B25,'[1]1-BASE'!D$1:DA$65536,52,0),"")</f>
        <v>0</v>
      </c>
      <c r="AV25" s="34">
        <f>IFERROR(VLOOKUP(B25,'[1]1-BASE'!D$1:DA$65536,53,0),"")</f>
        <v>0</v>
      </c>
      <c r="AW25" s="34">
        <f>IFERROR(VLOOKUP(B25,'[1]1-BASE'!D$1:DA$65536,54,0),"")</f>
        <v>0</v>
      </c>
      <c r="AX25" s="34">
        <f>IFERROR(VLOOKUP(B25,'[1]1-BASE'!D$1:DA$65536,55,0),"")</f>
        <v>0</v>
      </c>
      <c r="AY25" s="34">
        <f>IFERROR(VLOOKUP(B25,'[1]1-BASE'!D$1:DA$65536,87,0),"")</f>
        <v>0</v>
      </c>
      <c r="AZ25" s="34">
        <f>IFERROR(VLOOKUP(B25,'[1]1-BASE'!D$1:DA$65536,86,0),"")</f>
        <v>0</v>
      </c>
      <c r="BA25" s="34">
        <f>IFERROR(VLOOKUP(B25,'[1]1-BASE'!D$1:DA$65536,76,0),"")</f>
        <v>0</v>
      </c>
      <c r="BB25" s="34">
        <f>IFERROR(VLOOKUP(B25,'[1]1-BASE'!D$1:DA$65536,77,0),"")</f>
        <v>0</v>
      </c>
      <c r="BC25" s="34">
        <f>IFERROR(VLOOKUP(B25,'[1]1-BASE'!D$1:DA$65536,78,0),"")</f>
        <v>0</v>
      </c>
      <c r="BD25" s="34">
        <f>IFERROR(VLOOKUP(B25,'[1]1-BASE'!D$1:DA$65536,79,0),"")</f>
        <v>0</v>
      </c>
      <c r="BE25" s="34">
        <f>IFERROR(VLOOKUP(B25,'[1]1-BASE'!D$1:DA$65536,80,0),"")</f>
        <v>0</v>
      </c>
      <c r="BF25" s="34">
        <f>IFERROR(VLOOKUP(B25,'[1]1-BASE'!D$1:DA$65536,83,0),"")</f>
        <v>0</v>
      </c>
      <c r="BG25" s="34">
        <f>IFERROR(VLOOKUP(B25,'[1]1-BASE'!D$1:DA$65536,84,0),"")</f>
        <v>0</v>
      </c>
      <c r="BH25" s="34">
        <f>IFERROR(VLOOKUP(B25,'[1]1-BASE'!D$1:DA$65536,81,0),"")</f>
        <v>0</v>
      </c>
      <c r="BI25" s="34">
        <f>IFERROR(VLOOKUP(B25,'[1]1-BASE'!D$1:DA$65536,85,0),"")</f>
        <v>0</v>
      </c>
      <c r="BJ25" s="34">
        <f>IFERROR(VLOOKUP(B25,'[1]1-BASE'!D$1:DA$65536,56,0),"")</f>
        <v>0</v>
      </c>
      <c r="BK25" s="34">
        <f>IFERROR(VLOOKUP(B25,'[1]1-BASE'!D$1:DA$65536,58,0),"")</f>
        <v>0</v>
      </c>
      <c r="BL25" s="34">
        <f>IFERROR(VLOOKUP(B25,'[1]1-BASE'!D$1:DA$65536,59,0),"")</f>
        <v>0</v>
      </c>
      <c r="BM25" s="34">
        <f>IFERROR(VLOOKUP(B25,'[1]1-BASE'!D$1:DA$65536,61,0),"")</f>
        <v>0</v>
      </c>
      <c r="BN25" s="34">
        <f>IFERROR(VLOOKUP(B25,'[1]1-BASE'!D$1:DA$65536,63,0),"")</f>
        <v>0</v>
      </c>
      <c r="BO25" s="34">
        <f>IFERROR(VLOOKUP(B25,'[1]1-BASE'!D$1:DA$65536,65,0),"")</f>
        <v>0</v>
      </c>
      <c r="BP25" s="34">
        <f>IFERROR(VLOOKUP(B25,'[1]1-BASE'!D$1:DA$65536,57,0),"")</f>
        <v>0</v>
      </c>
      <c r="BQ25" s="34">
        <f>IFERROR(VLOOKUP(B25,'[1]1-BASE'!D$1:DA$65536,60,0),"")</f>
        <v>0</v>
      </c>
      <c r="BR25" s="34">
        <f>IFERROR(VLOOKUP(B25,'[1]1-BASE'!D$1:DA$65536,62,0),"")</f>
        <v>0</v>
      </c>
      <c r="BS25" s="34">
        <f>IFERROR(VLOOKUP(B25,'[1]1-BASE'!D$1:DA$65536,64,0),"")</f>
        <v>0</v>
      </c>
      <c r="BT25" s="34">
        <f>IFERROR(VLOOKUP(B25,'[1]1-BASE'!D$1:DA$65536,66,0),"")</f>
        <v>0</v>
      </c>
      <c r="BU25" s="34">
        <f>IFERROR(VLOOKUP(B25,'[1]1-BASE'!D$1:DA$65536,67,0),"")</f>
        <v>0</v>
      </c>
      <c r="BV25" s="34">
        <f>IFERROR(VLOOKUP(B25,'[1]1-BASE'!D$1:DA$65536,68,0),"")</f>
        <v>0</v>
      </c>
      <c r="BW25" s="34">
        <f>IFERROR(VLOOKUP(B25,'[1]1-BASE'!D$1:DA$65536,69,0),"")</f>
        <v>0</v>
      </c>
      <c r="BX25" s="34">
        <f>IFERROR(VLOOKUP(B25,'[1]1-BASE'!D$1:DA$65536,70,0),"")</f>
        <v>0</v>
      </c>
      <c r="BY25" s="34">
        <f>IFERROR(VLOOKUP(B25,'[1]1-BASE'!D$1:DA$65536,71,0),"")</f>
        <v>0</v>
      </c>
      <c r="BZ25" s="34">
        <f>IFERROR(VLOOKUP(B25,'[1]1-BASE'!D$1:DA$65536,72,0),"")</f>
        <v>0</v>
      </c>
      <c r="CA25" s="34">
        <f>IFERROR(VLOOKUP(B25,'[1]1-BASE'!D$1:DA$65536,73,0),"")</f>
        <v>0</v>
      </c>
      <c r="CB25" s="34">
        <f>IFERROR(VLOOKUP(B25,'[1]1-BASE'!D$1:DA$65536,74,0),"")</f>
        <v>0</v>
      </c>
      <c r="CC25" s="34">
        <f>IFERROR(VLOOKUP(B25,'[1]1-BASE'!D$1:DA$65536,75,0),"")</f>
        <v>0</v>
      </c>
      <c r="CD25" s="34">
        <f>IFERROR(VLOOKUP(B25,'[1]1-BASE'!D$1:DA$65536,82,0),"")</f>
        <v>6</v>
      </c>
    </row>
    <row r="26" spans="1:82" s="35" customFormat="1" ht="75" customHeight="1">
      <c r="A26" s="27"/>
      <c r="B26" s="28" t="s">
        <v>129</v>
      </c>
      <c r="C26" s="29" t="str">
        <f>IFERROR(VLOOKUP(B26,'[1]1-BASE'!D$1:CB$65536,2,0),"")</f>
        <v>3030GS0</v>
      </c>
      <c r="D26" s="29" t="str">
        <f>IFERROR(VLOOKUP(B26,'[1]1-BASE'!D$1:CB$65536,3,0),"")</f>
        <v>AOUF PADDED JKT</v>
      </c>
      <c r="E26" s="29" t="str">
        <f>IFERROR(VLOOKUP(B26,'[1]1-BASE'!D$1:CB$65536,4,0),"")</f>
        <v>X1Z</v>
      </c>
      <c r="F26" s="29" t="str">
        <f>IFERROR(VLOOKUP(B26,'[1]1-BASE'!D$1:CB$65536,5,0),"")</f>
        <v>BLUE NAVY</v>
      </c>
      <c r="G26" s="27" t="str">
        <f>IFERROR(VLOOKUP(B26,'[1]1-BASE'!D$1:CB$65536,15,0),"")</f>
        <v>HIVER 2018</v>
      </c>
      <c r="H26" s="27" t="str">
        <f>IFERROR(VLOOKUP(B26,'[1]1-BASE'!D$1:CB$65536,17,0),"")</f>
        <v>KID</v>
      </c>
      <c r="I26" s="30">
        <f>IFERROR(VLOOKUP(B26,'[1]1-BASE'!D$1:CB$65536,7,0),"")</f>
        <v>50</v>
      </c>
      <c r="J26" s="31">
        <f t="shared" si="0"/>
        <v>25</v>
      </c>
      <c r="K26" s="30">
        <f>IFERROR(VLOOKUP(B26,'[1]1-BASE'!D$1:CB$65536,8,0),"")</f>
        <v>0</v>
      </c>
      <c r="L26" s="31">
        <f t="shared" si="1"/>
        <v>0</v>
      </c>
      <c r="M26" s="29" t="str">
        <f>IFERROR(VLOOKUP(B26,'[1]1-BASE'!D$1:CB$65536,18,0),"")</f>
        <v>10Y-2|12Y-2|14Y-2|6Y-1|8Y-1</v>
      </c>
      <c r="N26" s="32" t="str">
        <f>IFERROR(VLOOKUP(B26,'[1]1-BASE'!D$1:CB$65536,19,0),"")</f>
        <v>C8K</v>
      </c>
      <c r="O26" s="32">
        <f>IFERROR(VLOOKUP(B26,'[1]1-BASE'!D$1:CB$65536,20,0),"")</f>
        <v>16</v>
      </c>
      <c r="P26" s="33">
        <f>IFERROR(VLOOKUP(B26,'[1]1-BASE'!D$1:CB$65536,21,0),"")</f>
        <v>2</v>
      </c>
      <c r="Q26" s="34">
        <f>IFERROR(VLOOKUP(B26,'[1]1-BASE'!D$1:DA$65536,22,0),"")</f>
        <v>0</v>
      </c>
      <c r="R26" s="34">
        <f>IFERROR(VLOOKUP(B26,'[1]1-BASE'!D$1:DA$65536,23,0),"")</f>
        <v>0</v>
      </c>
      <c r="S26" s="34">
        <f>IFERROR(VLOOKUP(B26,'[1]1-BASE'!D$1:DA$65536,24,0),"")</f>
        <v>0</v>
      </c>
      <c r="T26" s="34">
        <f>IFERROR(VLOOKUP(B26,'[1]1-BASE'!D$1:DA$65536,25,0),"")</f>
        <v>0</v>
      </c>
      <c r="U26" s="34">
        <f>IFERROR(VLOOKUP(B26,'[1]1-BASE'!D$1:DA$65536,26,0),"")</f>
        <v>0</v>
      </c>
      <c r="V26" s="34">
        <f>IFERROR(VLOOKUP(B26,'[1]1-BASE'!D$1:DA$65536,27,0),"")</f>
        <v>0</v>
      </c>
      <c r="W26" s="34">
        <f>IFERROR(VLOOKUP(B26,'[1]1-BASE'!D$1:DA$65536,28,0),"")</f>
        <v>0</v>
      </c>
      <c r="X26" s="34">
        <f>IFERROR(VLOOKUP(B26,'[1]1-BASE'!D$1:DA$65536,29,0),"")</f>
        <v>0</v>
      </c>
      <c r="Y26" s="34">
        <f>IFERROR(VLOOKUP(B26,'[1]1-BASE'!D$1:DA$65536,30,0),"")</f>
        <v>0</v>
      </c>
      <c r="Z26" s="34">
        <f>IFERROR(VLOOKUP(B26,'[1]1-BASE'!D$1:DA$65536,31,0),"")</f>
        <v>0</v>
      </c>
      <c r="AA26" s="34">
        <f>IFERROR(VLOOKUP(B26,'[1]1-BASE'!D$1:DA$65536,32,0),"")</f>
        <v>0</v>
      </c>
      <c r="AB26" s="34">
        <f>IFERROR(VLOOKUP(B26,'[1]1-BASE'!D$1:DA$65536,33,0),"")</f>
        <v>0</v>
      </c>
      <c r="AC26" s="34">
        <f>IFERROR(VLOOKUP(B26,'[1]1-BASE'!D$1:DA$65536,34,0),"")</f>
        <v>0</v>
      </c>
      <c r="AD26" s="34">
        <f>IFERROR(VLOOKUP(B26,'[1]1-BASE'!D$1:DA$65536,35,0),"")</f>
        <v>0</v>
      </c>
      <c r="AE26" s="34">
        <f>IFERROR(VLOOKUP(B26,'[1]1-BASE'!D$1:DA$65536,36,0),"")</f>
        <v>0</v>
      </c>
      <c r="AF26" s="34">
        <f>IFERROR(VLOOKUP(B26,'[1]1-BASE'!D$1:DA$65536,37,0),"")</f>
        <v>0</v>
      </c>
      <c r="AG26" s="34">
        <f>IFERROR(VLOOKUP(B26,'[1]1-BASE'!D$1:DA$65536,38,0),"")</f>
        <v>0</v>
      </c>
      <c r="AH26" s="34">
        <f>IFERROR(VLOOKUP(B26,'[1]1-BASE'!D$1:DA$65536,39,0),"")</f>
        <v>0</v>
      </c>
      <c r="AI26" s="34">
        <f>IFERROR(VLOOKUP(B26,'[1]1-BASE'!D$1:DA$65536,40,0),"")</f>
        <v>0</v>
      </c>
      <c r="AJ26" s="34">
        <f>IFERROR(VLOOKUP(B26,'[1]1-BASE'!D$1:DA$65536,41,0),"")</f>
        <v>0</v>
      </c>
      <c r="AK26" s="34">
        <f>IFERROR(VLOOKUP(B26,'[1]1-BASE'!D$1:DA$65536,42,0),"")</f>
        <v>0</v>
      </c>
      <c r="AL26" s="34">
        <f>IFERROR(VLOOKUP(B26,'[1]1-BASE'!D$1:DA$65536,43,0),"")</f>
        <v>0</v>
      </c>
      <c r="AM26" s="34">
        <f>IFERROR(VLOOKUP(B26,'[1]1-BASE'!D$1:DA$65536,44,0),"")</f>
        <v>0</v>
      </c>
      <c r="AN26" s="34">
        <f>IFERROR(VLOOKUP(B26,'[1]1-BASE'!D$1:DA$65536,45,0),"")</f>
        <v>0</v>
      </c>
      <c r="AO26" s="34">
        <f>IFERROR(VLOOKUP(B26,'[1]1-BASE'!D$1:DA$65536,46,0),"")</f>
        <v>0</v>
      </c>
      <c r="AP26" s="34">
        <f>IFERROR(VLOOKUP(B26,'[1]1-BASE'!D$1:DA$65536,47,0),"")</f>
        <v>0</v>
      </c>
      <c r="AQ26" s="34">
        <f>IFERROR(VLOOKUP(B26,'[1]1-BASE'!D$1:DA$65536,48,0),"")</f>
        <v>0</v>
      </c>
      <c r="AR26" s="34">
        <f>IFERROR(VLOOKUP(B26,'[1]1-BASE'!D$1:DA$65536,49,0),"")</f>
        <v>0</v>
      </c>
      <c r="AS26" s="34">
        <f>IFERROR(VLOOKUP(B26,'[1]1-BASE'!D$1:DA$65536,50,0),"")</f>
        <v>0</v>
      </c>
      <c r="AT26" s="34">
        <f>IFERROR(VLOOKUP(B26,'[1]1-BASE'!D$1:DA$65536,51,0),"")</f>
        <v>0</v>
      </c>
      <c r="AU26" s="34">
        <f>IFERROR(VLOOKUP(B26,'[1]1-BASE'!D$1:DA$65536,52,0),"")</f>
        <v>0</v>
      </c>
      <c r="AV26" s="34">
        <f>IFERROR(VLOOKUP(B26,'[1]1-BASE'!D$1:DA$65536,53,0),"")</f>
        <v>0</v>
      </c>
      <c r="AW26" s="34">
        <f>IFERROR(VLOOKUP(B26,'[1]1-BASE'!D$1:DA$65536,54,0),"")</f>
        <v>0</v>
      </c>
      <c r="AX26" s="34">
        <f>IFERROR(VLOOKUP(B26,'[1]1-BASE'!D$1:DA$65536,55,0),"")</f>
        <v>0</v>
      </c>
      <c r="AY26" s="34">
        <f>IFERROR(VLOOKUP(B26,'[1]1-BASE'!D$1:DA$65536,87,0),"")</f>
        <v>0</v>
      </c>
      <c r="AZ26" s="34">
        <f>IFERROR(VLOOKUP(B26,'[1]1-BASE'!D$1:DA$65536,86,0),"")</f>
        <v>0</v>
      </c>
      <c r="BA26" s="34">
        <f>IFERROR(VLOOKUP(B26,'[1]1-BASE'!D$1:DA$65536,76,0),"")</f>
        <v>0</v>
      </c>
      <c r="BB26" s="34">
        <f>IFERROR(VLOOKUP(B26,'[1]1-BASE'!D$1:DA$65536,77,0),"")</f>
        <v>0</v>
      </c>
      <c r="BC26" s="34">
        <f>IFERROR(VLOOKUP(B26,'[1]1-BASE'!D$1:DA$65536,78,0),"")</f>
        <v>0</v>
      </c>
      <c r="BD26" s="34">
        <f>IFERROR(VLOOKUP(B26,'[1]1-BASE'!D$1:DA$65536,79,0),"")</f>
        <v>0</v>
      </c>
      <c r="BE26" s="34">
        <f>IFERROR(VLOOKUP(B26,'[1]1-BASE'!D$1:DA$65536,80,0),"")</f>
        <v>0</v>
      </c>
      <c r="BF26" s="34">
        <f>IFERROR(VLOOKUP(B26,'[1]1-BASE'!D$1:DA$65536,83,0),"")</f>
        <v>0</v>
      </c>
      <c r="BG26" s="34">
        <f>IFERROR(VLOOKUP(B26,'[1]1-BASE'!D$1:DA$65536,84,0),"")</f>
        <v>0</v>
      </c>
      <c r="BH26" s="34">
        <f>IFERROR(VLOOKUP(B26,'[1]1-BASE'!D$1:DA$65536,81,0),"")</f>
        <v>0</v>
      </c>
      <c r="BI26" s="34">
        <f>IFERROR(VLOOKUP(B26,'[1]1-BASE'!D$1:DA$65536,85,0),"")</f>
        <v>0</v>
      </c>
      <c r="BJ26" s="34">
        <f>IFERROR(VLOOKUP(B26,'[1]1-BASE'!D$1:DA$65536,56,0),"")</f>
        <v>0</v>
      </c>
      <c r="BK26" s="34">
        <f>IFERROR(VLOOKUP(B26,'[1]1-BASE'!D$1:DA$65536,58,0),"")</f>
        <v>0</v>
      </c>
      <c r="BL26" s="34">
        <f>IFERROR(VLOOKUP(B26,'[1]1-BASE'!D$1:DA$65536,59,0),"")</f>
        <v>0</v>
      </c>
      <c r="BM26" s="34">
        <f>IFERROR(VLOOKUP(B26,'[1]1-BASE'!D$1:DA$65536,61,0),"")</f>
        <v>0</v>
      </c>
      <c r="BN26" s="34">
        <f>IFERROR(VLOOKUP(B26,'[1]1-BASE'!D$1:DA$65536,63,0),"")</f>
        <v>0</v>
      </c>
      <c r="BO26" s="34">
        <f>IFERROR(VLOOKUP(B26,'[1]1-BASE'!D$1:DA$65536,65,0),"")</f>
        <v>0</v>
      </c>
      <c r="BP26" s="34">
        <f>IFERROR(VLOOKUP(B26,'[1]1-BASE'!D$1:DA$65536,57,0),"")</f>
        <v>0</v>
      </c>
      <c r="BQ26" s="34">
        <f>IFERROR(VLOOKUP(B26,'[1]1-BASE'!D$1:DA$65536,60,0),"")</f>
        <v>0</v>
      </c>
      <c r="BR26" s="34">
        <f>IFERROR(VLOOKUP(B26,'[1]1-BASE'!D$1:DA$65536,62,0),"")</f>
        <v>0</v>
      </c>
      <c r="BS26" s="34">
        <f>IFERROR(VLOOKUP(B26,'[1]1-BASE'!D$1:DA$65536,64,0),"")</f>
        <v>0</v>
      </c>
      <c r="BT26" s="34">
        <f>IFERROR(VLOOKUP(B26,'[1]1-BASE'!D$1:DA$65536,66,0),"")</f>
        <v>0</v>
      </c>
      <c r="BU26" s="34">
        <f>IFERROR(VLOOKUP(B26,'[1]1-BASE'!D$1:DA$65536,67,0),"")</f>
        <v>0</v>
      </c>
      <c r="BV26" s="34">
        <f>IFERROR(VLOOKUP(B26,'[1]1-BASE'!D$1:DA$65536,68,0),"")</f>
        <v>0</v>
      </c>
      <c r="BW26" s="34">
        <f>IFERROR(VLOOKUP(B26,'[1]1-BASE'!D$1:DA$65536,69,0),"")</f>
        <v>0</v>
      </c>
      <c r="BX26" s="34">
        <f>IFERROR(VLOOKUP(B26,'[1]1-BASE'!D$1:DA$65536,70,0),"")</f>
        <v>0</v>
      </c>
      <c r="BY26" s="34">
        <f>IFERROR(VLOOKUP(B26,'[1]1-BASE'!D$1:DA$65536,71,0),"")</f>
        <v>0</v>
      </c>
      <c r="BZ26" s="34">
        <f>IFERROR(VLOOKUP(B26,'[1]1-BASE'!D$1:DA$65536,72,0),"")</f>
        <v>0</v>
      </c>
      <c r="CA26" s="34">
        <f>IFERROR(VLOOKUP(B26,'[1]1-BASE'!D$1:DA$65536,73,0),"")</f>
        <v>0</v>
      </c>
      <c r="CB26" s="34">
        <f>IFERROR(VLOOKUP(B26,'[1]1-BASE'!D$1:DA$65536,74,0),"")</f>
        <v>0</v>
      </c>
      <c r="CC26" s="34">
        <f>IFERROR(VLOOKUP(B26,'[1]1-BASE'!D$1:DA$65536,75,0),"")</f>
        <v>0</v>
      </c>
      <c r="CD26" s="34">
        <f>IFERROR(VLOOKUP(B26,'[1]1-BASE'!D$1:DA$65536,82,0),"")</f>
        <v>2</v>
      </c>
    </row>
    <row r="27" spans="1:82" s="35" customFormat="1" ht="75" customHeight="1">
      <c r="A27" s="27"/>
      <c r="B27" s="28" t="s">
        <v>130</v>
      </c>
      <c r="C27" s="29" t="str">
        <f>IFERROR(VLOOKUP(B27,'[1]1-BASE'!D$1:CB$65536,2,0),"")</f>
        <v>3030GZ0</v>
      </c>
      <c r="D27" s="29" t="str">
        <f>IFERROR(VLOOKUP(B27,'[1]1-BASE'!D$1:CB$65536,3,0),"")</f>
        <v>AOVAD TKS</v>
      </c>
      <c r="E27" s="29" t="str">
        <f>IFERROR(VLOOKUP(B27,'[1]1-BASE'!D$1:CB$65536,4,0),"")</f>
        <v>908</v>
      </c>
      <c r="F27" s="29" t="str">
        <f>IFERROR(VLOOKUP(B27,'[1]1-BASE'!D$1:CB$65536,5,0),"")</f>
        <v>GREY MD MEL/BLUE NAVY</v>
      </c>
      <c r="G27" s="27" t="str">
        <f>IFERROR(VLOOKUP(B27,'[1]1-BASE'!D$1:CB$65536,15,0),"")</f>
        <v>HIVER 2018</v>
      </c>
      <c r="H27" s="27" t="str">
        <f>IFERROR(VLOOKUP(B27,'[1]1-BASE'!D$1:CB$65536,17,0),"")</f>
        <v>KID</v>
      </c>
      <c r="I27" s="30">
        <f>IFERROR(VLOOKUP(B27,'[1]1-BASE'!D$1:CB$65536,7,0),"")</f>
        <v>50</v>
      </c>
      <c r="J27" s="31">
        <f t="shared" si="0"/>
        <v>25</v>
      </c>
      <c r="K27" s="30">
        <f>IFERROR(VLOOKUP(B27,'[1]1-BASE'!D$1:CB$65536,8,0),"")</f>
        <v>0</v>
      </c>
      <c r="L27" s="31">
        <f t="shared" si="1"/>
        <v>0</v>
      </c>
      <c r="M27" s="29" t="str">
        <f>IFERROR(VLOOKUP(B27,'[1]1-BASE'!D$1:CB$65536,18,0),"")</f>
        <v>10Y-2|12Y-2|14Y-1|6Y-1|8Y-2</v>
      </c>
      <c r="N27" s="32" t="str">
        <f>IFERROR(VLOOKUP(B27,'[1]1-BASE'!D$1:CB$65536,19,0),"")</f>
        <v>C8J</v>
      </c>
      <c r="O27" s="32">
        <f>IFERROR(VLOOKUP(B27,'[1]1-BASE'!D$1:CB$65536,20,0),"")</f>
        <v>344</v>
      </c>
      <c r="P27" s="33">
        <f>IFERROR(VLOOKUP(B27,'[1]1-BASE'!D$1:CB$65536,21,0),"")</f>
        <v>43</v>
      </c>
      <c r="Q27" s="34">
        <f>IFERROR(VLOOKUP(B27,'[1]1-BASE'!D$1:DA$65536,22,0),"")</f>
        <v>0</v>
      </c>
      <c r="R27" s="34">
        <f>IFERROR(VLOOKUP(B27,'[1]1-BASE'!D$1:DA$65536,23,0),"")</f>
        <v>0</v>
      </c>
      <c r="S27" s="34">
        <f>IFERROR(VLOOKUP(B27,'[1]1-BASE'!D$1:DA$65536,24,0),"")</f>
        <v>0</v>
      </c>
      <c r="T27" s="34">
        <f>IFERROR(VLOOKUP(B27,'[1]1-BASE'!D$1:DA$65536,25,0),"")</f>
        <v>0</v>
      </c>
      <c r="U27" s="34">
        <f>IFERROR(VLOOKUP(B27,'[1]1-BASE'!D$1:DA$65536,26,0),"")</f>
        <v>0</v>
      </c>
      <c r="V27" s="34">
        <f>IFERROR(VLOOKUP(B27,'[1]1-BASE'!D$1:DA$65536,27,0),"")</f>
        <v>0</v>
      </c>
      <c r="W27" s="34">
        <f>IFERROR(VLOOKUP(B27,'[1]1-BASE'!D$1:DA$65536,28,0),"")</f>
        <v>0</v>
      </c>
      <c r="X27" s="34">
        <f>IFERROR(VLOOKUP(B27,'[1]1-BASE'!D$1:DA$65536,29,0),"")</f>
        <v>0</v>
      </c>
      <c r="Y27" s="34">
        <f>IFERROR(VLOOKUP(B27,'[1]1-BASE'!D$1:DA$65536,30,0),"")</f>
        <v>0</v>
      </c>
      <c r="Z27" s="34">
        <f>IFERROR(VLOOKUP(B27,'[1]1-BASE'!D$1:DA$65536,31,0),"")</f>
        <v>0</v>
      </c>
      <c r="AA27" s="34">
        <f>IFERROR(VLOOKUP(B27,'[1]1-BASE'!D$1:DA$65536,32,0),"")</f>
        <v>0</v>
      </c>
      <c r="AB27" s="34">
        <f>IFERROR(VLOOKUP(B27,'[1]1-BASE'!D$1:DA$65536,33,0),"")</f>
        <v>0</v>
      </c>
      <c r="AC27" s="34">
        <f>IFERROR(VLOOKUP(B27,'[1]1-BASE'!D$1:DA$65536,34,0),"")</f>
        <v>0</v>
      </c>
      <c r="AD27" s="34">
        <f>IFERROR(VLOOKUP(B27,'[1]1-BASE'!D$1:DA$65536,35,0),"")</f>
        <v>0</v>
      </c>
      <c r="AE27" s="34">
        <f>IFERROR(VLOOKUP(B27,'[1]1-BASE'!D$1:DA$65536,36,0),"")</f>
        <v>0</v>
      </c>
      <c r="AF27" s="34">
        <f>IFERROR(VLOOKUP(B27,'[1]1-BASE'!D$1:DA$65536,37,0),"")</f>
        <v>0</v>
      </c>
      <c r="AG27" s="34">
        <f>IFERROR(VLOOKUP(B27,'[1]1-BASE'!D$1:DA$65536,38,0),"")</f>
        <v>0</v>
      </c>
      <c r="AH27" s="34">
        <f>IFERROR(VLOOKUP(B27,'[1]1-BASE'!D$1:DA$65536,39,0),"")</f>
        <v>0</v>
      </c>
      <c r="AI27" s="34">
        <f>IFERROR(VLOOKUP(B27,'[1]1-BASE'!D$1:DA$65536,40,0),"")</f>
        <v>0</v>
      </c>
      <c r="AJ27" s="34">
        <f>IFERROR(VLOOKUP(B27,'[1]1-BASE'!D$1:DA$65536,41,0),"")</f>
        <v>0</v>
      </c>
      <c r="AK27" s="34">
        <f>IFERROR(VLOOKUP(B27,'[1]1-BASE'!D$1:DA$65536,42,0),"")</f>
        <v>0</v>
      </c>
      <c r="AL27" s="34">
        <f>IFERROR(VLOOKUP(B27,'[1]1-BASE'!D$1:DA$65536,43,0),"")</f>
        <v>0</v>
      </c>
      <c r="AM27" s="34">
        <f>IFERROR(VLOOKUP(B27,'[1]1-BASE'!D$1:DA$65536,44,0),"")</f>
        <v>0</v>
      </c>
      <c r="AN27" s="34">
        <f>IFERROR(VLOOKUP(B27,'[1]1-BASE'!D$1:DA$65536,45,0),"")</f>
        <v>0</v>
      </c>
      <c r="AO27" s="34">
        <f>IFERROR(VLOOKUP(B27,'[1]1-BASE'!D$1:DA$65536,46,0),"")</f>
        <v>0</v>
      </c>
      <c r="AP27" s="34">
        <f>IFERROR(VLOOKUP(B27,'[1]1-BASE'!D$1:DA$65536,47,0),"")</f>
        <v>0</v>
      </c>
      <c r="AQ27" s="34">
        <f>IFERROR(VLOOKUP(B27,'[1]1-BASE'!D$1:DA$65536,48,0),"")</f>
        <v>0</v>
      </c>
      <c r="AR27" s="34">
        <f>IFERROR(VLOOKUP(B27,'[1]1-BASE'!D$1:DA$65536,49,0),"")</f>
        <v>0</v>
      </c>
      <c r="AS27" s="34">
        <f>IFERROR(VLOOKUP(B27,'[1]1-BASE'!D$1:DA$65536,50,0),"")</f>
        <v>0</v>
      </c>
      <c r="AT27" s="34">
        <f>IFERROR(VLOOKUP(B27,'[1]1-BASE'!D$1:DA$65536,51,0),"")</f>
        <v>0</v>
      </c>
      <c r="AU27" s="34">
        <f>IFERROR(VLOOKUP(B27,'[1]1-BASE'!D$1:DA$65536,52,0),"")</f>
        <v>0</v>
      </c>
      <c r="AV27" s="34">
        <f>IFERROR(VLOOKUP(B27,'[1]1-BASE'!D$1:DA$65536,53,0),"")</f>
        <v>0</v>
      </c>
      <c r="AW27" s="34">
        <f>IFERROR(VLOOKUP(B27,'[1]1-BASE'!D$1:DA$65536,54,0),"")</f>
        <v>0</v>
      </c>
      <c r="AX27" s="34">
        <f>IFERROR(VLOOKUP(B27,'[1]1-BASE'!D$1:DA$65536,55,0),"")</f>
        <v>0</v>
      </c>
      <c r="AY27" s="34">
        <f>IFERROR(VLOOKUP(B27,'[1]1-BASE'!D$1:DA$65536,87,0),"")</f>
        <v>0</v>
      </c>
      <c r="AZ27" s="34">
        <f>IFERROR(VLOOKUP(B27,'[1]1-BASE'!D$1:DA$65536,86,0),"")</f>
        <v>0</v>
      </c>
      <c r="BA27" s="34">
        <f>IFERROR(VLOOKUP(B27,'[1]1-BASE'!D$1:DA$65536,76,0),"")</f>
        <v>0</v>
      </c>
      <c r="BB27" s="34">
        <f>IFERROR(VLOOKUP(B27,'[1]1-BASE'!D$1:DA$65536,77,0),"")</f>
        <v>0</v>
      </c>
      <c r="BC27" s="34">
        <f>IFERROR(VLOOKUP(B27,'[1]1-BASE'!D$1:DA$65536,78,0),"")</f>
        <v>0</v>
      </c>
      <c r="BD27" s="34">
        <f>IFERROR(VLOOKUP(B27,'[1]1-BASE'!D$1:DA$65536,79,0),"")</f>
        <v>0</v>
      </c>
      <c r="BE27" s="34">
        <f>IFERROR(VLOOKUP(B27,'[1]1-BASE'!D$1:DA$65536,80,0),"")</f>
        <v>0</v>
      </c>
      <c r="BF27" s="34">
        <f>IFERROR(VLOOKUP(B27,'[1]1-BASE'!D$1:DA$65536,83,0),"")</f>
        <v>0</v>
      </c>
      <c r="BG27" s="34">
        <f>IFERROR(VLOOKUP(B27,'[1]1-BASE'!D$1:DA$65536,84,0),"")</f>
        <v>0</v>
      </c>
      <c r="BH27" s="34">
        <f>IFERROR(VLOOKUP(B27,'[1]1-BASE'!D$1:DA$65536,81,0),"")</f>
        <v>0</v>
      </c>
      <c r="BI27" s="34">
        <f>IFERROR(VLOOKUP(B27,'[1]1-BASE'!D$1:DA$65536,85,0),"")</f>
        <v>0</v>
      </c>
      <c r="BJ27" s="34">
        <f>IFERROR(VLOOKUP(B27,'[1]1-BASE'!D$1:DA$65536,56,0),"")</f>
        <v>0</v>
      </c>
      <c r="BK27" s="34">
        <f>IFERROR(VLOOKUP(B27,'[1]1-BASE'!D$1:DA$65536,58,0),"")</f>
        <v>0</v>
      </c>
      <c r="BL27" s="34">
        <f>IFERROR(VLOOKUP(B27,'[1]1-BASE'!D$1:DA$65536,59,0),"")</f>
        <v>0</v>
      </c>
      <c r="BM27" s="34">
        <f>IFERROR(VLOOKUP(B27,'[1]1-BASE'!D$1:DA$65536,61,0),"")</f>
        <v>0</v>
      </c>
      <c r="BN27" s="34">
        <f>IFERROR(VLOOKUP(B27,'[1]1-BASE'!D$1:DA$65536,63,0),"")</f>
        <v>0</v>
      </c>
      <c r="BO27" s="34">
        <f>IFERROR(VLOOKUP(B27,'[1]1-BASE'!D$1:DA$65536,65,0),"")</f>
        <v>0</v>
      </c>
      <c r="BP27" s="34">
        <f>IFERROR(VLOOKUP(B27,'[1]1-BASE'!D$1:DA$65536,57,0),"")</f>
        <v>0</v>
      </c>
      <c r="BQ27" s="34">
        <f>IFERROR(VLOOKUP(B27,'[1]1-BASE'!D$1:DA$65536,60,0),"")</f>
        <v>0</v>
      </c>
      <c r="BR27" s="34">
        <f>IFERROR(VLOOKUP(B27,'[1]1-BASE'!D$1:DA$65536,62,0),"")</f>
        <v>0</v>
      </c>
      <c r="BS27" s="34">
        <f>IFERROR(VLOOKUP(B27,'[1]1-BASE'!D$1:DA$65536,64,0),"")</f>
        <v>0</v>
      </c>
      <c r="BT27" s="34">
        <f>IFERROR(VLOOKUP(B27,'[1]1-BASE'!D$1:DA$65536,66,0),"")</f>
        <v>0</v>
      </c>
      <c r="BU27" s="34">
        <f>IFERROR(VLOOKUP(B27,'[1]1-BASE'!D$1:DA$65536,67,0),"")</f>
        <v>0</v>
      </c>
      <c r="BV27" s="34">
        <f>IFERROR(VLOOKUP(B27,'[1]1-BASE'!D$1:DA$65536,68,0),"")</f>
        <v>0</v>
      </c>
      <c r="BW27" s="34">
        <f>IFERROR(VLOOKUP(B27,'[1]1-BASE'!D$1:DA$65536,69,0),"")</f>
        <v>0</v>
      </c>
      <c r="BX27" s="34">
        <f>IFERROR(VLOOKUP(B27,'[1]1-BASE'!D$1:DA$65536,70,0),"")</f>
        <v>0</v>
      </c>
      <c r="BY27" s="34">
        <f>IFERROR(VLOOKUP(B27,'[1]1-BASE'!D$1:DA$65536,71,0),"")</f>
        <v>0</v>
      </c>
      <c r="BZ27" s="34">
        <f>IFERROR(VLOOKUP(B27,'[1]1-BASE'!D$1:DA$65536,72,0),"")</f>
        <v>0</v>
      </c>
      <c r="CA27" s="34">
        <f>IFERROR(VLOOKUP(B27,'[1]1-BASE'!D$1:DA$65536,73,0),"")</f>
        <v>0</v>
      </c>
      <c r="CB27" s="34">
        <f>IFERROR(VLOOKUP(B27,'[1]1-BASE'!D$1:DA$65536,74,0),"")</f>
        <v>0</v>
      </c>
      <c r="CC27" s="34">
        <f>IFERROR(VLOOKUP(B27,'[1]1-BASE'!D$1:DA$65536,75,0),"")</f>
        <v>0</v>
      </c>
      <c r="CD27" s="34">
        <f>IFERROR(VLOOKUP(B27,'[1]1-BASE'!D$1:DA$65536,82,0),"")</f>
        <v>43</v>
      </c>
    </row>
    <row r="28" spans="1:82" s="35" customFormat="1" ht="75" customHeight="1">
      <c r="A28" s="27"/>
      <c r="B28" s="28" t="s">
        <v>131</v>
      </c>
      <c r="C28" s="29" t="str">
        <f>IFERROR(VLOOKUP(B28,'[1]1-BASE'!D$1:CB$65536,2,0),"")</f>
        <v>3030GZ0</v>
      </c>
      <c r="D28" s="29" t="str">
        <f>IFERROR(VLOOKUP(B28,'[1]1-BASE'!D$1:CB$65536,3,0),"")</f>
        <v>AOVAD TKS</v>
      </c>
      <c r="E28" s="29" t="str">
        <f>IFERROR(VLOOKUP(B28,'[1]1-BASE'!D$1:CB$65536,4,0),"")</f>
        <v>908</v>
      </c>
      <c r="F28" s="29" t="str">
        <f>IFERROR(VLOOKUP(B28,'[1]1-BASE'!D$1:CB$65536,5,0),"")</f>
        <v>GREY MD MEL/BLUE NAVY</v>
      </c>
      <c r="G28" s="27" t="str">
        <f>IFERROR(VLOOKUP(B28,'[1]1-BASE'!D$1:CB$65536,15,0),"")</f>
        <v>HIVER 2018</v>
      </c>
      <c r="H28" s="27" t="str">
        <f>IFERROR(VLOOKUP(B28,'[1]1-BASE'!D$1:CB$65536,17,0),"")</f>
        <v>KID</v>
      </c>
      <c r="I28" s="30">
        <f>IFERROR(VLOOKUP(B28,'[1]1-BASE'!D$1:CB$65536,7,0),"")</f>
        <v>0</v>
      </c>
      <c r="J28" s="31">
        <f t="shared" si="0"/>
        <v>0</v>
      </c>
      <c r="K28" s="30">
        <f>IFERROR(VLOOKUP(B28,'[1]1-BASE'!D$1:CB$65536,8,0),"")</f>
        <v>50</v>
      </c>
      <c r="L28" s="31">
        <f t="shared" si="1"/>
        <v>25</v>
      </c>
      <c r="M28" s="29" t="str">
        <f>IFERROR(VLOOKUP(B28,'[1]1-BASE'!D$1:CB$65536,18,0),"")</f>
        <v>(vide)</v>
      </c>
      <c r="N28" s="32" t="str">
        <f>IFERROR(VLOOKUP(B28,'[1]1-BASE'!D$1:CB$65536,19,0),"")</f>
        <v>PCS</v>
      </c>
      <c r="O28" s="32">
        <f>IFERROR(VLOOKUP(B28,'[1]1-BASE'!D$1:CB$65536,20,0),"")</f>
        <v>4</v>
      </c>
      <c r="P28" s="33">
        <f>IFERROR(VLOOKUP(B28,'[1]1-BASE'!D$1:CB$65536,21,0),"")</f>
        <v>4</v>
      </c>
      <c r="Q28" s="34">
        <f>IFERROR(VLOOKUP(B28,'[1]1-BASE'!D$1:DA$65536,22,0),"")</f>
        <v>0</v>
      </c>
      <c r="R28" s="34">
        <f>IFERROR(VLOOKUP(B28,'[1]1-BASE'!D$1:DA$65536,23,0),"")</f>
        <v>0</v>
      </c>
      <c r="S28" s="34">
        <f>IFERROR(VLOOKUP(B28,'[1]1-BASE'!D$1:DA$65536,24,0),"")</f>
        <v>0</v>
      </c>
      <c r="T28" s="34">
        <f>IFERROR(VLOOKUP(B28,'[1]1-BASE'!D$1:DA$65536,25,0),"")</f>
        <v>0</v>
      </c>
      <c r="U28" s="34">
        <f>IFERROR(VLOOKUP(B28,'[1]1-BASE'!D$1:DA$65536,26,0),"")</f>
        <v>0</v>
      </c>
      <c r="V28" s="34">
        <f>IFERROR(VLOOKUP(B28,'[1]1-BASE'!D$1:DA$65536,27,0),"")</f>
        <v>0</v>
      </c>
      <c r="W28" s="34">
        <f>IFERROR(VLOOKUP(B28,'[1]1-BASE'!D$1:DA$65536,28,0),"")</f>
        <v>0</v>
      </c>
      <c r="X28" s="34">
        <f>IFERROR(VLOOKUP(B28,'[1]1-BASE'!D$1:DA$65536,29,0),"")</f>
        <v>0</v>
      </c>
      <c r="Y28" s="34">
        <f>IFERROR(VLOOKUP(B28,'[1]1-BASE'!D$1:DA$65536,30,0),"")</f>
        <v>0</v>
      </c>
      <c r="Z28" s="34">
        <f>IFERROR(VLOOKUP(B28,'[1]1-BASE'!D$1:DA$65536,31,0),"")</f>
        <v>0</v>
      </c>
      <c r="AA28" s="34">
        <f>IFERROR(VLOOKUP(B28,'[1]1-BASE'!D$1:DA$65536,32,0),"")</f>
        <v>0</v>
      </c>
      <c r="AB28" s="34">
        <f>IFERROR(VLOOKUP(B28,'[1]1-BASE'!D$1:DA$65536,33,0),"")</f>
        <v>0</v>
      </c>
      <c r="AC28" s="34">
        <f>IFERROR(VLOOKUP(B28,'[1]1-BASE'!D$1:DA$65536,34,0),"")</f>
        <v>0</v>
      </c>
      <c r="AD28" s="34">
        <f>IFERROR(VLOOKUP(B28,'[1]1-BASE'!D$1:DA$65536,35,0),"")</f>
        <v>0</v>
      </c>
      <c r="AE28" s="34">
        <f>IFERROR(VLOOKUP(B28,'[1]1-BASE'!D$1:DA$65536,36,0),"")</f>
        <v>0</v>
      </c>
      <c r="AF28" s="34">
        <f>IFERROR(VLOOKUP(B28,'[1]1-BASE'!D$1:DA$65536,37,0),"")</f>
        <v>0</v>
      </c>
      <c r="AG28" s="34">
        <f>IFERROR(VLOOKUP(B28,'[1]1-BASE'!D$1:DA$65536,38,0),"")</f>
        <v>0</v>
      </c>
      <c r="AH28" s="34">
        <f>IFERROR(VLOOKUP(B28,'[1]1-BASE'!D$1:DA$65536,39,0),"")</f>
        <v>0</v>
      </c>
      <c r="AI28" s="34">
        <f>IFERROR(VLOOKUP(B28,'[1]1-BASE'!D$1:DA$65536,40,0),"")</f>
        <v>0</v>
      </c>
      <c r="AJ28" s="34">
        <f>IFERROR(VLOOKUP(B28,'[1]1-BASE'!D$1:DA$65536,41,0),"")</f>
        <v>0</v>
      </c>
      <c r="AK28" s="34">
        <f>IFERROR(VLOOKUP(B28,'[1]1-BASE'!D$1:DA$65536,42,0),"")</f>
        <v>0</v>
      </c>
      <c r="AL28" s="34">
        <f>IFERROR(VLOOKUP(B28,'[1]1-BASE'!D$1:DA$65536,43,0),"")</f>
        <v>0</v>
      </c>
      <c r="AM28" s="34">
        <f>IFERROR(VLOOKUP(B28,'[1]1-BASE'!D$1:DA$65536,44,0),"")</f>
        <v>0</v>
      </c>
      <c r="AN28" s="34">
        <f>IFERROR(VLOOKUP(B28,'[1]1-BASE'!D$1:DA$65536,45,0),"")</f>
        <v>0</v>
      </c>
      <c r="AO28" s="34">
        <f>IFERROR(VLOOKUP(B28,'[1]1-BASE'!D$1:DA$65536,46,0),"")</f>
        <v>0</v>
      </c>
      <c r="AP28" s="34">
        <f>IFERROR(VLOOKUP(B28,'[1]1-BASE'!D$1:DA$65536,47,0),"")</f>
        <v>0</v>
      </c>
      <c r="AQ28" s="34">
        <f>IFERROR(VLOOKUP(B28,'[1]1-BASE'!D$1:DA$65536,48,0),"")</f>
        <v>0</v>
      </c>
      <c r="AR28" s="34">
        <f>IFERROR(VLOOKUP(B28,'[1]1-BASE'!D$1:DA$65536,49,0),"")</f>
        <v>0</v>
      </c>
      <c r="AS28" s="34">
        <f>IFERROR(VLOOKUP(B28,'[1]1-BASE'!D$1:DA$65536,50,0),"")</f>
        <v>0</v>
      </c>
      <c r="AT28" s="34">
        <f>IFERROR(VLOOKUP(B28,'[1]1-BASE'!D$1:DA$65536,51,0),"")</f>
        <v>0</v>
      </c>
      <c r="AU28" s="34">
        <f>IFERROR(VLOOKUP(B28,'[1]1-BASE'!D$1:DA$65536,52,0),"")</f>
        <v>0</v>
      </c>
      <c r="AV28" s="34">
        <f>IFERROR(VLOOKUP(B28,'[1]1-BASE'!D$1:DA$65536,53,0),"")</f>
        <v>0</v>
      </c>
      <c r="AW28" s="34">
        <f>IFERROR(VLOOKUP(B28,'[1]1-BASE'!D$1:DA$65536,54,0),"")</f>
        <v>0</v>
      </c>
      <c r="AX28" s="34">
        <f>IFERROR(VLOOKUP(B28,'[1]1-BASE'!D$1:DA$65536,55,0),"")</f>
        <v>0</v>
      </c>
      <c r="AY28" s="34">
        <f>IFERROR(VLOOKUP(B28,'[1]1-BASE'!D$1:DA$65536,87,0),"")</f>
        <v>0</v>
      </c>
      <c r="AZ28" s="34">
        <f>IFERROR(VLOOKUP(B28,'[1]1-BASE'!D$1:DA$65536,86,0),"")</f>
        <v>0</v>
      </c>
      <c r="BA28" s="34">
        <f>IFERROR(VLOOKUP(B28,'[1]1-BASE'!D$1:DA$65536,76,0),"")</f>
        <v>0</v>
      </c>
      <c r="BB28" s="34">
        <f>IFERROR(VLOOKUP(B28,'[1]1-BASE'!D$1:DA$65536,77,0),"")</f>
        <v>0</v>
      </c>
      <c r="BC28" s="34">
        <f>IFERROR(VLOOKUP(B28,'[1]1-BASE'!D$1:DA$65536,78,0),"")</f>
        <v>0</v>
      </c>
      <c r="BD28" s="34">
        <f>IFERROR(VLOOKUP(B28,'[1]1-BASE'!D$1:DA$65536,79,0),"")</f>
        <v>0</v>
      </c>
      <c r="BE28" s="34">
        <f>IFERROR(VLOOKUP(B28,'[1]1-BASE'!D$1:DA$65536,80,0),"")</f>
        <v>0</v>
      </c>
      <c r="BF28" s="34">
        <f>IFERROR(VLOOKUP(B28,'[1]1-BASE'!D$1:DA$65536,83,0),"")</f>
        <v>0</v>
      </c>
      <c r="BG28" s="34">
        <f>IFERROR(VLOOKUP(B28,'[1]1-BASE'!D$1:DA$65536,84,0),"")</f>
        <v>0</v>
      </c>
      <c r="BH28" s="34">
        <f>IFERROR(VLOOKUP(B28,'[1]1-BASE'!D$1:DA$65536,81,0),"")</f>
        <v>0</v>
      </c>
      <c r="BI28" s="34">
        <f>IFERROR(VLOOKUP(B28,'[1]1-BASE'!D$1:DA$65536,85,0),"")</f>
        <v>0</v>
      </c>
      <c r="BJ28" s="34">
        <f>IFERROR(VLOOKUP(B28,'[1]1-BASE'!D$1:DA$65536,56,0),"")</f>
        <v>1</v>
      </c>
      <c r="BK28" s="34">
        <f>IFERROR(VLOOKUP(B28,'[1]1-BASE'!D$1:DA$65536,58,0),"")</f>
        <v>0</v>
      </c>
      <c r="BL28" s="34">
        <f>IFERROR(VLOOKUP(B28,'[1]1-BASE'!D$1:DA$65536,59,0),"")</f>
        <v>1</v>
      </c>
      <c r="BM28" s="34">
        <f>IFERROR(VLOOKUP(B28,'[1]1-BASE'!D$1:DA$65536,61,0),"")</f>
        <v>0</v>
      </c>
      <c r="BN28" s="34">
        <f>IFERROR(VLOOKUP(B28,'[1]1-BASE'!D$1:DA$65536,63,0),"")</f>
        <v>2</v>
      </c>
      <c r="BO28" s="34">
        <f>IFERROR(VLOOKUP(B28,'[1]1-BASE'!D$1:DA$65536,65,0),"")</f>
        <v>0</v>
      </c>
      <c r="BP28" s="34">
        <f>IFERROR(VLOOKUP(B28,'[1]1-BASE'!D$1:DA$65536,57,0),"")</f>
        <v>0</v>
      </c>
      <c r="BQ28" s="34">
        <f>IFERROR(VLOOKUP(B28,'[1]1-BASE'!D$1:DA$65536,60,0),"")</f>
        <v>0</v>
      </c>
      <c r="BR28" s="34">
        <f>IFERROR(VLOOKUP(B28,'[1]1-BASE'!D$1:DA$65536,62,0),"")</f>
        <v>0</v>
      </c>
      <c r="BS28" s="34">
        <f>IFERROR(VLOOKUP(B28,'[1]1-BASE'!D$1:DA$65536,64,0),"")</f>
        <v>0</v>
      </c>
      <c r="BT28" s="34">
        <f>IFERROR(VLOOKUP(B28,'[1]1-BASE'!D$1:DA$65536,66,0),"")</f>
        <v>0</v>
      </c>
      <c r="BU28" s="34">
        <f>IFERROR(VLOOKUP(B28,'[1]1-BASE'!D$1:DA$65536,67,0),"")</f>
        <v>0</v>
      </c>
      <c r="BV28" s="34">
        <f>IFERROR(VLOOKUP(B28,'[1]1-BASE'!D$1:DA$65536,68,0),"")</f>
        <v>0</v>
      </c>
      <c r="BW28" s="34">
        <f>IFERROR(VLOOKUP(B28,'[1]1-BASE'!D$1:DA$65536,69,0),"")</f>
        <v>0</v>
      </c>
      <c r="BX28" s="34">
        <f>IFERROR(VLOOKUP(B28,'[1]1-BASE'!D$1:DA$65536,70,0),"")</f>
        <v>0</v>
      </c>
      <c r="BY28" s="34">
        <f>IFERROR(VLOOKUP(B28,'[1]1-BASE'!D$1:DA$65536,71,0),"")</f>
        <v>0</v>
      </c>
      <c r="BZ28" s="34">
        <f>IFERROR(VLOOKUP(B28,'[1]1-BASE'!D$1:DA$65536,72,0),"")</f>
        <v>0</v>
      </c>
      <c r="CA28" s="34">
        <f>IFERROR(VLOOKUP(B28,'[1]1-BASE'!D$1:DA$65536,73,0),"")</f>
        <v>0</v>
      </c>
      <c r="CB28" s="34">
        <f>IFERROR(VLOOKUP(B28,'[1]1-BASE'!D$1:DA$65536,74,0),"")</f>
        <v>0</v>
      </c>
      <c r="CC28" s="34">
        <f>IFERROR(VLOOKUP(B28,'[1]1-BASE'!D$1:DA$65536,75,0),"")</f>
        <v>0</v>
      </c>
      <c r="CD28" s="34">
        <f>IFERROR(VLOOKUP(B28,'[1]1-BASE'!D$1:DA$65536,82,0),"")</f>
        <v>0</v>
      </c>
    </row>
    <row r="29" spans="1:82" s="35" customFormat="1" ht="75" customHeight="1">
      <c r="A29" s="27"/>
      <c r="B29" s="28" t="s">
        <v>132</v>
      </c>
      <c r="C29" s="29" t="str">
        <f>IFERROR(VLOOKUP(B29,'[1]1-BASE'!D$1:CB$65536,2,0),"")</f>
        <v>3030Q00</v>
      </c>
      <c r="D29" s="29" t="str">
        <f>IFERROR(VLOOKUP(B29,'[1]1-BASE'!D$1:CB$65536,3,0),"")</f>
        <v>GIOX HOODIE</v>
      </c>
      <c r="E29" s="29" t="str">
        <f>IFERROR(VLOOKUP(B29,'[1]1-BASE'!D$1:CB$65536,4,0),"")</f>
        <v>900</v>
      </c>
      <c r="F29" s="29" t="str">
        <f>IFERROR(VLOOKUP(B29,'[1]1-BASE'!D$1:CB$65536,5,0),"")</f>
        <v>GREY MD MEL/YELLOW</v>
      </c>
      <c r="G29" s="27" t="str">
        <f>IFERROR(VLOOKUP(B29,'[1]1-BASE'!D$1:CB$65536,15,0),"")</f>
        <v>HIVER 2018</v>
      </c>
      <c r="H29" s="27" t="str">
        <f>IFERROR(VLOOKUP(B29,'[1]1-BASE'!D$1:CB$65536,17,0),"")</f>
        <v>MAN</v>
      </c>
      <c r="I29" s="30">
        <f>IFERROR(VLOOKUP(B29,'[1]1-BASE'!D$1:CB$65536,7,0),"")</f>
        <v>40</v>
      </c>
      <c r="J29" s="31">
        <f t="shared" si="0"/>
        <v>20</v>
      </c>
      <c r="K29" s="30">
        <f>IFERROR(VLOOKUP(B29,'[1]1-BASE'!D$1:CB$65536,8,0),"")</f>
        <v>0</v>
      </c>
      <c r="L29" s="31">
        <f t="shared" si="1"/>
        <v>0</v>
      </c>
      <c r="M29" s="29" t="str">
        <f>IFERROR(VLOOKUP(B29,'[1]1-BASE'!D$1:CB$65536,18,0),"")</f>
        <v>(vide)</v>
      </c>
      <c r="N29" s="32" t="str">
        <f>IFERROR(VLOOKUP(B29,'[1]1-BASE'!D$1:CB$65536,19,0),"")</f>
        <v>PCS</v>
      </c>
      <c r="O29" s="32">
        <f>IFERROR(VLOOKUP(B29,'[1]1-BASE'!D$1:CB$65536,20,0),"")</f>
        <v>3</v>
      </c>
      <c r="P29" s="33">
        <f>IFERROR(VLOOKUP(B29,'[1]1-BASE'!D$1:CB$65536,21,0),"")</f>
        <v>3</v>
      </c>
      <c r="Q29" s="34">
        <f>IFERROR(VLOOKUP(B29,'[1]1-BASE'!D$1:DA$65536,22,0),"")</f>
        <v>0</v>
      </c>
      <c r="R29" s="34">
        <f>IFERROR(VLOOKUP(B29,'[1]1-BASE'!D$1:DA$65536,23,0),"")</f>
        <v>0</v>
      </c>
      <c r="S29" s="34">
        <f>IFERROR(VLOOKUP(B29,'[1]1-BASE'!D$1:DA$65536,24,0),"")</f>
        <v>0</v>
      </c>
      <c r="T29" s="34">
        <f>IFERROR(VLOOKUP(B29,'[1]1-BASE'!D$1:DA$65536,25,0),"")</f>
        <v>0</v>
      </c>
      <c r="U29" s="34">
        <f>IFERROR(VLOOKUP(B29,'[1]1-BASE'!D$1:DA$65536,26,0),"")</f>
        <v>0</v>
      </c>
      <c r="V29" s="34">
        <f>IFERROR(VLOOKUP(B29,'[1]1-BASE'!D$1:DA$65536,27,0),"")</f>
        <v>0</v>
      </c>
      <c r="W29" s="34">
        <f>IFERROR(VLOOKUP(B29,'[1]1-BASE'!D$1:DA$65536,28,0),"")</f>
        <v>0</v>
      </c>
      <c r="X29" s="34">
        <f>IFERROR(VLOOKUP(B29,'[1]1-BASE'!D$1:DA$65536,29,0),"")</f>
        <v>0</v>
      </c>
      <c r="Y29" s="34">
        <f>IFERROR(VLOOKUP(B29,'[1]1-BASE'!D$1:DA$65536,30,0),"")</f>
        <v>0</v>
      </c>
      <c r="Z29" s="34">
        <f>IFERROR(VLOOKUP(B29,'[1]1-BASE'!D$1:DA$65536,31,0),"")</f>
        <v>0</v>
      </c>
      <c r="AA29" s="34">
        <f>IFERROR(VLOOKUP(B29,'[1]1-BASE'!D$1:DA$65536,32,0),"")</f>
        <v>0</v>
      </c>
      <c r="AB29" s="34">
        <f>IFERROR(VLOOKUP(B29,'[1]1-BASE'!D$1:DA$65536,33,0),"")</f>
        <v>0</v>
      </c>
      <c r="AC29" s="34">
        <f>IFERROR(VLOOKUP(B29,'[1]1-BASE'!D$1:DA$65536,34,0),"")</f>
        <v>0</v>
      </c>
      <c r="AD29" s="34">
        <f>IFERROR(VLOOKUP(B29,'[1]1-BASE'!D$1:DA$65536,35,0),"")</f>
        <v>0</v>
      </c>
      <c r="AE29" s="34">
        <f>IFERROR(VLOOKUP(B29,'[1]1-BASE'!D$1:DA$65536,36,0),"")</f>
        <v>0</v>
      </c>
      <c r="AF29" s="34">
        <f>IFERROR(VLOOKUP(B29,'[1]1-BASE'!D$1:DA$65536,37,0),"")</f>
        <v>0</v>
      </c>
      <c r="AG29" s="34">
        <f>IFERROR(VLOOKUP(B29,'[1]1-BASE'!D$1:DA$65536,38,0),"")</f>
        <v>0</v>
      </c>
      <c r="AH29" s="34">
        <f>IFERROR(VLOOKUP(B29,'[1]1-BASE'!D$1:DA$65536,39,0),"")</f>
        <v>0</v>
      </c>
      <c r="AI29" s="34">
        <f>IFERROR(VLOOKUP(B29,'[1]1-BASE'!D$1:DA$65536,40,0),"")</f>
        <v>0</v>
      </c>
      <c r="AJ29" s="34">
        <f>IFERROR(VLOOKUP(B29,'[1]1-BASE'!D$1:DA$65536,41,0),"")</f>
        <v>0</v>
      </c>
      <c r="AK29" s="34">
        <f>IFERROR(VLOOKUP(B29,'[1]1-BASE'!D$1:DA$65536,42,0),"")</f>
        <v>0</v>
      </c>
      <c r="AL29" s="34">
        <f>IFERROR(VLOOKUP(B29,'[1]1-BASE'!D$1:DA$65536,43,0),"")</f>
        <v>0</v>
      </c>
      <c r="AM29" s="34">
        <f>IFERROR(VLOOKUP(B29,'[1]1-BASE'!D$1:DA$65536,44,0),"")</f>
        <v>0</v>
      </c>
      <c r="AN29" s="34">
        <f>IFERROR(VLOOKUP(B29,'[1]1-BASE'!D$1:DA$65536,45,0),"")</f>
        <v>0</v>
      </c>
      <c r="AO29" s="34">
        <f>IFERROR(VLOOKUP(B29,'[1]1-BASE'!D$1:DA$65536,46,0),"")</f>
        <v>0</v>
      </c>
      <c r="AP29" s="34">
        <f>IFERROR(VLOOKUP(B29,'[1]1-BASE'!D$1:DA$65536,47,0),"")</f>
        <v>0</v>
      </c>
      <c r="AQ29" s="34">
        <f>IFERROR(VLOOKUP(B29,'[1]1-BASE'!D$1:DA$65536,48,0),"")</f>
        <v>0</v>
      </c>
      <c r="AR29" s="34">
        <f>IFERROR(VLOOKUP(B29,'[1]1-BASE'!D$1:DA$65536,49,0),"")</f>
        <v>0</v>
      </c>
      <c r="AS29" s="34">
        <f>IFERROR(VLOOKUP(B29,'[1]1-BASE'!D$1:DA$65536,50,0),"")</f>
        <v>0</v>
      </c>
      <c r="AT29" s="34">
        <f>IFERROR(VLOOKUP(B29,'[1]1-BASE'!D$1:DA$65536,51,0),"")</f>
        <v>0</v>
      </c>
      <c r="AU29" s="34">
        <f>IFERROR(VLOOKUP(B29,'[1]1-BASE'!D$1:DA$65536,52,0),"")</f>
        <v>0</v>
      </c>
      <c r="AV29" s="34">
        <f>IFERROR(VLOOKUP(B29,'[1]1-BASE'!D$1:DA$65536,53,0),"")</f>
        <v>0</v>
      </c>
      <c r="AW29" s="34">
        <f>IFERROR(VLOOKUP(B29,'[1]1-BASE'!D$1:DA$65536,54,0),"")</f>
        <v>0</v>
      </c>
      <c r="AX29" s="34">
        <f>IFERROR(VLOOKUP(B29,'[1]1-BASE'!D$1:DA$65536,55,0),"")</f>
        <v>0</v>
      </c>
      <c r="AY29" s="34">
        <f>IFERROR(VLOOKUP(B29,'[1]1-BASE'!D$1:DA$65536,87,0),"")</f>
        <v>0</v>
      </c>
      <c r="AZ29" s="34">
        <f>IFERROR(VLOOKUP(B29,'[1]1-BASE'!D$1:DA$65536,86,0),"")</f>
        <v>0</v>
      </c>
      <c r="BA29" s="34">
        <f>IFERROR(VLOOKUP(B29,'[1]1-BASE'!D$1:DA$65536,76,0),"")</f>
        <v>0</v>
      </c>
      <c r="BB29" s="34">
        <f>IFERROR(VLOOKUP(B29,'[1]1-BASE'!D$1:DA$65536,77,0),"")</f>
        <v>0</v>
      </c>
      <c r="BC29" s="34">
        <f>IFERROR(VLOOKUP(B29,'[1]1-BASE'!D$1:DA$65536,78,0),"")</f>
        <v>0</v>
      </c>
      <c r="BD29" s="34">
        <f>IFERROR(VLOOKUP(B29,'[1]1-BASE'!D$1:DA$65536,79,0),"")</f>
        <v>0</v>
      </c>
      <c r="BE29" s="34">
        <f>IFERROR(VLOOKUP(B29,'[1]1-BASE'!D$1:DA$65536,80,0),"")</f>
        <v>0</v>
      </c>
      <c r="BF29" s="34">
        <f>IFERROR(VLOOKUP(B29,'[1]1-BASE'!D$1:DA$65536,83,0),"")</f>
        <v>0</v>
      </c>
      <c r="BG29" s="34">
        <f>IFERROR(VLOOKUP(B29,'[1]1-BASE'!D$1:DA$65536,84,0),"")</f>
        <v>0</v>
      </c>
      <c r="BH29" s="34">
        <f>IFERROR(VLOOKUP(B29,'[1]1-BASE'!D$1:DA$65536,81,0),"")</f>
        <v>0</v>
      </c>
      <c r="BI29" s="34">
        <f>IFERROR(VLOOKUP(B29,'[1]1-BASE'!D$1:DA$65536,85,0),"")</f>
        <v>0</v>
      </c>
      <c r="BJ29" s="34">
        <f>IFERROR(VLOOKUP(B29,'[1]1-BASE'!D$1:DA$65536,56,0),"")</f>
        <v>0</v>
      </c>
      <c r="BK29" s="34">
        <f>IFERROR(VLOOKUP(B29,'[1]1-BASE'!D$1:DA$65536,58,0),"")</f>
        <v>0</v>
      </c>
      <c r="BL29" s="34">
        <f>IFERROR(VLOOKUP(B29,'[1]1-BASE'!D$1:DA$65536,59,0),"")</f>
        <v>0</v>
      </c>
      <c r="BM29" s="34">
        <f>IFERROR(VLOOKUP(B29,'[1]1-BASE'!D$1:DA$65536,61,0),"")</f>
        <v>0</v>
      </c>
      <c r="BN29" s="34">
        <f>IFERROR(VLOOKUP(B29,'[1]1-BASE'!D$1:DA$65536,63,0),"")</f>
        <v>0</v>
      </c>
      <c r="BO29" s="34">
        <f>IFERROR(VLOOKUP(B29,'[1]1-BASE'!D$1:DA$65536,65,0),"")</f>
        <v>0</v>
      </c>
      <c r="BP29" s="34">
        <f>IFERROR(VLOOKUP(B29,'[1]1-BASE'!D$1:DA$65536,57,0),"")</f>
        <v>0</v>
      </c>
      <c r="BQ29" s="34">
        <f>IFERROR(VLOOKUP(B29,'[1]1-BASE'!D$1:DA$65536,60,0),"")</f>
        <v>0</v>
      </c>
      <c r="BR29" s="34">
        <f>IFERROR(VLOOKUP(B29,'[1]1-BASE'!D$1:DA$65536,62,0),"")</f>
        <v>0</v>
      </c>
      <c r="BS29" s="34">
        <f>IFERROR(VLOOKUP(B29,'[1]1-BASE'!D$1:DA$65536,64,0),"")</f>
        <v>0</v>
      </c>
      <c r="BT29" s="34">
        <f>IFERROR(VLOOKUP(B29,'[1]1-BASE'!D$1:DA$65536,66,0),"")</f>
        <v>0</v>
      </c>
      <c r="BU29" s="34">
        <f>IFERROR(VLOOKUP(B29,'[1]1-BASE'!D$1:DA$65536,67,0),"")</f>
        <v>0</v>
      </c>
      <c r="BV29" s="34">
        <f>IFERROR(VLOOKUP(B29,'[1]1-BASE'!D$1:DA$65536,68,0),"")</f>
        <v>0</v>
      </c>
      <c r="BW29" s="34">
        <f>IFERROR(VLOOKUP(B29,'[1]1-BASE'!D$1:DA$65536,69,0),"")</f>
        <v>1</v>
      </c>
      <c r="BX29" s="34">
        <f>IFERROR(VLOOKUP(B29,'[1]1-BASE'!D$1:DA$65536,70,0),"")</f>
        <v>0</v>
      </c>
      <c r="BY29" s="34">
        <f>IFERROR(VLOOKUP(B29,'[1]1-BASE'!D$1:DA$65536,71,0),"")</f>
        <v>2</v>
      </c>
      <c r="BZ29" s="34">
        <f>IFERROR(VLOOKUP(B29,'[1]1-BASE'!D$1:DA$65536,72,0),"")</f>
        <v>0</v>
      </c>
      <c r="CA29" s="34">
        <f>IFERROR(VLOOKUP(B29,'[1]1-BASE'!D$1:DA$65536,73,0),"")</f>
        <v>0</v>
      </c>
      <c r="CB29" s="34">
        <f>IFERROR(VLOOKUP(B29,'[1]1-BASE'!D$1:DA$65536,74,0),"")</f>
        <v>0</v>
      </c>
      <c r="CC29" s="34">
        <f>IFERROR(VLOOKUP(B29,'[1]1-BASE'!D$1:DA$65536,75,0),"")</f>
        <v>0</v>
      </c>
      <c r="CD29" s="34">
        <f>IFERROR(VLOOKUP(B29,'[1]1-BASE'!D$1:DA$65536,82,0),"")</f>
        <v>0</v>
      </c>
    </row>
    <row r="30" spans="1:82" s="35" customFormat="1" ht="75" customHeight="1">
      <c r="A30" s="27"/>
      <c r="B30" s="28" t="s">
        <v>133</v>
      </c>
      <c r="C30" s="29" t="str">
        <f>IFERROR(VLOOKUP(B30,'[1]1-BASE'!D$1:CB$65536,2,0),"")</f>
        <v>30329A0</v>
      </c>
      <c r="D30" s="29" t="str">
        <f>IFERROR(VLOOKUP(B30,'[1]1-BASE'!D$1:CB$65536,3,0),"")</f>
        <v>SAMASSI SWEAT</v>
      </c>
      <c r="E30" s="29" t="str">
        <f>IFERROR(VLOOKUP(B30,'[1]1-BASE'!D$1:CB$65536,4,0),"")</f>
        <v>907</v>
      </c>
      <c r="F30" s="29" t="str">
        <f>IFERROR(VLOOKUP(B30,'[1]1-BASE'!D$1:CB$65536,5,0),"")</f>
        <v>BLACK/GREY MD TWISTED</v>
      </c>
      <c r="G30" s="27" t="str">
        <f>IFERROR(VLOOKUP(B30,'[1]1-BASE'!D$1:CB$65536,15,0),"")</f>
        <v>HIVER 2018</v>
      </c>
      <c r="H30" s="27" t="str">
        <f>IFERROR(VLOOKUP(B30,'[1]1-BASE'!D$1:CB$65536,17,0),"")</f>
        <v>MAN</v>
      </c>
      <c r="I30" s="30">
        <f>IFERROR(VLOOKUP(B30,'[1]1-BASE'!D$1:CB$65536,7,0),"")</f>
        <v>60</v>
      </c>
      <c r="J30" s="31">
        <f t="shared" si="0"/>
        <v>30</v>
      </c>
      <c r="K30" s="30">
        <f>IFERROR(VLOOKUP(B30,'[1]1-BASE'!D$1:CB$65536,8,0),"")</f>
        <v>0</v>
      </c>
      <c r="L30" s="31">
        <f t="shared" si="1"/>
        <v>0</v>
      </c>
      <c r="M30" s="29" t="str">
        <f>IFERROR(VLOOKUP(B30,'[1]1-BASE'!D$1:CB$65536,18,0),"")</f>
        <v>(vide)</v>
      </c>
      <c r="N30" s="32" t="str">
        <f>IFERROR(VLOOKUP(B30,'[1]1-BASE'!D$1:CB$65536,19,0),"")</f>
        <v>PCS</v>
      </c>
      <c r="O30" s="32">
        <f>IFERROR(VLOOKUP(B30,'[1]1-BASE'!D$1:CB$65536,20,0),"")</f>
        <v>3</v>
      </c>
      <c r="P30" s="33">
        <f>IFERROR(VLOOKUP(B30,'[1]1-BASE'!D$1:CB$65536,21,0),"")</f>
        <v>3</v>
      </c>
      <c r="Q30" s="34">
        <f>IFERROR(VLOOKUP(B30,'[1]1-BASE'!D$1:DA$65536,22,0),"")</f>
        <v>0</v>
      </c>
      <c r="R30" s="34">
        <f>IFERROR(VLOOKUP(B30,'[1]1-BASE'!D$1:DA$65536,23,0),"")</f>
        <v>0</v>
      </c>
      <c r="S30" s="34">
        <f>IFERROR(VLOOKUP(B30,'[1]1-BASE'!D$1:DA$65536,24,0),"")</f>
        <v>0</v>
      </c>
      <c r="T30" s="34">
        <f>IFERROR(VLOOKUP(B30,'[1]1-BASE'!D$1:DA$65536,25,0),"")</f>
        <v>0</v>
      </c>
      <c r="U30" s="34">
        <f>IFERROR(VLOOKUP(B30,'[1]1-BASE'!D$1:DA$65536,26,0),"")</f>
        <v>0</v>
      </c>
      <c r="V30" s="34">
        <f>IFERROR(VLOOKUP(B30,'[1]1-BASE'!D$1:DA$65536,27,0),"")</f>
        <v>0</v>
      </c>
      <c r="W30" s="34">
        <f>IFERROR(VLOOKUP(B30,'[1]1-BASE'!D$1:DA$65536,28,0),"")</f>
        <v>0</v>
      </c>
      <c r="X30" s="34">
        <f>IFERROR(VLOOKUP(B30,'[1]1-BASE'!D$1:DA$65536,29,0),"")</f>
        <v>0</v>
      </c>
      <c r="Y30" s="34">
        <f>IFERROR(VLOOKUP(B30,'[1]1-BASE'!D$1:DA$65536,30,0),"")</f>
        <v>0</v>
      </c>
      <c r="Z30" s="34">
        <f>IFERROR(VLOOKUP(B30,'[1]1-BASE'!D$1:DA$65536,31,0),"")</f>
        <v>0</v>
      </c>
      <c r="AA30" s="34">
        <f>IFERROR(VLOOKUP(B30,'[1]1-BASE'!D$1:DA$65536,32,0),"")</f>
        <v>0</v>
      </c>
      <c r="AB30" s="34">
        <f>IFERROR(VLOOKUP(B30,'[1]1-BASE'!D$1:DA$65536,33,0),"")</f>
        <v>0</v>
      </c>
      <c r="AC30" s="34">
        <f>IFERROR(VLOOKUP(B30,'[1]1-BASE'!D$1:DA$65536,34,0),"")</f>
        <v>0</v>
      </c>
      <c r="AD30" s="34">
        <f>IFERROR(VLOOKUP(B30,'[1]1-BASE'!D$1:DA$65536,35,0),"")</f>
        <v>0</v>
      </c>
      <c r="AE30" s="34">
        <f>IFERROR(VLOOKUP(B30,'[1]1-BASE'!D$1:DA$65536,36,0),"")</f>
        <v>0</v>
      </c>
      <c r="AF30" s="34">
        <f>IFERROR(VLOOKUP(B30,'[1]1-BASE'!D$1:DA$65536,37,0),"")</f>
        <v>0</v>
      </c>
      <c r="AG30" s="34">
        <f>IFERROR(VLOOKUP(B30,'[1]1-BASE'!D$1:DA$65536,38,0),"")</f>
        <v>0</v>
      </c>
      <c r="AH30" s="34">
        <f>IFERROR(VLOOKUP(B30,'[1]1-BASE'!D$1:DA$65536,39,0),"")</f>
        <v>0</v>
      </c>
      <c r="AI30" s="34">
        <f>IFERROR(VLOOKUP(B30,'[1]1-BASE'!D$1:DA$65536,40,0),"")</f>
        <v>0</v>
      </c>
      <c r="AJ30" s="34">
        <f>IFERROR(VLOOKUP(B30,'[1]1-BASE'!D$1:DA$65536,41,0),"")</f>
        <v>0</v>
      </c>
      <c r="AK30" s="34">
        <f>IFERROR(VLOOKUP(B30,'[1]1-BASE'!D$1:DA$65536,42,0),"")</f>
        <v>0</v>
      </c>
      <c r="AL30" s="34">
        <f>IFERROR(VLOOKUP(B30,'[1]1-BASE'!D$1:DA$65536,43,0),"")</f>
        <v>0</v>
      </c>
      <c r="AM30" s="34">
        <f>IFERROR(VLOOKUP(B30,'[1]1-BASE'!D$1:DA$65536,44,0),"")</f>
        <v>0</v>
      </c>
      <c r="AN30" s="34">
        <f>IFERROR(VLOOKUP(B30,'[1]1-BASE'!D$1:DA$65536,45,0),"")</f>
        <v>0</v>
      </c>
      <c r="AO30" s="34">
        <f>IFERROR(VLOOKUP(B30,'[1]1-BASE'!D$1:DA$65536,46,0),"")</f>
        <v>0</v>
      </c>
      <c r="AP30" s="34">
        <f>IFERROR(VLOOKUP(B30,'[1]1-BASE'!D$1:DA$65536,47,0),"")</f>
        <v>0</v>
      </c>
      <c r="AQ30" s="34">
        <f>IFERROR(VLOOKUP(B30,'[1]1-BASE'!D$1:DA$65536,48,0),"")</f>
        <v>0</v>
      </c>
      <c r="AR30" s="34">
        <f>IFERROR(VLOOKUP(B30,'[1]1-BASE'!D$1:DA$65536,49,0),"")</f>
        <v>0</v>
      </c>
      <c r="AS30" s="34">
        <f>IFERROR(VLOOKUP(B30,'[1]1-BASE'!D$1:DA$65536,50,0),"")</f>
        <v>0</v>
      </c>
      <c r="AT30" s="34">
        <f>IFERROR(VLOOKUP(B30,'[1]1-BASE'!D$1:DA$65536,51,0),"")</f>
        <v>0</v>
      </c>
      <c r="AU30" s="34">
        <f>IFERROR(VLOOKUP(B30,'[1]1-BASE'!D$1:DA$65536,52,0),"")</f>
        <v>0</v>
      </c>
      <c r="AV30" s="34">
        <f>IFERROR(VLOOKUP(B30,'[1]1-BASE'!D$1:DA$65536,53,0),"")</f>
        <v>0</v>
      </c>
      <c r="AW30" s="34">
        <f>IFERROR(VLOOKUP(B30,'[1]1-BASE'!D$1:DA$65536,54,0),"")</f>
        <v>0</v>
      </c>
      <c r="AX30" s="34">
        <f>IFERROR(VLOOKUP(B30,'[1]1-BASE'!D$1:DA$65536,55,0),"")</f>
        <v>0</v>
      </c>
      <c r="AY30" s="34">
        <f>IFERROR(VLOOKUP(B30,'[1]1-BASE'!D$1:DA$65536,87,0),"")</f>
        <v>0</v>
      </c>
      <c r="AZ30" s="34">
        <f>IFERROR(VLOOKUP(B30,'[1]1-BASE'!D$1:DA$65536,86,0),"")</f>
        <v>0</v>
      </c>
      <c r="BA30" s="34">
        <f>IFERROR(VLOOKUP(B30,'[1]1-BASE'!D$1:DA$65536,76,0),"")</f>
        <v>0</v>
      </c>
      <c r="BB30" s="34">
        <f>IFERROR(VLOOKUP(B30,'[1]1-BASE'!D$1:DA$65536,77,0),"")</f>
        <v>0</v>
      </c>
      <c r="BC30" s="34">
        <f>IFERROR(VLOOKUP(B30,'[1]1-BASE'!D$1:DA$65536,78,0),"")</f>
        <v>0</v>
      </c>
      <c r="BD30" s="34">
        <f>IFERROR(VLOOKUP(B30,'[1]1-BASE'!D$1:DA$65536,79,0),"")</f>
        <v>0</v>
      </c>
      <c r="BE30" s="34">
        <f>IFERROR(VLOOKUP(B30,'[1]1-BASE'!D$1:DA$65536,80,0),"")</f>
        <v>0</v>
      </c>
      <c r="BF30" s="34">
        <f>IFERROR(VLOOKUP(B30,'[1]1-BASE'!D$1:DA$65536,83,0),"")</f>
        <v>0</v>
      </c>
      <c r="BG30" s="34">
        <f>IFERROR(VLOOKUP(B30,'[1]1-BASE'!D$1:DA$65536,84,0),"")</f>
        <v>0</v>
      </c>
      <c r="BH30" s="34">
        <f>IFERROR(VLOOKUP(B30,'[1]1-BASE'!D$1:DA$65536,81,0),"")</f>
        <v>0</v>
      </c>
      <c r="BI30" s="34">
        <f>IFERROR(VLOOKUP(B30,'[1]1-BASE'!D$1:DA$65536,85,0),"")</f>
        <v>0</v>
      </c>
      <c r="BJ30" s="34">
        <f>IFERROR(VLOOKUP(B30,'[1]1-BASE'!D$1:DA$65536,56,0),"")</f>
        <v>0</v>
      </c>
      <c r="BK30" s="34">
        <f>IFERROR(VLOOKUP(B30,'[1]1-BASE'!D$1:DA$65536,58,0),"")</f>
        <v>0</v>
      </c>
      <c r="BL30" s="34">
        <f>IFERROR(VLOOKUP(B30,'[1]1-BASE'!D$1:DA$65536,59,0),"")</f>
        <v>0</v>
      </c>
      <c r="BM30" s="34">
        <f>IFERROR(VLOOKUP(B30,'[1]1-BASE'!D$1:DA$65536,61,0),"")</f>
        <v>0</v>
      </c>
      <c r="BN30" s="34">
        <f>IFERROR(VLOOKUP(B30,'[1]1-BASE'!D$1:DA$65536,63,0),"")</f>
        <v>0</v>
      </c>
      <c r="BO30" s="34">
        <f>IFERROR(VLOOKUP(B30,'[1]1-BASE'!D$1:DA$65536,65,0),"")</f>
        <v>0</v>
      </c>
      <c r="BP30" s="34">
        <f>IFERROR(VLOOKUP(B30,'[1]1-BASE'!D$1:DA$65536,57,0),"")</f>
        <v>0</v>
      </c>
      <c r="BQ30" s="34">
        <f>IFERROR(VLOOKUP(B30,'[1]1-BASE'!D$1:DA$65536,60,0),"")</f>
        <v>0</v>
      </c>
      <c r="BR30" s="34">
        <f>IFERROR(VLOOKUP(B30,'[1]1-BASE'!D$1:DA$65536,62,0),"")</f>
        <v>0</v>
      </c>
      <c r="BS30" s="34">
        <f>IFERROR(VLOOKUP(B30,'[1]1-BASE'!D$1:DA$65536,64,0),"")</f>
        <v>0</v>
      </c>
      <c r="BT30" s="34">
        <f>IFERROR(VLOOKUP(B30,'[1]1-BASE'!D$1:DA$65536,66,0),"")</f>
        <v>0</v>
      </c>
      <c r="BU30" s="34">
        <f>IFERROR(VLOOKUP(B30,'[1]1-BASE'!D$1:DA$65536,67,0),"")</f>
        <v>0</v>
      </c>
      <c r="BV30" s="34">
        <f>IFERROR(VLOOKUP(B30,'[1]1-BASE'!D$1:DA$65536,68,0),"")</f>
        <v>0</v>
      </c>
      <c r="BW30" s="34">
        <f>IFERROR(VLOOKUP(B30,'[1]1-BASE'!D$1:DA$65536,69,0),"")</f>
        <v>1</v>
      </c>
      <c r="BX30" s="34">
        <f>IFERROR(VLOOKUP(B30,'[1]1-BASE'!D$1:DA$65536,70,0),"")</f>
        <v>0</v>
      </c>
      <c r="BY30" s="34">
        <f>IFERROR(VLOOKUP(B30,'[1]1-BASE'!D$1:DA$65536,71,0),"")</f>
        <v>0</v>
      </c>
      <c r="BZ30" s="34">
        <f>IFERROR(VLOOKUP(B30,'[1]1-BASE'!D$1:DA$65536,72,0),"")</f>
        <v>0</v>
      </c>
      <c r="CA30" s="34">
        <f>IFERROR(VLOOKUP(B30,'[1]1-BASE'!D$1:DA$65536,73,0),"")</f>
        <v>2</v>
      </c>
      <c r="CB30" s="34">
        <f>IFERROR(VLOOKUP(B30,'[1]1-BASE'!D$1:DA$65536,74,0),"")</f>
        <v>0</v>
      </c>
      <c r="CC30" s="34">
        <f>IFERROR(VLOOKUP(B30,'[1]1-BASE'!D$1:DA$65536,75,0),"")</f>
        <v>0</v>
      </c>
      <c r="CD30" s="34">
        <f>IFERROR(VLOOKUP(B30,'[1]1-BASE'!D$1:DA$65536,82,0),"")</f>
        <v>0</v>
      </c>
    </row>
    <row r="31" spans="1:82" s="35" customFormat="1" ht="75" customHeight="1">
      <c r="A31" s="27"/>
      <c r="B31" s="28" t="s">
        <v>134</v>
      </c>
      <c r="C31" s="29" t="str">
        <f>IFERROR(VLOOKUP(B31,'[1]1-BASE'!D$1:CB$65536,2,0),"")</f>
        <v>30329A0</v>
      </c>
      <c r="D31" s="29" t="str">
        <f>IFERROR(VLOOKUP(B31,'[1]1-BASE'!D$1:CB$65536,3,0),"")</f>
        <v>SAMASSI SWEAT</v>
      </c>
      <c r="E31" s="29" t="str">
        <f>IFERROR(VLOOKUP(B31,'[1]1-BASE'!D$1:CB$65536,4,0),"")</f>
        <v>914</v>
      </c>
      <c r="F31" s="29" t="str">
        <f>IFERROR(VLOOKUP(B31,'[1]1-BASE'!D$1:CB$65536,5,0),"")</f>
        <v>BEIGE TWISTED/BLUE</v>
      </c>
      <c r="G31" s="27" t="str">
        <f>IFERROR(VLOOKUP(B31,'[1]1-BASE'!D$1:CB$65536,15,0),"")</f>
        <v>HIVER 2018</v>
      </c>
      <c r="H31" s="27" t="str">
        <f>IFERROR(VLOOKUP(B31,'[1]1-BASE'!D$1:CB$65536,17,0),"")</f>
        <v>MAN</v>
      </c>
      <c r="I31" s="30">
        <f>IFERROR(VLOOKUP(B31,'[1]1-BASE'!D$1:CB$65536,7,0),"")</f>
        <v>60</v>
      </c>
      <c r="J31" s="31">
        <f t="shared" si="0"/>
        <v>30</v>
      </c>
      <c r="K31" s="30">
        <f>IFERROR(VLOOKUP(B31,'[1]1-BASE'!D$1:CB$65536,8,0),"")</f>
        <v>0</v>
      </c>
      <c r="L31" s="31">
        <f t="shared" si="1"/>
        <v>0</v>
      </c>
      <c r="M31" s="29" t="str">
        <f>IFERROR(VLOOKUP(B31,'[1]1-BASE'!D$1:CB$65536,18,0),"")</f>
        <v>(vide)</v>
      </c>
      <c r="N31" s="32" t="str">
        <f>IFERROR(VLOOKUP(B31,'[1]1-BASE'!D$1:CB$65536,19,0),"")</f>
        <v>PCS</v>
      </c>
      <c r="O31" s="32">
        <f>IFERROR(VLOOKUP(B31,'[1]1-BASE'!D$1:CB$65536,20,0),"")</f>
        <v>11</v>
      </c>
      <c r="P31" s="33">
        <f>IFERROR(VLOOKUP(B31,'[1]1-BASE'!D$1:CB$65536,21,0),"")</f>
        <v>11</v>
      </c>
      <c r="Q31" s="34">
        <f>IFERROR(VLOOKUP(B31,'[1]1-BASE'!D$1:DA$65536,22,0),"")</f>
        <v>0</v>
      </c>
      <c r="R31" s="34">
        <f>IFERROR(VLOOKUP(B31,'[1]1-BASE'!D$1:DA$65536,23,0),"")</f>
        <v>0</v>
      </c>
      <c r="S31" s="34">
        <f>IFERROR(VLOOKUP(B31,'[1]1-BASE'!D$1:DA$65536,24,0),"")</f>
        <v>0</v>
      </c>
      <c r="T31" s="34">
        <f>IFERROR(VLOOKUP(B31,'[1]1-BASE'!D$1:DA$65536,25,0),"")</f>
        <v>0</v>
      </c>
      <c r="U31" s="34">
        <f>IFERROR(VLOOKUP(B31,'[1]1-BASE'!D$1:DA$65536,26,0),"")</f>
        <v>0</v>
      </c>
      <c r="V31" s="34">
        <f>IFERROR(VLOOKUP(B31,'[1]1-BASE'!D$1:DA$65536,27,0),"")</f>
        <v>0</v>
      </c>
      <c r="W31" s="34">
        <f>IFERROR(VLOOKUP(B31,'[1]1-BASE'!D$1:DA$65536,28,0),"")</f>
        <v>0</v>
      </c>
      <c r="X31" s="34">
        <f>IFERROR(VLOOKUP(B31,'[1]1-BASE'!D$1:DA$65536,29,0),"")</f>
        <v>0</v>
      </c>
      <c r="Y31" s="34">
        <f>IFERROR(VLOOKUP(B31,'[1]1-BASE'!D$1:DA$65536,30,0),"")</f>
        <v>0</v>
      </c>
      <c r="Z31" s="34">
        <f>IFERROR(VLOOKUP(B31,'[1]1-BASE'!D$1:DA$65536,31,0),"")</f>
        <v>0</v>
      </c>
      <c r="AA31" s="34">
        <f>IFERROR(VLOOKUP(B31,'[1]1-BASE'!D$1:DA$65536,32,0),"")</f>
        <v>0</v>
      </c>
      <c r="AB31" s="34">
        <f>IFERROR(VLOOKUP(B31,'[1]1-BASE'!D$1:DA$65536,33,0),"")</f>
        <v>0</v>
      </c>
      <c r="AC31" s="34">
        <f>IFERROR(VLOOKUP(B31,'[1]1-BASE'!D$1:DA$65536,34,0),"")</f>
        <v>0</v>
      </c>
      <c r="AD31" s="34">
        <f>IFERROR(VLOOKUP(B31,'[1]1-BASE'!D$1:DA$65536,35,0),"")</f>
        <v>0</v>
      </c>
      <c r="AE31" s="34">
        <f>IFERROR(VLOOKUP(B31,'[1]1-BASE'!D$1:DA$65536,36,0),"")</f>
        <v>0</v>
      </c>
      <c r="AF31" s="34">
        <f>IFERROR(VLOOKUP(B31,'[1]1-BASE'!D$1:DA$65536,37,0),"")</f>
        <v>0</v>
      </c>
      <c r="AG31" s="34">
        <f>IFERROR(VLOOKUP(B31,'[1]1-BASE'!D$1:DA$65536,38,0),"")</f>
        <v>0</v>
      </c>
      <c r="AH31" s="34">
        <f>IFERROR(VLOOKUP(B31,'[1]1-BASE'!D$1:DA$65536,39,0),"")</f>
        <v>0</v>
      </c>
      <c r="AI31" s="34">
        <f>IFERROR(VLOOKUP(B31,'[1]1-BASE'!D$1:DA$65536,40,0),"")</f>
        <v>0</v>
      </c>
      <c r="AJ31" s="34">
        <f>IFERROR(VLOOKUP(B31,'[1]1-BASE'!D$1:DA$65536,41,0),"")</f>
        <v>0</v>
      </c>
      <c r="AK31" s="34">
        <f>IFERROR(VLOOKUP(B31,'[1]1-BASE'!D$1:DA$65536,42,0),"")</f>
        <v>0</v>
      </c>
      <c r="AL31" s="34">
        <f>IFERROR(VLOOKUP(B31,'[1]1-BASE'!D$1:DA$65536,43,0),"")</f>
        <v>0</v>
      </c>
      <c r="AM31" s="34">
        <f>IFERROR(VLOOKUP(B31,'[1]1-BASE'!D$1:DA$65536,44,0),"")</f>
        <v>0</v>
      </c>
      <c r="AN31" s="34">
        <f>IFERROR(VLOOKUP(B31,'[1]1-BASE'!D$1:DA$65536,45,0),"")</f>
        <v>0</v>
      </c>
      <c r="AO31" s="34">
        <f>IFERROR(VLOOKUP(B31,'[1]1-BASE'!D$1:DA$65536,46,0),"")</f>
        <v>0</v>
      </c>
      <c r="AP31" s="34">
        <f>IFERROR(VLOOKUP(B31,'[1]1-BASE'!D$1:DA$65536,47,0),"")</f>
        <v>0</v>
      </c>
      <c r="AQ31" s="34">
        <f>IFERROR(VLOOKUP(B31,'[1]1-BASE'!D$1:DA$65536,48,0),"")</f>
        <v>0</v>
      </c>
      <c r="AR31" s="34">
        <f>IFERROR(VLOOKUP(B31,'[1]1-BASE'!D$1:DA$65536,49,0),"")</f>
        <v>0</v>
      </c>
      <c r="AS31" s="34">
        <f>IFERROR(VLOOKUP(B31,'[1]1-BASE'!D$1:DA$65536,50,0),"")</f>
        <v>0</v>
      </c>
      <c r="AT31" s="34">
        <f>IFERROR(VLOOKUP(B31,'[1]1-BASE'!D$1:DA$65536,51,0),"")</f>
        <v>0</v>
      </c>
      <c r="AU31" s="34">
        <f>IFERROR(VLOOKUP(B31,'[1]1-BASE'!D$1:DA$65536,52,0),"")</f>
        <v>0</v>
      </c>
      <c r="AV31" s="34">
        <f>IFERROR(VLOOKUP(B31,'[1]1-BASE'!D$1:DA$65536,53,0),"")</f>
        <v>0</v>
      </c>
      <c r="AW31" s="34">
        <f>IFERROR(VLOOKUP(B31,'[1]1-BASE'!D$1:DA$65536,54,0),"")</f>
        <v>0</v>
      </c>
      <c r="AX31" s="34">
        <f>IFERROR(VLOOKUP(B31,'[1]1-BASE'!D$1:DA$65536,55,0),"")</f>
        <v>0</v>
      </c>
      <c r="AY31" s="34">
        <f>IFERROR(VLOOKUP(B31,'[1]1-BASE'!D$1:DA$65536,87,0),"")</f>
        <v>0</v>
      </c>
      <c r="AZ31" s="34">
        <f>IFERROR(VLOOKUP(B31,'[1]1-BASE'!D$1:DA$65536,86,0),"")</f>
        <v>0</v>
      </c>
      <c r="BA31" s="34">
        <f>IFERROR(VLOOKUP(B31,'[1]1-BASE'!D$1:DA$65536,76,0),"")</f>
        <v>0</v>
      </c>
      <c r="BB31" s="34">
        <f>IFERROR(VLOOKUP(B31,'[1]1-BASE'!D$1:DA$65536,77,0),"")</f>
        <v>0</v>
      </c>
      <c r="BC31" s="34">
        <f>IFERROR(VLOOKUP(B31,'[1]1-BASE'!D$1:DA$65536,78,0),"")</f>
        <v>0</v>
      </c>
      <c r="BD31" s="34">
        <f>IFERROR(VLOOKUP(B31,'[1]1-BASE'!D$1:DA$65536,79,0),"")</f>
        <v>0</v>
      </c>
      <c r="BE31" s="34">
        <f>IFERROR(VLOOKUP(B31,'[1]1-BASE'!D$1:DA$65536,80,0),"")</f>
        <v>0</v>
      </c>
      <c r="BF31" s="34">
        <f>IFERROR(VLOOKUP(B31,'[1]1-BASE'!D$1:DA$65536,83,0),"")</f>
        <v>0</v>
      </c>
      <c r="BG31" s="34">
        <f>IFERROR(VLOOKUP(B31,'[1]1-BASE'!D$1:DA$65536,84,0),"")</f>
        <v>0</v>
      </c>
      <c r="BH31" s="34">
        <f>IFERROR(VLOOKUP(B31,'[1]1-BASE'!D$1:DA$65536,81,0),"")</f>
        <v>0</v>
      </c>
      <c r="BI31" s="34">
        <f>IFERROR(VLOOKUP(B31,'[1]1-BASE'!D$1:DA$65536,85,0),"")</f>
        <v>0</v>
      </c>
      <c r="BJ31" s="34">
        <f>IFERROR(VLOOKUP(B31,'[1]1-BASE'!D$1:DA$65536,56,0),"")</f>
        <v>0</v>
      </c>
      <c r="BK31" s="34">
        <f>IFERROR(VLOOKUP(B31,'[1]1-BASE'!D$1:DA$65536,58,0),"")</f>
        <v>0</v>
      </c>
      <c r="BL31" s="34">
        <f>IFERROR(VLOOKUP(B31,'[1]1-BASE'!D$1:DA$65536,59,0),"")</f>
        <v>0</v>
      </c>
      <c r="BM31" s="34">
        <f>IFERROR(VLOOKUP(B31,'[1]1-BASE'!D$1:DA$65536,61,0),"")</f>
        <v>0</v>
      </c>
      <c r="BN31" s="34">
        <f>IFERROR(VLOOKUP(B31,'[1]1-BASE'!D$1:DA$65536,63,0),"")</f>
        <v>0</v>
      </c>
      <c r="BO31" s="34">
        <f>IFERROR(VLOOKUP(B31,'[1]1-BASE'!D$1:DA$65536,65,0),"")</f>
        <v>0</v>
      </c>
      <c r="BP31" s="34">
        <f>IFERROR(VLOOKUP(B31,'[1]1-BASE'!D$1:DA$65536,57,0),"")</f>
        <v>0</v>
      </c>
      <c r="BQ31" s="34">
        <f>IFERROR(VLOOKUP(B31,'[1]1-BASE'!D$1:DA$65536,60,0),"")</f>
        <v>0</v>
      </c>
      <c r="BR31" s="34">
        <f>IFERROR(VLOOKUP(B31,'[1]1-BASE'!D$1:DA$65536,62,0),"")</f>
        <v>0</v>
      </c>
      <c r="BS31" s="34">
        <f>IFERROR(VLOOKUP(B31,'[1]1-BASE'!D$1:DA$65536,64,0),"")</f>
        <v>0</v>
      </c>
      <c r="BT31" s="34">
        <f>IFERROR(VLOOKUP(B31,'[1]1-BASE'!D$1:DA$65536,66,0),"")</f>
        <v>0</v>
      </c>
      <c r="BU31" s="34">
        <f>IFERROR(VLOOKUP(B31,'[1]1-BASE'!D$1:DA$65536,67,0),"")</f>
        <v>0</v>
      </c>
      <c r="BV31" s="34">
        <f>IFERROR(VLOOKUP(B31,'[1]1-BASE'!D$1:DA$65536,68,0),"")</f>
        <v>0</v>
      </c>
      <c r="BW31" s="34">
        <f>IFERROR(VLOOKUP(B31,'[1]1-BASE'!D$1:DA$65536,69,0),"")</f>
        <v>2</v>
      </c>
      <c r="BX31" s="34">
        <f>IFERROR(VLOOKUP(B31,'[1]1-BASE'!D$1:DA$65536,70,0),"")</f>
        <v>0</v>
      </c>
      <c r="BY31" s="34">
        <f>IFERROR(VLOOKUP(B31,'[1]1-BASE'!D$1:DA$65536,71,0),"")</f>
        <v>0</v>
      </c>
      <c r="BZ31" s="34">
        <f>IFERROR(VLOOKUP(B31,'[1]1-BASE'!D$1:DA$65536,72,0),"")</f>
        <v>0</v>
      </c>
      <c r="CA31" s="34">
        <f>IFERROR(VLOOKUP(B31,'[1]1-BASE'!D$1:DA$65536,73,0),"")</f>
        <v>9</v>
      </c>
      <c r="CB31" s="34">
        <f>IFERROR(VLOOKUP(B31,'[1]1-BASE'!D$1:DA$65536,74,0),"")</f>
        <v>0</v>
      </c>
      <c r="CC31" s="34">
        <f>IFERROR(VLOOKUP(B31,'[1]1-BASE'!D$1:DA$65536,75,0),"")</f>
        <v>0</v>
      </c>
      <c r="CD31" s="34">
        <f>IFERROR(VLOOKUP(B31,'[1]1-BASE'!D$1:DA$65536,82,0),"")</f>
        <v>0</v>
      </c>
    </row>
    <row r="32" spans="1:82" s="35" customFormat="1" ht="75" customHeight="1">
      <c r="A32" s="27"/>
      <c r="B32" s="28" t="s">
        <v>135</v>
      </c>
      <c r="C32" s="29" t="str">
        <f>IFERROR(VLOOKUP(B32,'[1]1-BASE'!D$1:CB$65536,2,0),"")</f>
        <v>30329E0</v>
      </c>
      <c r="D32" s="29" t="str">
        <f>IFERROR(VLOOKUP(B32,'[1]1-BASE'!D$1:CB$65536,3,0),"")</f>
        <v>SALBORO PANTS</v>
      </c>
      <c r="E32" s="29" t="str">
        <f>IFERROR(VLOOKUP(B32,'[1]1-BASE'!D$1:CB$65536,4,0),"")</f>
        <v>903</v>
      </c>
      <c r="F32" s="29" t="str">
        <f>IFERROR(VLOOKUP(B32,'[1]1-BASE'!D$1:CB$65536,5,0),"")</f>
        <v>BLACK/ORANGE FLUO</v>
      </c>
      <c r="G32" s="27" t="str">
        <f>IFERROR(VLOOKUP(B32,'[1]1-BASE'!D$1:CB$65536,15,0),"")</f>
        <v>HIVER 2018</v>
      </c>
      <c r="H32" s="27" t="str">
        <f>IFERROR(VLOOKUP(B32,'[1]1-BASE'!D$1:CB$65536,17,0),"")</f>
        <v>MAN</v>
      </c>
      <c r="I32" s="30">
        <f>IFERROR(VLOOKUP(B32,'[1]1-BASE'!D$1:CB$65536,7,0),"")</f>
        <v>45</v>
      </c>
      <c r="J32" s="31">
        <f t="shared" si="0"/>
        <v>22.5</v>
      </c>
      <c r="K32" s="30">
        <f>IFERROR(VLOOKUP(B32,'[1]1-BASE'!D$1:CB$65536,8,0),"")</f>
        <v>0</v>
      </c>
      <c r="L32" s="31">
        <f t="shared" si="1"/>
        <v>0</v>
      </c>
      <c r="M32" s="29" t="str">
        <f>IFERROR(VLOOKUP(B32,'[1]1-BASE'!D$1:CB$65536,18,0),"")</f>
        <v>(vide)</v>
      </c>
      <c r="N32" s="32" t="str">
        <f>IFERROR(VLOOKUP(B32,'[1]1-BASE'!D$1:CB$65536,19,0),"")</f>
        <v>PCS</v>
      </c>
      <c r="O32" s="32">
        <f>IFERROR(VLOOKUP(B32,'[1]1-BASE'!D$1:CB$65536,20,0),"")</f>
        <v>1</v>
      </c>
      <c r="P32" s="33">
        <f>IFERROR(VLOOKUP(B32,'[1]1-BASE'!D$1:CB$65536,21,0),"")</f>
        <v>1</v>
      </c>
      <c r="Q32" s="34">
        <f>IFERROR(VLOOKUP(B32,'[1]1-BASE'!D$1:DA$65536,22,0),"")</f>
        <v>0</v>
      </c>
      <c r="R32" s="34">
        <f>IFERROR(VLOOKUP(B32,'[1]1-BASE'!D$1:DA$65536,23,0),"")</f>
        <v>0</v>
      </c>
      <c r="S32" s="34">
        <f>IFERROR(VLOOKUP(B32,'[1]1-BASE'!D$1:DA$65536,24,0),"")</f>
        <v>0</v>
      </c>
      <c r="T32" s="34">
        <f>IFERROR(VLOOKUP(B32,'[1]1-BASE'!D$1:DA$65536,25,0),"")</f>
        <v>0</v>
      </c>
      <c r="U32" s="34">
        <f>IFERROR(VLOOKUP(B32,'[1]1-BASE'!D$1:DA$65536,26,0),"")</f>
        <v>0</v>
      </c>
      <c r="V32" s="34">
        <f>IFERROR(VLOOKUP(B32,'[1]1-BASE'!D$1:DA$65536,27,0),"")</f>
        <v>0</v>
      </c>
      <c r="W32" s="34">
        <f>IFERROR(VLOOKUP(B32,'[1]1-BASE'!D$1:DA$65536,28,0),"")</f>
        <v>0</v>
      </c>
      <c r="X32" s="34">
        <f>IFERROR(VLOOKUP(B32,'[1]1-BASE'!D$1:DA$65536,29,0),"")</f>
        <v>0</v>
      </c>
      <c r="Y32" s="34">
        <f>IFERROR(VLOOKUP(B32,'[1]1-BASE'!D$1:DA$65536,30,0),"")</f>
        <v>0</v>
      </c>
      <c r="Z32" s="34">
        <f>IFERROR(VLOOKUP(B32,'[1]1-BASE'!D$1:DA$65536,31,0),"")</f>
        <v>0</v>
      </c>
      <c r="AA32" s="34">
        <f>IFERROR(VLOOKUP(B32,'[1]1-BASE'!D$1:DA$65536,32,0),"")</f>
        <v>0</v>
      </c>
      <c r="AB32" s="34">
        <f>IFERROR(VLOOKUP(B32,'[1]1-BASE'!D$1:DA$65536,33,0),"")</f>
        <v>0</v>
      </c>
      <c r="AC32" s="34">
        <f>IFERROR(VLOOKUP(B32,'[1]1-BASE'!D$1:DA$65536,34,0),"")</f>
        <v>0</v>
      </c>
      <c r="AD32" s="34">
        <f>IFERROR(VLOOKUP(B32,'[1]1-BASE'!D$1:DA$65536,35,0),"")</f>
        <v>0</v>
      </c>
      <c r="AE32" s="34">
        <f>IFERROR(VLOOKUP(B32,'[1]1-BASE'!D$1:DA$65536,36,0),"")</f>
        <v>0</v>
      </c>
      <c r="AF32" s="34">
        <f>IFERROR(VLOOKUP(B32,'[1]1-BASE'!D$1:DA$65536,37,0),"")</f>
        <v>0</v>
      </c>
      <c r="AG32" s="34">
        <f>IFERROR(VLOOKUP(B32,'[1]1-BASE'!D$1:DA$65536,38,0),"")</f>
        <v>0</v>
      </c>
      <c r="AH32" s="34">
        <f>IFERROR(VLOOKUP(B32,'[1]1-BASE'!D$1:DA$65536,39,0),"")</f>
        <v>0</v>
      </c>
      <c r="AI32" s="34">
        <f>IFERROR(VLOOKUP(B32,'[1]1-BASE'!D$1:DA$65536,40,0),"")</f>
        <v>0</v>
      </c>
      <c r="AJ32" s="34">
        <f>IFERROR(VLOOKUP(B32,'[1]1-BASE'!D$1:DA$65536,41,0),"")</f>
        <v>0</v>
      </c>
      <c r="AK32" s="34">
        <f>IFERROR(VLOOKUP(B32,'[1]1-BASE'!D$1:DA$65536,42,0),"")</f>
        <v>0</v>
      </c>
      <c r="AL32" s="34">
        <f>IFERROR(VLOOKUP(B32,'[1]1-BASE'!D$1:DA$65536,43,0),"")</f>
        <v>0</v>
      </c>
      <c r="AM32" s="34">
        <f>IFERROR(VLOOKUP(B32,'[1]1-BASE'!D$1:DA$65536,44,0),"")</f>
        <v>0</v>
      </c>
      <c r="AN32" s="34">
        <f>IFERROR(VLOOKUP(B32,'[1]1-BASE'!D$1:DA$65536,45,0),"")</f>
        <v>0</v>
      </c>
      <c r="AO32" s="34">
        <f>IFERROR(VLOOKUP(B32,'[1]1-BASE'!D$1:DA$65536,46,0),"")</f>
        <v>0</v>
      </c>
      <c r="AP32" s="34">
        <f>IFERROR(VLOOKUP(B32,'[1]1-BASE'!D$1:DA$65536,47,0),"")</f>
        <v>0</v>
      </c>
      <c r="AQ32" s="34">
        <f>IFERROR(VLOOKUP(B32,'[1]1-BASE'!D$1:DA$65536,48,0),"")</f>
        <v>0</v>
      </c>
      <c r="AR32" s="34">
        <f>IFERROR(VLOOKUP(B32,'[1]1-BASE'!D$1:DA$65536,49,0),"")</f>
        <v>0</v>
      </c>
      <c r="AS32" s="34">
        <f>IFERROR(VLOOKUP(B32,'[1]1-BASE'!D$1:DA$65536,50,0),"")</f>
        <v>0</v>
      </c>
      <c r="AT32" s="34">
        <f>IFERROR(VLOOKUP(B32,'[1]1-BASE'!D$1:DA$65536,51,0),"")</f>
        <v>0</v>
      </c>
      <c r="AU32" s="34">
        <f>IFERROR(VLOOKUP(B32,'[1]1-BASE'!D$1:DA$65536,52,0),"")</f>
        <v>0</v>
      </c>
      <c r="AV32" s="34">
        <f>IFERROR(VLOOKUP(B32,'[1]1-BASE'!D$1:DA$65536,53,0),"")</f>
        <v>0</v>
      </c>
      <c r="AW32" s="34">
        <f>IFERROR(VLOOKUP(B32,'[1]1-BASE'!D$1:DA$65536,54,0),"")</f>
        <v>0</v>
      </c>
      <c r="AX32" s="34">
        <f>IFERROR(VLOOKUP(B32,'[1]1-BASE'!D$1:DA$65536,55,0),"")</f>
        <v>0</v>
      </c>
      <c r="AY32" s="34">
        <f>IFERROR(VLOOKUP(B32,'[1]1-BASE'!D$1:DA$65536,87,0),"")</f>
        <v>0</v>
      </c>
      <c r="AZ32" s="34">
        <f>IFERROR(VLOOKUP(B32,'[1]1-BASE'!D$1:DA$65536,86,0),"")</f>
        <v>0</v>
      </c>
      <c r="BA32" s="34">
        <f>IFERROR(VLOOKUP(B32,'[1]1-BASE'!D$1:DA$65536,76,0),"")</f>
        <v>0</v>
      </c>
      <c r="BB32" s="34">
        <f>IFERROR(VLOOKUP(B32,'[1]1-BASE'!D$1:DA$65536,77,0),"")</f>
        <v>0</v>
      </c>
      <c r="BC32" s="34">
        <f>IFERROR(VLOOKUP(B32,'[1]1-BASE'!D$1:DA$65536,78,0),"")</f>
        <v>0</v>
      </c>
      <c r="BD32" s="34">
        <f>IFERROR(VLOOKUP(B32,'[1]1-BASE'!D$1:DA$65536,79,0),"")</f>
        <v>0</v>
      </c>
      <c r="BE32" s="34">
        <f>IFERROR(VLOOKUP(B32,'[1]1-BASE'!D$1:DA$65536,80,0),"")</f>
        <v>0</v>
      </c>
      <c r="BF32" s="34">
        <f>IFERROR(VLOOKUP(B32,'[1]1-BASE'!D$1:DA$65536,83,0),"")</f>
        <v>0</v>
      </c>
      <c r="BG32" s="34">
        <f>IFERROR(VLOOKUP(B32,'[1]1-BASE'!D$1:DA$65536,84,0),"")</f>
        <v>0</v>
      </c>
      <c r="BH32" s="34">
        <f>IFERROR(VLOOKUP(B32,'[1]1-BASE'!D$1:DA$65536,81,0),"")</f>
        <v>0</v>
      </c>
      <c r="BI32" s="34">
        <f>IFERROR(VLOOKUP(B32,'[1]1-BASE'!D$1:DA$65536,85,0),"")</f>
        <v>0</v>
      </c>
      <c r="BJ32" s="34">
        <f>IFERROR(VLOOKUP(B32,'[1]1-BASE'!D$1:DA$65536,56,0),"")</f>
        <v>0</v>
      </c>
      <c r="BK32" s="34">
        <f>IFERROR(VLOOKUP(B32,'[1]1-BASE'!D$1:DA$65536,58,0),"")</f>
        <v>0</v>
      </c>
      <c r="BL32" s="34">
        <f>IFERROR(VLOOKUP(B32,'[1]1-BASE'!D$1:DA$65536,59,0),"")</f>
        <v>0</v>
      </c>
      <c r="BM32" s="34">
        <f>IFERROR(VLOOKUP(B32,'[1]1-BASE'!D$1:DA$65536,61,0),"")</f>
        <v>0</v>
      </c>
      <c r="BN32" s="34">
        <f>IFERROR(VLOOKUP(B32,'[1]1-BASE'!D$1:DA$65536,63,0),"")</f>
        <v>0</v>
      </c>
      <c r="BO32" s="34">
        <f>IFERROR(VLOOKUP(B32,'[1]1-BASE'!D$1:DA$65536,65,0),"")</f>
        <v>0</v>
      </c>
      <c r="BP32" s="34">
        <f>IFERROR(VLOOKUP(B32,'[1]1-BASE'!D$1:DA$65536,57,0),"")</f>
        <v>0</v>
      </c>
      <c r="BQ32" s="34">
        <f>IFERROR(VLOOKUP(B32,'[1]1-BASE'!D$1:DA$65536,60,0),"")</f>
        <v>0</v>
      </c>
      <c r="BR32" s="34">
        <f>IFERROR(VLOOKUP(B32,'[1]1-BASE'!D$1:DA$65536,62,0),"")</f>
        <v>0</v>
      </c>
      <c r="BS32" s="34">
        <f>IFERROR(VLOOKUP(B32,'[1]1-BASE'!D$1:DA$65536,64,0),"")</f>
        <v>0</v>
      </c>
      <c r="BT32" s="34">
        <f>IFERROR(VLOOKUP(B32,'[1]1-BASE'!D$1:DA$65536,66,0),"")</f>
        <v>0</v>
      </c>
      <c r="BU32" s="34">
        <f>IFERROR(VLOOKUP(B32,'[1]1-BASE'!D$1:DA$65536,67,0),"")</f>
        <v>0</v>
      </c>
      <c r="BV32" s="34">
        <f>IFERROR(VLOOKUP(B32,'[1]1-BASE'!D$1:DA$65536,68,0),"")</f>
        <v>0</v>
      </c>
      <c r="BW32" s="34">
        <f>IFERROR(VLOOKUP(B32,'[1]1-BASE'!D$1:DA$65536,69,0),"")</f>
        <v>0</v>
      </c>
      <c r="BX32" s="34">
        <f>IFERROR(VLOOKUP(B32,'[1]1-BASE'!D$1:DA$65536,70,0),"")</f>
        <v>0</v>
      </c>
      <c r="BY32" s="34">
        <f>IFERROR(VLOOKUP(B32,'[1]1-BASE'!D$1:DA$65536,71,0),"")</f>
        <v>0</v>
      </c>
      <c r="BZ32" s="34">
        <f>IFERROR(VLOOKUP(B32,'[1]1-BASE'!D$1:DA$65536,72,0),"")</f>
        <v>1</v>
      </c>
      <c r="CA32" s="34">
        <f>IFERROR(VLOOKUP(B32,'[1]1-BASE'!D$1:DA$65536,73,0),"")</f>
        <v>0</v>
      </c>
      <c r="CB32" s="34">
        <f>IFERROR(VLOOKUP(B32,'[1]1-BASE'!D$1:DA$65536,74,0),"")</f>
        <v>0</v>
      </c>
      <c r="CC32" s="34">
        <f>IFERROR(VLOOKUP(B32,'[1]1-BASE'!D$1:DA$65536,75,0),"")</f>
        <v>0</v>
      </c>
      <c r="CD32" s="34">
        <f>IFERROR(VLOOKUP(B32,'[1]1-BASE'!D$1:DA$65536,82,0),"")</f>
        <v>0</v>
      </c>
    </row>
    <row r="33" spans="1:82" s="35" customFormat="1" ht="75" customHeight="1">
      <c r="A33" s="27"/>
      <c r="B33" s="28" t="s">
        <v>136</v>
      </c>
      <c r="C33" s="29" t="str">
        <f>IFERROR(VLOOKUP(B33,'[1]1-BASE'!D$1:CB$65536,2,0),"")</f>
        <v>30329E0</v>
      </c>
      <c r="D33" s="29" t="str">
        <f>IFERROR(VLOOKUP(B33,'[1]1-BASE'!D$1:CB$65536,3,0),"")</f>
        <v>SALBORO PANTS</v>
      </c>
      <c r="E33" s="29" t="str">
        <f>IFERROR(VLOOKUP(B33,'[1]1-BASE'!D$1:CB$65536,4,0),"")</f>
        <v>915</v>
      </c>
      <c r="F33" s="29" t="str">
        <f>IFERROR(VLOOKUP(B33,'[1]1-BASE'!D$1:CB$65536,5,0),"")</f>
        <v>BLUE NAVY/WHITE</v>
      </c>
      <c r="G33" s="27" t="str">
        <f>IFERROR(VLOOKUP(B33,'[1]1-BASE'!D$1:CB$65536,15,0),"")</f>
        <v>HIVER 2018</v>
      </c>
      <c r="H33" s="27" t="str">
        <f>IFERROR(VLOOKUP(B33,'[1]1-BASE'!D$1:CB$65536,17,0),"")</f>
        <v>MAN</v>
      </c>
      <c r="I33" s="30">
        <f>IFERROR(VLOOKUP(B33,'[1]1-BASE'!D$1:CB$65536,7,0),"")</f>
        <v>45</v>
      </c>
      <c r="J33" s="31">
        <f t="shared" si="0"/>
        <v>22.5</v>
      </c>
      <c r="K33" s="30">
        <f>IFERROR(VLOOKUP(B33,'[1]1-BASE'!D$1:CB$65536,8,0),"")</f>
        <v>0</v>
      </c>
      <c r="L33" s="31">
        <f t="shared" si="1"/>
        <v>0</v>
      </c>
      <c r="M33" s="29" t="str">
        <f>IFERROR(VLOOKUP(B33,'[1]1-BASE'!D$1:CB$65536,18,0),"")</f>
        <v>(vide)</v>
      </c>
      <c r="N33" s="32" t="str">
        <f>IFERROR(VLOOKUP(B33,'[1]1-BASE'!D$1:CB$65536,19,0),"")</f>
        <v>PCS</v>
      </c>
      <c r="O33" s="32">
        <f>IFERROR(VLOOKUP(B33,'[1]1-BASE'!D$1:CB$65536,20,0),"")</f>
        <v>1</v>
      </c>
      <c r="P33" s="33">
        <f>IFERROR(VLOOKUP(B33,'[1]1-BASE'!D$1:CB$65536,21,0),"")</f>
        <v>1</v>
      </c>
      <c r="Q33" s="34">
        <f>IFERROR(VLOOKUP(B33,'[1]1-BASE'!D$1:DA$65536,22,0),"")</f>
        <v>0</v>
      </c>
      <c r="R33" s="34">
        <f>IFERROR(VLOOKUP(B33,'[1]1-BASE'!D$1:DA$65536,23,0),"")</f>
        <v>0</v>
      </c>
      <c r="S33" s="34">
        <f>IFERROR(VLOOKUP(B33,'[1]1-BASE'!D$1:DA$65536,24,0),"")</f>
        <v>0</v>
      </c>
      <c r="T33" s="34">
        <f>IFERROR(VLOOKUP(B33,'[1]1-BASE'!D$1:DA$65536,25,0),"")</f>
        <v>0</v>
      </c>
      <c r="U33" s="34">
        <f>IFERROR(VLOOKUP(B33,'[1]1-BASE'!D$1:DA$65536,26,0),"")</f>
        <v>0</v>
      </c>
      <c r="V33" s="34">
        <f>IFERROR(VLOOKUP(B33,'[1]1-BASE'!D$1:DA$65536,27,0),"")</f>
        <v>0</v>
      </c>
      <c r="W33" s="34">
        <f>IFERROR(VLOOKUP(B33,'[1]1-BASE'!D$1:DA$65536,28,0),"")</f>
        <v>0</v>
      </c>
      <c r="X33" s="34">
        <f>IFERROR(VLOOKUP(B33,'[1]1-BASE'!D$1:DA$65536,29,0),"")</f>
        <v>0</v>
      </c>
      <c r="Y33" s="34">
        <f>IFERROR(VLOOKUP(B33,'[1]1-BASE'!D$1:DA$65536,30,0),"")</f>
        <v>0</v>
      </c>
      <c r="Z33" s="34">
        <f>IFERROR(VLOOKUP(B33,'[1]1-BASE'!D$1:DA$65536,31,0),"")</f>
        <v>0</v>
      </c>
      <c r="AA33" s="34">
        <f>IFERROR(VLOOKUP(B33,'[1]1-BASE'!D$1:DA$65536,32,0),"")</f>
        <v>0</v>
      </c>
      <c r="AB33" s="34">
        <f>IFERROR(VLOOKUP(B33,'[1]1-BASE'!D$1:DA$65536,33,0),"")</f>
        <v>0</v>
      </c>
      <c r="AC33" s="34">
        <f>IFERROR(VLOOKUP(B33,'[1]1-BASE'!D$1:DA$65536,34,0),"")</f>
        <v>0</v>
      </c>
      <c r="AD33" s="34">
        <f>IFERROR(VLOOKUP(B33,'[1]1-BASE'!D$1:DA$65536,35,0),"")</f>
        <v>0</v>
      </c>
      <c r="AE33" s="34">
        <f>IFERROR(VLOOKUP(B33,'[1]1-BASE'!D$1:DA$65536,36,0),"")</f>
        <v>0</v>
      </c>
      <c r="AF33" s="34">
        <f>IFERROR(VLOOKUP(B33,'[1]1-BASE'!D$1:DA$65536,37,0),"")</f>
        <v>0</v>
      </c>
      <c r="AG33" s="34">
        <f>IFERROR(VLOOKUP(B33,'[1]1-BASE'!D$1:DA$65536,38,0),"")</f>
        <v>0</v>
      </c>
      <c r="AH33" s="34">
        <f>IFERROR(VLOOKUP(B33,'[1]1-BASE'!D$1:DA$65536,39,0),"")</f>
        <v>0</v>
      </c>
      <c r="AI33" s="34">
        <f>IFERROR(VLOOKUP(B33,'[1]1-BASE'!D$1:DA$65536,40,0),"")</f>
        <v>0</v>
      </c>
      <c r="AJ33" s="34">
        <f>IFERROR(VLOOKUP(B33,'[1]1-BASE'!D$1:DA$65536,41,0),"")</f>
        <v>0</v>
      </c>
      <c r="AK33" s="34">
        <f>IFERROR(VLOOKUP(B33,'[1]1-BASE'!D$1:DA$65536,42,0),"")</f>
        <v>0</v>
      </c>
      <c r="AL33" s="34">
        <f>IFERROR(VLOOKUP(B33,'[1]1-BASE'!D$1:DA$65536,43,0),"")</f>
        <v>0</v>
      </c>
      <c r="AM33" s="34">
        <f>IFERROR(VLOOKUP(B33,'[1]1-BASE'!D$1:DA$65536,44,0),"")</f>
        <v>0</v>
      </c>
      <c r="AN33" s="34">
        <f>IFERROR(VLOOKUP(B33,'[1]1-BASE'!D$1:DA$65536,45,0),"")</f>
        <v>0</v>
      </c>
      <c r="AO33" s="34">
        <f>IFERROR(VLOOKUP(B33,'[1]1-BASE'!D$1:DA$65536,46,0),"")</f>
        <v>0</v>
      </c>
      <c r="AP33" s="34">
        <f>IFERROR(VLOOKUP(B33,'[1]1-BASE'!D$1:DA$65536,47,0),"")</f>
        <v>0</v>
      </c>
      <c r="AQ33" s="34">
        <f>IFERROR(VLOOKUP(B33,'[1]1-BASE'!D$1:DA$65536,48,0),"")</f>
        <v>0</v>
      </c>
      <c r="AR33" s="34">
        <f>IFERROR(VLOOKUP(B33,'[1]1-BASE'!D$1:DA$65536,49,0),"")</f>
        <v>0</v>
      </c>
      <c r="AS33" s="34">
        <f>IFERROR(VLOOKUP(B33,'[1]1-BASE'!D$1:DA$65536,50,0),"")</f>
        <v>0</v>
      </c>
      <c r="AT33" s="34">
        <f>IFERROR(VLOOKUP(B33,'[1]1-BASE'!D$1:DA$65536,51,0),"")</f>
        <v>0</v>
      </c>
      <c r="AU33" s="34">
        <f>IFERROR(VLOOKUP(B33,'[1]1-BASE'!D$1:DA$65536,52,0),"")</f>
        <v>0</v>
      </c>
      <c r="AV33" s="34">
        <f>IFERROR(VLOOKUP(B33,'[1]1-BASE'!D$1:DA$65536,53,0),"")</f>
        <v>0</v>
      </c>
      <c r="AW33" s="34">
        <f>IFERROR(VLOOKUP(B33,'[1]1-BASE'!D$1:DA$65536,54,0),"")</f>
        <v>0</v>
      </c>
      <c r="AX33" s="34">
        <f>IFERROR(VLOOKUP(B33,'[1]1-BASE'!D$1:DA$65536,55,0),"")</f>
        <v>0</v>
      </c>
      <c r="AY33" s="34">
        <f>IFERROR(VLOOKUP(B33,'[1]1-BASE'!D$1:DA$65536,87,0),"")</f>
        <v>0</v>
      </c>
      <c r="AZ33" s="34">
        <f>IFERROR(VLOOKUP(B33,'[1]1-BASE'!D$1:DA$65536,86,0),"")</f>
        <v>0</v>
      </c>
      <c r="BA33" s="34">
        <f>IFERROR(VLOOKUP(B33,'[1]1-BASE'!D$1:DA$65536,76,0),"")</f>
        <v>0</v>
      </c>
      <c r="BB33" s="34">
        <f>IFERROR(VLOOKUP(B33,'[1]1-BASE'!D$1:DA$65536,77,0),"")</f>
        <v>0</v>
      </c>
      <c r="BC33" s="34">
        <f>IFERROR(VLOOKUP(B33,'[1]1-BASE'!D$1:DA$65536,78,0),"")</f>
        <v>0</v>
      </c>
      <c r="BD33" s="34">
        <f>IFERROR(VLOOKUP(B33,'[1]1-BASE'!D$1:DA$65536,79,0),"")</f>
        <v>0</v>
      </c>
      <c r="BE33" s="34">
        <f>IFERROR(VLOOKUP(B33,'[1]1-BASE'!D$1:DA$65536,80,0),"")</f>
        <v>0</v>
      </c>
      <c r="BF33" s="34">
        <f>IFERROR(VLOOKUP(B33,'[1]1-BASE'!D$1:DA$65536,83,0),"")</f>
        <v>0</v>
      </c>
      <c r="BG33" s="34">
        <f>IFERROR(VLOOKUP(B33,'[1]1-BASE'!D$1:DA$65536,84,0),"")</f>
        <v>0</v>
      </c>
      <c r="BH33" s="34">
        <f>IFERROR(VLOOKUP(B33,'[1]1-BASE'!D$1:DA$65536,81,0),"")</f>
        <v>0</v>
      </c>
      <c r="BI33" s="34">
        <f>IFERROR(VLOOKUP(B33,'[1]1-BASE'!D$1:DA$65536,85,0),"")</f>
        <v>0</v>
      </c>
      <c r="BJ33" s="34">
        <f>IFERROR(VLOOKUP(B33,'[1]1-BASE'!D$1:DA$65536,56,0),"")</f>
        <v>0</v>
      </c>
      <c r="BK33" s="34">
        <f>IFERROR(VLOOKUP(B33,'[1]1-BASE'!D$1:DA$65536,58,0),"")</f>
        <v>0</v>
      </c>
      <c r="BL33" s="34">
        <f>IFERROR(VLOOKUP(B33,'[1]1-BASE'!D$1:DA$65536,59,0),"")</f>
        <v>0</v>
      </c>
      <c r="BM33" s="34">
        <f>IFERROR(VLOOKUP(B33,'[1]1-BASE'!D$1:DA$65536,61,0),"")</f>
        <v>0</v>
      </c>
      <c r="BN33" s="34">
        <f>IFERROR(VLOOKUP(B33,'[1]1-BASE'!D$1:DA$65536,63,0),"")</f>
        <v>0</v>
      </c>
      <c r="BO33" s="34">
        <f>IFERROR(VLOOKUP(B33,'[1]1-BASE'!D$1:DA$65536,65,0),"")</f>
        <v>0</v>
      </c>
      <c r="BP33" s="34">
        <f>IFERROR(VLOOKUP(B33,'[1]1-BASE'!D$1:DA$65536,57,0),"")</f>
        <v>0</v>
      </c>
      <c r="BQ33" s="34">
        <f>IFERROR(VLOOKUP(B33,'[1]1-BASE'!D$1:DA$65536,60,0),"")</f>
        <v>0</v>
      </c>
      <c r="BR33" s="34">
        <f>IFERROR(VLOOKUP(B33,'[1]1-BASE'!D$1:DA$65536,62,0),"")</f>
        <v>0</v>
      </c>
      <c r="BS33" s="34">
        <f>IFERROR(VLOOKUP(B33,'[1]1-BASE'!D$1:DA$65536,64,0),"")</f>
        <v>0</v>
      </c>
      <c r="BT33" s="34">
        <f>IFERROR(VLOOKUP(B33,'[1]1-BASE'!D$1:DA$65536,66,0),"")</f>
        <v>0</v>
      </c>
      <c r="BU33" s="34">
        <f>IFERROR(VLOOKUP(B33,'[1]1-BASE'!D$1:DA$65536,67,0),"")</f>
        <v>0</v>
      </c>
      <c r="BV33" s="34">
        <f>IFERROR(VLOOKUP(B33,'[1]1-BASE'!D$1:DA$65536,68,0),"")</f>
        <v>0</v>
      </c>
      <c r="BW33" s="34">
        <f>IFERROR(VLOOKUP(B33,'[1]1-BASE'!D$1:DA$65536,69,0),"")</f>
        <v>1</v>
      </c>
      <c r="BX33" s="34">
        <f>IFERROR(VLOOKUP(B33,'[1]1-BASE'!D$1:DA$65536,70,0),"")</f>
        <v>0</v>
      </c>
      <c r="BY33" s="34">
        <f>IFERROR(VLOOKUP(B33,'[1]1-BASE'!D$1:DA$65536,71,0),"")</f>
        <v>0</v>
      </c>
      <c r="BZ33" s="34">
        <f>IFERROR(VLOOKUP(B33,'[1]1-BASE'!D$1:DA$65536,72,0),"")</f>
        <v>0</v>
      </c>
      <c r="CA33" s="34">
        <f>IFERROR(VLOOKUP(B33,'[1]1-BASE'!D$1:DA$65536,73,0),"")</f>
        <v>0</v>
      </c>
      <c r="CB33" s="34">
        <f>IFERROR(VLOOKUP(B33,'[1]1-BASE'!D$1:DA$65536,74,0),"")</f>
        <v>0</v>
      </c>
      <c r="CC33" s="34">
        <f>IFERROR(VLOOKUP(B33,'[1]1-BASE'!D$1:DA$65536,75,0),"")</f>
        <v>0</v>
      </c>
      <c r="CD33" s="34">
        <f>IFERROR(VLOOKUP(B33,'[1]1-BASE'!D$1:DA$65536,82,0),"")</f>
        <v>0</v>
      </c>
    </row>
    <row r="34" spans="1:82" s="35" customFormat="1" ht="75" customHeight="1">
      <c r="A34" s="27"/>
      <c r="B34" s="28" t="s">
        <v>137</v>
      </c>
      <c r="C34" s="29" t="str">
        <f>IFERROR(VLOOKUP(B34,'[1]1-BASE'!D$1:CB$65536,2,0),"")</f>
        <v>30329F0</v>
      </c>
      <c r="D34" s="29" t="str">
        <f>IFERROR(VLOOKUP(B34,'[1]1-BASE'!D$1:CB$65536,3,0),"")</f>
        <v>SALECCHIO PANTS</v>
      </c>
      <c r="E34" s="29" t="str">
        <f>IFERROR(VLOOKUP(B34,'[1]1-BASE'!D$1:CB$65536,4,0),"")</f>
        <v>908</v>
      </c>
      <c r="F34" s="29" t="str">
        <f>IFERROR(VLOOKUP(B34,'[1]1-BASE'!D$1:CB$65536,5,0),"")</f>
        <v>GREY MD TWISTED/ORANGE</v>
      </c>
      <c r="G34" s="27" t="str">
        <f>IFERROR(VLOOKUP(B34,'[1]1-BASE'!D$1:CB$65536,15,0),"")</f>
        <v>HIVER 2018</v>
      </c>
      <c r="H34" s="27" t="str">
        <f>IFERROR(VLOOKUP(B34,'[1]1-BASE'!D$1:CB$65536,17,0),"")</f>
        <v>MAN</v>
      </c>
      <c r="I34" s="30">
        <f>IFERROR(VLOOKUP(B34,'[1]1-BASE'!D$1:CB$65536,7,0),"")</f>
        <v>45</v>
      </c>
      <c r="J34" s="31">
        <f t="shared" si="0"/>
        <v>22.5</v>
      </c>
      <c r="K34" s="30">
        <f>IFERROR(VLOOKUP(B34,'[1]1-BASE'!D$1:CB$65536,8,0),"")</f>
        <v>0</v>
      </c>
      <c r="L34" s="31">
        <f t="shared" si="1"/>
        <v>0</v>
      </c>
      <c r="M34" s="29" t="str">
        <f>IFERROR(VLOOKUP(B34,'[1]1-BASE'!D$1:CB$65536,18,0),"")</f>
        <v>(vide)</v>
      </c>
      <c r="N34" s="32" t="str">
        <f>IFERROR(VLOOKUP(B34,'[1]1-BASE'!D$1:CB$65536,19,0),"")</f>
        <v>PCS</v>
      </c>
      <c r="O34" s="32">
        <f>IFERROR(VLOOKUP(B34,'[1]1-BASE'!D$1:CB$65536,20,0),"")</f>
        <v>1</v>
      </c>
      <c r="P34" s="33">
        <f>IFERROR(VLOOKUP(B34,'[1]1-BASE'!D$1:CB$65536,21,0),"")</f>
        <v>1</v>
      </c>
      <c r="Q34" s="34">
        <f>IFERROR(VLOOKUP(B34,'[1]1-BASE'!D$1:DA$65536,22,0),"")</f>
        <v>0</v>
      </c>
      <c r="R34" s="34">
        <f>IFERROR(VLOOKUP(B34,'[1]1-BASE'!D$1:DA$65536,23,0),"")</f>
        <v>0</v>
      </c>
      <c r="S34" s="34">
        <f>IFERROR(VLOOKUP(B34,'[1]1-BASE'!D$1:DA$65536,24,0),"")</f>
        <v>0</v>
      </c>
      <c r="T34" s="34">
        <f>IFERROR(VLOOKUP(B34,'[1]1-BASE'!D$1:DA$65536,25,0),"")</f>
        <v>0</v>
      </c>
      <c r="U34" s="34">
        <f>IFERROR(VLOOKUP(B34,'[1]1-BASE'!D$1:DA$65536,26,0),"")</f>
        <v>0</v>
      </c>
      <c r="V34" s="34">
        <f>IFERROR(VLOOKUP(B34,'[1]1-BASE'!D$1:DA$65536,27,0),"")</f>
        <v>0</v>
      </c>
      <c r="W34" s="34">
        <f>IFERROR(VLOOKUP(B34,'[1]1-BASE'!D$1:DA$65536,28,0),"")</f>
        <v>0</v>
      </c>
      <c r="X34" s="34">
        <f>IFERROR(VLOOKUP(B34,'[1]1-BASE'!D$1:DA$65536,29,0),"")</f>
        <v>0</v>
      </c>
      <c r="Y34" s="34">
        <f>IFERROR(VLOOKUP(B34,'[1]1-BASE'!D$1:DA$65536,30,0),"")</f>
        <v>0</v>
      </c>
      <c r="Z34" s="34">
        <f>IFERROR(VLOOKUP(B34,'[1]1-BASE'!D$1:DA$65536,31,0),"")</f>
        <v>0</v>
      </c>
      <c r="AA34" s="34">
        <f>IFERROR(VLOOKUP(B34,'[1]1-BASE'!D$1:DA$65536,32,0),"")</f>
        <v>0</v>
      </c>
      <c r="AB34" s="34">
        <f>IFERROR(VLOOKUP(B34,'[1]1-BASE'!D$1:DA$65536,33,0),"")</f>
        <v>0</v>
      </c>
      <c r="AC34" s="34">
        <f>IFERROR(VLOOKUP(B34,'[1]1-BASE'!D$1:DA$65536,34,0),"")</f>
        <v>0</v>
      </c>
      <c r="AD34" s="34">
        <f>IFERROR(VLOOKUP(B34,'[1]1-BASE'!D$1:DA$65536,35,0),"")</f>
        <v>0</v>
      </c>
      <c r="AE34" s="34">
        <f>IFERROR(VLOOKUP(B34,'[1]1-BASE'!D$1:DA$65536,36,0),"")</f>
        <v>0</v>
      </c>
      <c r="AF34" s="34">
        <f>IFERROR(VLOOKUP(B34,'[1]1-BASE'!D$1:DA$65536,37,0),"")</f>
        <v>0</v>
      </c>
      <c r="AG34" s="34">
        <f>IFERROR(VLOOKUP(B34,'[1]1-BASE'!D$1:DA$65536,38,0),"")</f>
        <v>0</v>
      </c>
      <c r="AH34" s="34">
        <f>IFERROR(VLOOKUP(B34,'[1]1-BASE'!D$1:DA$65536,39,0),"")</f>
        <v>0</v>
      </c>
      <c r="AI34" s="34">
        <f>IFERROR(VLOOKUP(B34,'[1]1-BASE'!D$1:DA$65536,40,0),"")</f>
        <v>0</v>
      </c>
      <c r="AJ34" s="34">
        <f>IFERROR(VLOOKUP(B34,'[1]1-BASE'!D$1:DA$65536,41,0),"")</f>
        <v>0</v>
      </c>
      <c r="AK34" s="34">
        <f>IFERROR(VLOOKUP(B34,'[1]1-BASE'!D$1:DA$65536,42,0),"")</f>
        <v>0</v>
      </c>
      <c r="AL34" s="34">
        <f>IFERROR(VLOOKUP(B34,'[1]1-BASE'!D$1:DA$65536,43,0),"")</f>
        <v>0</v>
      </c>
      <c r="AM34" s="34">
        <f>IFERROR(VLOOKUP(B34,'[1]1-BASE'!D$1:DA$65536,44,0),"")</f>
        <v>0</v>
      </c>
      <c r="AN34" s="34">
        <f>IFERROR(VLOOKUP(B34,'[1]1-BASE'!D$1:DA$65536,45,0),"")</f>
        <v>0</v>
      </c>
      <c r="AO34" s="34">
        <f>IFERROR(VLOOKUP(B34,'[1]1-BASE'!D$1:DA$65536,46,0),"")</f>
        <v>0</v>
      </c>
      <c r="AP34" s="34">
        <f>IFERROR(VLOOKUP(B34,'[1]1-BASE'!D$1:DA$65536,47,0),"")</f>
        <v>0</v>
      </c>
      <c r="AQ34" s="34">
        <f>IFERROR(VLOOKUP(B34,'[1]1-BASE'!D$1:DA$65536,48,0),"")</f>
        <v>0</v>
      </c>
      <c r="AR34" s="34">
        <f>IFERROR(VLOOKUP(B34,'[1]1-BASE'!D$1:DA$65536,49,0),"")</f>
        <v>0</v>
      </c>
      <c r="AS34" s="34">
        <f>IFERROR(VLOOKUP(B34,'[1]1-BASE'!D$1:DA$65536,50,0),"")</f>
        <v>0</v>
      </c>
      <c r="AT34" s="34">
        <f>IFERROR(VLOOKUP(B34,'[1]1-BASE'!D$1:DA$65536,51,0),"")</f>
        <v>0</v>
      </c>
      <c r="AU34" s="34">
        <f>IFERROR(VLOOKUP(B34,'[1]1-BASE'!D$1:DA$65536,52,0),"")</f>
        <v>0</v>
      </c>
      <c r="AV34" s="34">
        <f>IFERROR(VLOOKUP(B34,'[1]1-BASE'!D$1:DA$65536,53,0),"")</f>
        <v>0</v>
      </c>
      <c r="AW34" s="34">
        <f>IFERROR(VLOOKUP(B34,'[1]1-BASE'!D$1:DA$65536,54,0),"")</f>
        <v>0</v>
      </c>
      <c r="AX34" s="34">
        <f>IFERROR(VLOOKUP(B34,'[1]1-BASE'!D$1:DA$65536,55,0),"")</f>
        <v>0</v>
      </c>
      <c r="AY34" s="34">
        <f>IFERROR(VLOOKUP(B34,'[1]1-BASE'!D$1:DA$65536,87,0),"")</f>
        <v>0</v>
      </c>
      <c r="AZ34" s="34">
        <f>IFERROR(VLOOKUP(B34,'[1]1-BASE'!D$1:DA$65536,86,0),"")</f>
        <v>0</v>
      </c>
      <c r="BA34" s="34">
        <f>IFERROR(VLOOKUP(B34,'[1]1-BASE'!D$1:DA$65536,76,0),"")</f>
        <v>0</v>
      </c>
      <c r="BB34" s="34">
        <f>IFERROR(VLOOKUP(B34,'[1]1-BASE'!D$1:DA$65536,77,0),"")</f>
        <v>0</v>
      </c>
      <c r="BC34" s="34">
        <f>IFERROR(VLOOKUP(B34,'[1]1-BASE'!D$1:DA$65536,78,0),"")</f>
        <v>0</v>
      </c>
      <c r="BD34" s="34">
        <f>IFERROR(VLOOKUP(B34,'[1]1-BASE'!D$1:DA$65536,79,0),"")</f>
        <v>0</v>
      </c>
      <c r="BE34" s="34">
        <f>IFERROR(VLOOKUP(B34,'[1]1-BASE'!D$1:DA$65536,80,0),"")</f>
        <v>0</v>
      </c>
      <c r="BF34" s="34">
        <f>IFERROR(VLOOKUP(B34,'[1]1-BASE'!D$1:DA$65536,83,0),"")</f>
        <v>0</v>
      </c>
      <c r="BG34" s="34">
        <f>IFERROR(VLOOKUP(B34,'[1]1-BASE'!D$1:DA$65536,84,0),"")</f>
        <v>0</v>
      </c>
      <c r="BH34" s="34">
        <f>IFERROR(VLOOKUP(B34,'[1]1-BASE'!D$1:DA$65536,81,0),"")</f>
        <v>0</v>
      </c>
      <c r="BI34" s="34">
        <f>IFERROR(VLOOKUP(B34,'[1]1-BASE'!D$1:DA$65536,85,0),"")</f>
        <v>0</v>
      </c>
      <c r="BJ34" s="34">
        <f>IFERROR(VLOOKUP(B34,'[1]1-BASE'!D$1:DA$65536,56,0),"")</f>
        <v>0</v>
      </c>
      <c r="BK34" s="34">
        <f>IFERROR(VLOOKUP(B34,'[1]1-BASE'!D$1:DA$65536,58,0),"")</f>
        <v>0</v>
      </c>
      <c r="BL34" s="34">
        <f>IFERROR(VLOOKUP(B34,'[1]1-BASE'!D$1:DA$65536,59,0),"")</f>
        <v>0</v>
      </c>
      <c r="BM34" s="34">
        <f>IFERROR(VLOOKUP(B34,'[1]1-BASE'!D$1:DA$65536,61,0),"")</f>
        <v>0</v>
      </c>
      <c r="BN34" s="34">
        <f>IFERROR(VLOOKUP(B34,'[1]1-BASE'!D$1:DA$65536,63,0),"")</f>
        <v>0</v>
      </c>
      <c r="BO34" s="34">
        <f>IFERROR(VLOOKUP(B34,'[1]1-BASE'!D$1:DA$65536,65,0),"")</f>
        <v>0</v>
      </c>
      <c r="BP34" s="34">
        <f>IFERROR(VLOOKUP(B34,'[1]1-BASE'!D$1:DA$65536,57,0),"")</f>
        <v>0</v>
      </c>
      <c r="BQ34" s="34">
        <f>IFERROR(VLOOKUP(B34,'[1]1-BASE'!D$1:DA$65536,60,0),"")</f>
        <v>0</v>
      </c>
      <c r="BR34" s="34">
        <f>IFERROR(VLOOKUP(B34,'[1]1-BASE'!D$1:DA$65536,62,0),"")</f>
        <v>0</v>
      </c>
      <c r="BS34" s="34">
        <f>IFERROR(VLOOKUP(B34,'[1]1-BASE'!D$1:DA$65536,64,0),"")</f>
        <v>0</v>
      </c>
      <c r="BT34" s="34">
        <f>IFERROR(VLOOKUP(B34,'[1]1-BASE'!D$1:DA$65536,66,0),"")</f>
        <v>0</v>
      </c>
      <c r="BU34" s="34">
        <f>IFERROR(VLOOKUP(B34,'[1]1-BASE'!D$1:DA$65536,67,0),"")</f>
        <v>0</v>
      </c>
      <c r="BV34" s="34">
        <f>IFERROR(VLOOKUP(B34,'[1]1-BASE'!D$1:DA$65536,68,0),"")</f>
        <v>0</v>
      </c>
      <c r="BW34" s="34">
        <f>IFERROR(VLOOKUP(B34,'[1]1-BASE'!D$1:DA$65536,69,0),"")</f>
        <v>0</v>
      </c>
      <c r="BX34" s="34">
        <f>IFERROR(VLOOKUP(B34,'[1]1-BASE'!D$1:DA$65536,70,0),"")</f>
        <v>0</v>
      </c>
      <c r="BY34" s="34">
        <f>IFERROR(VLOOKUP(B34,'[1]1-BASE'!D$1:DA$65536,71,0),"")</f>
        <v>0</v>
      </c>
      <c r="BZ34" s="34">
        <f>IFERROR(VLOOKUP(B34,'[1]1-BASE'!D$1:DA$65536,72,0),"")</f>
        <v>1</v>
      </c>
      <c r="CA34" s="34">
        <f>IFERROR(VLOOKUP(B34,'[1]1-BASE'!D$1:DA$65536,73,0),"")</f>
        <v>0</v>
      </c>
      <c r="CB34" s="34">
        <f>IFERROR(VLOOKUP(B34,'[1]1-BASE'!D$1:DA$65536,74,0),"")</f>
        <v>0</v>
      </c>
      <c r="CC34" s="34">
        <f>IFERROR(VLOOKUP(B34,'[1]1-BASE'!D$1:DA$65536,75,0),"")</f>
        <v>0</v>
      </c>
      <c r="CD34" s="34">
        <f>IFERROR(VLOOKUP(B34,'[1]1-BASE'!D$1:DA$65536,82,0),"")</f>
        <v>0</v>
      </c>
    </row>
    <row r="35" spans="1:82" s="35" customFormat="1" ht="75" customHeight="1">
      <c r="A35" s="27"/>
      <c r="B35" s="28" t="s">
        <v>138</v>
      </c>
      <c r="C35" s="29" t="str">
        <f>IFERROR(VLOOKUP(B35,'[1]1-BASE'!D$1:CB$65536,2,0),"")</f>
        <v>30329F0</v>
      </c>
      <c r="D35" s="29" t="str">
        <f>IFERROR(VLOOKUP(B35,'[1]1-BASE'!D$1:CB$65536,3,0),"")</f>
        <v>SALECCHIO PANTS</v>
      </c>
      <c r="E35" s="29" t="str">
        <f>IFERROR(VLOOKUP(B35,'[1]1-BASE'!D$1:CB$65536,4,0),"")</f>
        <v>910</v>
      </c>
      <c r="F35" s="29" t="str">
        <f>IFERROR(VLOOKUP(B35,'[1]1-BASE'!D$1:CB$65536,5,0),"")</f>
        <v>GREY LT TWISTED/ORANGE</v>
      </c>
      <c r="G35" s="27" t="str">
        <f>IFERROR(VLOOKUP(B35,'[1]1-BASE'!D$1:CB$65536,15,0),"")</f>
        <v>HIVER 2018</v>
      </c>
      <c r="H35" s="27" t="str">
        <f>IFERROR(VLOOKUP(B35,'[1]1-BASE'!D$1:CB$65536,17,0),"")</f>
        <v>MAN</v>
      </c>
      <c r="I35" s="30">
        <f>IFERROR(VLOOKUP(B35,'[1]1-BASE'!D$1:CB$65536,7,0),"")</f>
        <v>45</v>
      </c>
      <c r="J35" s="31">
        <f t="shared" si="0"/>
        <v>22.5</v>
      </c>
      <c r="K35" s="30">
        <f>IFERROR(VLOOKUP(B35,'[1]1-BASE'!D$1:CB$65536,8,0),"")</f>
        <v>0</v>
      </c>
      <c r="L35" s="31">
        <f t="shared" si="1"/>
        <v>0</v>
      </c>
      <c r="M35" s="29" t="str">
        <f>IFERROR(VLOOKUP(B35,'[1]1-BASE'!D$1:CB$65536,18,0),"")</f>
        <v>(vide)</v>
      </c>
      <c r="N35" s="32" t="str">
        <f>IFERROR(VLOOKUP(B35,'[1]1-BASE'!D$1:CB$65536,19,0),"")</f>
        <v>PCS</v>
      </c>
      <c r="O35" s="32">
        <f>IFERROR(VLOOKUP(B35,'[1]1-BASE'!D$1:CB$65536,20,0),"")</f>
        <v>5</v>
      </c>
      <c r="P35" s="33">
        <f>IFERROR(VLOOKUP(B35,'[1]1-BASE'!D$1:CB$65536,21,0),"")</f>
        <v>5</v>
      </c>
      <c r="Q35" s="34">
        <f>IFERROR(VLOOKUP(B35,'[1]1-BASE'!D$1:DA$65536,22,0),"")</f>
        <v>0</v>
      </c>
      <c r="R35" s="34">
        <f>IFERROR(VLOOKUP(B35,'[1]1-BASE'!D$1:DA$65536,23,0),"")</f>
        <v>0</v>
      </c>
      <c r="S35" s="34">
        <f>IFERROR(VLOOKUP(B35,'[1]1-BASE'!D$1:DA$65536,24,0),"")</f>
        <v>0</v>
      </c>
      <c r="T35" s="34">
        <f>IFERROR(VLOOKUP(B35,'[1]1-BASE'!D$1:DA$65536,25,0),"")</f>
        <v>0</v>
      </c>
      <c r="U35" s="34">
        <f>IFERROR(VLOOKUP(B35,'[1]1-BASE'!D$1:DA$65536,26,0),"")</f>
        <v>0</v>
      </c>
      <c r="V35" s="34">
        <f>IFERROR(VLOOKUP(B35,'[1]1-BASE'!D$1:DA$65536,27,0),"")</f>
        <v>0</v>
      </c>
      <c r="W35" s="34">
        <f>IFERROR(VLOOKUP(B35,'[1]1-BASE'!D$1:DA$65536,28,0),"")</f>
        <v>0</v>
      </c>
      <c r="X35" s="34">
        <f>IFERROR(VLOOKUP(B35,'[1]1-BASE'!D$1:DA$65536,29,0),"")</f>
        <v>0</v>
      </c>
      <c r="Y35" s="34">
        <f>IFERROR(VLOOKUP(B35,'[1]1-BASE'!D$1:DA$65536,30,0),"")</f>
        <v>0</v>
      </c>
      <c r="Z35" s="34">
        <f>IFERROR(VLOOKUP(B35,'[1]1-BASE'!D$1:DA$65536,31,0),"")</f>
        <v>0</v>
      </c>
      <c r="AA35" s="34">
        <f>IFERROR(VLOOKUP(B35,'[1]1-BASE'!D$1:DA$65536,32,0),"")</f>
        <v>0</v>
      </c>
      <c r="AB35" s="34">
        <f>IFERROR(VLOOKUP(B35,'[1]1-BASE'!D$1:DA$65536,33,0),"")</f>
        <v>0</v>
      </c>
      <c r="AC35" s="34">
        <f>IFERROR(VLOOKUP(B35,'[1]1-BASE'!D$1:DA$65536,34,0),"")</f>
        <v>0</v>
      </c>
      <c r="AD35" s="34">
        <f>IFERROR(VLOOKUP(B35,'[1]1-BASE'!D$1:DA$65536,35,0),"")</f>
        <v>0</v>
      </c>
      <c r="AE35" s="34">
        <f>IFERROR(VLOOKUP(B35,'[1]1-BASE'!D$1:DA$65536,36,0),"")</f>
        <v>0</v>
      </c>
      <c r="AF35" s="34">
        <f>IFERROR(VLOOKUP(B35,'[1]1-BASE'!D$1:DA$65536,37,0),"")</f>
        <v>0</v>
      </c>
      <c r="AG35" s="34">
        <f>IFERROR(VLOOKUP(B35,'[1]1-BASE'!D$1:DA$65536,38,0),"")</f>
        <v>0</v>
      </c>
      <c r="AH35" s="34">
        <f>IFERROR(VLOOKUP(B35,'[1]1-BASE'!D$1:DA$65536,39,0),"")</f>
        <v>0</v>
      </c>
      <c r="AI35" s="34">
        <f>IFERROR(VLOOKUP(B35,'[1]1-BASE'!D$1:DA$65536,40,0),"")</f>
        <v>0</v>
      </c>
      <c r="AJ35" s="34">
        <f>IFERROR(VLOOKUP(B35,'[1]1-BASE'!D$1:DA$65536,41,0),"")</f>
        <v>0</v>
      </c>
      <c r="AK35" s="34">
        <f>IFERROR(VLOOKUP(B35,'[1]1-BASE'!D$1:DA$65536,42,0),"")</f>
        <v>0</v>
      </c>
      <c r="AL35" s="34">
        <f>IFERROR(VLOOKUP(B35,'[1]1-BASE'!D$1:DA$65536,43,0),"")</f>
        <v>0</v>
      </c>
      <c r="AM35" s="34">
        <f>IFERROR(VLOOKUP(B35,'[1]1-BASE'!D$1:DA$65536,44,0),"")</f>
        <v>0</v>
      </c>
      <c r="AN35" s="34">
        <f>IFERROR(VLOOKUP(B35,'[1]1-BASE'!D$1:DA$65536,45,0),"")</f>
        <v>0</v>
      </c>
      <c r="AO35" s="34">
        <f>IFERROR(VLOOKUP(B35,'[1]1-BASE'!D$1:DA$65536,46,0),"")</f>
        <v>0</v>
      </c>
      <c r="AP35" s="34">
        <f>IFERROR(VLOOKUP(B35,'[1]1-BASE'!D$1:DA$65536,47,0),"")</f>
        <v>0</v>
      </c>
      <c r="AQ35" s="34">
        <f>IFERROR(VLOOKUP(B35,'[1]1-BASE'!D$1:DA$65536,48,0),"")</f>
        <v>0</v>
      </c>
      <c r="AR35" s="34">
        <f>IFERROR(VLOOKUP(B35,'[1]1-BASE'!D$1:DA$65536,49,0),"")</f>
        <v>0</v>
      </c>
      <c r="AS35" s="34">
        <f>IFERROR(VLOOKUP(B35,'[1]1-BASE'!D$1:DA$65536,50,0),"")</f>
        <v>0</v>
      </c>
      <c r="AT35" s="34">
        <f>IFERROR(VLOOKUP(B35,'[1]1-BASE'!D$1:DA$65536,51,0),"")</f>
        <v>0</v>
      </c>
      <c r="AU35" s="34">
        <f>IFERROR(VLOOKUP(B35,'[1]1-BASE'!D$1:DA$65536,52,0),"")</f>
        <v>0</v>
      </c>
      <c r="AV35" s="34">
        <f>IFERROR(VLOOKUP(B35,'[1]1-BASE'!D$1:DA$65536,53,0),"")</f>
        <v>0</v>
      </c>
      <c r="AW35" s="34">
        <f>IFERROR(VLOOKUP(B35,'[1]1-BASE'!D$1:DA$65536,54,0),"")</f>
        <v>0</v>
      </c>
      <c r="AX35" s="34">
        <f>IFERROR(VLOOKUP(B35,'[1]1-BASE'!D$1:DA$65536,55,0),"")</f>
        <v>0</v>
      </c>
      <c r="AY35" s="34">
        <f>IFERROR(VLOOKUP(B35,'[1]1-BASE'!D$1:DA$65536,87,0),"")</f>
        <v>0</v>
      </c>
      <c r="AZ35" s="34">
        <f>IFERROR(VLOOKUP(B35,'[1]1-BASE'!D$1:DA$65536,86,0),"")</f>
        <v>0</v>
      </c>
      <c r="BA35" s="34">
        <f>IFERROR(VLOOKUP(B35,'[1]1-BASE'!D$1:DA$65536,76,0),"")</f>
        <v>0</v>
      </c>
      <c r="BB35" s="34">
        <f>IFERROR(VLOOKUP(B35,'[1]1-BASE'!D$1:DA$65536,77,0),"")</f>
        <v>0</v>
      </c>
      <c r="BC35" s="34">
        <f>IFERROR(VLOOKUP(B35,'[1]1-BASE'!D$1:DA$65536,78,0),"")</f>
        <v>0</v>
      </c>
      <c r="BD35" s="34">
        <f>IFERROR(VLOOKUP(B35,'[1]1-BASE'!D$1:DA$65536,79,0),"")</f>
        <v>0</v>
      </c>
      <c r="BE35" s="34">
        <f>IFERROR(VLOOKUP(B35,'[1]1-BASE'!D$1:DA$65536,80,0),"")</f>
        <v>0</v>
      </c>
      <c r="BF35" s="34">
        <f>IFERROR(VLOOKUP(B35,'[1]1-BASE'!D$1:DA$65536,83,0),"")</f>
        <v>0</v>
      </c>
      <c r="BG35" s="34">
        <f>IFERROR(VLOOKUP(B35,'[1]1-BASE'!D$1:DA$65536,84,0),"")</f>
        <v>0</v>
      </c>
      <c r="BH35" s="34">
        <f>IFERROR(VLOOKUP(B35,'[1]1-BASE'!D$1:DA$65536,81,0),"")</f>
        <v>0</v>
      </c>
      <c r="BI35" s="34">
        <f>IFERROR(VLOOKUP(B35,'[1]1-BASE'!D$1:DA$65536,85,0),"")</f>
        <v>0</v>
      </c>
      <c r="BJ35" s="34">
        <f>IFERROR(VLOOKUP(B35,'[1]1-BASE'!D$1:DA$65536,56,0),"")</f>
        <v>0</v>
      </c>
      <c r="BK35" s="34">
        <f>IFERROR(VLOOKUP(B35,'[1]1-BASE'!D$1:DA$65536,58,0),"")</f>
        <v>0</v>
      </c>
      <c r="BL35" s="34">
        <f>IFERROR(VLOOKUP(B35,'[1]1-BASE'!D$1:DA$65536,59,0),"")</f>
        <v>0</v>
      </c>
      <c r="BM35" s="34">
        <f>IFERROR(VLOOKUP(B35,'[1]1-BASE'!D$1:DA$65536,61,0),"")</f>
        <v>0</v>
      </c>
      <c r="BN35" s="34">
        <f>IFERROR(VLOOKUP(B35,'[1]1-BASE'!D$1:DA$65536,63,0),"")</f>
        <v>0</v>
      </c>
      <c r="BO35" s="34">
        <f>IFERROR(VLOOKUP(B35,'[1]1-BASE'!D$1:DA$65536,65,0),"")</f>
        <v>0</v>
      </c>
      <c r="BP35" s="34">
        <f>IFERROR(VLOOKUP(B35,'[1]1-BASE'!D$1:DA$65536,57,0),"")</f>
        <v>0</v>
      </c>
      <c r="BQ35" s="34">
        <f>IFERROR(VLOOKUP(B35,'[1]1-BASE'!D$1:DA$65536,60,0),"")</f>
        <v>0</v>
      </c>
      <c r="BR35" s="34">
        <f>IFERROR(VLOOKUP(B35,'[1]1-BASE'!D$1:DA$65536,62,0),"")</f>
        <v>0</v>
      </c>
      <c r="BS35" s="34">
        <f>IFERROR(VLOOKUP(B35,'[1]1-BASE'!D$1:DA$65536,64,0),"")</f>
        <v>0</v>
      </c>
      <c r="BT35" s="34">
        <f>IFERROR(VLOOKUP(B35,'[1]1-BASE'!D$1:DA$65536,66,0),"")</f>
        <v>0</v>
      </c>
      <c r="BU35" s="34">
        <f>IFERROR(VLOOKUP(B35,'[1]1-BASE'!D$1:DA$65536,67,0),"")</f>
        <v>0</v>
      </c>
      <c r="BV35" s="34">
        <f>IFERROR(VLOOKUP(B35,'[1]1-BASE'!D$1:DA$65536,68,0),"")</f>
        <v>0</v>
      </c>
      <c r="BW35" s="34">
        <f>IFERROR(VLOOKUP(B35,'[1]1-BASE'!D$1:DA$65536,69,0),"")</f>
        <v>0</v>
      </c>
      <c r="BX35" s="34">
        <f>IFERROR(VLOOKUP(B35,'[1]1-BASE'!D$1:DA$65536,70,0),"")</f>
        <v>0</v>
      </c>
      <c r="BY35" s="34">
        <f>IFERROR(VLOOKUP(B35,'[1]1-BASE'!D$1:DA$65536,71,0),"")</f>
        <v>0</v>
      </c>
      <c r="BZ35" s="34">
        <f>IFERROR(VLOOKUP(B35,'[1]1-BASE'!D$1:DA$65536,72,0),"")</f>
        <v>5</v>
      </c>
      <c r="CA35" s="34">
        <f>IFERROR(VLOOKUP(B35,'[1]1-BASE'!D$1:DA$65536,73,0),"")</f>
        <v>0</v>
      </c>
      <c r="CB35" s="34">
        <f>IFERROR(VLOOKUP(B35,'[1]1-BASE'!D$1:DA$65536,74,0),"")</f>
        <v>0</v>
      </c>
      <c r="CC35" s="34">
        <f>IFERROR(VLOOKUP(B35,'[1]1-BASE'!D$1:DA$65536,75,0),"")</f>
        <v>0</v>
      </c>
      <c r="CD35" s="34">
        <f>IFERROR(VLOOKUP(B35,'[1]1-BASE'!D$1:DA$65536,82,0),"")</f>
        <v>0</v>
      </c>
    </row>
    <row r="36" spans="1:82" s="35" customFormat="1" ht="75" customHeight="1">
      <c r="A36" s="27"/>
      <c r="B36" s="28" t="s">
        <v>139</v>
      </c>
      <c r="C36" s="29" t="str">
        <f>IFERROR(VLOOKUP(B36,'[1]1-BASE'!D$1:CB$65536,2,0),"")</f>
        <v>30329G0</v>
      </c>
      <c r="D36" s="29" t="str">
        <f>IFERROR(VLOOKUP(B36,'[1]1-BASE'!D$1:CB$65536,3,0),"")</f>
        <v>SAILS POLO</v>
      </c>
      <c r="E36" s="29" t="str">
        <f>IFERROR(VLOOKUP(B36,'[1]1-BASE'!D$1:CB$65536,4,0),"")</f>
        <v>005</v>
      </c>
      <c r="F36" s="29" t="str">
        <f>IFERROR(VLOOKUP(B36,'[1]1-BASE'!D$1:CB$65536,5,0),"")</f>
        <v>BLACK</v>
      </c>
      <c r="G36" s="27" t="str">
        <f>IFERROR(VLOOKUP(B36,'[1]1-BASE'!D$1:CB$65536,15,0),"")</f>
        <v>HIVER 2018</v>
      </c>
      <c r="H36" s="27" t="str">
        <f>IFERROR(VLOOKUP(B36,'[1]1-BASE'!D$1:CB$65536,17,0),"")</f>
        <v>MAN</v>
      </c>
      <c r="I36" s="30">
        <f>IFERROR(VLOOKUP(B36,'[1]1-BASE'!D$1:CB$65536,7,0),"")</f>
        <v>38</v>
      </c>
      <c r="J36" s="31">
        <f t="shared" si="0"/>
        <v>19</v>
      </c>
      <c r="K36" s="30">
        <f>IFERROR(VLOOKUP(B36,'[1]1-BASE'!D$1:CB$65536,8,0),"")</f>
        <v>0</v>
      </c>
      <c r="L36" s="31">
        <f t="shared" si="1"/>
        <v>0</v>
      </c>
      <c r="M36" s="29" t="str">
        <f>IFERROR(VLOOKUP(B36,'[1]1-BASE'!D$1:CB$65536,18,0),"")</f>
        <v>(vide)</v>
      </c>
      <c r="N36" s="32" t="str">
        <f>IFERROR(VLOOKUP(B36,'[1]1-BASE'!D$1:CB$65536,19,0),"")</f>
        <v>PCS</v>
      </c>
      <c r="O36" s="32">
        <f>IFERROR(VLOOKUP(B36,'[1]1-BASE'!D$1:CB$65536,20,0),"")</f>
        <v>9</v>
      </c>
      <c r="P36" s="33">
        <f>IFERROR(VLOOKUP(B36,'[1]1-BASE'!D$1:CB$65536,21,0),"")</f>
        <v>9</v>
      </c>
      <c r="Q36" s="34">
        <f>IFERROR(VLOOKUP(B36,'[1]1-BASE'!D$1:DA$65536,22,0),"")</f>
        <v>0</v>
      </c>
      <c r="R36" s="34">
        <f>IFERROR(VLOOKUP(B36,'[1]1-BASE'!D$1:DA$65536,23,0),"")</f>
        <v>0</v>
      </c>
      <c r="S36" s="34">
        <f>IFERROR(VLOOKUP(B36,'[1]1-BASE'!D$1:DA$65536,24,0),"")</f>
        <v>0</v>
      </c>
      <c r="T36" s="34">
        <f>IFERROR(VLOOKUP(B36,'[1]1-BASE'!D$1:DA$65536,25,0),"")</f>
        <v>0</v>
      </c>
      <c r="U36" s="34">
        <f>IFERROR(VLOOKUP(B36,'[1]1-BASE'!D$1:DA$65536,26,0),"")</f>
        <v>0</v>
      </c>
      <c r="V36" s="34">
        <f>IFERROR(VLOOKUP(B36,'[1]1-BASE'!D$1:DA$65536,27,0),"")</f>
        <v>0</v>
      </c>
      <c r="W36" s="34">
        <f>IFERROR(VLOOKUP(B36,'[1]1-BASE'!D$1:DA$65536,28,0),"")</f>
        <v>0</v>
      </c>
      <c r="X36" s="34">
        <f>IFERROR(VLOOKUP(B36,'[1]1-BASE'!D$1:DA$65536,29,0),"")</f>
        <v>0</v>
      </c>
      <c r="Y36" s="34">
        <f>IFERROR(VLOOKUP(B36,'[1]1-BASE'!D$1:DA$65536,30,0),"")</f>
        <v>0</v>
      </c>
      <c r="Z36" s="34">
        <f>IFERROR(VLOOKUP(B36,'[1]1-BASE'!D$1:DA$65536,31,0),"")</f>
        <v>0</v>
      </c>
      <c r="AA36" s="34">
        <f>IFERROR(VLOOKUP(B36,'[1]1-BASE'!D$1:DA$65536,32,0),"")</f>
        <v>0</v>
      </c>
      <c r="AB36" s="34">
        <f>IFERROR(VLOOKUP(B36,'[1]1-BASE'!D$1:DA$65536,33,0),"")</f>
        <v>0</v>
      </c>
      <c r="AC36" s="34">
        <f>IFERROR(VLOOKUP(B36,'[1]1-BASE'!D$1:DA$65536,34,0),"")</f>
        <v>0</v>
      </c>
      <c r="AD36" s="34">
        <f>IFERROR(VLOOKUP(B36,'[1]1-BASE'!D$1:DA$65536,35,0),"")</f>
        <v>0</v>
      </c>
      <c r="AE36" s="34">
        <f>IFERROR(VLOOKUP(B36,'[1]1-BASE'!D$1:DA$65536,36,0),"")</f>
        <v>0</v>
      </c>
      <c r="AF36" s="34">
        <f>IFERROR(VLOOKUP(B36,'[1]1-BASE'!D$1:DA$65536,37,0),"")</f>
        <v>0</v>
      </c>
      <c r="AG36" s="34">
        <f>IFERROR(VLOOKUP(B36,'[1]1-BASE'!D$1:DA$65536,38,0),"")</f>
        <v>0</v>
      </c>
      <c r="AH36" s="34">
        <f>IFERROR(VLOOKUP(B36,'[1]1-BASE'!D$1:DA$65536,39,0),"")</f>
        <v>0</v>
      </c>
      <c r="AI36" s="34">
        <f>IFERROR(VLOOKUP(B36,'[1]1-BASE'!D$1:DA$65536,40,0),"")</f>
        <v>0</v>
      </c>
      <c r="AJ36" s="34">
        <f>IFERROR(VLOOKUP(B36,'[1]1-BASE'!D$1:DA$65536,41,0),"")</f>
        <v>0</v>
      </c>
      <c r="AK36" s="34">
        <f>IFERROR(VLOOKUP(B36,'[1]1-BASE'!D$1:DA$65536,42,0),"")</f>
        <v>0</v>
      </c>
      <c r="AL36" s="34">
        <f>IFERROR(VLOOKUP(B36,'[1]1-BASE'!D$1:DA$65536,43,0),"")</f>
        <v>0</v>
      </c>
      <c r="AM36" s="34">
        <f>IFERROR(VLOOKUP(B36,'[1]1-BASE'!D$1:DA$65536,44,0),"")</f>
        <v>0</v>
      </c>
      <c r="AN36" s="34">
        <f>IFERROR(VLOOKUP(B36,'[1]1-BASE'!D$1:DA$65536,45,0),"")</f>
        <v>0</v>
      </c>
      <c r="AO36" s="34">
        <f>IFERROR(VLOOKUP(B36,'[1]1-BASE'!D$1:DA$65536,46,0),"")</f>
        <v>0</v>
      </c>
      <c r="AP36" s="34">
        <f>IFERROR(VLOOKUP(B36,'[1]1-BASE'!D$1:DA$65536,47,0),"")</f>
        <v>0</v>
      </c>
      <c r="AQ36" s="34">
        <f>IFERROR(VLOOKUP(B36,'[1]1-BASE'!D$1:DA$65536,48,0),"")</f>
        <v>0</v>
      </c>
      <c r="AR36" s="34">
        <f>IFERROR(VLOOKUP(B36,'[1]1-BASE'!D$1:DA$65536,49,0),"")</f>
        <v>0</v>
      </c>
      <c r="AS36" s="34">
        <f>IFERROR(VLOOKUP(B36,'[1]1-BASE'!D$1:DA$65536,50,0),"")</f>
        <v>0</v>
      </c>
      <c r="AT36" s="34">
        <f>IFERROR(VLOOKUP(B36,'[1]1-BASE'!D$1:DA$65536,51,0),"")</f>
        <v>0</v>
      </c>
      <c r="AU36" s="34">
        <f>IFERROR(VLOOKUP(B36,'[1]1-BASE'!D$1:DA$65536,52,0),"")</f>
        <v>0</v>
      </c>
      <c r="AV36" s="34">
        <f>IFERROR(VLOOKUP(B36,'[1]1-BASE'!D$1:DA$65536,53,0),"")</f>
        <v>0</v>
      </c>
      <c r="AW36" s="34">
        <f>IFERROR(VLOOKUP(B36,'[1]1-BASE'!D$1:DA$65536,54,0),"")</f>
        <v>0</v>
      </c>
      <c r="AX36" s="34">
        <f>IFERROR(VLOOKUP(B36,'[1]1-BASE'!D$1:DA$65536,55,0),"")</f>
        <v>0</v>
      </c>
      <c r="AY36" s="34">
        <f>IFERROR(VLOOKUP(B36,'[1]1-BASE'!D$1:DA$65536,87,0),"")</f>
        <v>0</v>
      </c>
      <c r="AZ36" s="34">
        <f>IFERROR(VLOOKUP(B36,'[1]1-BASE'!D$1:DA$65536,86,0),"")</f>
        <v>0</v>
      </c>
      <c r="BA36" s="34">
        <f>IFERROR(VLOOKUP(B36,'[1]1-BASE'!D$1:DA$65536,76,0),"")</f>
        <v>0</v>
      </c>
      <c r="BB36" s="34">
        <f>IFERROR(VLOOKUP(B36,'[1]1-BASE'!D$1:DA$65536,77,0),"")</f>
        <v>0</v>
      </c>
      <c r="BC36" s="34">
        <f>IFERROR(VLOOKUP(B36,'[1]1-BASE'!D$1:DA$65536,78,0),"")</f>
        <v>0</v>
      </c>
      <c r="BD36" s="34">
        <f>IFERROR(VLOOKUP(B36,'[1]1-BASE'!D$1:DA$65536,79,0),"")</f>
        <v>0</v>
      </c>
      <c r="BE36" s="34">
        <f>IFERROR(VLOOKUP(B36,'[1]1-BASE'!D$1:DA$65536,80,0),"")</f>
        <v>0</v>
      </c>
      <c r="BF36" s="34">
        <f>IFERROR(VLOOKUP(B36,'[1]1-BASE'!D$1:DA$65536,83,0),"")</f>
        <v>0</v>
      </c>
      <c r="BG36" s="34">
        <f>IFERROR(VLOOKUP(B36,'[1]1-BASE'!D$1:DA$65536,84,0),"")</f>
        <v>0</v>
      </c>
      <c r="BH36" s="34">
        <f>IFERROR(VLOOKUP(B36,'[1]1-BASE'!D$1:DA$65536,81,0),"")</f>
        <v>0</v>
      </c>
      <c r="BI36" s="34">
        <f>IFERROR(VLOOKUP(B36,'[1]1-BASE'!D$1:DA$65536,85,0),"")</f>
        <v>0</v>
      </c>
      <c r="BJ36" s="34">
        <f>IFERROR(VLOOKUP(B36,'[1]1-BASE'!D$1:DA$65536,56,0),"")</f>
        <v>0</v>
      </c>
      <c r="BK36" s="34">
        <f>IFERROR(VLOOKUP(B36,'[1]1-BASE'!D$1:DA$65536,58,0),"")</f>
        <v>0</v>
      </c>
      <c r="BL36" s="34">
        <f>IFERROR(VLOOKUP(B36,'[1]1-BASE'!D$1:DA$65536,59,0),"")</f>
        <v>0</v>
      </c>
      <c r="BM36" s="34">
        <f>IFERROR(VLOOKUP(B36,'[1]1-BASE'!D$1:DA$65536,61,0),"")</f>
        <v>0</v>
      </c>
      <c r="BN36" s="34">
        <f>IFERROR(VLOOKUP(B36,'[1]1-BASE'!D$1:DA$65536,63,0),"")</f>
        <v>0</v>
      </c>
      <c r="BO36" s="34">
        <f>IFERROR(VLOOKUP(B36,'[1]1-BASE'!D$1:DA$65536,65,0),"")</f>
        <v>0</v>
      </c>
      <c r="BP36" s="34">
        <f>IFERROR(VLOOKUP(B36,'[1]1-BASE'!D$1:DA$65536,57,0),"")</f>
        <v>0</v>
      </c>
      <c r="BQ36" s="34">
        <f>IFERROR(VLOOKUP(B36,'[1]1-BASE'!D$1:DA$65536,60,0),"")</f>
        <v>0</v>
      </c>
      <c r="BR36" s="34">
        <f>IFERROR(VLOOKUP(B36,'[1]1-BASE'!D$1:DA$65536,62,0),"")</f>
        <v>0</v>
      </c>
      <c r="BS36" s="34">
        <f>IFERROR(VLOOKUP(B36,'[1]1-BASE'!D$1:DA$65536,64,0),"")</f>
        <v>0</v>
      </c>
      <c r="BT36" s="34">
        <f>IFERROR(VLOOKUP(B36,'[1]1-BASE'!D$1:DA$65536,66,0),"")</f>
        <v>0</v>
      </c>
      <c r="BU36" s="34">
        <f>IFERROR(VLOOKUP(B36,'[1]1-BASE'!D$1:DA$65536,67,0),"")</f>
        <v>0</v>
      </c>
      <c r="BV36" s="34">
        <f>IFERROR(VLOOKUP(B36,'[1]1-BASE'!D$1:DA$65536,68,0),"")</f>
        <v>0</v>
      </c>
      <c r="BW36" s="34">
        <f>IFERROR(VLOOKUP(B36,'[1]1-BASE'!D$1:DA$65536,69,0),"")</f>
        <v>9</v>
      </c>
      <c r="BX36" s="34">
        <f>IFERROR(VLOOKUP(B36,'[1]1-BASE'!D$1:DA$65536,70,0),"")</f>
        <v>0</v>
      </c>
      <c r="BY36" s="34">
        <f>IFERROR(VLOOKUP(B36,'[1]1-BASE'!D$1:DA$65536,71,0),"")</f>
        <v>0</v>
      </c>
      <c r="BZ36" s="34">
        <f>IFERROR(VLOOKUP(B36,'[1]1-BASE'!D$1:DA$65536,72,0),"")</f>
        <v>0</v>
      </c>
      <c r="CA36" s="34">
        <f>IFERROR(VLOOKUP(B36,'[1]1-BASE'!D$1:DA$65536,73,0),"")</f>
        <v>0</v>
      </c>
      <c r="CB36" s="34">
        <f>IFERROR(VLOOKUP(B36,'[1]1-BASE'!D$1:DA$65536,74,0),"")</f>
        <v>0</v>
      </c>
      <c r="CC36" s="34">
        <f>IFERROR(VLOOKUP(B36,'[1]1-BASE'!D$1:DA$65536,75,0),"")</f>
        <v>0</v>
      </c>
      <c r="CD36" s="34">
        <f>IFERROR(VLOOKUP(B36,'[1]1-BASE'!D$1:DA$65536,82,0),"")</f>
        <v>0</v>
      </c>
    </row>
    <row r="37" spans="1:82" s="35" customFormat="1" ht="75" customHeight="1">
      <c r="A37" s="27"/>
      <c r="B37" s="28" t="s">
        <v>140</v>
      </c>
      <c r="C37" s="29" t="str">
        <f>IFERROR(VLOOKUP(B37,'[1]1-BASE'!D$1:CB$65536,2,0),"")</f>
        <v>30329G0</v>
      </c>
      <c r="D37" s="29" t="str">
        <f>IFERROR(VLOOKUP(B37,'[1]1-BASE'!D$1:CB$65536,3,0),"")</f>
        <v>SAILS POLO</v>
      </c>
      <c r="E37" s="29" t="str">
        <f>IFERROR(VLOOKUP(B37,'[1]1-BASE'!D$1:CB$65536,4,0),"")</f>
        <v>912</v>
      </c>
      <c r="F37" s="29" t="str">
        <f>IFERROR(VLOOKUP(B37,'[1]1-BASE'!D$1:CB$65536,5,0),"")</f>
        <v>BLUE/BEIGE TWISTED</v>
      </c>
      <c r="G37" s="27" t="str">
        <f>IFERROR(VLOOKUP(B37,'[1]1-BASE'!D$1:CB$65536,15,0),"")</f>
        <v>HIVER 2018</v>
      </c>
      <c r="H37" s="27" t="str">
        <f>IFERROR(VLOOKUP(B37,'[1]1-BASE'!D$1:CB$65536,17,0),"")</f>
        <v>MAN</v>
      </c>
      <c r="I37" s="30">
        <f>IFERROR(VLOOKUP(B37,'[1]1-BASE'!D$1:CB$65536,7,0),"")</f>
        <v>38</v>
      </c>
      <c r="J37" s="31">
        <f t="shared" si="0"/>
        <v>19</v>
      </c>
      <c r="K37" s="30">
        <f>IFERROR(VLOOKUP(B37,'[1]1-BASE'!D$1:CB$65536,8,0),"")</f>
        <v>0</v>
      </c>
      <c r="L37" s="31">
        <f t="shared" si="1"/>
        <v>0</v>
      </c>
      <c r="M37" s="29" t="str">
        <f>IFERROR(VLOOKUP(B37,'[1]1-BASE'!D$1:CB$65536,18,0),"")</f>
        <v>(vide)</v>
      </c>
      <c r="N37" s="32" t="str">
        <f>IFERROR(VLOOKUP(B37,'[1]1-BASE'!D$1:CB$65536,19,0),"")</f>
        <v>PCS</v>
      </c>
      <c r="O37" s="32">
        <f>IFERROR(VLOOKUP(B37,'[1]1-BASE'!D$1:CB$65536,20,0),"")</f>
        <v>1</v>
      </c>
      <c r="P37" s="33">
        <f>IFERROR(VLOOKUP(B37,'[1]1-BASE'!D$1:CB$65536,21,0),"")</f>
        <v>1</v>
      </c>
      <c r="Q37" s="34">
        <f>IFERROR(VLOOKUP(B37,'[1]1-BASE'!D$1:DA$65536,22,0),"")</f>
        <v>0</v>
      </c>
      <c r="R37" s="34">
        <f>IFERROR(VLOOKUP(B37,'[1]1-BASE'!D$1:DA$65536,23,0),"")</f>
        <v>0</v>
      </c>
      <c r="S37" s="34">
        <f>IFERROR(VLOOKUP(B37,'[1]1-BASE'!D$1:DA$65536,24,0),"")</f>
        <v>0</v>
      </c>
      <c r="T37" s="34">
        <f>IFERROR(VLOOKUP(B37,'[1]1-BASE'!D$1:DA$65536,25,0),"")</f>
        <v>0</v>
      </c>
      <c r="U37" s="34">
        <f>IFERROR(VLOOKUP(B37,'[1]1-BASE'!D$1:DA$65536,26,0),"")</f>
        <v>0</v>
      </c>
      <c r="V37" s="34">
        <f>IFERROR(VLOOKUP(B37,'[1]1-BASE'!D$1:DA$65536,27,0),"")</f>
        <v>0</v>
      </c>
      <c r="W37" s="34">
        <f>IFERROR(VLOOKUP(B37,'[1]1-BASE'!D$1:DA$65536,28,0),"")</f>
        <v>0</v>
      </c>
      <c r="X37" s="34">
        <f>IFERROR(VLOOKUP(B37,'[1]1-BASE'!D$1:DA$65536,29,0),"")</f>
        <v>0</v>
      </c>
      <c r="Y37" s="34">
        <f>IFERROR(VLOOKUP(B37,'[1]1-BASE'!D$1:DA$65536,30,0),"")</f>
        <v>0</v>
      </c>
      <c r="Z37" s="34">
        <f>IFERROR(VLOOKUP(B37,'[1]1-BASE'!D$1:DA$65536,31,0),"")</f>
        <v>0</v>
      </c>
      <c r="AA37" s="34">
        <f>IFERROR(VLOOKUP(B37,'[1]1-BASE'!D$1:DA$65536,32,0),"")</f>
        <v>0</v>
      </c>
      <c r="AB37" s="34">
        <f>IFERROR(VLOOKUP(B37,'[1]1-BASE'!D$1:DA$65536,33,0),"")</f>
        <v>0</v>
      </c>
      <c r="AC37" s="34">
        <f>IFERROR(VLOOKUP(B37,'[1]1-BASE'!D$1:DA$65536,34,0),"")</f>
        <v>0</v>
      </c>
      <c r="AD37" s="34">
        <f>IFERROR(VLOOKUP(B37,'[1]1-BASE'!D$1:DA$65536,35,0),"")</f>
        <v>0</v>
      </c>
      <c r="AE37" s="34">
        <f>IFERROR(VLOOKUP(B37,'[1]1-BASE'!D$1:DA$65536,36,0),"")</f>
        <v>0</v>
      </c>
      <c r="AF37" s="34">
        <f>IFERROR(VLOOKUP(B37,'[1]1-BASE'!D$1:DA$65536,37,0),"")</f>
        <v>0</v>
      </c>
      <c r="AG37" s="34">
        <f>IFERROR(VLOOKUP(B37,'[1]1-BASE'!D$1:DA$65536,38,0),"")</f>
        <v>0</v>
      </c>
      <c r="AH37" s="34">
        <f>IFERROR(VLOOKUP(B37,'[1]1-BASE'!D$1:DA$65536,39,0),"")</f>
        <v>0</v>
      </c>
      <c r="AI37" s="34">
        <f>IFERROR(VLOOKUP(B37,'[1]1-BASE'!D$1:DA$65536,40,0),"")</f>
        <v>0</v>
      </c>
      <c r="AJ37" s="34">
        <f>IFERROR(VLOOKUP(B37,'[1]1-BASE'!D$1:DA$65536,41,0),"")</f>
        <v>0</v>
      </c>
      <c r="AK37" s="34">
        <f>IFERROR(VLOOKUP(B37,'[1]1-BASE'!D$1:DA$65536,42,0),"")</f>
        <v>0</v>
      </c>
      <c r="AL37" s="34">
        <f>IFERROR(VLOOKUP(B37,'[1]1-BASE'!D$1:DA$65536,43,0),"")</f>
        <v>0</v>
      </c>
      <c r="AM37" s="34">
        <f>IFERROR(VLOOKUP(B37,'[1]1-BASE'!D$1:DA$65536,44,0),"")</f>
        <v>0</v>
      </c>
      <c r="AN37" s="34">
        <f>IFERROR(VLOOKUP(B37,'[1]1-BASE'!D$1:DA$65536,45,0),"")</f>
        <v>0</v>
      </c>
      <c r="AO37" s="34">
        <f>IFERROR(VLOOKUP(B37,'[1]1-BASE'!D$1:DA$65536,46,0),"")</f>
        <v>0</v>
      </c>
      <c r="AP37" s="34">
        <f>IFERROR(VLOOKUP(B37,'[1]1-BASE'!D$1:DA$65536,47,0),"")</f>
        <v>0</v>
      </c>
      <c r="AQ37" s="34">
        <f>IFERROR(VLOOKUP(B37,'[1]1-BASE'!D$1:DA$65536,48,0),"")</f>
        <v>0</v>
      </c>
      <c r="AR37" s="34">
        <f>IFERROR(VLOOKUP(B37,'[1]1-BASE'!D$1:DA$65536,49,0),"")</f>
        <v>0</v>
      </c>
      <c r="AS37" s="34">
        <f>IFERROR(VLOOKUP(B37,'[1]1-BASE'!D$1:DA$65536,50,0),"")</f>
        <v>0</v>
      </c>
      <c r="AT37" s="34">
        <f>IFERROR(VLOOKUP(B37,'[1]1-BASE'!D$1:DA$65536,51,0),"")</f>
        <v>0</v>
      </c>
      <c r="AU37" s="34">
        <f>IFERROR(VLOOKUP(B37,'[1]1-BASE'!D$1:DA$65536,52,0),"")</f>
        <v>0</v>
      </c>
      <c r="AV37" s="34">
        <f>IFERROR(VLOOKUP(B37,'[1]1-BASE'!D$1:DA$65536,53,0),"")</f>
        <v>0</v>
      </c>
      <c r="AW37" s="34">
        <f>IFERROR(VLOOKUP(B37,'[1]1-BASE'!D$1:DA$65536,54,0),"")</f>
        <v>0</v>
      </c>
      <c r="AX37" s="34">
        <f>IFERROR(VLOOKUP(B37,'[1]1-BASE'!D$1:DA$65536,55,0),"")</f>
        <v>0</v>
      </c>
      <c r="AY37" s="34">
        <f>IFERROR(VLOOKUP(B37,'[1]1-BASE'!D$1:DA$65536,87,0),"")</f>
        <v>0</v>
      </c>
      <c r="AZ37" s="34">
        <f>IFERROR(VLOOKUP(B37,'[1]1-BASE'!D$1:DA$65536,86,0),"")</f>
        <v>0</v>
      </c>
      <c r="BA37" s="34">
        <f>IFERROR(VLOOKUP(B37,'[1]1-BASE'!D$1:DA$65536,76,0),"")</f>
        <v>0</v>
      </c>
      <c r="BB37" s="34">
        <f>IFERROR(VLOOKUP(B37,'[1]1-BASE'!D$1:DA$65536,77,0),"")</f>
        <v>0</v>
      </c>
      <c r="BC37" s="34">
        <f>IFERROR(VLOOKUP(B37,'[1]1-BASE'!D$1:DA$65536,78,0),"")</f>
        <v>0</v>
      </c>
      <c r="BD37" s="34">
        <f>IFERROR(VLOOKUP(B37,'[1]1-BASE'!D$1:DA$65536,79,0),"")</f>
        <v>0</v>
      </c>
      <c r="BE37" s="34">
        <f>IFERROR(VLOOKUP(B37,'[1]1-BASE'!D$1:DA$65536,80,0),"")</f>
        <v>0</v>
      </c>
      <c r="BF37" s="34">
        <f>IFERROR(VLOOKUP(B37,'[1]1-BASE'!D$1:DA$65536,83,0),"")</f>
        <v>0</v>
      </c>
      <c r="BG37" s="34">
        <f>IFERROR(VLOOKUP(B37,'[1]1-BASE'!D$1:DA$65536,84,0),"")</f>
        <v>0</v>
      </c>
      <c r="BH37" s="34">
        <f>IFERROR(VLOOKUP(B37,'[1]1-BASE'!D$1:DA$65536,81,0),"")</f>
        <v>0</v>
      </c>
      <c r="BI37" s="34">
        <f>IFERROR(VLOOKUP(B37,'[1]1-BASE'!D$1:DA$65536,85,0),"")</f>
        <v>0</v>
      </c>
      <c r="BJ37" s="34">
        <f>IFERROR(VLOOKUP(B37,'[1]1-BASE'!D$1:DA$65536,56,0),"")</f>
        <v>0</v>
      </c>
      <c r="BK37" s="34">
        <f>IFERROR(VLOOKUP(B37,'[1]1-BASE'!D$1:DA$65536,58,0),"")</f>
        <v>0</v>
      </c>
      <c r="BL37" s="34">
        <f>IFERROR(VLOOKUP(B37,'[1]1-BASE'!D$1:DA$65536,59,0),"")</f>
        <v>0</v>
      </c>
      <c r="BM37" s="34">
        <f>IFERROR(VLOOKUP(B37,'[1]1-BASE'!D$1:DA$65536,61,0),"")</f>
        <v>0</v>
      </c>
      <c r="BN37" s="34">
        <f>IFERROR(VLOOKUP(B37,'[1]1-BASE'!D$1:DA$65536,63,0),"")</f>
        <v>0</v>
      </c>
      <c r="BO37" s="34">
        <f>IFERROR(VLOOKUP(B37,'[1]1-BASE'!D$1:DA$65536,65,0),"")</f>
        <v>0</v>
      </c>
      <c r="BP37" s="34">
        <f>IFERROR(VLOOKUP(B37,'[1]1-BASE'!D$1:DA$65536,57,0),"")</f>
        <v>0</v>
      </c>
      <c r="BQ37" s="34">
        <f>IFERROR(VLOOKUP(B37,'[1]1-BASE'!D$1:DA$65536,60,0),"")</f>
        <v>0</v>
      </c>
      <c r="BR37" s="34">
        <f>IFERROR(VLOOKUP(B37,'[1]1-BASE'!D$1:DA$65536,62,0),"")</f>
        <v>0</v>
      </c>
      <c r="BS37" s="34">
        <f>IFERROR(VLOOKUP(B37,'[1]1-BASE'!D$1:DA$65536,64,0),"")</f>
        <v>0</v>
      </c>
      <c r="BT37" s="34">
        <f>IFERROR(VLOOKUP(B37,'[1]1-BASE'!D$1:DA$65536,66,0),"")</f>
        <v>0</v>
      </c>
      <c r="BU37" s="34">
        <f>IFERROR(VLOOKUP(B37,'[1]1-BASE'!D$1:DA$65536,67,0),"")</f>
        <v>0</v>
      </c>
      <c r="BV37" s="34">
        <f>IFERROR(VLOOKUP(B37,'[1]1-BASE'!D$1:DA$65536,68,0),"")</f>
        <v>0</v>
      </c>
      <c r="BW37" s="34">
        <f>IFERROR(VLOOKUP(B37,'[1]1-BASE'!D$1:DA$65536,69,0),"")</f>
        <v>0</v>
      </c>
      <c r="BX37" s="34">
        <f>IFERROR(VLOOKUP(B37,'[1]1-BASE'!D$1:DA$65536,70,0),"")</f>
        <v>1</v>
      </c>
      <c r="BY37" s="34">
        <f>IFERROR(VLOOKUP(B37,'[1]1-BASE'!D$1:DA$65536,71,0),"")</f>
        <v>0</v>
      </c>
      <c r="BZ37" s="34">
        <f>IFERROR(VLOOKUP(B37,'[1]1-BASE'!D$1:DA$65536,72,0),"")</f>
        <v>0</v>
      </c>
      <c r="CA37" s="34">
        <f>IFERROR(VLOOKUP(B37,'[1]1-BASE'!D$1:DA$65536,73,0),"")</f>
        <v>0</v>
      </c>
      <c r="CB37" s="34">
        <f>IFERROR(VLOOKUP(B37,'[1]1-BASE'!D$1:DA$65536,74,0),"")</f>
        <v>0</v>
      </c>
      <c r="CC37" s="34">
        <f>IFERROR(VLOOKUP(B37,'[1]1-BASE'!D$1:DA$65536,75,0),"")</f>
        <v>0</v>
      </c>
      <c r="CD37" s="34">
        <f>IFERROR(VLOOKUP(B37,'[1]1-BASE'!D$1:DA$65536,82,0),"")</f>
        <v>0</v>
      </c>
    </row>
    <row r="38" spans="1:82" s="35" customFormat="1" ht="75" customHeight="1">
      <c r="A38" s="27"/>
      <c r="B38" s="28" t="s">
        <v>141</v>
      </c>
      <c r="C38" s="29" t="str">
        <f>IFERROR(VLOOKUP(B38,'[1]1-BASE'!D$1:CB$65536,2,0),"")</f>
        <v>30329H0</v>
      </c>
      <c r="D38" s="29" t="str">
        <f>IFERROR(VLOOKUP(B38,'[1]1-BASE'!D$1:CB$65536,3,0),"")</f>
        <v>SALETTO SHORT</v>
      </c>
      <c r="E38" s="29" t="str">
        <f>IFERROR(VLOOKUP(B38,'[1]1-BASE'!D$1:CB$65536,4,0),"")</f>
        <v>910</v>
      </c>
      <c r="F38" s="29" t="str">
        <f>IFERROR(VLOOKUP(B38,'[1]1-BASE'!D$1:CB$65536,5,0),"")</f>
        <v>GREY LT TWISTED/ORANGE</v>
      </c>
      <c r="G38" s="27" t="str">
        <f>IFERROR(VLOOKUP(B38,'[1]1-BASE'!D$1:CB$65536,15,0),"")</f>
        <v>HIVER 2018</v>
      </c>
      <c r="H38" s="27" t="str">
        <f>IFERROR(VLOOKUP(B38,'[1]1-BASE'!D$1:CB$65536,17,0),"")</f>
        <v>MAN</v>
      </c>
      <c r="I38" s="30">
        <f>IFERROR(VLOOKUP(B38,'[1]1-BASE'!D$1:CB$65536,7,0),"")</f>
        <v>35</v>
      </c>
      <c r="J38" s="31">
        <f t="shared" si="0"/>
        <v>17.5</v>
      </c>
      <c r="K38" s="30">
        <f>IFERROR(VLOOKUP(B38,'[1]1-BASE'!D$1:CB$65536,8,0),"")</f>
        <v>0</v>
      </c>
      <c r="L38" s="31">
        <f t="shared" si="1"/>
        <v>0</v>
      </c>
      <c r="M38" s="29" t="str">
        <f>IFERROR(VLOOKUP(B38,'[1]1-BASE'!D$1:CB$65536,18,0),"")</f>
        <v>(vide)</v>
      </c>
      <c r="N38" s="32" t="str">
        <f>IFERROR(VLOOKUP(B38,'[1]1-BASE'!D$1:CB$65536,19,0),"")</f>
        <v>PCS</v>
      </c>
      <c r="O38" s="32">
        <f>IFERROR(VLOOKUP(B38,'[1]1-BASE'!D$1:CB$65536,20,0),"")</f>
        <v>8</v>
      </c>
      <c r="P38" s="33">
        <f>IFERROR(VLOOKUP(B38,'[1]1-BASE'!D$1:CB$65536,21,0),"")</f>
        <v>8</v>
      </c>
      <c r="Q38" s="34">
        <f>IFERROR(VLOOKUP(B38,'[1]1-BASE'!D$1:DA$65536,22,0),"")</f>
        <v>0</v>
      </c>
      <c r="R38" s="34">
        <f>IFERROR(VLOOKUP(B38,'[1]1-BASE'!D$1:DA$65536,23,0),"")</f>
        <v>0</v>
      </c>
      <c r="S38" s="34">
        <f>IFERROR(VLOOKUP(B38,'[1]1-BASE'!D$1:DA$65536,24,0),"")</f>
        <v>0</v>
      </c>
      <c r="T38" s="34">
        <f>IFERROR(VLOOKUP(B38,'[1]1-BASE'!D$1:DA$65536,25,0),"")</f>
        <v>0</v>
      </c>
      <c r="U38" s="34">
        <f>IFERROR(VLOOKUP(B38,'[1]1-BASE'!D$1:DA$65536,26,0),"")</f>
        <v>0</v>
      </c>
      <c r="V38" s="34">
        <f>IFERROR(VLOOKUP(B38,'[1]1-BASE'!D$1:DA$65536,27,0),"")</f>
        <v>0</v>
      </c>
      <c r="W38" s="34">
        <f>IFERROR(VLOOKUP(B38,'[1]1-BASE'!D$1:DA$65536,28,0),"")</f>
        <v>0</v>
      </c>
      <c r="X38" s="34">
        <f>IFERROR(VLOOKUP(B38,'[1]1-BASE'!D$1:DA$65536,29,0),"")</f>
        <v>0</v>
      </c>
      <c r="Y38" s="34">
        <f>IFERROR(VLOOKUP(B38,'[1]1-BASE'!D$1:DA$65536,30,0),"")</f>
        <v>0</v>
      </c>
      <c r="Z38" s="34">
        <f>IFERROR(VLOOKUP(B38,'[1]1-BASE'!D$1:DA$65536,31,0),"")</f>
        <v>0</v>
      </c>
      <c r="AA38" s="34">
        <f>IFERROR(VLOOKUP(B38,'[1]1-BASE'!D$1:DA$65536,32,0),"")</f>
        <v>0</v>
      </c>
      <c r="AB38" s="34">
        <f>IFERROR(VLOOKUP(B38,'[1]1-BASE'!D$1:DA$65536,33,0),"")</f>
        <v>0</v>
      </c>
      <c r="AC38" s="34">
        <f>IFERROR(VLOOKUP(B38,'[1]1-BASE'!D$1:DA$65536,34,0),"")</f>
        <v>0</v>
      </c>
      <c r="AD38" s="34">
        <f>IFERROR(VLOOKUP(B38,'[1]1-BASE'!D$1:DA$65536,35,0),"")</f>
        <v>0</v>
      </c>
      <c r="AE38" s="34">
        <f>IFERROR(VLOOKUP(B38,'[1]1-BASE'!D$1:DA$65536,36,0),"")</f>
        <v>0</v>
      </c>
      <c r="AF38" s="34">
        <f>IFERROR(VLOOKUP(B38,'[1]1-BASE'!D$1:DA$65536,37,0),"")</f>
        <v>0</v>
      </c>
      <c r="AG38" s="34">
        <f>IFERROR(VLOOKUP(B38,'[1]1-BASE'!D$1:DA$65536,38,0),"")</f>
        <v>0</v>
      </c>
      <c r="AH38" s="34">
        <f>IFERROR(VLOOKUP(B38,'[1]1-BASE'!D$1:DA$65536,39,0),"")</f>
        <v>0</v>
      </c>
      <c r="AI38" s="34">
        <f>IFERROR(VLOOKUP(B38,'[1]1-BASE'!D$1:DA$65536,40,0),"")</f>
        <v>0</v>
      </c>
      <c r="AJ38" s="34">
        <f>IFERROR(VLOOKUP(B38,'[1]1-BASE'!D$1:DA$65536,41,0),"")</f>
        <v>0</v>
      </c>
      <c r="AK38" s="34">
        <f>IFERROR(VLOOKUP(B38,'[1]1-BASE'!D$1:DA$65536,42,0),"")</f>
        <v>0</v>
      </c>
      <c r="AL38" s="34">
        <f>IFERROR(VLOOKUP(B38,'[1]1-BASE'!D$1:DA$65536,43,0),"")</f>
        <v>0</v>
      </c>
      <c r="AM38" s="34">
        <f>IFERROR(VLOOKUP(B38,'[1]1-BASE'!D$1:DA$65536,44,0),"")</f>
        <v>0</v>
      </c>
      <c r="AN38" s="34">
        <f>IFERROR(VLOOKUP(B38,'[1]1-BASE'!D$1:DA$65536,45,0),"")</f>
        <v>0</v>
      </c>
      <c r="AO38" s="34">
        <f>IFERROR(VLOOKUP(B38,'[1]1-BASE'!D$1:DA$65536,46,0),"")</f>
        <v>0</v>
      </c>
      <c r="AP38" s="34">
        <f>IFERROR(VLOOKUP(B38,'[1]1-BASE'!D$1:DA$65536,47,0),"")</f>
        <v>0</v>
      </c>
      <c r="AQ38" s="34">
        <f>IFERROR(VLOOKUP(B38,'[1]1-BASE'!D$1:DA$65536,48,0),"")</f>
        <v>0</v>
      </c>
      <c r="AR38" s="34">
        <f>IFERROR(VLOOKUP(B38,'[1]1-BASE'!D$1:DA$65536,49,0),"")</f>
        <v>0</v>
      </c>
      <c r="AS38" s="34">
        <f>IFERROR(VLOOKUP(B38,'[1]1-BASE'!D$1:DA$65536,50,0),"")</f>
        <v>0</v>
      </c>
      <c r="AT38" s="34">
        <f>IFERROR(VLOOKUP(B38,'[1]1-BASE'!D$1:DA$65536,51,0),"")</f>
        <v>0</v>
      </c>
      <c r="AU38" s="34">
        <f>IFERROR(VLOOKUP(B38,'[1]1-BASE'!D$1:DA$65536,52,0),"")</f>
        <v>0</v>
      </c>
      <c r="AV38" s="34">
        <f>IFERROR(VLOOKUP(B38,'[1]1-BASE'!D$1:DA$65536,53,0),"")</f>
        <v>0</v>
      </c>
      <c r="AW38" s="34">
        <f>IFERROR(VLOOKUP(B38,'[1]1-BASE'!D$1:DA$65536,54,0),"")</f>
        <v>0</v>
      </c>
      <c r="AX38" s="34">
        <f>IFERROR(VLOOKUP(B38,'[1]1-BASE'!D$1:DA$65536,55,0),"")</f>
        <v>0</v>
      </c>
      <c r="AY38" s="34">
        <f>IFERROR(VLOOKUP(B38,'[1]1-BASE'!D$1:DA$65536,87,0),"")</f>
        <v>0</v>
      </c>
      <c r="AZ38" s="34">
        <f>IFERROR(VLOOKUP(B38,'[1]1-BASE'!D$1:DA$65536,86,0),"")</f>
        <v>0</v>
      </c>
      <c r="BA38" s="34">
        <f>IFERROR(VLOOKUP(B38,'[1]1-BASE'!D$1:DA$65536,76,0),"")</f>
        <v>0</v>
      </c>
      <c r="BB38" s="34">
        <f>IFERROR(VLOOKUP(B38,'[1]1-BASE'!D$1:DA$65536,77,0),"")</f>
        <v>0</v>
      </c>
      <c r="BC38" s="34">
        <f>IFERROR(VLOOKUP(B38,'[1]1-BASE'!D$1:DA$65536,78,0),"")</f>
        <v>0</v>
      </c>
      <c r="BD38" s="34">
        <f>IFERROR(VLOOKUP(B38,'[1]1-BASE'!D$1:DA$65536,79,0),"")</f>
        <v>0</v>
      </c>
      <c r="BE38" s="34">
        <f>IFERROR(VLOOKUP(B38,'[1]1-BASE'!D$1:DA$65536,80,0),"")</f>
        <v>0</v>
      </c>
      <c r="BF38" s="34">
        <f>IFERROR(VLOOKUP(B38,'[1]1-BASE'!D$1:DA$65536,83,0),"")</f>
        <v>0</v>
      </c>
      <c r="BG38" s="34">
        <f>IFERROR(VLOOKUP(B38,'[1]1-BASE'!D$1:DA$65536,84,0),"")</f>
        <v>0</v>
      </c>
      <c r="BH38" s="34">
        <f>IFERROR(VLOOKUP(B38,'[1]1-BASE'!D$1:DA$65536,81,0),"")</f>
        <v>0</v>
      </c>
      <c r="BI38" s="34">
        <f>IFERROR(VLOOKUP(B38,'[1]1-BASE'!D$1:DA$65536,85,0),"")</f>
        <v>0</v>
      </c>
      <c r="BJ38" s="34">
        <f>IFERROR(VLOOKUP(B38,'[1]1-BASE'!D$1:DA$65536,56,0),"")</f>
        <v>0</v>
      </c>
      <c r="BK38" s="34">
        <f>IFERROR(VLOOKUP(B38,'[1]1-BASE'!D$1:DA$65536,58,0),"")</f>
        <v>0</v>
      </c>
      <c r="BL38" s="34">
        <f>IFERROR(VLOOKUP(B38,'[1]1-BASE'!D$1:DA$65536,59,0),"")</f>
        <v>0</v>
      </c>
      <c r="BM38" s="34">
        <f>IFERROR(VLOOKUP(B38,'[1]1-BASE'!D$1:DA$65536,61,0),"")</f>
        <v>0</v>
      </c>
      <c r="BN38" s="34">
        <f>IFERROR(VLOOKUP(B38,'[1]1-BASE'!D$1:DA$65536,63,0),"")</f>
        <v>0</v>
      </c>
      <c r="BO38" s="34">
        <f>IFERROR(VLOOKUP(B38,'[1]1-BASE'!D$1:DA$65536,65,0),"")</f>
        <v>0</v>
      </c>
      <c r="BP38" s="34">
        <f>IFERROR(VLOOKUP(B38,'[1]1-BASE'!D$1:DA$65536,57,0),"")</f>
        <v>0</v>
      </c>
      <c r="BQ38" s="34">
        <f>IFERROR(VLOOKUP(B38,'[1]1-BASE'!D$1:DA$65536,60,0),"")</f>
        <v>0</v>
      </c>
      <c r="BR38" s="34">
        <f>IFERROR(VLOOKUP(B38,'[1]1-BASE'!D$1:DA$65536,62,0),"")</f>
        <v>0</v>
      </c>
      <c r="BS38" s="34">
        <f>IFERROR(VLOOKUP(B38,'[1]1-BASE'!D$1:DA$65536,64,0),"")</f>
        <v>0</v>
      </c>
      <c r="BT38" s="34">
        <f>IFERROR(VLOOKUP(B38,'[1]1-BASE'!D$1:DA$65536,66,0),"")</f>
        <v>0</v>
      </c>
      <c r="BU38" s="34">
        <f>IFERROR(VLOOKUP(B38,'[1]1-BASE'!D$1:DA$65536,67,0),"")</f>
        <v>0</v>
      </c>
      <c r="BV38" s="34">
        <f>IFERROR(VLOOKUP(B38,'[1]1-BASE'!D$1:DA$65536,68,0),"")</f>
        <v>0</v>
      </c>
      <c r="BW38" s="34">
        <f>IFERROR(VLOOKUP(B38,'[1]1-BASE'!D$1:DA$65536,69,0),"")</f>
        <v>0</v>
      </c>
      <c r="BX38" s="34">
        <f>IFERROR(VLOOKUP(B38,'[1]1-BASE'!D$1:DA$65536,70,0),"")</f>
        <v>0</v>
      </c>
      <c r="BY38" s="34">
        <f>IFERROR(VLOOKUP(B38,'[1]1-BASE'!D$1:DA$65536,71,0),"")</f>
        <v>1</v>
      </c>
      <c r="BZ38" s="34">
        <f>IFERROR(VLOOKUP(B38,'[1]1-BASE'!D$1:DA$65536,72,0),"")</f>
        <v>4</v>
      </c>
      <c r="CA38" s="34">
        <f>IFERROR(VLOOKUP(B38,'[1]1-BASE'!D$1:DA$65536,73,0),"")</f>
        <v>3</v>
      </c>
      <c r="CB38" s="34">
        <f>IFERROR(VLOOKUP(B38,'[1]1-BASE'!D$1:DA$65536,74,0),"")</f>
        <v>0</v>
      </c>
      <c r="CC38" s="34">
        <f>IFERROR(VLOOKUP(B38,'[1]1-BASE'!D$1:DA$65536,75,0),"")</f>
        <v>0</v>
      </c>
      <c r="CD38" s="34">
        <f>IFERROR(VLOOKUP(B38,'[1]1-BASE'!D$1:DA$65536,82,0),"")</f>
        <v>0</v>
      </c>
    </row>
    <row r="39" spans="1:82" s="35" customFormat="1" ht="75" customHeight="1">
      <c r="A39" s="27"/>
      <c r="B39" s="28" t="s">
        <v>142</v>
      </c>
      <c r="C39" s="29" t="str">
        <f>IFERROR(VLOOKUP(B39,'[1]1-BASE'!D$1:CB$65536,2,0),"")</f>
        <v>3032AJ0</v>
      </c>
      <c r="D39" s="29" t="str">
        <f>IFERROR(VLOOKUP(B39,'[1]1-BASE'!D$1:CB$65536,3,0),"")</f>
        <v>SALINA TEE</v>
      </c>
      <c r="E39" s="29" t="str">
        <f>IFERROR(VLOOKUP(B39,'[1]1-BASE'!D$1:CB$65536,4,0),"")</f>
        <v>910</v>
      </c>
      <c r="F39" s="29" t="str">
        <f>IFERROR(VLOOKUP(B39,'[1]1-BASE'!D$1:CB$65536,5,0),"")</f>
        <v>GREY LT TWISTED/ORANGE</v>
      </c>
      <c r="G39" s="27" t="str">
        <f>IFERROR(VLOOKUP(B39,'[1]1-BASE'!D$1:CB$65536,15,0),"")</f>
        <v>HIVER 2018</v>
      </c>
      <c r="H39" s="27" t="str">
        <f>IFERROR(VLOOKUP(B39,'[1]1-BASE'!D$1:CB$65536,17,0),"")</f>
        <v>MAN</v>
      </c>
      <c r="I39" s="30">
        <f>IFERROR(VLOOKUP(B39,'[1]1-BASE'!D$1:CB$65536,7,0),"")</f>
        <v>25</v>
      </c>
      <c r="J39" s="31">
        <f t="shared" si="0"/>
        <v>12.5</v>
      </c>
      <c r="K39" s="30">
        <f>IFERROR(VLOOKUP(B39,'[1]1-BASE'!D$1:CB$65536,8,0),"")</f>
        <v>0</v>
      </c>
      <c r="L39" s="31">
        <f t="shared" si="1"/>
        <v>0</v>
      </c>
      <c r="M39" s="29" t="str">
        <f>IFERROR(VLOOKUP(B39,'[1]1-BASE'!D$1:CB$65536,18,0),"")</f>
        <v>(vide)</v>
      </c>
      <c r="N39" s="32" t="str">
        <f>IFERROR(VLOOKUP(B39,'[1]1-BASE'!D$1:CB$65536,19,0),"")</f>
        <v>PCS</v>
      </c>
      <c r="O39" s="32">
        <f>IFERROR(VLOOKUP(B39,'[1]1-BASE'!D$1:CB$65536,20,0),"")</f>
        <v>1</v>
      </c>
      <c r="P39" s="33">
        <f>IFERROR(VLOOKUP(B39,'[1]1-BASE'!D$1:CB$65536,21,0),"")</f>
        <v>1</v>
      </c>
      <c r="Q39" s="34">
        <f>IFERROR(VLOOKUP(B39,'[1]1-BASE'!D$1:DA$65536,22,0),"")</f>
        <v>0</v>
      </c>
      <c r="R39" s="34">
        <f>IFERROR(VLOOKUP(B39,'[1]1-BASE'!D$1:DA$65536,23,0),"")</f>
        <v>0</v>
      </c>
      <c r="S39" s="34">
        <f>IFERROR(VLOOKUP(B39,'[1]1-BASE'!D$1:DA$65536,24,0),"")</f>
        <v>0</v>
      </c>
      <c r="T39" s="34">
        <f>IFERROR(VLOOKUP(B39,'[1]1-BASE'!D$1:DA$65536,25,0),"")</f>
        <v>0</v>
      </c>
      <c r="U39" s="34">
        <f>IFERROR(VLOOKUP(B39,'[1]1-BASE'!D$1:DA$65536,26,0),"")</f>
        <v>0</v>
      </c>
      <c r="V39" s="34">
        <f>IFERROR(VLOOKUP(B39,'[1]1-BASE'!D$1:DA$65536,27,0),"")</f>
        <v>0</v>
      </c>
      <c r="W39" s="34">
        <f>IFERROR(VLOOKUP(B39,'[1]1-BASE'!D$1:DA$65536,28,0),"")</f>
        <v>0</v>
      </c>
      <c r="X39" s="34">
        <f>IFERROR(VLOOKUP(B39,'[1]1-BASE'!D$1:DA$65536,29,0),"")</f>
        <v>0</v>
      </c>
      <c r="Y39" s="34">
        <f>IFERROR(VLOOKUP(B39,'[1]1-BASE'!D$1:DA$65536,30,0),"")</f>
        <v>0</v>
      </c>
      <c r="Z39" s="34">
        <f>IFERROR(VLOOKUP(B39,'[1]1-BASE'!D$1:DA$65536,31,0),"")</f>
        <v>0</v>
      </c>
      <c r="AA39" s="34">
        <f>IFERROR(VLOOKUP(B39,'[1]1-BASE'!D$1:DA$65536,32,0),"")</f>
        <v>0</v>
      </c>
      <c r="AB39" s="34">
        <f>IFERROR(VLOOKUP(B39,'[1]1-BASE'!D$1:DA$65536,33,0),"")</f>
        <v>0</v>
      </c>
      <c r="AC39" s="34">
        <f>IFERROR(VLOOKUP(B39,'[1]1-BASE'!D$1:DA$65536,34,0),"")</f>
        <v>0</v>
      </c>
      <c r="AD39" s="34">
        <f>IFERROR(VLOOKUP(B39,'[1]1-BASE'!D$1:DA$65536,35,0),"")</f>
        <v>0</v>
      </c>
      <c r="AE39" s="34">
        <f>IFERROR(VLOOKUP(B39,'[1]1-BASE'!D$1:DA$65536,36,0),"")</f>
        <v>0</v>
      </c>
      <c r="AF39" s="34">
        <f>IFERROR(VLOOKUP(B39,'[1]1-BASE'!D$1:DA$65536,37,0),"")</f>
        <v>0</v>
      </c>
      <c r="AG39" s="34">
        <f>IFERROR(VLOOKUP(B39,'[1]1-BASE'!D$1:DA$65536,38,0),"")</f>
        <v>0</v>
      </c>
      <c r="AH39" s="34">
        <f>IFERROR(VLOOKUP(B39,'[1]1-BASE'!D$1:DA$65536,39,0),"")</f>
        <v>0</v>
      </c>
      <c r="AI39" s="34">
        <f>IFERROR(VLOOKUP(B39,'[1]1-BASE'!D$1:DA$65536,40,0),"")</f>
        <v>0</v>
      </c>
      <c r="AJ39" s="34">
        <f>IFERROR(VLOOKUP(B39,'[1]1-BASE'!D$1:DA$65536,41,0),"")</f>
        <v>0</v>
      </c>
      <c r="AK39" s="34">
        <f>IFERROR(VLOOKUP(B39,'[1]1-BASE'!D$1:DA$65536,42,0),"")</f>
        <v>0</v>
      </c>
      <c r="AL39" s="34">
        <f>IFERROR(VLOOKUP(B39,'[1]1-BASE'!D$1:DA$65536,43,0),"")</f>
        <v>0</v>
      </c>
      <c r="AM39" s="34">
        <f>IFERROR(VLOOKUP(B39,'[1]1-BASE'!D$1:DA$65536,44,0),"")</f>
        <v>0</v>
      </c>
      <c r="AN39" s="34">
        <f>IFERROR(VLOOKUP(B39,'[1]1-BASE'!D$1:DA$65536,45,0),"")</f>
        <v>0</v>
      </c>
      <c r="AO39" s="34">
        <f>IFERROR(VLOOKUP(B39,'[1]1-BASE'!D$1:DA$65536,46,0),"")</f>
        <v>0</v>
      </c>
      <c r="AP39" s="34">
        <f>IFERROR(VLOOKUP(B39,'[1]1-BASE'!D$1:DA$65536,47,0),"")</f>
        <v>0</v>
      </c>
      <c r="AQ39" s="34">
        <f>IFERROR(VLOOKUP(B39,'[1]1-BASE'!D$1:DA$65536,48,0),"")</f>
        <v>0</v>
      </c>
      <c r="AR39" s="34">
        <f>IFERROR(VLOOKUP(B39,'[1]1-BASE'!D$1:DA$65536,49,0),"")</f>
        <v>0</v>
      </c>
      <c r="AS39" s="34">
        <f>IFERROR(VLOOKUP(B39,'[1]1-BASE'!D$1:DA$65536,50,0),"")</f>
        <v>0</v>
      </c>
      <c r="AT39" s="34">
        <f>IFERROR(VLOOKUP(B39,'[1]1-BASE'!D$1:DA$65536,51,0),"")</f>
        <v>0</v>
      </c>
      <c r="AU39" s="34">
        <f>IFERROR(VLOOKUP(B39,'[1]1-BASE'!D$1:DA$65536,52,0),"")</f>
        <v>0</v>
      </c>
      <c r="AV39" s="34">
        <f>IFERROR(VLOOKUP(B39,'[1]1-BASE'!D$1:DA$65536,53,0),"")</f>
        <v>0</v>
      </c>
      <c r="AW39" s="34">
        <f>IFERROR(VLOOKUP(B39,'[1]1-BASE'!D$1:DA$65536,54,0),"")</f>
        <v>0</v>
      </c>
      <c r="AX39" s="34">
        <f>IFERROR(VLOOKUP(B39,'[1]1-BASE'!D$1:DA$65536,55,0),"")</f>
        <v>0</v>
      </c>
      <c r="AY39" s="34">
        <f>IFERROR(VLOOKUP(B39,'[1]1-BASE'!D$1:DA$65536,87,0),"")</f>
        <v>0</v>
      </c>
      <c r="AZ39" s="34">
        <f>IFERROR(VLOOKUP(B39,'[1]1-BASE'!D$1:DA$65536,86,0),"")</f>
        <v>0</v>
      </c>
      <c r="BA39" s="34">
        <f>IFERROR(VLOOKUP(B39,'[1]1-BASE'!D$1:DA$65536,76,0),"")</f>
        <v>0</v>
      </c>
      <c r="BB39" s="34">
        <f>IFERROR(VLOOKUP(B39,'[1]1-BASE'!D$1:DA$65536,77,0),"")</f>
        <v>0</v>
      </c>
      <c r="BC39" s="34">
        <f>IFERROR(VLOOKUP(B39,'[1]1-BASE'!D$1:DA$65536,78,0),"")</f>
        <v>0</v>
      </c>
      <c r="BD39" s="34">
        <f>IFERROR(VLOOKUP(B39,'[1]1-BASE'!D$1:DA$65536,79,0),"")</f>
        <v>0</v>
      </c>
      <c r="BE39" s="34">
        <f>IFERROR(VLOOKUP(B39,'[1]1-BASE'!D$1:DA$65536,80,0),"")</f>
        <v>0</v>
      </c>
      <c r="BF39" s="34">
        <f>IFERROR(VLOOKUP(B39,'[1]1-BASE'!D$1:DA$65536,83,0),"")</f>
        <v>0</v>
      </c>
      <c r="BG39" s="34">
        <f>IFERROR(VLOOKUP(B39,'[1]1-BASE'!D$1:DA$65536,84,0),"")</f>
        <v>0</v>
      </c>
      <c r="BH39" s="34">
        <f>IFERROR(VLOOKUP(B39,'[1]1-BASE'!D$1:DA$65536,81,0),"")</f>
        <v>0</v>
      </c>
      <c r="BI39" s="34">
        <f>IFERROR(VLOOKUP(B39,'[1]1-BASE'!D$1:DA$65536,85,0),"")</f>
        <v>0</v>
      </c>
      <c r="BJ39" s="34">
        <f>IFERROR(VLOOKUP(B39,'[1]1-BASE'!D$1:DA$65536,56,0),"")</f>
        <v>0</v>
      </c>
      <c r="BK39" s="34">
        <f>IFERROR(VLOOKUP(B39,'[1]1-BASE'!D$1:DA$65536,58,0),"")</f>
        <v>0</v>
      </c>
      <c r="BL39" s="34">
        <f>IFERROR(VLOOKUP(B39,'[1]1-BASE'!D$1:DA$65536,59,0),"")</f>
        <v>0</v>
      </c>
      <c r="BM39" s="34">
        <f>IFERROR(VLOOKUP(B39,'[1]1-BASE'!D$1:DA$65536,61,0),"")</f>
        <v>0</v>
      </c>
      <c r="BN39" s="34">
        <f>IFERROR(VLOOKUP(B39,'[1]1-BASE'!D$1:DA$65536,63,0),"")</f>
        <v>0</v>
      </c>
      <c r="BO39" s="34">
        <f>IFERROR(VLOOKUP(B39,'[1]1-BASE'!D$1:DA$65536,65,0),"")</f>
        <v>0</v>
      </c>
      <c r="BP39" s="34">
        <f>IFERROR(VLOOKUP(B39,'[1]1-BASE'!D$1:DA$65536,57,0),"")</f>
        <v>0</v>
      </c>
      <c r="BQ39" s="34">
        <f>IFERROR(VLOOKUP(B39,'[1]1-BASE'!D$1:DA$65536,60,0),"")</f>
        <v>0</v>
      </c>
      <c r="BR39" s="34">
        <f>IFERROR(VLOOKUP(B39,'[1]1-BASE'!D$1:DA$65536,62,0),"")</f>
        <v>0</v>
      </c>
      <c r="BS39" s="34">
        <f>IFERROR(VLOOKUP(B39,'[1]1-BASE'!D$1:DA$65536,64,0),"")</f>
        <v>0</v>
      </c>
      <c r="BT39" s="34">
        <f>IFERROR(VLOOKUP(B39,'[1]1-BASE'!D$1:DA$65536,66,0),"")</f>
        <v>0</v>
      </c>
      <c r="BU39" s="34">
        <f>IFERROR(VLOOKUP(B39,'[1]1-BASE'!D$1:DA$65536,67,0),"")</f>
        <v>0</v>
      </c>
      <c r="BV39" s="34">
        <f>IFERROR(VLOOKUP(B39,'[1]1-BASE'!D$1:DA$65536,68,0),"")</f>
        <v>0</v>
      </c>
      <c r="BW39" s="34">
        <f>IFERROR(VLOOKUP(B39,'[1]1-BASE'!D$1:DA$65536,69,0),"")</f>
        <v>0</v>
      </c>
      <c r="BX39" s="34">
        <f>IFERROR(VLOOKUP(B39,'[1]1-BASE'!D$1:DA$65536,70,0),"")</f>
        <v>0</v>
      </c>
      <c r="BY39" s="34">
        <f>IFERROR(VLOOKUP(B39,'[1]1-BASE'!D$1:DA$65536,71,0),"")</f>
        <v>0</v>
      </c>
      <c r="BZ39" s="34">
        <f>IFERROR(VLOOKUP(B39,'[1]1-BASE'!D$1:DA$65536,72,0),"")</f>
        <v>1</v>
      </c>
      <c r="CA39" s="34">
        <f>IFERROR(VLOOKUP(B39,'[1]1-BASE'!D$1:DA$65536,73,0),"")</f>
        <v>0</v>
      </c>
      <c r="CB39" s="34">
        <f>IFERROR(VLOOKUP(B39,'[1]1-BASE'!D$1:DA$65536,74,0),"")</f>
        <v>0</v>
      </c>
      <c r="CC39" s="34">
        <f>IFERROR(VLOOKUP(B39,'[1]1-BASE'!D$1:DA$65536,75,0),"")</f>
        <v>0</v>
      </c>
      <c r="CD39" s="34">
        <f>IFERROR(VLOOKUP(B39,'[1]1-BASE'!D$1:DA$65536,82,0),"")</f>
        <v>0</v>
      </c>
    </row>
    <row r="40" spans="1:82" s="35" customFormat="1" ht="75" customHeight="1">
      <c r="A40" s="27"/>
      <c r="B40" s="28" t="s">
        <v>143</v>
      </c>
      <c r="C40" s="29" t="str">
        <f>IFERROR(VLOOKUP(B40,'[1]1-BASE'!D$1:CB$65536,2,0),"")</f>
        <v>3032BY0_ICI</v>
      </c>
      <c r="D40" s="29" t="str">
        <f>IFERROR(VLOOKUP(B40,'[1]1-BASE'!D$1:CB$65536,3,0),"")</f>
        <v>AIRITI LOGO HOODIE CORTE INGLES</v>
      </c>
      <c r="E40" s="29" t="str">
        <f>IFERROR(VLOOKUP(B40,'[1]1-BASE'!D$1:CB$65536,4,0),"")</f>
        <v>902</v>
      </c>
      <c r="F40" s="29" t="str">
        <f>IFERROR(VLOOKUP(B40,'[1]1-BASE'!D$1:CB$65536,5,0),"")</f>
        <v xml:space="preserve">GREY MD BLACK </v>
      </c>
      <c r="G40" s="27" t="str">
        <f>IFERROR(VLOOKUP(B40,'[1]1-BASE'!D$1:CB$65536,15,0),"")</f>
        <v>HIVER 2019</v>
      </c>
      <c r="H40" s="27" t="str">
        <f>IFERROR(VLOOKUP(B40,'[1]1-BASE'!D$1:CB$65536,17,0),"")</f>
        <v>MAN</v>
      </c>
      <c r="I40" s="30">
        <f>IFERROR(VLOOKUP(B40,'[1]1-BASE'!D$1:CB$65536,7,0),"")</f>
        <v>0</v>
      </c>
      <c r="J40" s="31">
        <f t="shared" si="0"/>
        <v>0</v>
      </c>
      <c r="K40" s="30">
        <f>IFERROR(VLOOKUP(B40,'[1]1-BASE'!D$1:CB$65536,8,0),"")</f>
        <v>0</v>
      </c>
      <c r="L40" s="31">
        <f t="shared" si="1"/>
        <v>0</v>
      </c>
      <c r="M40" s="29" t="str">
        <f>IFERROR(VLOOKUP(B40,'[1]1-BASE'!D$1:CB$65536,18,0),"")</f>
        <v>(vide)</v>
      </c>
      <c r="N40" s="32" t="str">
        <f>IFERROR(VLOOKUP(B40,'[1]1-BASE'!D$1:CB$65536,19,0),"")</f>
        <v>PCS</v>
      </c>
      <c r="O40" s="32">
        <f>IFERROR(VLOOKUP(B40,'[1]1-BASE'!D$1:CB$65536,20,0),"")</f>
        <v>13</v>
      </c>
      <c r="P40" s="33">
        <f>IFERROR(VLOOKUP(B40,'[1]1-BASE'!D$1:CB$65536,21,0),"")</f>
        <v>13</v>
      </c>
      <c r="Q40" s="34">
        <f>IFERROR(VLOOKUP(B40,'[1]1-BASE'!D$1:DA$65536,22,0),"")</f>
        <v>0</v>
      </c>
      <c r="R40" s="34">
        <f>IFERROR(VLOOKUP(B40,'[1]1-BASE'!D$1:DA$65536,23,0),"")</f>
        <v>0</v>
      </c>
      <c r="S40" s="34">
        <f>IFERROR(VLOOKUP(B40,'[1]1-BASE'!D$1:DA$65536,24,0),"")</f>
        <v>0</v>
      </c>
      <c r="T40" s="34">
        <f>IFERROR(VLOOKUP(B40,'[1]1-BASE'!D$1:DA$65536,25,0),"")</f>
        <v>0</v>
      </c>
      <c r="U40" s="34">
        <f>IFERROR(VLOOKUP(B40,'[1]1-BASE'!D$1:DA$65536,26,0),"")</f>
        <v>0</v>
      </c>
      <c r="V40" s="34">
        <f>IFERROR(VLOOKUP(B40,'[1]1-BASE'!D$1:DA$65536,27,0),"")</f>
        <v>0</v>
      </c>
      <c r="W40" s="34">
        <f>IFERROR(VLOOKUP(B40,'[1]1-BASE'!D$1:DA$65536,28,0),"")</f>
        <v>0</v>
      </c>
      <c r="X40" s="34">
        <f>IFERROR(VLOOKUP(B40,'[1]1-BASE'!D$1:DA$65536,29,0),"")</f>
        <v>0</v>
      </c>
      <c r="Y40" s="34">
        <f>IFERROR(VLOOKUP(B40,'[1]1-BASE'!D$1:DA$65536,30,0),"")</f>
        <v>0</v>
      </c>
      <c r="Z40" s="34">
        <f>IFERROR(VLOOKUP(B40,'[1]1-BASE'!D$1:DA$65536,31,0),"")</f>
        <v>0</v>
      </c>
      <c r="AA40" s="34">
        <f>IFERROR(VLOOKUP(B40,'[1]1-BASE'!D$1:DA$65536,32,0),"")</f>
        <v>0</v>
      </c>
      <c r="AB40" s="34">
        <f>IFERROR(VLOOKUP(B40,'[1]1-BASE'!D$1:DA$65536,33,0),"")</f>
        <v>0</v>
      </c>
      <c r="AC40" s="34">
        <f>IFERROR(VLOOKUP(B40,'[1]1-BASE'!D$1:DA$65536,34,0),"")</f>
        <v>0</v>
      </c>
      <c r="AD40" s="34">
        <f>IFERROR(VLOOKUP(B40,'[1]1-BASE'!D$1:DA$65536,35,0),"")</f>
        <v>0</v>
      </c>
      <c r="AE40" s="34">
        <f>IFERROR(VLOOKUP(B40,'[1]1-BASE'!D$1:DA$65536,36,0),"")</f>
        <v>0</v>
      </c>
      <c r="AF40" s="34">
        <f>IFERROR(VLOOKUP(B40,'[1]1-BASE'!D$1:DA$65536,37,0),"")</f>
        <v>0</v>
      </c>
      <c r="AG40" s="34">
        <f>IFERROR(VLOOKUP(B40,'[1]1-BASE'!D$1:DA$65536,38,0),"")</f>
        <v>0</v>
      </c>
      <c r="AH40" s="34">
        <f>IFERROR(VLOOKUP(B40,'[1]1-BASE'!D$1:DA$65536,39,0),"")</f>
        <v>0</v>
      </c>
      <c r="AI40" s="34">
        <f>IFERROR(VLOOKUP(B40,'[1]1-BASE'!D$1:DA$65536,40,0),"")</f>
        <v>0</v>
      </c>
      <c r="AJ40" s="34">
        <f>IFERROR(VLOOKUP(B40,'[1]1-BASE'!D$1:DA$65536,41,0),"")</f>
        <v>0</v>
      </c>
      <c r="AK40" s="34">
        <f>IFERROR(VLOOKUP(B40,'[1]1-BASE'!D$1:DA$65536,42,0),"")</f>
        <v>0</v>
      </c>
      <c r="AL40" s="34">
        <f>IFERROR(VLOOKUP(B40,'[1]1-BASE'!D$1:DA$65536,43,0),"")</f>
        <v>0</v>
      </c>
      <c r="AM40" s="34">
        <f>IFERROR(VLOOKUP(B40,'[1]1-BASE'!D$1:DA$65536,44,0),"")</f>
        <v>0</v>
      </c>
      <c r="AN40" s="34">
        <f>IFERROR(VLOOKUP(B40,'[1]1-BASE'!D$1:DA$65536,45,0),"")</f>
        <v>0</v>
      </c>
      <c r="AO40" s="34">
        <f>IFERROR(VLOOKUP(B40,'[1]1-BASE'!D$1:DA$65536,46,0),"")</f>
        <v>0</v>
      </c>
      <c r="AP40" s="34">
        <f>IFERROR(VLOOKUP(B40,'[1]1-BASE'!D$1:DA$65536,47,0),"")</f>
        <v>0</v>
      </c>
      <c r="AQ40" s="34">
        <f>IFERROR(VLOOKUP(B40,'[1]1-BASE'!D$1:DA$65536,48,0),"")</f>
        <v>0</v>
      </c>
      <c r="AR40" s="34">
        <f>IFERROR(VLOOKUP(B40,'[1]1-BASE'!D$1:DA$65536,49,0),"")</f>
        <v>0</v>
      </c>
      <c r="AS40" s="34">
        <f>IFERROR(VLOOKUP(B40,'[1]1-BASE'!D$1:DA$65536,50,0),"")</f>
        <v>0</v>
      </c>
      <c r="AT40" s="34">
        <f>IFERROR(VLOOKUP(B40,'[1]1-BASE'!D$1:DA$65536,51,0),"")</f>
        <v>0</v>
      </c>
      <c r="AU40" s="34">
        <f>IFERROR(VLOOKUP(B40,'[1]1-BASE'!D$1:DA$65536,52,0),"")</f>
        <v>0</v>
      </c>
      <c r="AV40" s="34">
        <f>IFERROR(VLOOKUP(B40,'[1]1-BASE'!D$1:DA$65536,53,0),"")</f>
        <v>0</v>
      </c>
      <c r="AW40" s="34">
        <f>IFERROR(VLOOKUP(B40,'[1]1-BASE'!D$1:DA$65536,54,0),"")</f>
        <v>0</v>
      </c>
      <c r="AX40" s="34">
        <f>IFERROR(VLOOKUP(B40,'[1]1-BASE'!D$1:DA$65536,55,0),"")</f>
        <v>0</v>
      </c>
      <c r="AY40" s="34">
        <f>IFERROR(VLOOKUP(B40,'[1]1-BASE'!D$1:DA$65536,87,0),"")</f>
        <v>0</v>
      </c>
      <c r="AZ40" s="34">
        <f>IFERROR(VLOOKUP(B40,'[1]1-BASE'!D$1:DA$65536,86,0),"")</f>
        <v>0</v>
      </c>
      <c r="BA40" s="34">
        <f>IFERROR(VLOOKUP(B40,'[1]1-BASE'!D$1:DA$65536,76,0),"")</f>
        <v>0</v>
      </c>
      <c r="BB40" s="34">
        <f>IFERROR(VLOOKUP(B40,'[1]1-BASE'!D$1:DA$65536,77,0),"")</f>
        <v>0</v>
      </c>
      <c r="BC40" s="34">
        <f>IFERROR(VLOOKUP(B40,'[1]1-BASE'!D$1:DA$65536,78,0),"")</f>
        <v>0</v>
      </c>
      <c r="BD40" s="34">
        <f>IFERROR(VLOOKUP(B40,'[1]1-BASE'!D$1:DA$65536,79,0),"")</f>
        <v>0</v>
      </c>
      <c r="BE40" s="34">
        <f>IFERROR(VLOOKUP(B40,'[1]1-BASE'!D$1:DA$65536,80,0),"")</f>
        <v>0</v>
      </c>
      <c r="BF40" s="34">
        <f>IFERROR(VLOOKUP(B40,'[1]1-BASE'!D$1:DA$65536,83,0),"")</f>
        <v>0</v>
      </c>
      <c r="BG40" s="34">
        <f>IFERROR(VLOOKUP(B40,'[1]1-BASE'!D$1:DA$65536,84,0),"")</f>
        <v>0</v>
      </c>
      <c r="BH40" s="34">
        <f>IFERROR(VLOOKUP(B40,'[1]1-BASE'!D$1:DA$65536,81,0),"")</f>
        <v>0</v>
      </c>
      <c r="BI40" s="34">
        <f>IFERROR(VLOOKUP(B40,'[1]1-BASE'!D$1:DA$65536,85,0),"")</f>
        <v>0</v>
      </c>
      <c r="BJ40" s="34">
        <f>IFERROR(VLOOKUP(B40,'[1]1-BASE'!D$1:DA$65536,56,0),"")</f>
        <v>0</v>
      </c>
      <c r="BK40" s="34">
        <f>IFERROR(VLOOKUP(B40,'[1]1-BASE'!D$1:DA$65536,58,0),"")</f>
        <v>0</v>
      </c>
      <c r="BL40" s="34">
        <f>IFERROR(VLOOKUP(B40,'[1]1-BASE'!D$1:DA$65536,59,0),"")</f>
        <v>0</v>
      </c>
      <c r="BM40" s="34">
        <f>IFERROR(VLOOKUP(B40,'[1]1-BASE'!D$1:DA$65536,61,0),"")</f>
        <v>0</v>
      </c>
      <c r="BN40" s="34">
        <f>IFERROR(VLOOKUP(B40,'[1]1-BASE'!D$1:DA$65536,63,0),"")</f>
        <v>0</v>
      </c>
      <c r="BO40" s="34">
        <f>IFERROR(VLOOKUP(B40,'[1]1-BASE'!D$1:DA$65536,65,0),"")</f>
        <v>0</v>
      </c>
      <c r="BP40" s="34">
        <f>IFERROR(VLOOKUP(B40,'[1]1-BASE'!D$1:DA$65536,57,0),"")</f>
        <v>0</v>
      </c>
      <c r="BQ40" s="34">
        <f>IFERROR(VLOOKUP(B40,'[1]1-BASE'!D$1:DA$65536,60,0),"")</f>
        <v>0</v>
      </c>
      <c r="BR40" s="34">
        <f>IFERROR(VLOOKUP(B40,'[1]1-BASE'!D$1:DA$65536,62,0),"")</f>
        <v>0</v>
      </c>
      <c r="BS40" s="34">
        <f>IFERROR(VLOOKUP(B40,'[1]1-BASE'!D$1:DA$65536,64,0),"")</f>
        <v>0</v>
      </c>
      <c r="BT40" s="34">
        <f>IFERROR(VLOOKUP(B40,'[1]1-BASE'!D$1:DA$65536,66,0),"")</f>
        <v>0</v>
      </c>
      <c r="BU40" s="34">
        <f>IFERROR(VLOOKUP(B40,'[1]1-BASE'!D$1:DA$65536,67,0),"")</f>
        <v>0</v>
      </c>
      <c r="BV40" s="34">
        <f>IFERROR(VLOOKUP(B40,'[1]1-BASE'!D$1:DA$65536,68,0),"")</f>
        <v>0</v>
      </c>
      <c r="BW40" s="34">
        <f>IFERROR(VLOOKUP(B40,'[1]1-BASE'!D$1:DA$65536,69,0),"")</f>
        <v>0</v>
      </c>
      <c r="BX40" s="34">
        <f>IFERROR(VLOOKUP(B40,'[1]1-BASE'!D$1:DA$65536,70,0),"")</f>
        <v>0</v>
      </c>
      <c r="BY40" s="34">
        <f>IFERROR(VLOOKUP(B40,'[1]1-BASE'!D$1:DA$65536,71,0),"")</f>
        <v>13</v>
      </c>
      <c r="BZ40" s="34">
        <f>IFERROR(VLOOKUP(B40,'[1]1-BASE'!D$1:DA$65536,72,0),"")</f>
        <v>0</v>
      </c>
      <c r="CA40" s="34">
        <f>IFERROR(VLOOKUP(B40,'[1]1-BASE'!D$1:DA$65536,73,0),"")</f>
        <v>0</v>
      </c>
      <c r="CB40" s="34">
        <f>IFERROR(VLOOKUP(B40,'[1]1-BASE'!D$1:DA$65536,74,0),"")</f>
        <v>0</v>
      </c>
      <c r="CC40" s="34">
        <f>IFERROR(VLOOKUP(B40,'[1]1-BASE'!D$1:DA$65536,75,0),"")</f>
        <v>0</v>
      </c>
      <c r="CD40" s="34">
        <f>IFERROR(VLOOKUP(B40,'[1]1-BASE'!D$1:DA$65536,82,0),"")</f>
        <v>0</v>
      </c>
    </row>
    <row r="41" spans="1:82" s="35" customFormat="1" ht="75" customHeight="1">
      <c r="A41" s="27"/>
      <c r="B41" s="28" t="s">
        <v>144</v>
      </c>
      <c r="C41" s="29" t="str">
        <f>IFERROR(VLOOKUP(B41,'[1]1-BASE'!D$1:CB$65536,2,0),"")</f>
        <v>3032BY0_ICI</v>
      </c>
      <c r="D41" s="29" t="str">
        <f>IFERROR(VLOOKUP(B41,'[1]1-BASE'!D$1:CB$65536,3,0),"")</f>
        <v>AIRITI LOGO HOODIE CORTE INGLES</v>
      </c>
      <c r="E41" s="29" t="str">
        <f>IFERROR(VLOOKUP(B41,'[1]1-BASE'!D$1:CB$65536,4,0),"")</f>
        <v>A01</v>
      </c>
      <c r="F41" s="29" t="str">
        <f>IFERROR(VLOOKUP(B41,'[1]1-BASE'!D$1:CB$65536,5,0),"")</f>
        <v>BLACK BLACK WHITE</v>
      </c>
      <c r="G41" s="27" t="str">
        <f>IFERROR(VLOOKUP(B41,'[1]1-BASE'!D$1:CB$65536,15,0),"")</f>
        <v>HIVER 2019</v>
      </c>
      <c r="H41" s="27" t="str">
        <f>IFERROR(VLOOKUP(B41,'[1]1-BASE'!D$1:CB$65536,17,0),"")</f>
        <v>MAN</v>
      </c>
      <c r="I41" s="30">
        <f>IFERROR(VLOOKUP(B41,'[1]1-BASE'!D$1:CB$65536,7,0),"")</f>
        <v>0</v>
      </c>
      <c r="J41" s="31">
        <f t="shared" si="0"/>
        <v>0</v>
      </c>
      <c r="K41" s="30">
        <f>IFERROR(VLOOKUP(B41,'[1]1-BASE'!D$1:CB$65536,8,0),"")</f>
        <v>0</v>
      </c>
      <c r="L41" s="31">
        <f t="shared" si="1"/>
        <v>0</v>
      </c>
      <c r="M41" s="29" t="str">
        <f>IFERROR(VLOOKUP(B41,'[1]1-BASE'!D$1:CB$65536,18,0),"")</f>
        <v>(vide)</v>
      </c>
      <c r="N41" s="32" t="str">
        <f>IFERROR(VLOOKUP(B41,'[1]1-BASE'!D$1:CB$65536,19,0),"")</f>
        <v>PCS</v>
      </c>
      <c r="O41" s="32">
        <f>IFERROR(VLOOKUP(B41,'[1]1-BASE'!D$1:CB$65536,20,0),"")</f>
        <v>1</v>
      </c>
      <c r="P41" s="33">
        <f>IFERROR(VLOOKUP(B41,'[1]1-BASE'!D$1:CB$65536,21,0),"")</f>
        <v>1</v>
      </c>
      <c r="Q41" s="34">
        <f>IFERROR(VLOOKUP(B41,'[1]1-BASE'!D$1:DA$65536,22,0),"")</f>
        <v>0</v>
      </c>
      <c r="R41" s="34">
        <f>IFERROR(VLOOKUP(B41,'[1]1-BASE'!D$1:DA$65536,23,0),"")</f>
        <v>0</v>
      </c>
      <c r="S41" s="34">
        <f>IFERROR(VLOOKUP(B41,'[1]1-BASE'!D$1:DA$65536,24,0),"")</f>
        <v>0</v>
      </c>
      <c r="T41" s="34">
        <f>IFERROR(VLOOKUP(B41,'[1]1-BASE'!D$1:DA$65536,25,0),"")</f>
        <v>0</v>
      </c>
      <c r="U41" s="34">
        <f>IFERROR(VLOOKUP(B41,'[1]1-BASE'!D$1:DA$65536,26,0),"")</f>
        <v>0</v>
      </c>
      <c r="V41" s="34">
        <f>IFERROR(VLOOKUP(B41,'[1]1-BASE'!D$1:DA$65536,27,0),"")</f>
        <v>0</v>
      </c>
      <c r="W41" s="34">
        <f>IFERROR(VLOOKUP(B41,'[1]1-BASE'!D$1:DA$65536,28,0),"")</f>
        <v>0</v>
      </c>
      <c r="X41" s="34">
        <f>IFERROR(VLOOKUP(B41,'[1]1-BASE'!D$1:DA$65536,29,0),"")</f>
        <v>0</v>
      </c>
      <c r="Y41" s="34">
        <f>IFERROR(VLOOKUP(B41,'[1]1-BASE'!D$1:DA$65536,30,0),"")</f>
        <v>0</v>
      </c>
      <c r="Z41" s="34">
        <f>IFERROR(VLOOKUP(B41,'[1]1-BASE'!D$1:DA$65536,31,0),"")</f>
        <v>0</v>
      </c>
      <c r="AA41" s="34">
        <f>IFERROR(VLOOKUP(B41,'[1]1-BASE'!D$1:DA$65536,32,0),"")</f>
        <v>0</v>
      </c>
      <c r="AB41" s="34">
        <f>IFERROR(VLOOKUP(B41,'[1]1-BASE'!D$1:DA$65536,33,0),"")</f>
        <v>0</v>
      </c>
      <c r="AC41" s="34">
        <f>IFERROR(VLOOKUP(B41,'[1]1-BASE'!D$1:DA$65536,34,0),"")</f>
        <v>0</v>
      </c>
      <c r="AD41" s="34">
        <f>IFERROR(VLOOKUP(B41,'[1]1-BASE'!D$1:DA$65536,35,0),"")</f>
        <v>0</v>
      </c>
      <c r="AE41" s="34">
        <f>IFERROR(VLOOKUP(B41,'[1]1-BASE'!D$1:DA$65536,36,0),"")</f>
        <v>0</v>
      </c>
      <c r="AF41" s="34">
        <f>IFERROR(VLOOKUP(B41,'[1]1-BASE'!D$1:DA$65536,37,0),"")</f>
        <v>0</v>
      </c>
      <c r="AG41" s="34">
        <f>IFERROR(VLOOKUP(B41,'[1]1-BASE'!D$1:DA$65536,38,0),"")</f>
        <v>0</v>
      </c>
      <c r="AH41" s="34">
        <f>IFERROR(VLOOKUP(B41,'[1]1-BASE'!D$1:DA$65536,39,0),"")</f>
        <v>0</v>
      </c>
      <c r="AI41" s="34">
        <f>IFERROR(VLOOKUP(B41,'[1]1-BASE'!D$1:DA$65536,40,0),"")</f>
        <v>0</v>
      </c>
      <c r="AJ41" s="34">
        <f>IFERROR(VLOOKUP(B41,'[1]1-BASE'!D$1:DA$65536,41,0),"")</f>
        <v>0</v>
      </c>
      <c r="AK41" s="34">
        <f>IFERROR(VLOOKUP(B41,'[1]1-BASE'!D$1:DA$65536,42,0),"")</f>
        <v>0</v>
      </c>
      <c r="AL41" s="34">
        <f>IFERROR(VLOOKUP(B41,'[1]1-BASE'!D$1:DA$65536,43,0),"")</f>
        <v>0</v>
      </c>
      <c r="AM41" s="34">
        <f>IFERROR(VLOOKUP(B41,'[1]1-BASE'!D$1:DA$65536,44,0),"")</f>
        <v>0</v>
      </c>
      <c r="AN41" s="34">
        <f>IFERROR(VLOOKUP(B41,'[1]1-BASE'!D$1:DA$65536,45,0),"")</f>
        <v>0</v>
      </c>
      <c r="AO41" s="34">
        <f>IFERROR(VLOOKUP(B41,'[1]1-BASE'!D$1:DA$65536,46,0),"")</f>
        <v>0</v>
      </c>
      <c r="AP41" s="34">
        <f>IFERROR(VLOOKUP(B41,'[1]1-BASE'!D$1:DA$65536,47,0),"")</f>
        <v>0</v>
      </c>
      <c r="AQ41" s="34">
        <f>IFERROR(VLOOKUP(B41,'[1]1-BASE'!D$1:DA$65536,48,0),"")</f>
        <v>0</v>
      </c>
      <c r="AR41" s="34">
        <f>IFERROR(VLOOKUP(B41,'[1]1-BASE'!D$1:DA$65536,49,0),"")</f>
        <v>0</v>
      </c>
      <c r="AS41" s="34">
        <f>IFERROR(VLOOKUP(B41,'[1]1-BASE'!D$1:DA$65536,50,0),"")</f>
        <v>0</v>
      </c>
      <c r="AT41" s="34">
        <f>IFERROR(VLOOKUP(B41,'[1]1-BASE'!D$1:DA$65536,51,0),"")</f>
        <v>0</v>
      </c>
      <c r="AU41" s="34">
        <f>IFERROR(VLOOKUP(B41,'[1]1-BASE'!D$1:DA$65536,52,0),"")</f>
        <v>0</v>
      </c>
      <c r="AV41" s="34">
        <f>IFERROR(VLOOKUP(B41,'[1]1-BASE'!D$1:DA$65536,53,0),"")</f>
        <v>0</v>
      </c>
      <c r="AW41" s="34">
        <f>IFERROR(VLOOKUP(B41,'[1]1-BASE'!D$1:DA$65536,54,0),"")</f>
        <v>0</v>
      </c>
      <c r="AX41" s="34">
        <f>IFERROR(VLOOKUP(B41,'[1]1-BASE'!D$1:DA$65536,55,0),"")</f>
        <v>0</v>
      </c>
      <c r="AY41" s="34">
        <f>IFERROR(VLOOKUP(B41,'[1]1-BASE'!D$1:DA$65536,87,0),"")</f>
        <v>0</v>
      </c>
      <c r="AZ41" s="34">
        <f>IFERROR(VLOOKUP(B41,'[1]1-BASE'!D$1:DA$65536,86,0),"")</f>
        <v>0</v>
      </c>
      <c r="BA41" s="34">
        <f>IFERROR(VLOOKUP(B41,'[1]1-BASE'!D$1:DA$65536,76,0),"")</f>
        <v>0</v>
      </c>
      <c r="BB41" s="34">
        <f>IFERROR(VLOOKUP(B41,'[1]1-BASE'!D$1:DA$65536,77,0),"")</f>
        <v>0</v>
      </c>
      <c r="BC41" s="34">
        <f>IFERROR(VLOOKUP(B41,'[1]1-BASE'!D$1:DA$65536,78,0),"")</f>
        <v>0</v>
      </c>
      <c r="BD41" s="34">
        <f>IFERROR(VLOOKUP(B41,'[1]1-BASE'!D$1:DA$65536,79,0),"")</f>
        <v>0</v>
      </c>
      <c r="BE41" s="34">
        <f>IFERROR(VLOOKUP(B41,'[1]1-BASE'!D$1:DA$65536,80,0),"")</f>
        <v>0</v>
      </c>
      <c r="BF41" s="34">
        <f>IFERROR(VLOOKUP(B41,'[1]1-BASE'!D$1:DA$65536,83,0),"")</f>
        <v>0</v>
      </c>
      <c r="BG41" s="34">
        <f>IFERROR(VLOOKUP(B41,'[1]1-BASE'!D$1:DA$65536,84,0),"")</f>
        <v>0</v>
      </c>
      <c r="BH41" s="34">
        <f>IFERROR(VLOOKUP(B41,'[1]1-BASE'!D$1:DA$65536,81,0),"")</f>
        <v>0</v>
      </c>
      <c r="BI41" s="34">
        <f>IFERROR(VLOOKUP(B41,'[1]1-BASE'!D$1:DA$65536,85,0),"")</f>
        <v>0</v>
      </c>
      <c r="BJ41" s="34">
        <f>IFERROR(VLOOKUP(B41,'[1]1-BASE'!D$1:DA$65536,56,0),"")</f>
        <v>0</v>
      </c>
      <c r="BK41" s="34">
        <f>IFERROR(VLOOKUP(B41,'[1]1-BASE'!D$1:DA$65536,58,0),"")</f>
        <v>0</v>
      </c>
      <c r="BL41" s="34">
        <f>IFERROR(VLOOKUP(B41,'[1]1-BASE'!D$1:DA$65536,59,0),"")</f>
        <v>0</v>
      </c>
      <c r="BM41" s="34">
        <f>IFERROR(VLOOKUP(B41,'[1]1-BASE'!D$1:DA$65536,61,0),"")</f>
        <v>0</v>
      </c>
      <c r="BN41" s="34">
        <f>IFERROR(VLOOKUP(B41,'[1]1-BASE'!D$1:DA$65536,63,0),"")</f>
        <v>0</v>
      </c>
      <c r="BO41" s="34">
        <f>IFERROR(VLOOKUP(B41,'[1]1-BASE'!D$1:DA$65536,65,0),"")</f>
        <v>0</v>
      </c>
      <c r="BP41" s="34">
        <f>IFERROR(VLOOKUP(B41,'[1]1-BASE'!D$1:DA$65536,57,0),"")</f>
        <v>0</v>
      </c>
      <c r="BQ41" s="34">
        <f>IFERROR(VLOOKUP(B41,'[1]1-BASE'!D$1:DA$65536,60,0),"")</f>
        <v>0</v>
      </c>
      <c r="BR41" s="34">
        <f>IFERROR(VLOOKUP(B41,'[1]1-BASE'!D$1:DA$65536,62,0),"")</f>
        <v>0</v>
      </c>
      <c r="BS41" s="34">
        <f>IFERROR(VLOOKUP(B41,'[1]1-BASE'!D$1:DA$65536,64,0),"")</f>
        <v>0</v>
      </c>
      <c r="BT41" s="34">
        <f>IFERROR(VLOOKUP(B41,'[1]1-BASE'!D$1:DA$65536,66,0),"")</f>
        <v>0</v>
      </c>
      <c r="BU41" s="34">
        <f>IFERROR(VLOOKUP(B41,'[1]1-BASE'!D$1:DA$65536,67,0),"")</f>
        <v>0</v>
      </c>
      <c r="BV41" s="34">
        <f>IFERROR(VLOOKUP(B41,'[1]1-BASE'!D$1:DA$65536,68,0),"")</f>
        <v>1</v>
      </c>
      <c r="BW41" s="34">
        <f>IFERROR(VLOOKUP(B41,'[1]1-BASE'!D$1:DA$65536,69,0),"")</f>
        <v>0</v>
      </c>
      <c r="BX41" s="34">
        <f>IFERROR(VLOOKUP(B41,'[1]1-BASE'!D$1:DA$65536,70,0),"")</f>
        <v>0</v>
      </c>
      <c r="BY41" s="34">
        <f>IFERROR(VLOOKUP(B41,'[1]1-BASE'!D$1:DA$65536,71,0),"")</f>
        <v>0</v>
      </c>
      <c r="BZ41" s="34">
        <f>IFERROR(VLOOKUP(B41,'[1]1-BASE'!D$1:DA$65536,72,0),"")</f>
        <v>0</v>
      </c>
      <c r="CA41" s="34">
        <f>IFERROR(VLOOKUP(B41,'[1]1-BASE'!D$1:DA$65536,73,0),"")</f>
        <v>0</v>
      </c>
      <c r="CB41" s="34">
        <f>IFERROR(VLOOKUP(B41,'[1]1-BASE'!D$1:DA$65536,74,0),"")</f>
        <v>0</v>
      </c>
      <c r="CC41" s="34">
        <f>IFERROR(VLOOKUP(B41,'[1]1-BASE'!D$1:DA$65536,75,0),"")</f>
        <v>0</v>
      </c>
      <c r="CD41" s="34">
        <f>IFERROR(VLOOKUP(B41,'[1]1-BASE'!D$1:DA$65536,82,0),"")</f>
        <v>0</v>
      </c>
    </row>
    <row r="42" spans="1:82" s="35" customFormat="1" ht="75" customHeight="1">
      <c r="A42" s="27"/>
      <c r="B42" s="28" t="s">
        <v>145</v>
      </c>
      <c r="C42" s="29" t="str">
        <f>IFERROR(VLOOKUP(B42,'[1]1-BASE'!D$1:CB$65536,2,0),"")</f>
        <v>3032BZ0_ICI</v>
      </c>
      <c r="D42" s="29" t="str">
        <f>IFERROR(VLOOKUP(B42,'[1]1-BASE'!D$1:CB$65536,3,0),"")</f>
        <v>AIRIVIT LOGO CORTES INGLES</v>
      </c>
      <c r="E42" s="29" t="str">
        <f>IFERROR(VLOOKUP(B42,'[1]1-BASE'!D$1:CB$65536,4,0),"")</f>
        <v>902</v>
      </c>
      <c r="F42" s="29" t="str">
        <f>IFERROR(VLOOKUP(B42,'[1]1-BASE'!D$1:CB$65536,5,0),"")</f>
        <v xml:space="preserve">GREY MD BLACK </v>
      </c>
      <c r="G42" s="27" t="str">
        <f>IFERROR(VLOOKUP(B42,'[1]1-BASE'!D$1:CB$65536,15,0),"")</f>
        <v>HIVER 2019</v>
      </c>
      <c r="H42" s="27" t="str">
        <f>IFERROR(VLOOKUP(B42,'[1]1-BASE'!D$1:CB$65536,17,0),"")</f>
        <v>MAN</v>
      </c>
      <c r="I42" s="30">
        <f>IFERROR(VLOOKUP(B42,'[1]1-BASE'!D$1:CB$65536,7,0),"")</f>
        <v>0</v>
      </c>
      <c r="J42" s="31">
        <f t="shared" si="0"/>
        <v>0</v>
      </c>
      <c r="K42" s="30">
        <f>IFERROR(VLOOKUP(B42,'[1]1-BASE'!D$1:CB$65536,8,0),"")</f>
        <v>0</v>
      </c>
      <c r="L42" s="31">
        <f t="shared" si="1"/>
        <v>0</v>
      </c>
      <c r="M42" s="29" t="str">
        <f>IFERROR(VLOOKUP(B42,'[1]1-BASE'!D$1:CB$65536,18,0),"")</f>
        <v>(vide)</v>
      </c>
      <c r="N42" s="32" t="str">
        <f>IFERROR(VLOOKUP(B42,'[1]1-BASE'!D$1:CB$65536,19,0),"")</f>
        <v>PCS</v>
      </c>
      <c r="O42" s="32">
        <f>IFERROR(VLOOKUP(B42,'[1]1-BASE'!D$1:CB$65536,20,0),"")</f>
        <v>24</v>
      </c>
      <c r="P42" s="33">
        <f>IFERROR(VLOOKUP(B42,'[1]1-BASE'!D$1:CB$65536,21,0),"")</f>
        <v>24</v>
      </c>
      <c r="Q42" s="34">
        <f>IFERROR(VLOOKUP(B42,'[1]1-BASE'!D$1:DA$65536,22,0),"")</f>
        <v>0</v>
      </c>
      <c r="R42" s="34">
        <f>IFERROR(VLOOKUP(B42,'[1]1-BASE'!D$1:DA$65536,23,0),"")</f>
        <v>0</v>
      </c>
      <c r="S42" s="34">
        <f>IFERROR(VLOOKUP(B42,'[1]1-BASE'!D$1:DA$65536,24,0),"")</f>
        <v>0</v>
      </c>
      <c r="T42" s="34">
        <f>IFERROR(VLOOKUP(B42,'[1]1-BASE'!D$1:DA$65536,25,0),"")</f>
        <v>0</v>
      </c>
      <c r="U42" s="34">
        <f>IFERROR(VLOOKUP(B42,'[1]1-BASE'!D$1:DA$65536,26,0),"")</f>
        <v>0</v>
      </c>
      <c r="V42" s="34">
        <f>IFERROR(VLOOKUP(B42,'[1]1-BASE'!D$1:DA$65536,27,0),"")</f>
        <v>0</v>
      </c>
      <c r="W42" s="34">
        <f>IFERROR(VLOOKUP(B42,'[1]1-BASE'!D$1:DA$65536,28,0),"")</f>
        <v>0</v>
      </c>
      <c r="X42" s="34">
        <f>IFERROR(VLOOKUP(B42,'[1]1-BASE'!D$1:DA$65536,29,0),"")</f>
        <v>0</v>
      </c>
      <c r="Y42" s="34">
        <f>IFERROR(VLOOKUP(B42,'[1]1-BASE'!D$1:DA$65536,30,0),"")</f>
        <v>0</v>
      </c>
      <c r="Z42" s="34">
        <f>IFERROR(VLOOKUP(B42,'[1]1-BASE'!D$1:DA$65536,31,0),"")</f>
        <v>0</v>
      </c>
      <c r="AA42" s="34">
        <f>IFERROR(VLOOKUP(B42,'[1]1-BASE'!D$1:DA$65536,32,0),"")</f>
        <v>0</v>
      </c>
      <c r="AB42" s="34">
        <f>IFERROR(VLOOKUP(B42,'[1]1-BASE'!D$1:DA$65536,33,0),"")</f>
        <v>0</v>
      </c>
      <c r="AC42" s="34">
        <f>IFERROR(VLOOKUP(B42,'[1]1-BASE'!D$1:DA$65536,34,0),"")</f>
        <v>0</v>
      </c>
      <c r="AD42" s="34">
        <f>IFERROR(VLOOKUP(B42,'[1]1-BASE'!D$1:DA$65536,35,0),"")</f>
        <v>0</v>
      </c>
      <c r="AE42" s="34">
        <f>IFERROR(VLOOKUP(B42,'[1]1-BASE'!D$1:DA$65536,36,0),"")</f>
        <v>0</v>
      </c>
      <c r="AF42" s="34">
        <f>IFERROR(VLOOKUP(B42,'[1]1-BASE'!D$1:DA$65536,37,0),"")</f>
        <v>0</v>
      </c>
      <c r="AG42" s="34">
        <f>IFERROR(VLOOKUP(B42,'[1]1-BASE'!D$1:DA$65536,38,0),"")</f>
        <v>0</v>
      </c>
      <c r="AH42" s="34">
        <f>IFERROR(VLOOKUP(B42,'[1]1-BASE'!D$1:DA$65536,39,0),"")</f>
        <v>0</v>
      </c>
      <c r="AI42" s="34">
        <f>IFERROR(VLOOKUP(B42,'[1]1-BASE'!D$1:DA$65536,40,0),"")</f>
        <v>0</v>
      </c>
      <c r="AJ42" s="34">
        <f>IFERROR(VLOOKUP(B42,'[1]1-BASE'!D$1:DA$65536,41,0),"")</f>
        <v>0</v>
      </c>
      <c r="AK42" s="34">
        <f>IFERROR(VLOOKUP(B42,'[1]1-BASE'!D$1:DA$65536,42,0),"")</f>
        <v>0</v>
      </c>
      <c r="AL42" s="34">
        <f>IFERROR(VLOOKUP(B42,'[1]1-BASE'!D$1:DA$65536,43,0),"")</f>
        <v>0</v>
      </c>
      <c r="AM42" s="34">
        <f>IFERROR(VLOOKUP(B42,'[1]1-BASE'!D$1:DA$65536,44,0),"")</f>
        <v>0</v>
      </c>
      <c r="AN42" s="34">
        <f>IFERROR(VLOOKUP(B42,'[1]1-BASE'!D$1:DA$65536,45,0),"")</f>
        <v>0</v>
      </c>
      <c r="AO42" s="34">
        <f>IFERROR(VLOOKUP(B42,'[1]1-BASE'!D$1:DA$65536,46,0),"")</f>
        <v>0</v>
      </c>
      <c r="AP42" s="34">
        <f>IFERROR(VLOOKUP(B42,'[1]1-BASE'!D$1:DA$65536,47,0),"")</f>
        <v>0</v>
      </c>
      <c r="AQ42" s="34">
        <f>IFERROR(VLOOKUP(B42,'[1]1-BASE'!D$1:DA$65536,48,0),"")</f>
        <v>0</v>
      </c>
      <c r="AR42" s="34">
        <f>IFERROR(VLOOKUP(B42,'[1]1-BASE'!D$1:DA$65536,49,0),"")</f>
        <v>0</v>
      </c>
      <c r="AS42" s="34">
        <f>IFERROR(VLOOKUP(B42,'[1]1-BASE'!D$1:DA$65536,50,0),"")</f>
        <v>0</v>
      </c>
      <c r="AT42" s="34">
        <f>IFERROR(VLOOKUP(B42,'[1]1-BASE'!D$1:DA$65536,51,0),"")</f>
        <v>0</v>
      </c>
      <c r="AU42" s="34">
        <f>IFERROR(VLOOKUP(B42,'[1]1-BASE'!D$1:DA$65536,52,0),"")</f>
        <v>0</v>
      </c>
      <c r="AV42" s="34">
        <f>IFERROR(VLOOKUP(B42,'[1]1-BASE'!D$1:DA$65536,53,0),"")</f>
        <v>0</v>
      </c>
      <c r="AW42" s="34">
        <f>IFERROR(VLOOKUP(B42,'[1]1-BASE'!D$1:DA$65536,54,0),"")</f>
        <v>0</v>
      </c>
      <c r="AX42" s="34">
        <f>IFERROR(VLOOKUP(B42,'[1]1-BASE'!D$1:DA$65536,55,0),"")</f>
        <v>0</v>
      </c>
      <c r="AY42" s="34">
        <f>IFERROR(VLOOKUP(B42,'[1]1-BASE'!D$1:DA$65536,87,0),"")</f>
        <v>0</v>
      </c>
      <c r="AZ42" s="34">
        <f>IFERROR(VLOOKUP(B42,'[1]1-BASE'!D$1:DA$65536,86,0),"")</f>
        <v>0</v>
      </c>
      <c r="BA42" s="34">
        <f>IFERROR(VLOOKUP(B42,'[1]1-BASE'!D$1:DA$65536,76,0),"")</f>
        <v>0</v>
      </c>
      <c r="BB42" s="34">
        <f>IFERROR(VLOOKUP(B42,'[1]1-BASE'!D$1:DA$65536,77,0),"")</f>
        <v>0</v>
      </c>
      <c r="BC42" s="34">
        <f>IFERROR(VLOOKUP(B42,'[1]1-BASE'!D$1:DA$65536,78,0),"")</f>
        <v>0</v>
      </c>
      <c r="BD42" s="34">
        <f>IFERROR(VLOOKUP(B42,'[1]1-BASE'!D$1:DA$65536,79,0),"")</f>
        <v>0</v>
      </c>
      <c r="BE42" s="34">
        <f>IFERROR(VLOOKUP(B42,'[1]1-BASE'!D$1:DA$65536,80,0),"")</f>
        <v>0</v>
      </c>
      <c r="BF42" s="34">
        <f>IFERROR(VLOOKUP(B42,'[1]1-BASE'!D$1:DA$65536,83,0),"")</f>
        <v>0</v>
      </c>
      <c r="BG42" s="34">
        <f>IFERROR(VLOOKUP(B42,'[1]1-BASE'!D$1:DA$65536,84,0),"")</f>
        <v>0</v>
      </c>
      <c r="BH42" s="34">
        <f>IFERROR(VLOOKUP(B42,'[1]1-BASE'!D$1:DA$65536,81,0),"")</f>
        <v>0</v>
      </c>
      <c r="BI42" s="34">
        <f>IFERROR(VLOOKUP(B42,'[1]1-BASE'!D$1:DA$65536,85,0),"")</f>
        <v>0</v>
      </c>
      <c r="BJ42" s="34">
        <f>IFERROR(VLOOKUP(B42,'[1]1-BASE'!D$1:DA$65536,56,0),"")</f>
        <v>0</v>
      </c>
      <c r="BK42" s="34">
        <f>IFERROR(VLOOKUP(B42,'[1]1-BASE'!D$1:DA$65536,58,0),"")</f>
        <v>0</v>
      </c>
      <c r="BL42" s="34">
        <f>IFERROR(VLOOKUP(B42,'[1]1-BASE'!D$1:DA$65536,59,0),"")</f>
        <v>0</v>
      </c>
      <c r="BM42" s="34">
        <f>IFERROR(VLOOKUP(B42,'[1]1-BASE'!D$1:DA$65536,61,0),"")</f>
        <v>0</v>
      </c>
      <c r="BN42" s="34">
        <f>IFERROR(VLOOKUP(B42,'[1]1-BASE'!D$1:DA$65536,63,0),"")</f>
        <v>0</v>
      </c>
      <c r="BO42" s="34">
        <f>IFERROR(VLOOKUP(B42,'[1]1-BASE'!D$1:DA$65536,65,0),"")</f>
        <v>0</v>
      </c>
      <c r="BP42" s="34">
        <f>IFERROR(VLOOKUP(B42,'[1]1-BASE'!D$1:DA$65536,57,0),"")</f>
        <v>0</v>
      </c>
      <c r="BQ42" s="34">
        <f>IFERROR(VLOOKUP(B42,'[1]1-BASE'!D$1:DA$65536,60,0),"")</f>
        <v>0</v>
      </c>
      <c r="BR42" s="34">
        <f>IFERROR(VLOOKUP(B42,'[1]1-BASE'!D$1:DA$65536,62,0),"")</f>
        <v>0</v>
      </c>
      <c r="BS42" s="34">
        <f>IFERROR(VLOOKUP(B42,'[1]1-BASE'!D$1:DA$65536,64,0),"")</f>
        <v>0</v>
      </c>
      <c r="BT42" s="34">
        <f>IFERROR(VLOOKUP(B42,'[1]1-BASE'!D$1:DA$65536,66,0),"")</f>
        <v>0</v>
      </c>
      <c r="BU42" s="34">
        <f>IFERROR(VLOOKUP(B42,'[1]1-BASE'!D$1:DA$65536,67,0),"")</f>
        <v>0</v>
      </c>
      <c r="BV42" s="34">
        <f>IFERROR(VLOOKUP(B42,'[1]1-BASE'!D$1:DA$65536,68,0),"")</f>
        <v>1</v>
      </c>
      <c r="BW42" s="34">
        <f>IFERROR(VLOOKUP(B42,'[1]1-BASE'!D$1:DA$65536,69,0),"")</f>
        <v>11</v>
      </c>
      <c r="BX42" s="34">
        <f>IFERROR(VLOOKUP(B42,'[1]1-BASE'!D$1:DA$65536,70,0),"")</f>
        <v>9</v>
      </c>
      <c r="BY42" s="34">
        <f>IFERROR(VLOOKUP(B42,'[1]1-BASE'!D$1:DA$65536,71,0),"")</f>
        <v>0</v>
      </c>
      <c r="BZ42" s="34">
        <f>IFERROR(VLOOKUP(B42,'[1]1-BASE'!D$1:DA$65536,72,0),"")</f>
        <v>3</v>
      </c>
      <c r="CA42" s="34">
        <f>IFERROR(VLOOKUP(B42,'[1]1-BASE'!D$1:DA$65536,73,0),"")</f>
        <v>0</v>
      </c>
      <c r="CB42" s="34">
        <f>IFERROR(VLOOKUP(B42,'[1]1-BASE'!D$1:DA$65536,74,0),"")</f>
        <v>0</v>
      </c>
      <c r="CC42" s="34">
        <f>IFERROR(VLOOKUP(B42,'[1]1-BASE'!D$1:DA$65536,75,0),"")</f>
        <v>0</v>
      </c>
      <c r="CD42" s="34">
        <f>IFERROR(VLOOKUP(B42,'[1]1-BASE'!D$1:DA$65536,82,0),"")</f>
        <v>0</v>
      </c>
    </row>
    <row r="43" spans="1:82" s="35" customFormat="1" ht="75" customHeight="1">
      <c r="A43" s="27"/>
      <c r="B43" s="28" t="s">
        <v>146</v>
      </c>
      <c r="C43" s="29" t="str">
        <f>IFERROR(VLOOKUP(B43,'[1]1-BASE'!D$1:CB$65536,2,0),"")</f>
        <v>3032BZ0_ICI</v>
      </c>
      <c r="D43" s="29" t="str">
        <f>IFERROR(VLOOKUP(B43,'[1]1-BASE'!D$1:CB$65536,3,0),"")</f>
        <v>AIRIVIT LOGO CORTES INGLES</v>
      </c>
      <c r="E43" s="29" t="str">
        <f>IFERROR(VLOOKUP(B43,'[1]1-BASE'!D$1:CB$65536,4,0),"")</f>
        <v>922</v>
      </c>
      <c r="F43" s="29" t="str">
        <f>IFERROR(VLOOKUP(B43,'[1]1-BASE'!D$1:CB$65536,5,0),"")</f>
        <v xml:space="preserve">BLUE GREY </v>
      </c>
      <c r="G43" s="27" t="str">
        <f>IFERROR(VLOOKUP(B43,'[1]1-BASE'!D$1:CB$65536,15,0),"")</f>
        <v>HIVER 2019</v>
      </c>
      <c r="H43" s="27" t="str">
        <f>IFERROR(VLOOKUP(B43,'[1]1-BASE'!D$1:CB$65536,17,0),"")</f>
        <v>MAN</v>
      </c>
      <c r="I43" s="30">
        <f>IFERROR(VLOOKUP(B43,'[1]1-BASE'!D$1:CB$65536,7,0),"")</f>
        <v>0</v>
      </c>
      <c r="J43" s="31">
        <f t="shared" si="0"/>
        <v>0</v>
      </c>
      <c r="K43" s="30">
        <f>IFERROR(VLOOKUP(B43,'[1]1-BASE'!D$1:CB$65536,8,0),"")</f>
        <v>0</v>
      </c>
      <c r="L43" s="31">
        <f t="shared" si="1"/>
        <v>0</v>
      </c>
      <c r="M43" s="29" t="str">
        <f>IFERROR(VLOOKUP(B43,'[1]1-BASE'!D$1:CB$65536,18,0),"")</f>
        <v>(vide)</v>
      </c>
      <c r="N43" s="32" t="str">
        <f>IFERROR(VLOOKUP(B43,'[1]1-BASE'!D$1:CB$65536,19,0),"")</f>
        <v>PCS</v>
      </c>
      <c r="O43" s="32">
        <f>IFERROR(VLOOKUP(B43,'[1]1-BASE'!D$1:CB$65536,20,0),"")</f>
        <v>27</v>
      </c>
      <c r="P43" s="33">
        <f>IFERROR(VLOOKUP(B43,'[1]1-BASE'!D$1:CB$65536,21,0),"")</f>
        <v>27</v>
      </c>
      <c r="Q43" s="34">
        <f>IFERROR(VLOOKUP(B43,'[1]1-BASE'!D$1:DA$65536,22,0),"")</f>
        <v>0</v>
      </c>
      <c r="R43" s="34">
        <f>IFERROR(VLOOKUP(B43,'[1]1-BASE'!D$1:DA$65536,23,0),"")</f>
        <v>0</v>
      </c>
      <c r="S43" s="34">
        <f>IFERROR(VLOOKUP(B43,'[1]1-BASE'!D$1:DA$65536,24,0),"")</f>
        <v>0</v>
      </c>
      <c r="T43" s="34">
        <f>IFERROR(VLOOKUP(B43,'[1]1-BASE'!D$1:DA$65536,25,0),"")</f>
        <v>0</v>
      </c>
      <c r="U43" s="34">
        <f>IFERROR(VLOOKUP(B43,'[1]1-BASE'!D$1:DA$65536,26,0),"")</f>
        <v>0</v>
      </c>
      <c r="V43" s="34">
        <f>IFERROR(VLOOKUP(B43,'[1]1-BASE'!D$1:DA$65536,27,0),"")</f>
        <v>0</v>
      </c>
      <c r="W43" s="34">
        <f>IFERROR(VLOOKUP(B43,'[1]1-BASE'!D$1:DA$65536,28,0),"")</f>
        <v>0</v>
      </c>
      <c r="X43" s="34">
        <f>IFERROR(VLOOKUP(B43,'[1]1-BASE'!D$1:DA$65536,29,0),"")</f>
        <v>0</v>
      </c>
      <c r="Y43" s="34">
        <f>IFERROR(VLOOKUP(B43,'[1]1-BASE'!D$1:DA$65536,30,0),"")</f>
        <v>0</v>
      </c>
      <c r="Z43" s="34">
        <f>IFERROR(VLOOKUP(B43,'[1]1-BASE'!D$1:DA$65536,31,0),"")</f>
        <v>0</v>
      </c>
      <c r="AA43" s="34">
        <f>IFERROR(VLOOKUP(B43,'[1]1-BASE'!D$1:DA$65536,32,0),"")</f>
        <v>0</v>
      </c>
      <c r="AB43" s="34">
        <f>IFERROR(VLOOKUP(B43,'[1]1-BASE'!D$1:DA$65536,33,0),"")</f>
        <v>0</v>
      </c>
      <c r="AC43" s="34">
        <f>IFERROR(VLOOKUP(B43,'[1]1-BASE'!D$1:DA$65536,34,0),"")</f>
        <v>0</v>
      </c>
      <c r="AD43" s="34">
        <f>IFERROR(VLOOKUP(B43,'[1]1-BASE'!D$1:DA$65536,35,0),"")</f>
        <v>0</v>
      </c>
      <c r="AE43" s="34">
        <f>IFERROR(VLOOKUP(B43,'[1]1-BASE'!D$1:DA$65536,36,0),"")</f>
        <v>0</v>
      </c>
      <c r="AF43" s="34">
        <f>IFERROR(VLOOKUP(B43,'[1]1-BASE'!D$1:DA$65536,37,0),"")</f>
        <v>0</v>
      </c>
      <c r="AG43" s="34">
        <f>IFERROR(VLOOKUP(B43,'[1]1-BASE'!D$1:DA$65536,38,0),"")</f>
        <v>0</v>
      </c>
      <c r="AH43" s="34">
        <f>IFERROR(VLOOKUP(B43,'[1]1-BASE'!D$1:DA$65536,39,0),"")</f>
        <v>0</v>
      </c>
      <c r="AI43" s="34">
        <f>IFERROR(VLOOKUP(B43,'[1]1-BASE'!D$1:DA$65536,40,0),"")</f>
        <v>0</v>
      </c>
      <c r="AJ43" s="34">
        <f>IFERROR(VLOOKUP(B43,'[1]1-BASE'!D$1:DA$65536,41,0),"")</f>
        <v>0</v>
      </c>
      <c r="AK43" s="34">
        <f>IFERROR(VLOOKUP(B43,'[1]1-BASE'!D$1:DA$65536,42,0),"")</f>
        <v>0</v>
      </c>
      <c r="AL43" s="34">
        <f>IFERROR(VLOOKUP(B43,'[1]1-BASE'!D$1:DA$65536,43,0),"")</f>
        <v>0</v>
      </c>
      <c r="AM43" s="34">
        <f>IFERROR(VLOOKUP(B43,'[1]1-BASE'!D$1:DA$65536,44,0),"")</f>
        <v>0</v>
      </c>
      <c r="AN43" s="34">
        <f>IFERROR(VLOOKUP(B43,'[1]1-BASE'!D$1:DA$65536,45,0),"")</f>
        <v>0</v>
      </c>
      <c r="AO43" s="34">
        <f>IFERROR(VLOOKUP(B43,'[1]1-BASE'!D$1:DA$65536,46,0),"")</f>
        <v>0</v>
      </c>
      <c r="AP43" s="34">
        <f>IFERROR(VLOOKUP(B43,'[1]1-BASE'!D$1:DA$65536,47,0),"")</f>
        <v>0</v>
      </c>
      <c r="AQ43" s="34">
        <f>IFERROR(VLOOKUP(B43,'[1]1-BASE'!D$1:DA$65536,48,0),"")</f>
        <v>0</v>
      </c>
      <c r="AR43" s="34">
        <f>IFERROR(VLOOKUP(B43,'[1]1-BASE'!D$1:DA$65536,49,0),"")</f>
        <v>0</v>
      </c>
      <c r="AS43" s="34">
        <f>IFERROR(VLOOKUP(B43,'[1]1-BASE'!D$1:DA$65536,50,0),"")</f>
        <v>0</v>
      </c>
      <c r="AT43" s="34">
        <f>IFERROR(VLOOKUP(B43,'[1]1-BASE'!D$1:DA$65536,51,0),"")</f>
        <v>0</v>
      </c>
      <c r="AU43" s="34">
        <f>IFERROR(VLOOKUP(B43,'[1]1-BASE'!D$1:DA$65536,52,0),"")</f>
        <v>0</v>
      </c>
      <c r="AV43" s="34">
        <f>IFERROR(VLOOKUP(B43,'[1]1-BASE'!D$1:DA$65536,53,0),"")</f>
        <v>0</v>
      </c>
      <c r="AW43" s="34">
        <f>IFERROR(VLOOKUP(B43,'[1]1-BASE'!D$1:DA$65536,54,0),"")</f>
        <v>0</v>
      </c>
      <c r="AX43" s="34">
        <f>IFERROR(VLOOKUP(B43,'[1]1-BASE'!D$1:DA$65536,55,0),"")</f>
        <v>0</v>
      </c>
      <c r="AY43" s="34">
        <f>IFERROR(VLOOKUP(B43,'[1]1-BASE'!D$1:DA$65536,87,0),"")</f>
        <v>0</v>
      </c>
      <c r="AZ43" s="34">
        <f>IFERROR(VLOOKUP(B43,'[1]1-BASE'!D$1:DA$65536,86,0),"")</f>
        <v>0</v>
      </c>
      <c r="BA43" s="34">
        <f>IFERROR(VLOOKUP(B43,'[1]1-BASE'!D$1:DA$65536,76,0),"")</f>
        <v>0</v>
      </c>
      <c r="BB43" s="34">
        <f>IFERROR(VLOOKUP(B43,'[1]1-BASE'!D$1:DA$65536,77,0),"")</f>
        <v>0</v>
      </c>
      <c r="BC43" s="34">
        <f>IFERROR(VLOOKUP(B43,'[1]1-BASE'!D$1:DA$65536,78,0),"")</f>
        <v>0</v>
      </c>
      <c r="BD43" s="34">
        <f>IFERROR(VLOOKUP(B43,'[1]1-BASE'!D$1:DA$65536,79,0),"")</f>
        <v>0</v>
      </c>
      <c r="BE43" s="34">
        <f>IFERROR(VLOOKUP(B43,'[1]1-BASE'!D$1:DA$65536,80,0),"")</f>
        <v>0</v>
      </c>
      <c r="BF43" s="34">
        <f>IFERROR(VLOOKUP(B43,'[1]1-BASE'!D$1:DA$65536,83,0),"")</f>
        <v>0</v>
      </c>
      <c r="BG43" s="34">
        <f>IFERROR(VLOOKUP(B43,'[1]1-BASE'!D$1:DA$65536,84,0),"")</f>
        <v>0</v>
      </c>
      <c r="BH43" s="34">
        <f>IFERROR(VLOOKUP(B43,'[1]1-BASE'!D$1:DA$65536,81,0),"")</f>
        <v>0</v>
      </c>
      <c r="BI43" s="34">
        <f>IFERROR(VLOOKUP(B43,'[1]1-BASE'!D$1:DA$65536,85,0),"")</f>
        <v>0</v>
      </c>
      <c r="BJ43" s="34">
        <f>IFERROR(VLOOKUP(B43,'[1]1-BASE'!D$1:DA$65536,56,0),"")</f>
        <v>0</v>
      </c>
      <c r="BK43" s="34">
        <f>IFERROR(VLOOKUP(B43,'[1]1-BASE'!D$1:DA$65536,58,0),"")</f>
        <v>0</v>
      </c>
      <c r="BL43" s="34">
        <f>IFERROR(VLOOKUP(B43,'[1]1-BASE'!D$1:DA$65536,59,0),"")</f>
        <v>0</v>
      </c>
      <c r="BM43" s="34">
        <f>IFERROR(VLOOKUP(B43,'[1]1-BASE'!D$1:DA$65536,61,0),"")</f>
        <v>0</v>
      </c>
      <c r="BN43" s="34">
        <f>IFERROR(VLOOKUP(B43,'[1]1-BASE'!D$1:DA$65536,63,0),"")</f>
        <v>0</v>
      </c>
      <c r="BO43" s="34">
        <f>IFERROR(VLOOKUP(B43,'[1]1-BASE'!D$1:DA$65536,65,0),"")</f>
        <v>0</v>
      </c>
      <c r="BP43" s="34">
        <f>IFERROR(VLOOKUP(B43,'[1]1-BASE'!D$1:DA$65536,57,0),"")</f>
        <v>0</v>
      </c>
      <c r="BQ43" s="34">
        <f>IFERROR(VLOOKUP(B43,'[1]1-BASE'!D$1:DA$65536,60,0),"")</f>
        <v>0</v>
      </c>
      <c r="BR43" s="34">
        <f>IFERROR(VLOOKUP(B43,'[1]1-BASE'!D$1:DA$65536,62,0),"")</f>
        <v>0</v>
      </c>
      <c r="BS43" s="34">
        <f>IFERROR(VLOOKUP(B43,'[1]1-BASE'!D$1:DA$65536,64,0),"")</f>
        <v>0</v>
      </c>
      <c r="BT43" s="34">
        <f>IFERROR(VLOOKUP(B43,'[1]1-BASE'!D$1:DA$65536,66,0),"")</f>
        <v>0</v>
      </c>
      <c r="BU43" s="34">
        <f>IFERROR(VLOOKUP(B43,'[1]1-BASE'!D$1:DA$65536,67,0),"")</f>
        <v>0</v>
      </c>
      <c r="BV43" s="34">
        <f>IFERROR(VLOOKUP(B43,'[1]1-BASE'!D$1:DA$65536,68,0),"")</f>
        <v>11</v>
      </c>
      <c r="BW43" s="34">
        <f>IFERROR(VLOOKUP(B43,'[1]1-BASE'!D$1:DA$65536,69,0),"")</f>
        <v>0</v>
      </c>
      <c r="BX43" s="34">
        <f>IFERROR(VLOOKUP(B43,'[1]1-BASE'!D$1:DA$65536,70,0),"")</f>
        <v>0</v>
      </c>
      <c r="BY43" s="34">
        <f>IFERROR(VLOOKUP(B43,'[1]1-BASE'!D$1:DA$65536,71,0),"")</f>
        <v>6</v>
      </c>
      <c r="BZ43" s="34">
        <f>IFERROR(VLOOKUP(B43,'[1]1-BASE'!D$1:DA$65536,72,0),"")</f>
        <v>10</v>
      </c>
      <c r="CA43" s="34">
        <f>IFERROR(VLOOKUP(B43,'[1]1-BASE'!D$1:DA$65536,73,0),"")</f>
        <v>0</v>
      </c>
      <c r="CB43" s="34">
        <f>IFERROR(VLOOKUP(B43,'[1]1-BASE'!D$1:DA$65536,74,0),"")</f>
        <v>0</v>
      </c>
      <c r="CC43" s="34">
        <f>IFERROR(VLOOKUP(B43,'[1]1-BASE'!D$1:DA$65536,75,0),"")</f>
        <v>0</v>
      </c>
      <c r="CD43" s="34">
        <f>IFERROR(VLOOKUP(B43,'[1]1-BASE'!D$1:DA$65536,82,0),"")</f>
        <v>0</v>
      </c>
    </row>
    <row r="44" spans="1:82" s="35" customFormat="1" ht="75" customHeight="1">
      <c r="A44" s="27"/>
      <c r="B44" s="28" t="s">
        <v>147</v>
      </c>
      <c r="C44" s="29" t="str">
        <f>IFERROR(VLOOKUP(B44,'[1]1-BASE'!D$1:CB$65536,2,0),"")</f>
        <v>3032BZ0_ICI</v>
      </c>
      <c r="D44" s="29" t="str">
        <f>IFERROR(VLOOKUP(B44,'[1]1-BASE'!D$1:CB$65536,3,0),"")</f>
        <v>AIRIVIT LOGO CORTES INGLES</v>
      </c>
      <c r="E44" s="29" t="str">
        <f>IFERROR(VLOOKUP(B44,'[1]1-BASE'!D$1:CB$65536,4,0),"")</f>
        <v>A00</v>
      </c>
      <c r="F44" s="29" t="str">
        <f>IFERROR(VLOOKUP(B44,'[1]1-BASE'!D$1:CB$65536,5,0),"")</f>
        <v>RED DK SCARLET BLUE NAVY WHITE</v>
      </c>
      <c r="G44" s="27" t="str">
        <f>IFERROR(VLOOKUP(B44,'[1]1-BASE'!D$1:CB$65536,15,0),"")</f>
        <v>HIVER 2019</v>
      </c>
      <c r="H44" s="27" t="str">
        <f>IFERROR(VLOOKUP(B44,'[1]1-BASE'!D$1:CB$65536,17,0),"")</f>
        <v>MAN</v>
      </c>
      <c r="I44" s="30">
        <f>IFERROR(VLOOKUP(B44,'[1]1-BASE'!D$1:CB$65536,7,0),"")</f>
        <v>0</v>
      </c>
      <c r="J44" s="31">
        <f t="shared" si="0"/>
        <v>0</v>
      </c>
      <c r="K44" s="30">
        <f>IFERROR(VLOOKUP(B44,'[1]1-BASE'!D$1:CB$65536,8,0),"")</f>
        <v>0</v>
      </c>
      <c r="L44" s="31">
        <f t="shared" si="1"/>
        <v>0</v>
      </c>
      <c r="M44" s="29" t="str">
        <f>IFERROR(VLOOKUP(B44,'[1]1-BASE'!D$1:CB$65536,18,0),"")</f>
        <v>(vide)</v>
      </c>
      <c r="N44" s="32" t="str">
        <f>IFERROR(VLOOKUP(B44,'[1]1-BASE'!D$1:CB$65536,19,0),"")</f>
        <v>PCS</v>
      </c>
      <c r="O44" s="32">
        <f>IFERROR(VLOOKUP(B44,'[1]1-BASE'!D$1:CB$65536,20,0),"")</f>
        <v>15</v>
      </c>
      <c r="P44" s="33">
        <f>IFERROR(VLOOKUP(B44,'[1]1-BASE'!D$1:CB$65536,21,0),"")</f>
        <v>15</v>
      </c>
      <c r="Q44" s="34">
        <f>IFERROR(VLOOKUP(B44,'[1]1-BASE'!D$1:DA$65536,22,0),"")</f>
        <v>0</v>
      </c>
      <c r="R44" s="34">
        <f>IFERROR(VLOOKUP(B44,'[1]1-BASE'!D$1:DA$65536,23,0),"")</f>
        <v>0</v>
      </c>
      <c r="S44" s="34">
        <f>IFERROR(VLOOKUP(B44,'[1]1-BASE'!D$1:DA$65536,24,0),"")</f>
        <v>0</v>
      </c>
      <c r="T44" s="34">
        <f>IFERROR(VLOOKUP(B44,'[1]1-BASE'!D$1:DA$65536,25,0),"")</f>
        <v>0</v>
      </c>
      <c r="U44" s="34">
        <f>IFERROR(VLOOKUP(B44,'[1]1-BASE'!D$1:DA$65536,26,0),"")</f>
        <v>0</v>
      </c>
      <c r="V44" s="34">
        <f>IFERROR(VLOOKUP(B44,'[1]1-BASE'!D$1:DA$65536,27,0),"")</f>
        <v>0</v>
      </c>
      <c r="W44" s="34">
        <f>IFERROR(VLOOKUP(B44,'[1]1-BASE'!D$1:DA$65536,28,0),"")</f>
        <v>0</v>
      </c>
      <c r="X44" s="34">
        <f>IFERROR(VLOOKUP(B44,'[1]1-BASE'!D$1:DA$65536,29,0),"")</f>
        <v>0</v>
      </c>
      <c r="Y44" s="34">
        <f>IFERROR(VLOOKUP(B44,'[1]1-BASE'!D$1:DA$65536,30,0),"")</f>
        <v>0</v>
      </c>
      <c r="Z44" s="34">
        <f>IFERROR(VLOOKUP(B44,'[1]1-BASE'!D$1:DA$65536,31,0),"")</f>
        <v>0</v>
      </c>
      <c r="AA44" s="34">
        <f>IFERROR(VLOOKUP(B44,'[1]1-BASE'!D$1:DA$65536,32,0),"")</f>
        <v>0</v>
      </c>
      <c r="AB44" s="34">
        <f>IFERROR(VLOOKUP(B44,'[1]1-BASE'!D$1:DA$65536,33,0),"")</f>
        <v>0</v>
      </c>
      <c r="AC44" s="34">
        <f>IFERROR(VLOOKUP(B44,'[1]1-BASE'!D$1:DA$65536,34,0),"")</f>
        <v>0</v>
      </c>
      <c r="AD44" s="34">
        <f>IFERROR(VLOOKUP(B44,'[1]1-BASE'!D$1:DA$65536,35,0),"")</f>
        <v>0</v>
      </c>
      <c r="AE44" s="34">
        <f>IFERROR(VLOOKUP(B44,'[1]1-BASE'!D$1:DA$65536,36,0),"")</f>
        <v>0</v>
      </c>
      <c r="AF44" s="34">
        <f>IFERROR(VLOOKUP(B44,'[1]1-BASE'!D$1:DA$65536,37,0),"")</f>
        <v>0</v>
      </c>
      <c r="AG44" s="34">
        <f>IFERROR(VLOOKUP(B44,'[1]1-BASE'!D$1:DA$65536,38,0),"")</f>
        <v>0</v>
      </c>
      <c r="AH44" s="34">
        <f>IFERROR(VLOOKUP(B44,'[1]1-BASE'!D$1:DA$65536,39,0),"")</f>
        <v>0</v>
      </c>
      <c r="AI44" s="34">
        <f>IFERROR(VLOOKUP(B44,'[1]1-BASE'!D$1:DA$65536,40,0),"")</f>
        <v>0</v>
      </c>
      <c r="AJ44" s="34">
        <f>IFERROR(VLOOKUP(B44,'[1]1-BASE'!D$1:DA$65536,41,0),"")</f>
        <v>0</v>
      </c>
      <c r="AK44" s="34">
        <f>IFERROR(VLOOKUP(B44,'[1]1-BASE'!D$1:DA$65536,42,0),"")</f>
        <v>0</v>
      </c>
      <c r="AL44" s="34">
        <f>IFERROR(VLOOKUP(B44,'[1]1-BASE'!D$1:DA$65536,43,0),"")</f>
        <v>0</v>
      </c>
      <c r="AM44" s="34">
        <f>IFERROR(VLOOKUP(B44,'[1]1-BASE'!D$1:DA$65536,44,0),"")</f>
        <v>0</v>
      </c>
      <c r="AN44" s="34">
        <f>IFERROR(VLOOKUP(B44,'[1]1-BASE'!D$1:DA$65536,45,0),"")</f>
        <v>0</v>
      </c>
      <c r="AO44" s="34">
        <f>IFERROR(VLOOKUP(B44,'[1]1-BASE'!D$1:DA$65536,46,0),"")</f>
        <v>0</v>
      </c>
      <c r="AP44" s="34">
        <f>IFERROR(VLOOKUP(B44,'[1]1-BASE'!D$1:DA$65536,47,0),"")</f>
        <v>0</v>
      </c>
      <c r="AQ44" s="34">
        <f>IFERROR(VLOOKUP(B44,'[1]1-BASE'!D$1:DA$65536,48,0),"")</f>
        <v>0</v>
      </c>
      <c r="AR44" s="34">
        <f>IFERROR(VLOOKUP(B44,'[1]1-BASE'!D$1:DA$65536,49,0),"")</f>
        <v>0</v>
      </c>
      <c r="AS44" s="34">
        <f>IFERROR(VLOOKUP(B44,'[1]1-BASE'!D$1:DA$65536,50,0),"")</f>
        <v>0</v>
      </c>
      <c r="AT44" s="34">
        <f>IFERROR(VLOOKUP(B44,'[1]1-BASE'!D$1:DA$65536,51,0),"")</f>
        <v>0</v>
      </c>
      <c r="AU44" s="34">
        <f>IFERROR(VLOOKUP(B44,'[1]1-BASE'!D$1:DA$65536,52,0),"")</f>
        <v>0</v>
      </c>
      <c r="AV44" s="34">
        <f>IFERROR(VLOOKUP(B44,'[1]1-BASE'!D$1:DA$65536,53,0),"")</f>
        <v>0</v>
      </c>
      <c r="AW44" s="34">
        <f>IFERROR(VLOOKUP(B44,'[1]1-BASE'!D$1:DA$65536,54,0),"")</f>
        <v>0</v>
      </c>
      <c r="AX44" s="34">
        <f>IFERROR(VLOOKUP(B44,'[1]1-BASE'!D$1:DA$65536,55,0),"")</f>
        <v>0</v>
      </c>
      <c r="AY44" s="34">
        <f>IFERROR(VLOOKUP(B44,'[1]1-BASE'!D$1:DA$65536,87,0),"")</f>
        <v>0</v>
      </c>
      <c r="AZ44" s="34">
        <f>IFERROR(VLOOKUP(B44,'[1]1-BASE'!D$1:DA$65536,86,0),"")</f>
        <v>0</v>
      </c>
      <c r="BA44" s="34">
        <f>IFERROR(VLOOKUP(B44,'[1]1-BASE'!D$1:DA$65536,76,0),"")</f>
        <v>0</v>
      </c>
      <c r="BB44" s="34">
        <f>IFERROR(VLOOKUP(B44,'[1]1-BASE'!D$1:DA$65536,77,0),"")</f>
        <v>0</v>
      </c>
      <c r="BC44" s="34">
        <f>IFERROR(VLOOKUP(B44,'[1]1-BASE'!D$1:DA$65536,78,0),"")</f>
        <v>0</v>
      </c>
      <c r="BD44" s="34">
        <f>IFERROR(VLOOKUP(B44,'[1]1-BASE'!D$1:DA$65536,79,0),"")</f>
        <v>0</v>
      </c>
      <c r="BE44" s="34">
        <f>IFERROR(VLOOKUP(B44,'[1]1-BASE'!D$1:DA$65536,80,0),"")</f>
        <v>0</v>
      </c>
      <c r="BF44" s="34">
        <f>IFERROR(VLOOKUP(B44,'[1]1-BASE'!D$1:DA$65536,83,0),"")</f>
        <v>0</v>
      </c>
      <c r="BG44" s="34">
        <f>IFERROR(VLOOKUP(B44,'[1]1-BASE'!D$1:DA$65536,84,0),"")</f>
        <v>0</v>
      </c>
      <c r="BH44" s="34">
        <f>IFERROR(VLOOKUP(B44,'[1]1-BASE'!D$1:DA$65536,81,0),"")</f>
        <v>0</v>
      </c>
      <c r="BI44" s="34">
        <f>IFERROR(VLOOKUP(B44,'[1]1-BASE'!D$1:DA$65536,85,0),"")</f>
        <v>0</v>
      </c>
      <c r="BJ44" s="34">
        <f>IFERROR(VLOOKUP(B44,'[1]1-BASE'!D$1:DA$65536,56,0),"")</f>
        <v>0</v>
      </c>
      <c r="BK44" s="34">
        <f>IFERROR(VLOOKUP(B44,'[1]1-BASE'!D$1:DA$65536,58,0),"")</f>
        <v>0</v>
      </c>
      <c r="BL44" s="34">
        <f>IFERROR(VLOOKUP(B44,'[1]1-BASE'!D$1:DA$65536,59,0),"")</f>
        <v>0</v>
      </c>
      <c r="BM44" s="34">
        <f>IFERROR(VLOOKUP(B44,'[1]1-BASE'!D$1:DA$65536,61,0),"")</f>
        <v>0</v>
      </c>
      <c r="BN44" s="34">
        <f>IFERROR(VLOOKUP(B44,'[1]1-BASE'!D$1:DA$65536,63,0),"")</f>
        <v>0</v>
      </c>
      <c r="BO44" s="34">
        <f>IFERROR(VLOOKUP(B44,'[1]1-BASE'!D$1:DA$65536,65,0),"")</f>
        <v>0</v>
      </c>
      <c r="BP44" s="34">
        <f>IFERROR(VLOOKUP(B44,'[1]1-BASE'!D$1:DA$65536,57,0),"")</f>
        <v>0</v>
      </c>
      <c r="BQ44" s="34">
        <f>IFERROR(VLOOKUP(B44,'[1]1-BASE'!D$1:DA$65536,60,0),"")</f>
        <v>0</v>
      </c>
      <c r="BR44" s="34">
        <f>IFERROR(VLOOKUP(B44,'[1]1-BASE'!D$1:DA$65536,62,0),"")</f>
        <v>0</v>
      </c>
      <c r="BS44" s="34">
        <f>IFERROR(VLOOKUP(B44,'[1]1-BASE'!D$1:DA$65536,64,0),"")</f>
        <v>0</v>
      </c>
      <c r="BT44" s="34">
        <f>IFERROR(VLOOKUP(B44,'[1]1-BASE'!D$1:DA$65536,66,0),"")</f>
        <v>0</v>
      </c>
      <c r="BU44" s="34">
        <f>IFERROR(VLOOKUP(B44,'[1]1-BASE'!D$1:DA$65536,67,0),"")</f>
        <v>0</v>
      </c>
      <c r="BV44" s="34">
        <f>IFERROR(VLOOKUP(B44,'[1]1-BASE'!D$1:DA$65536,68,0),"")</f>
        <v>0</v>
      </c>
      <c r="BW44" s="34">
        <f>IFERROR(VLOOKUP(B44,'[1]1-BASE'!D$1:DA$65536,69,0),"")</f>
        <v>1</v>
      </c>
      <c r="BX44" s="34">
        <f>IFERROR(VLOOKUP(B44,'[1]1-BASE'!D$1:DA$65536,70,0),"")</f>
        <v>0</v>
      </c>
      <c r="BY44" s="34">
        <f>IFERROR(VLOOKUP(B44,'[1]1-BASE'!D$1:DA$65536,71,0),"")</f>
        <v>8</v>
      </c>
      <c r="BZ44" s="34">
        <f>IFERROR(VLOOKUP(B44,'[1]1-BASE'!D$1:DA$65536,72,0),"")</f>
        <v>6</v>
      </c>
      <c r="CA44" s="34">
        <f>IFERROR(VLOOKUP(B44,'[1]1-BASE'!D$1:DA$65536,73,0),"")</f>
        <v>0</v>
      </c>
      <c r="CB44" s="34">
        <f>IFERROR(VLOOKUP(B44,'[1]1-BASE'!D$1:DA$65536,74,0),"")</f>
        <v>0</v>
      </c>
      <c r="CC44" s="34">
        <f>IFERROR(VLOOKUP(B44,'[1]1-BASE'!D$1:DA$65536,75,0),"")</f>
        <v>0</v>
      </c>
      <c r="CD44" s="34">
        <f>IFERROR(VLOOKUP(B44,'[1]1-BASE'!D$1:DA$65536,82,0),"")</f>
        <v>0</v>
      </c>
    </row>
    <row r="45" spans="1:82" s="35" customFormat="1" ht="75" customHeight="1">
      <c r="A45" s="27"/>
      <c r="B45" s="28" t="s">
        <v>148</v>
      </c>
      <c r="C45" s="29" t="str">
        <f>IFERROR(VLOOKUP(B45,'[1]1-BASE'!D$1:CB$65536,2,0),"")</f>
        <v>3032BZ0_ICI</v>
      </c>
      <c r="D45" s="29" t="str">
        <f>IFERROR(VLOOKUP(B45,'[1]1-BASE'!D$1:CB$65536,3,0),"")</f>
        <v>AIRIVIT LOGO CORTES INGLES</v>
      </c>
      <c r="E45" s="29" t="str">
        <f>IFERROR(VLOOKUP(B45,'[1]1-BASE'!D$1:CB$65536,4,0),"")</f>
        <v>A01</v>
      </c>
      <c r="F45" s="29" t="str">
        <f>IFERROR(VLOOKUP(B45,'[1]1-BASE'!D$1:CB$65536,5,0),"")</f>
        <v>BLACK BLACK WHITE</v>
      </c>
      <c r="G45" s="27" t="str">
        <f>IFERROR(VLOOKUP(B45,'[1]1-BASE'!D$1:CB$65536,15,0),"")</f>
        <v>HIVER 2019</v>
      </c>
      <c r="H45" s="27" t="str">
        <f>IFERROR(VLOOKUP(B45,'[1]1-BASE'!D$1:CB$65536,17,0),"")</f>
        <v>MAN</v>
      </c>
      <c r="I45" s="30">
        <f>IFERROR(VLOOKUP(B45,'[1]1-BASE'!D$1:CB$65536,7,0),"")</f>
        <v>0</v>
      </c>
      <c r="J45" s="31">
        <f t="shared" si="0"/>
        <v>0</v>
      </c>
      <c r="K45" s="30">
        <f>IFERROR(VLOOKUP(B45,'[1]1-BASE'!D$1:CB$65536,8,0),"")</f>
        <v>0</v>
      </c>
      <c r="L45" s="31">
        <f t="shared" si="1"/>
        <v>0</v>
      </c>
      <c r="M45" s="29" t="str">
        <f>IFERROR(VLOOKUP(B45,'[1]1-BASE'!D$1:CB$65536,18,0),"")</f>
        <v>(vide)</v>
      </c>
      <c r="N45" s="32" t="str">
        <f>IFERROR(VLOOKUP(B45,'[1]1-BASE'!D$1:CB$65536,19,0),"")</f>
        <v>PCS</v>
      </c>
      <c r="O45" s="32">
        <f>IFERROR(VLOOKUP(B45,'[1]1-BASE'!D$1:CB$65536,20,0),"")</f>
        <v>47</v>
      </c>
      <c r="P45" s="33">
        <f>IFERROR(VLOOKUP(B45,'[1]1-BASE'!D$1:CB$65536,21,0),"")</f>
        <v>47</v>
      </c>
      <c r="Q45" s="34">
        <f>IFERROR(VLOOKUP(B45,'[1]1-BASE'!D$1:DA$65536,22,0),"")</f>
        <v>0</v>
      </c>
      <c r="R45" s="34">
        <f>IFERROR(VLOOKUP(B45,'[1]1-BASE'!D$1:DA$65536,23,0),"")</f>
        <v>0</v>
      </c>
      <c r="S45" s="34">
        <f>IFERROR(VLOOKUP(B45,'[1]1-BASE'!D$1:DA$65536,24,0),"")</f>
        <v>0</v>
      </c>
      <c r="T45" s="34">
        <f>IFERROR(VLOOKUP(B45,'[1]1-BASE'!D$1:DA$65536,25,0),"")</f>
        <v>0</v>
      </c>
      <c r="U45" s="34">
        <f>IFERROR(VLOOKUP(B45,'[1]1-BASE'!D$1:DA$65536,26,0),"")</f>
        <v>0</v>
      </c>
      <c r="V45" s="34">
        <f>IFERROR(VLOOKUP(B45,'[1]1-BASE'!D$1:DA$65536,27,0),"")</f>
        <v>0</v>
      </c>
      <c r="W45" s="34">
        <f>IFERROR(VLOOKUP(B45,'[1]1-BASE'!D$1:DA$65536,28,0),"")</f>
        <v>0</v>
      </c>
      <c r="X45" s="34">
        <f>IFERROR(VLOOKUP(B45,'[1]1-BASE'!D$1:DA$65536,29,0),"")</f>
        <v>0</v>
      </c>
      <c r="Y45" s="34">
        <f>IFERROR(VLOOKUP(B45,'[1]1-BASE'!D$1:DA$65536,30,0),"")</f>
        <v>0</v>
      </c>
      <c r="Z45" s="34">
        <f>IFERROR(VLOOKUP(B45,'[1]1-BASE'!D$1:DA$65536,31,0),"")</f>
        <v>0</v>
      </c>
      <c r="AA45" s="34">
        <f>IFERROR(VLOOKUP(B45,'[1]1-BASE'!D$1:DA$65536,32,0),"")</f>
        <v>0</v>
      </c>
      <c r="AB45" s="34">
        <f>IFERROR(VLOOKUP(B45,'[1]1-BASE'!D$1:DA$65536,33,0),"")</f>
        <v>0</v>
      </c>
      <c r="AC45" s="34">
        <f>IFERROR(VLOOKUP(B45,'[1]1-BASE'!D$1:DA$65536,34,0),"")</f>
        <v>0</v>
      </c>
      <c r="AD45" s="34">
        <f>IFERROR(VLOOKUP(B45,'[1]1-BASE'!D$1:DA$65536,35,0),"")</f>
        <v>0</v>
      </c>
      <c r="AE45" s="34">
        <f>IFERROR(VLOOKUP(B45,'[1]1-BASE'!D$1:DA$65536,36,0),"")</f>
        <v>0</v>
      </c>
      <c r="AF45" s="34">
        <f>IFERROR(VLOOKUP(B45,'[1]1-BASE'!D$1:DA$65536,37,0),"")</f>
        <v>0</v>
      </c>
      <c r="AG45" s="34">
        <f>IFERROR(VLOOKUP(B45,'[1]1-BASE'!D$1:DA$65536,38,0),"")</f>
        <v>0</v>
      </c>
      <c r="AH45" s="34">
        <f>IFERROR(VLOOKUP(B45,'[1]1-BASE'!D$1:DA$65536,39,0),"")</f>
        <v>0</v>
      </c>
      <c r="AI45" s="34">
        <f>IFERROR(VLOOKUP(B45,'[1]1-BASE'!D$1:DA$65536,40,0),"")</f>
        <v>0</v>
      </c>
      <c r="AJ45" s="34">
        <f>IFERROR(VLOOKUP(B45,'[1]1-BASE'!D$1:DA$65536,41,0),"")</f>
        <v>0</v>
      </c>
      <c r="AK45" s="34">
        <f>IFERROR(VLOOKUP(B45,'[1]1-BASE'!D$1:DA$65536,42,0),"")</f>
        <v>0</v>
      </c>
      <c r="AL45" s="34">
        <f>IFERROR(VLOOKUP(B45,'[1]1-BASE'!D$1:DA$65536,43,0),"")</f>
        <v>0</v>
      </c>
      <c r="AM45" s="34">
        <f>IFERROR(VLOOKUP(B45,'[1]1-BASE'!D$1:DA$65536,44,0),"")</f>
        <v>0</v>
      </c>
      <c r="AN45" s="34">
        <f>IFERROR(VLOOKUP(B45,'[1]1-BASE'!D$1:DA$65536,45,0),"")</f>
        <v>0</v>
      </c>
      <c r="AO45" s="34">
        <f>IFERROR(VLOOKUP(B45,'[1]1-BASE'!D$1:DA$65536,46,0),"")</f>
        <v>0</v>
      </c>
      <c r="AP45" s="34">
        <f>IFERROR(VLOOKUP(B45,'[1]1-BASE'!D$1:DA$65536,47,0),"")</f>
        <v>0</v>
      </c>
      <c r="AQ45" s="34">
        <f>IFERROR(VLOOKUP(B45,'[1]1-BASE'!D$1:DA$65536,48,0),"")</f>
        <v>0</v>
      </c>
      <c r="AR45" s="34">
        <f>IFERROR(VLOOKUP(B45,'[1]1-BASE'!D$1:DA$65536,49,0),"")</f>
        <v>0</v>
      </c>
      <c r="AS45" s="34">
        <f>IFERROR(VLOOKUP(B45,'[1]1-BASE'!D$1:DA$65536,50,0),"")</f>
        <v>0</v>
      </c>
      <c r="AT45" s="34">
        <f>IFERROR(VLOOKUP(B45,'[1]1-BASE'!D$1:DA$65536,51,0),"")</f>
        <v>0</v>
      </c>
      <c r="AU45" s="34">
        <f>IFERROR(VLOOKUP(B45,'[1]1-BASE'!D$1:DA$65536,52,0),"")</f>
        <v>0</v>
      </c>
      <c r="AV45" s="34">
        <f>IFERROR(VLOOKUP(B45,'[1]1-BASE'!D$1:DA$65536,53,0),"")</f>
        <v>0</v>
      </c>
      <c r="AW45" s="34">
        <f>IFERROR(VLOOKUP(B45,'[1]1-BASE'!D$1:DA$65536,54,0),"")</f>
        <v>0</v>
      </c>
      <c r="AX45" s="34">
        <f>IFERROR(VLOOKUP(B45,'[1]1-BASE'!D$1:DA$65536,55,0),"")</f>
        <v>0</v>
      </c>
      <c r="AY45" s="34">
        <f>IFERROR(VLOOKUP(B45,'[1]1-BASE'!D$1:DA$65536,87,0),"")</f>
        <v>0</v>
      </c>
      <c r="AZ45" s="34">
        <f>IFERROR(VLOOKUP(B45,'[1]1-BASE'!D$1:DA$65536,86,0),"")</f>
        <v>0</v>
      </c>
      <c r="BA45" s="34">
        <f>IFERROR(VLOOKUP(B45,'[1]1-BASE'!D$1:DA$65536,76,0),"")</f>
        <v>0</v>
      </c>
      <c r="BB45" s="34">
        <f>IFERROR(VLOOKUP(B45,'[1]1-BASE'!D$1:DA$65536,77,0),"")</f>
        <v>0</v>
      </c>
      <c r="BC45" s="34">
        <f>IFERROR(VLOOKUP(B45,'[1]1-BASE'!D$1:DA$65536,78,0),"")</f>
        <v>0</v>
      </c>
      <c r="BD45" s="34">
        <f>IFERROR(VLOOKUP(B45,'[1]1-BASE'!D$1:DA$65536,79,0),"")</f>
        <v>0</v>
      </c>
      <c r="BE45" s="34">
        <f>IFERROR(VLOOKUP(B45,'[1]1-BASE'!D$1:DA$65536,80,0),"")</f>
        <v>0</v>
      </c>
      <c r="BF45" s="34">
        <f>IFERROR(VLOOKUP(B45,'[1]1-BASE'!D$1:DA$65536,83,0),"")</f>
        <v>0</v>
      </c>
      <c r="BG45" s="34">
        <f>IFERROR(VLOOKUP(B45,'[1]1-BASE'!D$1:DA$65536,84,0),"")</f>
        <v>0</v>
      </c>
      <c r="BH45" s="34">
        <f>IFERROR(VLOOKUP(B45,'[1]1-BASE'!D$1:DA$65536,81,0),"")</f>
        <v>0</v>
      </c>
      <c r="BI45" s="34">
        <f>IFERROR(VLOOKUP(B45,'[1]1-BASE'!D$1:DA$65536,85,0),"")</f>
        <v>0</v>
      </c>
      <c r="BJ45" s="34">
        <f>IFERROR(VLOOKUP(B45,'[1]1-BASE'!D$1:DA$65536,56,0),"")</f>
        <v>0</v>
      </c>
      <c r="BK45" s="34">
        <f>IFERROR(VLOOKUP(B45,'[1]1-BASE'!D$1:DA$65536,58,0),"")</f>
        <v>0</v>
      </c>
      <c r="BL45" s="34">
        <f>IFERROR(VLOOKUP(B45,'[1]1-BASE'!D$1:DA$65536,59,0),"")</f>
        <v>0</v>
      </c>
      <c r="BM45" s="34">
        <f>IFERROR(VLOOKUP(B45,'[1]1-BASE'!D$1:DA$65536,61,0),"")</f>
        <v>0</v>
      </c>
      <c r="BN45" s="34">
        <f>IFERROR(VLOOKUP(B45,'[1]1-BASE'!D$1:DA$65536,63,0),"")</f>
        <v>0</v>
      </c>
      <c r="BO45" s="34">
        <f>IFERROR(VLOOKUP(B45,'[1]1-BASE'!D$1:DA$65536,65,0),"")</f>
        <v>0</v>
      </c>
      <c r="BP45" s="34">
        <f>IFERROR(VLOOKUP(B45,'[1]1-BASE'!D$1:DA$65536,57,0),"")</f>
        <v>0</v>
      </c>
      <c r="BQ45" s="34">
        <f>IFERROR(VLOOKUP(B45,'[1]1-BASE'!D$1:DA$65536,60,0),"")</f>
        <v>0</v>
      </c>
      <c r="BR45" s="34">
        <f>IFERROR(VLOOKUP(B45,'[1]1-BASE'!D$1:DA$65536,62,0),"")</f>
        <v>0</v>
      </c>
      <c r="BS45" s="34">
        <f>IFERROR(VLOOKUP(B45,'[1]1-BASE'!D$1:DA$65536,64,0),"")</f>
        <v>0</v>
      </c>
      <c r="BT45" s="34">
        <f>IFERROR(VLOOKUP(B45,'[1]1-BASE'!D$1:DA$65536,66,0),"")</f>
        <v>0</v>
      </c>
      <c r="BU45" s="34">
        <f>IFERROR(VLOOKUP(B45,'[1]1-BASE'!D$1:DA$65536,67,0),"")</f>
        <v>0</v>
      </c>
      <c r="BV45" s="34">
        <f>IFERROR(VLOOKUP(B45,'[1]1-BASE'!D$1:DA$65536,68,0),"")</f>
        <v>27</v>
      </c>
      <c r="BW45" s="34">
        <f>IFERROR(VLOOKUP(B45,'[1]1-BASE'!D$1:DA$65536,69,0),"")</f>
        <v>12</v>
      </c>
      <c r="BX45" s="34">
        <f>IFERROR(VLOOKUP(B45,'[1]1-BASE'!D$1:DA$65536,70,0),"")</f>
        <v>3</v>
      </c>
      <c r="BY45" s="34">
        <f>IFERROR(VLOOKUP(B45,'[1]1-BASE'!D$1:DA$65536,71,0),"")</f>
        <v>3</v>
      </c>
      <c r="BZ45" s="34">
        <f>IFERROR(VLOOKUP(B45,'[1]1-BASE'!D$1:DA$65536,72,0),"")</f>
        <v>2</v>
      </c>
      <c r="CA45" s="34">
        <f>IFERROR(VLOOKUP(B45,'[1]1-BASE'!D$1:DA$65536,73,0),"")</f>
        <v>0</v>
      </c>
      <c r="CB45" s="34">
        <f>IFERROR(VLOOKUP(B45,'[1]1-BASE'!D$1:DA$65536,74,0),"")</f>
        <v>0</v>
      </c>
      <c r="CC45" s="34">
        <f>IFERROR(VLOOKUP(B45,'[1]1-BASE'!D$1:DA$65536,75,0),"")</f>
        <v>0</v>
      </c>
      <c r="CD45" s="34">
        <f>IFERROR(VLOOKUP(B45,'[1]1-BASE'!D$1:DA$65536,82,0),"")</f>
        <v>0</v>
      </c>
    </row>
    <row r="46" spans="1:82" s="35" customFormat="1" ht="75" customHeight="1">
      <c r="A46" s="27"/>
      <c r="B46" s="28" t="s">
        <v>149</v>
      </c>
      <c r="C46" s="29" t="str">
        <f>IFERROR(VLOOKUP(B46,'[1]1-BASE'!D$1:CB$65536,2,0),"")</f>
        <v>3032J70</v>
      </c>
      <c r="D46" s="29" t="str">
        <f>IFERROR(VLOOKUP(B46,'[1]1-BASE'!D$1:CB$65536,3,0),"")</f>
        <v>UMBERTO TEE</v>
      </c>
      <c r="E46" s="29" t="str">
        <f>IFERROR(VLOOKUP(B46,'[1]1-BASE'!D$1:CB$65536,4,0),"")</f>
        <v>900</v>
      </c>
      <c r="F46" s="29" t="str">
        <f>IFERROR(VLOOKUP(B46,'[1]1-BASE'!D$1:CB$65536,5,0),"")</f>
        <v>GREY COLD MEL/BLACK</v>
      </c>
      <c r="G46" s="27" t="str">
        <f>IFERROR(VLOOKUP(B46,'[1]1-BASE'!D$1:CB$65536,15,0),"")</f>
        <v>HIVER 2019</v>
      </c>
      <c r="H46" s="27" t="str">
        <f>IFERROR(VLOOKUP(B46,'[1]1-BASE'!D$1:CB$65536,17,0),"")</f>
        <v>MAN</v>
      </c>
      <c r="I46" s="30">
        <f>IFERROR(VLOOKUP(B46,'[1]1-BASE'!D$1:CB$65536,7,0),"")</f>
        <v>15</v>
      </c>
      <c r="J46" s="31">
        <f t="shared" si="0"/>
        <v>7.5</v>
      </c>
      <c r="K46" s="30">
        <f>IFERROR(VLOOKUP(B46,'[1]1-BASE'!D$1:CB$65536,8,0),"")</f>
        <v>0</v>
      </c>
      <c r="L46" s="31">
        <f t="shared" si="1"/>
        <v>0</v>
      </c>
      <c r="M46" s="29" t="str">
        <f>IFERROR(VLOOKUP(B46,'[1]1-BASE'!D$1:CB$65536,18,0),"")</f>
        <v>(vide)</v>
      </c>
      <c r="N46" s="32" t="str">
        <f>IFERROR(VLOOKUP(B46,'[1]1-BASE'!D$1:CB$65536,19,0),"")</f>
        <v>PCS</v>
      </c>
      <c r="O46" s="32">
        <f>IFERROR(VLOOKUP(B46,'[1]1-BASE'!D$1:CB$65536,20,0),"")</f>
        <v>10</v>
      </c>
      <c r="P46" s="33">
        <f>IFERROR(VLOOKUP(B46,'[1]1-BASE'!D$1:CB$65536,21,0),"")</f>
        <v>10</v>
      </c>
      <c r="Q46" s="34">
        <f>IFERROR(VLOOKUP(B46,'[1]1-BASE'!D$1:DA$65536,22,0),"")</f>
        <v>0</v>
      </c>
      <c r="R46" s="34">
        <f>IFERROR(VLOOKUP(B46,'[1]1-BASE'!D$1:DA$65536,23,0),"")</f>
        <v>0</v>
      </c>
      <c r="S46" s="34">
        <f>IFERROR(VLOOKUP(B46,'[1]1-BASE'!D$1:DA$65536,24,0),"")</f>
        <v>0</v>
      </c>
      <c r="T46" s="34">
        <f>IFERROR(VLOOKUP(B46,'[1]1-BASE'!D$1:DA$65536,25,0),"")</f>
        <v>0</v>
      </c>
      <c r="U46" s="34">
        <f>IFERROR(VLOOKUP(B46,'[1]1-BASE'!D$1:DA$65536,26,0),"")</f>
        <v>0</v>
      </c>
      <c r="V46" s="34">
        <f>IFERROR(VLOOKUP(B46,'[1]1-BASE'!D$1:DA$65536,27,0),"")</f>
        <v>0</v>
      </c>
      <c r="W46" s="34">
        <f>IFERROR(VLOOKUP(B46,'[1]1-BASE'!D$1:DA$65536,28,0),"")</f>
        <v>0</v>
      </c>
      <c r="X46" s="34">
        <f>IFERROR(VLOOKUP(B46,'[1]1-BASE'!D$1:DA$65536,29,0),"")</f>
        <v>0</v>
      </c>
      <c r="Y46" s="34">
        <f>IFERROR(VLOOKUP(B46,'[1]1-BASE'!D$1:DA$65536,30,0),"")</f>
        <v>0</v>
      </c>
      <c r="Z46" s="34">
        <f>IFERROR(VLOOKUP(B46,'[1]1-BASE'!D$1:DA$65536,31,0),"")</f>
        <v>0</v>
      </c>
      <c r="AA46" s="34">
        <f>IFERROR(VLOOKUP(B46,'[1]1-BASE'!D$1:DA$65536,32,0),"")</f>
        <v>0</v>
      </c>
      <c r="AB46" s="34">
        <f>IFERROR(VLOOKUP(B46,'[1]1-BASE'!D$1:DA$65536,33,0),"")</f>
        <v>0</v>
      </c>
      <c r="AC46" s="34">
        <f>IFERROR(VLOOKUP(B46,'[1]1-BASE'!D$1:DA$65536,34,0),"")</f>
        <v>0</v>
      </c>
      <c r="AD46" s="34">
        <f>IFERROR(VLOOKUP(B46,'[1]1-BASE'!D$1:DA$65536,35,0),"")</f>
        <v>0</v>
      </c>
      <c r="AE46" s="34">
        <f>IFERROR(VLOOKUP(B46,'[1]1-BASE'!D$1:DA$65536,36,0),"")</f>
        <v>0</v>
      </c>
      <c r="AF46" s="34">
        <f>IFERROR(VLOOKUP(B46,'[1]1-BASE'!D$1:DA$65536,37,0),"")</f>
        <v>0</v>
      </c>
      <c r="AG46" s="34">
        <f>IFERROR(VLOOKUP(B46,'[1]1-BASE'!D$1:DA$65536,38,0),"")</f>
        <v>0</v>
      </c>
      <c r="AH46" s="34">
        <f>IFERROR(VLOOKUP(B46,'[1]1-BASE'!D$1:DA$65536,39,0),"")</f>
        <v>0</v>
      </c>
      <c r="AI46" s="34">
        <f>IFERROR(VLOOKUP(B46,'[1]1-BASE'!D$1:DA$65536,40,0),"")</f>
        <v>0</v>
      </c>
      <c r="AJ46" s="34">
        <f>IFERROR(VLOOKUP(B46,'[1]1-BASE'!D$1:DA$65536,41,0),"")</f>
        <v>0</v>
      </c>
      <c r="AK46" s="34">
        <f>IFERROR(VLOOKUP(B46,'[1]1-BASE'!D$1:DA$65536,42,0),"")</f>
        <v>0</v>
      </c>
      <c r="AL46" s="34">
        <f>IFERROR(VLOOKUP(B46,'[1]1-BASE'!D$1:DA$65536,43,0),"")</f>
        <v>0</v>
      </c>
      <c r="AM46" s="34">
        <f>IFERROR(VLOOKUP(B46,'[1]1-BASE'!D$1:DA$65536,44,0),"")</f>
        <v>0</v>
      </c>
      <c r="AN46" s="34">
        <f>IFERROR(VLOOKUP(B46,'[1]1-BASE'!D$1:DA$65536,45,0),"")</f>
        <v>0</v>
      </c>
      <c r="AO46" s="34">
        <f>IFERROR(VLOOKUP(B46,'[1]1-BASE'!D$1:DA$65536,46,0),"")</f>
        <v>0</v>
      </c>
      <c r="AP46" s="34">
        <f>IFERROR(VLOOKUP(B46,'[1]1-BASE'!D$1:DA$65536,47,0),"")</f>
        <v>0</v>
      </c>
      <c r="AQ46" s="34">
        <f>IFERROR(VLOOKUP(B46,'[1]1-BASE'!D$1:DA$65536,48,0),"")</f>
        <v>0</v>
      </c>
      <c r="AR46" s="34">
        <f>IFERROR(VLOOKUP(B46,'[1]1-BASE'!D$1:DA$65536,49,0),"")</f>
        <v>0</v>
      </c>
      <c r="AS46" s="34">
        <f>IFERROR(VLOOKUP(B46,'[1]1-BASE'!D$1:DA$65536,50,0),"")</f>
        <v>0</v>
      </c>
      <c r="AT46" s="34">
        <f>IFERROR(VLOOKUP(B46,'[1]1-BASE'!D$1:DA$65536,51,0),"")</f>
        <v>0</v>
      </c>
      <c r="AU46" s="34">
        <f>IFERROR(VLOOKUP(B46,'[1]1-BASE'!D$1:DA$65536,52,0),"")</f>
        <v>0</v>
      </c>
      <c r="AV46" s="34">
        <f>IFERROR(VLOOKUP(B46,'[1]1-BASE'!D$1:DA$65536,53,0),"")</f>
        <v>0</v>
      </c>
      <c r="AW46" s="34">
        <f>IFERROR(VLOOKUP(B46,'[1]1-BASE'!D$1:DA$65536,54,0),"")</f>
        <v>0</v>
      </c>
      <c r="AX46" s="34">
        <f>IFERROR(VLOOKUP(B46,'[1]1-BASE'!D$1:DA$65536,55,0),"")</f>
        <v>0</v>
      </c>
      <c r="AY46" s="34">
        <f>IFERROR(VLOOKUP(B46,'[1]1-BASE'!D$1:DA$65536,87,0),"")</f>
        <v>0</v>
      </c>
      <c r="AZ46" s="34">
        <f>IFERROR(VLOOKUP(B46,'[1]1-BASE'!D$1:DA$65536,86,0),"")</f>
        <v>0</v>
      </c>
      <c r="BA46" s="34">
        <f>IFERROR(VLOOKUP(B46,'[1]1-BASE'!D$1:DA$65536,76,0),"")</f>
        <v>0</v>
      </c>
      <c r="BB46" s="34">
        <f>IFERROR(VLOOKUP(B46,'[1]1-BASE'!D$1:DA$65536,77,0),"")</f>
        <v>0</v>
      </c>
      <c r="BC46" s="34">
        <f>IFERROR(VLOOKUP(B46,'[1]1-BASE'!D$1:DA$65536,78,0),"")</f>
        <v>0</v>
      </c>
      <c r="BD46" s="34">
        <f>IFERROR(VLOOKUP(B46,'[1]1-BASE'!D$1:DA$65536,79,0),"")</f>
        <v>0</v>
      </c>
      <c r="BE46" s="34">
        <f>IFERROR(VLOOKUP(B46,'[1]1-BASE'!D$1:DA$65536,80,0),"")</f>
        <v>0</v>
      </c>
      <c r="BF46" s="34">
        <f>IFERROR(VLOOKUP(B46,'[1]1-BASE'!D$1:DA$65536,83,0),"")</f>
        <v>0</v>
      </c>
      <c r="BG46" s="34">
        <f>IFERROR(VLOOKUP(B46,'[1]1-BASE'!D$1:DA$65536,84,0),"")</f>
        <v>0</v>
      </c>
      <c r="BH46" s="34">
        <f>IFERROR(VLOOKUP(B46,'[1]1-BASE'!D$1:DA$65536,81,0),"")</f>
        <v>0</v>
      </c>
      <c r="BI46" s="34">
        <f>IFERROR(VLOOKUP(B46,'[1]1-BASE'!D$1:DA$65536,85,0),"")</f>
        <v>0</v>
      </c>
      <c r="BJ46" s="34">
        <f>IFERROR(VLOOKUP(B46,'[1]1-BASE'!D$1:DA$65536,56,0),"")</f>
        <v>0</v>
      </c>
      <c r="BK46" s="34">
        <f>IFERROR(VLOOKUP(B46,'[1]1-BASE'!D$1:DA$65536,58,0),"")</f>
        <v>0</v>
      </c>
      <c r="BL46" s="34">
        <f>IFERROR(VLOOKUP(B46,'[1]1-BASE'!D$1:DA$65536,59,0),"")</f>
        <v>0</v>
      </c>
      <c r="BM46" s="34">
        <f>IFERROR(VLOOKUP(B46,'[1]1-BASE'!D$1:DA$65536,61,0),"")</f>
        <v>0</v>
      </c>
      <c r="BN46" s="34">
        <f>IFERROR(VLOOKUP(B46,'[1]1-BASE'!D$1:DA$65536,63,0),"")</f>
        <v>0</v>
      </c>
      <c r="BO46" s="34">
        <f>IFERROR(VLOOKUP(B46,'[1]1-BASE'!D$1:DA$65536,65,0),"")</f>
        <v>0</v>
      </c>
      <c r="BP46" s="34">
        <f>IFERROR(VLOOKUP(B46,'[1]1-BASE'!D$1:DA$65536,57,0),"")</f>
        <v>0</v>
      </c>
      <c r="BQ46" s="34">
        <f>IFERROR(VLOOKUP(B46,'[1]1-BASE'!D$1:DA$65536,60,0),"")</f>
        <v>0</v>
      </c>
      <c r="BR46" s="34">
        <f>IFERROR(VLOOKUP(B46,'[1]1-BASE'!D$1:DA$65536,62,0),"")</f>
        <v>0</v>
      </c>
      <c r="BS46" s="34">
        <f>IFERROR(VLOOKUP(B46,'[1]1-BASE'!D$1:DA$65536,64,0),"")</f>
        <v>0</v>
      </c>
      <c r="BT46" s="34">
        <f>IFERROR(VLOOKUP(B46,'[1]1-BASE'!D$1:DA$65536,66,0),"")</f>
        <v>0</v>
      </c>
      <c r="BU46" s="34">
        <f>IFERROR(VLOOKUP(B46,'[1]1-BASE'!D$1:DA$65536,67,0),"")</f>
        <v>0</v>
      </c>
      <c r="BV46" s="34">
        <f>IFERROR(VLOOKUP(B46,'[1]1-BASE'!D$1:DA$65536,68,0),"")</f>
        <v>0</v>
      </c>
      <c r="BW46" s="34">
        <f>IFERROR(VLOOKUP(B46,'[1]1-BASE'!D$1:DA$65536,69,0),"")</f>
        <v>0</v>
      </c>
      <c r="BX46" s="34">
        <f>IFERROR(VLOOKUP(B46,'[1]1-BASE'!D$1:DA$65536,70,0),"")</f>
        <v>0</v>
      </c>
      <c r="BY46" s="34">
        <f>IFERROR(VLOOKUP(B46,'[1]1-BASE'!D$1:DA$65536,71,0),"")</f>
        <v>0</v>
      </c>
      <c r="BZ46" s="34">
        <f>IFERROR(VLOOKUP(B46,'[1]1-BASE'!D$1:DA$65536,72,0),"")</f>
        <v>0</v>
      </c>
      <c r="CA46" s="34">
        <f>IFERROR(VLOOKUP(B46,'[1]1-BASE'!D$1:DA$65536,73,0),"")</f>
        <v>2</v>
      </c>
      <c r="CB46" s="34">
        <f>IFERROR(VLOOKUP(B46,'[1]1-BASE'!D$1:DA$65536,74,0),"")</f>
        <v>8</v>
      </c>
      <c r="CC46" s="34">
        <f>IFERROR(VLOOKUP(B46,'[1]1-BASE'!D$1:DA$65536,75,0),"")</f>
        <v>0</v>
      </c>
      <c r="CD46" s="34">
        <f>IFERROR(VLOOKUP(B46,'[1]1-BASE'!D$1:DA$65536,82,0),"")</f>
        <v>0</v>
      </c>
    </row>
    <row r="47" spans="1:82" s="35" customFormat="1" ht="75" customHeight="1">
      <c r="A47" s="27"/>
      <c r="B47" s="28" t="s">
        <v>150</v>
      </c>
      <c r="C47" s="29" t="str">
        <f>IFERROR(VLOOKUP(B47,'[1]1-BASE'!D$1:CB$65536,2,0),"")</f>
        <v>3032J70</v>
      </c>
      <c r="D47" s="29" t="str">
        <f>IFERROR(VLOOKUP(B47,'[1]1-BASE'!D$1:CB$65536,3,0),"")</f>
        <v>UMBERTO TEE</v>
      </c>
      <c r="E47" s="29" t="str">
        <f>IFERROR(VLOOKUP(B47,'[1]1-BASE'!D$1:CB$65536,4,0),"")</f>
        <v>902</v>
      </c>
      <c r="F47" s="29" t="str">
        <f>IFERROR(VLOOKUP(B47,'[1]1-BASE'!D$1:CB$65536,5,0),"")</f>
        <v>BLACK/WHITE</v>
      </c>
      <c r="G47" s="27" t="str">
        <f>IFERROR(VLOOKUP(B47,'[1]1-BASE'!D$1:CB$65536,15,0),"")</f>
        <v>HIVER 2019</v>
      </c>
      <c r="H47" s="27" t="str">
        <f>IFERROR(VLOOKUP(B47,'[1]1-BASE'!D$1:CB$65536,17,0),"")</f>
        <v>MAN</v>
      </c>
      <c r="I47" s="30">
        <f>IFERROR(VLOOKUP(B47,'[1]1-BASE'!D$1:CB$65536,7,0),"")</f>
        <v>15</v>
      </c>
      <c r="J47" s="31">
        <f t="shared" si="0"/>
        <v>7.5</v>
      </c>
      <c r="K47" s="30">
        <f>IFERROR(VLOOKUP(B47,'[1]1-BASE'!D$1:CB$65536,8,0),"")</f>
        <v>0</v>
      </c>
      <c r="L47" s="31">
        <f t="shared" si="1"/>
        <v>0</v>
      </c>
      <c r="M47" s="29" t="str">
        <f>IFERROR(VLOOKUP(B47,'[1]1-BASE'!D$1:CB$65536,18,0),"")</f>
        <v>(vide)</v>
      </c>
      <c r="N47" s="32" t="str">
        <f>IFERROR(VLOOKUP(B47,'[1]1-BASE'!D$1:CB$65536,19,0),"")</f>
        <v>PCS</v>
      </c>
      <c r="O47" s="32">
        <f>IFERROR(VLOOKUP(B47,'[1]1-BASE'!D$1:CB$65536,20,0),"")</f>
        <v>6</v>
      </c>
      <c r="P47" s="33">
        <f>IFERROR(VLOOKUP(B47,'[1]1-BASE'!D$1:CB$65536,21,0),"")</f>
        <v>6</v>
      </c>
      <c r="Q47" s="34">
        <f>IFERROR(VLOOKUP(B47,'[1]1-BASE'!D$1:DA$65536,22,0),"")</f>
        <v>0</v>
      </c>
      <c r="R47" s="34">
        <f>IFERROR(VLOOKUP(B47,'[1]1-BASE'!D$1:DA$65536,23,0),"")</f>
        <v>0</v>
      </c>
      <c r="S47" s="34">
        <f>IFERROR(VLOOKUP(B47,'[1]1-BASE'!D$1:DA$65536,24,0),"")</f>
        <v>0</v>
      </c>
      <c r="T47" s="34">
        <f>IFERROR(VLOOKUP(B47,'[1]1-BASE'!D$1:DA$65536,25,0),"")</f>
        <v>0</v>
      </c>
      <c r="U47" s="34">
        <f>IFERROR(VLOOKUP(B47,'[1]1-BASE'!D$1:DA$65536,26,0),"")</f>
        <v>0</v>
      </c>
      <c r="V47" s="34">
        <f>IFERROR(VLOOKUP(B47,'[1]1-BASE'!D$1:DA$65536,27,0),"")</f>
        <v>0</v>
      </c>
      <c r="W47" s="34">
        <f>IFERROR(VLOOKUP(B47,'[1]1-BASE'!D$1:DA$65536,28,0),"")</f>
        <v>0</v>
      </c>
      <c r="X47" s="34">
        <f>IFERROR(VLOOKUP(B47,'[1]1-BASE'!D$1:DA$65536,29,0),"")</f>
        <v>0</v>
      </c>
      <c r="Y47" s="34">
        <f>IFERROR(VLOOKUP(B47,'[1]1-BASE'!D$1:DA$65536,30,0),"")</f>
        <v>0</v>
      </c>
      <c r="Z47" s="34">
        <f>IFERROR(VLOOKUP(B47,'[1]1-BASE'!D$1:DA$65536,31,0),"")</f>
        <v>0</v>
      </c>
      <c r="AA47" s="34">
        <f>IFERROR(VLOOKUP(B47,'[1]1-BASE'!D$1:DA$65536,32,0),"")</f>
        <v>0</v>
      </c>
      <c r="AB47" s="34">
        <f>IFERROR(VLOOKUP(B47,'[1]1-BASE'!D$1:DA$65536,33,0),"")</f>
        <v>0</v>
      </c>
      <c r="AC47" s="34">
        <f>IFERROR(VLOOKUP(B47,'[1]1-BASE'!D$1:DA$65536,34,0),"")</f>
        <v>0</v>
      </c>
      <c r="AD47" s="34">
        <f>IFERROR(VLOOKUP(B47,'[1]1-BASE'!D$1:DA$65536,35,0),"")</f>
        <v>0</v>
      </c>
      <c r="AE47" s="34">
        <f>IFERROR(VLOOKUP(B47,'[1]1-BASE'!D$1:DA$65536,36,0),"")</f>
        <v>0</v>
      </c>
      <c r="AF47" s="34">
        <f>IFERROR(VLOOKUP(B47,'[1]1-BASE'!D$1:DA$65536,37,0),"")</f>
        <v>0</v>
      </c>
      <c r="AG47" s="34">
        <f>IFERROR(VLOOKUP(B47,'[1]1-BASE'!D$1:DA$65536,38,0),"")</f>
        <v>0</v>
      </c>
      <c r="AH47" s="34">
        <f>IFERROR(VLOOKUP(B47,'[1]1-BASE'!D$1:DA$65536,39,0),"")</f>
        <v>0</v>
      </c>
      <c r="AI47" s="34">
        <f>IFERROR(VLOOKUP(B47,'[1]1-BASE'!D$1:DA$65536,40,0),"")</f>
        <v>0</v>
      </c>
      <c r="AJ47" s="34">
        <f>IFERROR(VLOOKUP(B47,'[1]1-BASE'!D$1:DA$65536,41,0),"")</f>
        <v>0</v>
      </c>
      <c r="AK47" s="34">
        <f>IFERROR(VLOOKUP(B47,'[1]1-BASE'!D$1:DA$65536,42,0),"")</f>
        <v>0</v>
      </c>
      <c r="AL47" s="34">
        <f>IFERROR(VLOOKUP(B47,'[1]1-BASE'!D$1:DA$65536,43,0),"")</f>
        <v>0</v>
      </c>
      <c r="AM47" s="34">
        <f>IFERROR(VLOOKUP(B47,'[1]1-BASE'!D$1:DA$65536,44,0),"")</f>
        <v>0</v>
      </c>
      <c r="AN47" s="34">
        <f>IFERROR(VLOOKUP(B47,'[1]1-BASE'!D$1:DA$65536,45,0),"")</f>
        <v>0</v>
      </c>
      <c r="AO47" s="34">
        <f>IFERROR(VLOOKUP(B47,'[1]1-BASE'!D$1:DA$65536,46,0),"")</f>
        <v>0</v>
      </c>
      <c r="AP47" s="34">
        <f>IFERROR(VLOOKUP(B47,'[1]1-BASE'!D$1:DA$65536,47,0),"")</f>
        <v>0</v>
      </c>
      <c r="AQ47" s="34">
        <f>IFERROR(VLOOKUP(B47,'[1]1-BASE'!D$1:DA$65536,48,0),"")</f>
        <v>0</v>
      </c>
      <c r="AR47" s="34">
        <f>IFERROR(VLOOKUP(B47,'[1]1-BASE'!D$1:DA$65536,49,0),"")</f>
        <v>0</v>
      </c>
      <c r="AS47" s="34">
        <f>IFERROR(VLOOKUP(B47,'[1]1-BASE'!D$1:DA$65536,50,0),"")</f>
        <v>0</v>
      </c>
      <c r="AT47" s="34">
        <f>IFERROR(VLOOKUP(B47,'[1]1-BASE'!D$1:DA$65536,51,0),"")</f>
        <v>0</v>
      </c>
      <c r="AU47" s="34">
        <f>IFERROR(VLOOKUP(B47,'[1]1-BASE'!D$1:DA$65536,52,0),"")</f>
        <v>0</v>
      </c>
      <c r="AV47" s="34">
        <f>IFERROR(VLOOKUP(B47,'[1]1-BASE'!D$1:DA$65536,53,0),"")</f>
        <v>0</v>
      </c>
      <c r="AW47" s="34">
        <f>IFERROR(VLOOKUP(B47,'[1]1-BASE'!D$1:DA$65536,54,0),"")</f>
        <v>0</v>
      </c>
      <c r="AX47" s="34">
        <f>IFERROR(VLOOKUP(B47,'[1]1-BASE'!D$1:DA$65536,55,0),"")</f>
        <v>0</v>
      </c>
      <c r="AY47" s="34">
        <f>IFERROR(VLOOKUP(B47,'[1]1-BASE'!D$1:DA$65536,87,0),"")</f>
        <v>0</v>
      </c>
      <c r="AZ47" s="34">
        <f>IFERROR(VLOOKUP(B47,'[1]1-BASE'!D$1:DA$65536,86,0),"")</f>
        <v>0</v>
      </c>
      <c r="BA47" s="34">
        <f>IFERROR(VLOOKUP(B47,'[1]1-BASE'!D$1:DA$65536,76,0),"")</f>
        <v>0</v>
      </c>
      <c r="BB47" s="34">
        <f>IFERROR(VLOOKUP(B47,'[1]1-BASE'!D$1:DA$65536,77,0),"")</f>
        <v>0</v>
      </c>
      <c r="BC47" s="34">
        <f>IFERROR(VLOOKUP(B47,'[1]1-BASE'!D$1:DA$65536,78,0),"")</f>
        <v>0</v>
      </c>
      <c r="BD47" s="34">
        <f>IFERROR(VLOOKUP(B47,'[1]1-BASE'!D$1:DA$65536,79,0),"")</f>
        <v>0</v>
      </c>
      <c r="BE47" s="34">
        <f>IFERROR(VLOOKUP(B47,'[1]1-BASE'!D$1:DA$65536,80,0),"")</f>
        <v>0</v>
      </c>
      <c r="BF47" s="34">
        <f>IFERROR(VLOOKUP(B47,'[1]1-BASE'!D$1:DA$65536,83,0),"")</f>
        <v>0</v>
      </c>
      <c r="BG47" s="34">
        <f>IFERROR(VLOOKUP(B47,'[1]1-BASE'!D$1:DA$65536,84,0),"")</f>
        <v>0</v>
      </c>
      <c r="BH47" s="34">
        <f>IFERROR(VLOOKUP(B47,'[1]1-BASE'!D$1:DA$65536,81,0),"")</f>
        <v>0</v>
      </c>
      <c r="BI47" s="34">
        <f>IFERROR(VLOOKUP(B47,'[1]1-BASE'!D$1:DA$65536,85,0),"")</f>
        <v>0</v>
      </c>
      <c r="BJ47" s="34">
        <f>IFERROR(VLOOKUP(B47,'[1]1-BASE'!D$1:DA$65536,56,0),"")</f>
        <v>0</v>
      </c>
      <c r="BK47" s="34">
        <f>IFERROR(VLOOKUP(B47,'[1]1-BASE'!D$1:DA$65536,58,0),"")</f>
        <v>0</v>
      </c>
      <c r="BL47" s="34">
        <f>IFERROR(VLOOKUP(B47,'[1]1-BASE'!D$1:DA$65536,59,0),"")</f>
        <v>0</v>
      </c>
      <c r="BM47" s="34">
        <f>IFERROR(VLOOKUP(B47,'[1]1-BASE'!D$1:DA$65536,61,0),"")</f>
        <v>0</v>
      </c>
      <c r="BN47" s="34">
        <f>IFERROR(VLOOKUP(B47,'[1]1-BASE'!D$1:DA$65536,63,0),"")</f>
        <v>0</v>
      </c>
      <c r="BO47" s="34">
        <f>IFERROR(VLOOKUP(B47,'[1]1-BASE'!D$1:DA$65536,65,0),"")</f>
        <v>0</v>
      </c>
      <c r="BP47" s="34">
        <f>IFERROR(VLOOKUP(B47,'[1]1-BASE'!D$1:DA$65536,57,0),"")</f>
        <v>0</v>
      </c>
      <c r="BQ47" s="34">
        <f>IFERROR(VLOOKUP(B47,'[1]1-BASE'!D$1:DA$65536,60,0),"")</f>
        <v>0</v>
      </c>
      <c r="BR47" s="34">
        <f>IFERROR(VLOOKUP(B47,'[1]1-BASE'!D$1:DA$65536,62,0),"")</f>
        <v>0</v>
      </c>
      <c r="BS47" s="34">
        <f>IFERROR(VLOOKUP(B47,'[1]1-BASE'!D$1:DA$65536,64,0),"")</f>
        <v>0</v>
      </c>
      <c r="BT47" s="34">
        <f>IFERROR(VLOOKUP(B47,'[1]1-BASE'!D$1:DA$65536,66,0),"")</f>
        <v>0</v>
      </c>
      <c r="BU47" s="34">
        <f>IFERROR(VLOOKUP(B47,'[1]1-BASE'!D$1:DA$65536,67,0),"")</f>
        <v>0</v>
      </c>
      <c r="BV47" s="34">
        <f>IFERROR(VLOOKUP(B47,'[1]1-BASE'!D$1:DA$65536,68,0),"")</f>
        <v>0</v>
      </c>
      <c r="BW47" s="34">
        <f>IFERROR(VLOOKUP(B47,'[1]1-BASE'!D$1:DA$65536,69,0),"")</f>
        <v>0</v>
      </c>
      <c r="BX47" s="34">
        <f>IFERROR(VLOOKUP(B47,'[1]1-BASE'!D$1:DA$65536,70,0),"")</f>
        <v>0</v>
      </c>
      <c r="BY47" s="34">
        <f>IFERROR(VLOOKUP(B47,'[1]1-BASE'!D$1:DA$65536,71,0),"")</f>
        <v>0</v>
      </c>
      <c r="BZ47" s="34">
        <f>IFERROR(VLOOKUP(B47,'[1]1-BASE'!D$1:DA$65536,72,0),"")</f>
        <v>0</v>
      </c>
      <c r="CA47" s="34">
        <f>IFERROR(VLOOKUP(B47,'[1]1-BASE'!D$1:DA$65536,73,0),"")</f>
        <v>3</v>
      </c>
      <c r="CB47" s="34">
        <f>IFERROR(VLOOKUP(B47,'[1]1-BASE'!D$1:DA$65536,74,0),"")</f>
        <v>3</v>
      </c>
      <c r="CC47" s="34">
        <f>IFERROR(VLOOKUP(B47,'[1]1-BASE'!D$1:DA$65536,75,0),"")</f>
        <v>0</v>
      </c>
      <c r="CD47" s="34">
        <f>IFERROR(VLOOKUP(B47,'[1]1-BASE'!D$1:DA$65536,82,0),"")</f>
        <v>0</v>
      </c>
    </row>
    <row r="48" spans="1:82" s="35" customFormat="1" ht="75" customHeight="1">
      <c r="A48" s="27"/>
      <c r="B48" s="28" t="s">
        <v>151</v>
      </c>
      <c r="C48" s="29" t="str">
        <f>IFERROR(VLOOKUP(B48,'[1]1-BASE'!D$1:CB$65536,2,0),"")</f>
        <v>3032J70</v>
      </c>
      <c r="D48" s="29" t="str">
        <f>IFERROR(VLOOKUP(B48,'[1]1-BASE'!D$1:CB$65536,3,0),"")</f>
        <v>UMBERTO TEE</v>
      </c>
      <c r="E48" s="29" t="str">
        <f>IFERROR(VLOOKUP(B48,'[1]1-BASE'!D$1:CB$65536,4,0),"")</f>
        <v>905</v>
      </c>
      <c r="F48" s="29" t="str">
        <f>IFERROR(VLOOKUP(B48,'[1]1-BASE'!D$1:CB$65536,5,0),"")</f>
        <v>BLUE NAVY/ORANGE</v>
      </c>
      <c r="G48" s="27" t="str">
        <f>IFERROR(VLOOKUP(B48,'[1]1-BASE'!D$1:CB$65536,15,0),"")</f>
        <v>HIVER 2019</v>
      </c>
      <c r="H48" s="27" t="str">
        <f>IFERROR(VLOOKUP(B48,'[1]1-BASE'!D$1:CB$65536,17,0),"")</f>
        <v>MAN</v>
      </c>
      <c r="I48" s="30">
        <f>IFERROR(VLOOKUP(B48,'[1]1-BASE'!D$1:CB$65536,7,0),"")</f>
        <v>15</v>
      </c>
      <c r="J48" s="31">
        <f t="shared" si="0"/>
        <v>7.5</v>
      </c>
      <c r="K48" s="30">
        <f>IFERROR(VLOOKUP(B48,'[1]1-BASE'!D$1:CB$65536,8,0),"")</f>
        <v>0</v>
      </c>
      <c r="L48" s="31">
        <f t="shared" si="1"/>
        <v>0</v>
      </c>
      <c r="M48" s="29" t="str">
        <f>IFERROR(VLOOKUP(B48,'[1]1-BASE'!D$1:CB$65536,18,0),"")</f>
        <v>(vide)</v>
      </c>
      <c r="N48" s="32" t="str">
        <f>IFERROR(VLOOKUP(B48,'[1]1-BASE'!D$1:CB$65536,19,0),"")</f>
        <v>PCS</v>
      </c>
      <c r="O48" s="32">
        <f>IFERROR(VLOOKUP(B48,'[1]1-BASE'!D$1:CB$65536,20,0),"")</f>
        <v>8</v>
      </c>
      <c r="P48" s="33">
        <f>IFERROR(VLOOKUP(B48,'[1]1-BASE'!D$1:CB$65536,21,0),"")</f>
        <v>8</v>
      </c>
      <c r="Q48" s="34">
        <f>IFERROR(VLOOKUP(B48,'[1]1-BASE'!D$1:DA$65536,22,0),"")</f>
        <v>0</v>
      </c>
      <c r="R48" s="34">
        <f>IFERROR(VLOOKUP(B48,'[1]1-BASE'!D$1:DA$65536,23,0),"")</f>
        <v>0</v>
      </c>
      <c r="S48" s="34">
        <f>IFERROR(VLOOKUP(B48,'[1]1-BASE'!D$1:DA$65536,24,0),"")</f>
        <v>0</v>
      </c>
      <c r="T48" s="34">
        <f>IFERROR(VLOOKUP(B48,'[1]1-BASE'!D$1:DA$65536,25,0),"")</f>
        <v>0</v>
      </c>
      <c r="U48" s="34">
        <f>IFERROR(VLOOKUP(B48,'[1]1-BASE'!D$1:DA$65536,26,0),"")</f>
        <v>0</v>
      </c>
      <c r="V48" s="34">
        <f>IFERROR(VLOOKUP(B48,'[1]1-BASE'!D$1:DA$65536,27,0),"")</f>
        <v>0</v>
      </c>
      <c r="W48" s="34">
        <f>IFERROR(VLOOKUP(B48,'[1]1-BASE'!D$1:DA$65536,28,0),"")</f>
        <v>0</v>
      </c>
      <c r="X48" s="34">
        <f>IFERROR(VLOOKUP(B48,'[1]1-BASE'!D$1:DA$65536,29,0),"")</f>
        <v>0</v>
      </c>
      <c r="Y48" s="34">
        <f>IFERROR(VLOOKUP(B48,'[1]1-BASE'!D$1:DA$65536,30,0),"")</f>
        <v>0</v>
      </c>
      <c r="Z48" s="34">
        <f>IFERROR(VLOOKUP(B48,'[1]1-BASE'!D$1:DA$65536,31,0),"")</f>
        <v>0</v>
      </c>
      <c r="AA48" s="34">
        <f>IFERROR(VLOOKUP(B48,'[1]1-BASE'!D$1:DA$65536,32,0),"")</f>
        <v>0</v>
      </c>
      <c r="AB48" s="34">
        <f>IFERROR(VLOOKUP(B48,'[1]1-BASE'!D$1:DA$65536,33,0),"")</f>
        <v>0</v>
      </c>
      <c r="AC48" s="34">
        <f>IFERROR(VLOOKUP(B48,'[1]1-BASE'!D$1:DA$65536,34,0),"")</f>
        <v>0</v>
      </c>
      <c r="AD48" s="34">
        <f>IFERROR(VLOOKUP(B48,'[1]1-BASE'!D$1:DA$65536,35,0),"")</f>
        <v>0</v>
      </c>
      <c r="AE48" s="34">
        <f>IFERROR(VLOOKUP(B48,'[1]1-BASE'!D$1:DA$65536,36,0),"")</f>
        <v>0</v>
      </c>
      <c r="AF48" s="34">
        <f>IFERROR(VLOOKUP(B48,'[1]1-BASE'!D$1:DA$65536,37,0),"")</f>
        <v>0</v>
      </c>
      <c r="AG48" s="34">
        <f>IFERROR(VLOOKUP(B48,'[1]1-BASE'!D$1:DA$65536,38,0),"")</f>
        <v>0</v>
      </c>
      <c r="AH48" s="34">
        <f>IFERROR(VLOOKUP(B48,'[1]1-BASE'!D$1:DA$65536,39,0),"")</f>
        <v>0</v>
      </c>
      <c r="AI48" s="34">
        <f>IFERROR(VLOOKUP(B48,'[1]1-BASE'!D$1:DA$65536,40,0),"")</f>
        <v>0</v>
      </c>
      <c r="AJ48" s="34">
        <f>IFERROR(VLOOKUP(B48,'[1]1-BASE'!D$1:DA$65536,41,0),"")</f>
        <v>0</v>
      </c>
      <c r="AK48" s="34">
        <f>IFERROR(VLOOKUP(B48,'[1]1-BASE'!D$1:DA$65536,42,0),"")</f>
        <v>0</v>
      </c>
      <c r="AL48" s="34">
        <f>IFERROR(VLOOKUP(B48,'[1]1-BASE'!D$1:DA$65536,43,0),"")</f>
        <v>0</v>
      </c>
      <c r="AM48" s="34">
        <f>IFERROR(VLOOKUP(B48,'[1]1-BASE'!D$1:DA$65536,44,0),"")</f>
        <v>0</v>
      </c>
      <c r="AN48" s="34">
        <f>IFERROR(VLOOKUP(B48,'[1]1-BASE'!D$1:DA$65536,45,0),"")</f>
        <v>0</v>
      </c>
      <c r="AO48" s="34">
        <f>IFERROR(VLOOKUP(B48,'[1]1-BASE'!D$1:DA$65536,46,0),"")</f>
        <v>0</v>
      </c>
      <c r="AP48" s="34">
        <f>IFERROR(VLOOKUP(B48,'[1]1-BASE'!D$1:DA$65536,47,0),"")</f>
        <v>0</v>
      </c>
      <c r="AQ48" s="34">
        <f>IFERROR(VLOOKUP(B48,'[1]1-BASE'!D$1:DA$65536,48,0),"")</f>
        <v>0</v>
      </c>
      <c r="AR48" s="34">
        <f>IFERROR(VLOOKUP(B48,'[1]1-BASE'!D$1:DA$65536,49,0),"")</f>
        <v>0</v>
      </c>
      <c r="AS48" s="34">
        <f>IFERROR(VLOOKUP(B48,'[1]1-BASE'!D$1:DA$65536,50,0),"")</f>
        <v>0</v>
      </c>
      <c r="AT48" s="34">
        <f>IFERROR(VLOOKUP(B48,'[1]1-BASE'!D$1:DA$65536,51,0),"")</f>
        <v>0</v>
      </c>
      <c r="AU48" s="34">
        <f>IFERROR(VLOOKUP(B48,'[1]1-BASE'!D$1:DA$65536,52,0),"")</f>
        <v>0</v>
      </c>
      <c r="AV48" s="34">
        <f>IFERROR(VLOOKUP(B48,'[1]1-BASE'!D$1:DA$65536,53,0),"")</f>
        <v>0</v>
      </c>
      <c r="AW48" s="34">
        <f>IFERROR(VLOOKUP(B48,'[1]1-BASE'!D$1:DA$65536,54,0),"")</f>
        <v>0</v>
      </c>
      <c r="AX48" s="34">
        <f>IFERROR(VLOOKUP(B48,'[1]1-BASE'!D$1:DA$65536,55,0),"")</f>
        <v>0</v>
      </c>
      <c r="AY48" s="34">
        <f>IFERROR(VLOOKUP(B48,'[1]1-BASE'!D$1:DA$65536,87,0),"")</f>
        <v>0</v>
      </c>
      <c r="AZ48" s="34">
        <f>IFERROR(VLOOKUP(B48,'[1]1-BASE'!D$1:DA$65536,86,0),"")</f>
        <v>0</v>
      </c>
      <c r="BA48" s="34">
        <f>IFERROR(VLOOKUP(B48,'[1]1-BASE'!D$1:DA$65536,76,0),"")</f>
        <v>0</v>
      </c>
      <c r="BB48" s="34">
        <f>IFERROR(VLOOKUP(B48,'[1]1-BASE'!D$1:DA$65536,77,0),"")</f>
        <v>0</v>
      </c>
      <c r="BC48" s="34">
        <f>IFERROR(VLOOKUP(B48,'[1]1-BASE'!D$1:DA$65536,78,0),"")</f>
        <v>0</v>
      </c>
      <c r="BD48" s="34">
        <f>IFERROR(VLOOKUP(B48,'[1]1-BASE'!D$1:DA$65536,79,0),"")</f>
        <v>0</v>
      </c>
      <c r="BE48" s="34">
        <f>IFERROR(VLOOKUP(B48,'[1]1-BASE'!D$1:DA$65536,80,0),"")</f>
        <v>0</v>
      </c>
      <c r="BF48" s="34">
        <f>IFERROR(VLOOKUP(B48,'[1]1-BASE'!D$1:DA$65536,83,0),"")</f>
        <v>0</v>
      </c>
      <c r="BG48" s="34">
        <f>IFERROR(VLOOKUP(B48,'[1]1-BASE'!D$1:DA$65536,84,0),"")</f>
        <v>0</v>
      </c>
      <c r="BH48" s="34">
        <f>IFERROR(VLOOKUP(B48,'[1]1-BASE'!D$1:DA$65536,81,0),"")</f>
        <v>0</v>
      </c>
      <c r="BI48" s="34">
        <f>IFERROR(VLOOKUP(B48,'[1]1-BASE'!D$1:DA$65536,85,0),"")</f>
        <v>0</v>
      </c>
      <c r="BJ48" s="34">
        <f>IFERROR(VLOOKUP(B48,'[1]1-BASE'!D$1:DA$65536,56,0),"")</f>
        <v>0</v>
      </c>
      <c r="BK48" s="34">
        <f>IFERROR(VLOOKUP(B48,'[1]1-BASE'!D$1:DA$65536,58,0),"")</f>
        <v>0</v>
      </c>
      <c r="BL48" s="34">
        <f>IFERROR(VLOOKUP(B48,'[1]1-BASE'!D$1:DA$65536,59,0),"")</f>
        <v>0</v>
      </c>
      <c r="BM48" s="34">
        <f>IFERROR(VLOOKUP(B48,'[1]1-BASE'!D$1:DA$65536,61,0),"")</f>
        <v>0</v>
      </c>
      <c r="BN48" s="34">
        <f>IFERROR(VLOOKUP(B48,'[1]1-BASE'!D$1:DA$65536,63,0),"")</f>
        <v>0</v>
      </c>
      <c r="BO48" s="34">
        <f>IFERROR(VLOOKUP(B48,'[1]1-BASE'!D$1:DA$65536,65,0),"")</f>
        <v>0</v>
      </c>
      <c r="BP48" s="34">
        <f>IFERROR(VLOOKUP(B48,'[1]1-BASE'!D$1:DA$65536,57,0),"")</f>
        <v>0</v>
      </c>
      <c r="BQ48" s="34">
        <f>IFERROR(VLOOKUP(B48,'[1]1-BASE'!D$1:DA$65536,60,0),"")</f>
        <v>0</v>
      </c>
      <c r="BR48" s="34">
        <f>IFERROR(VLOOKUP(B48,'[1]1-BASE'!D$1:DA$65536,62,0),"")</f>
        <v>0</v>
      </c>
      <c r="BS48" s="34">
        <f>IFERROR(VLOOKUP(B48,'[1]1-BASE'!D$1:DA$65536,64,0),"")</f>
        <v>0</v>
      </c>
      <c r="BT48" s="34">
        <f>IFERROR(VLOOKUP(B48,'[1]1-BASE'!D$1:DA$65536,66,0),"")</f>
        <v>0</v>
      </c>
      <c r="BU48" s="34">
        <f>IFERROR(VLOOKUP(B48,'[1]1-BASE'!D$1:DA$65536,67,0),"")</f>
        <v>0</v>
      </c>
      <c r="BV48" s="34">
        <f>IFERROR(VLOOKUP(B48,'[1]1-BASE'!D$1:DA$65536,68,0),"")</f>
        <v>0</v>
      </c>
      <c r="BW48" s="34">
        <f>IFERROR(VLOOKUP(B48,'[1]1-BASE'!D$1:DA$65536,69,0),"")</f>
        <v>0</v>
      </c>
      <c r="BX48" s="34">
        <f>IFERROR(VLOOKUP(B48,'[1]1-BASE'!D$1:DA$65536,70,0),"")</f>
        <v>0</v>
      </c>
      <c r="BY48" s="34">
        <f>IFERROR(VLOOKUP(B48,'[1]1-BASE'!D$1:DA$65536,71,0),"")</f>
        <v>0</v>
      </c>
      <c r="BZ48" s="34">
        <f>IFERROR(VLOOKUP(B48,'[1]1-BASE'!D$1:DA$65536,72,0),"")</f>
        <v>0</v>
      </c>
      <c r="CA48" s="34">
        <f>IFERROR(VLOOKUP(B48,'[1]1-BASE'!D$1:DA$65536,73,0),"")</f>
        <v>5</v>
      </c>
      <c r="CB48" s="34">
        <f>IFERROR(VLOOKUP(B48,'[1]1-BASE'!D$1:DA$65536,74,0),"")</f>
        <v>3</v>
      </c>
      <c r="CC48" s="34">
        <f>IFERROR(VLOOKUP(B48,'[1]1-BASE'!D$1:DA$65536,75,0),"")</f>
        <v>0</v>
      </c>
      <c r="CD48" s="34">
        <f>IFERROR(VLOOKUP(B48,'[1]1-BASE'!D$1:DA$65536,82,0),"")</f>
        <v>0</v>
      </c>
    </row>
    <row r="49" spans="1:82" s="35" customFormat="1" ht="75" customHeight="1">
      <c r="A49" s="27"/>
      <c r="B49" s="28" t="s">
        <v>152</v>
      </c>
      <c r="C49" s="29" t="str">
        <f>IFERROR(VLOOKUP(B49,'[1]1-BASE'!D$1:CB$65536,2,0),"")</f>
        <v>3032J70</v>
      </c>
      <c r="D49" s="29" t="str">
        <f>IFERROR(VLOOKUP(B49,'[1]1-BASE'!D$1:CB$65536,3,0),"")</f>
        <v>UMBERTO TEE</v>
      </c>
      <c r="E49" s="29" t="str">
        <f>IFERROR(VLOOKUP(B49,'[1]1-BASE'!D$1:CB$65536,4,0),"")</f>
        <v>911</v>
      </c>
      <c r="F49" s="29" t="str">
        <f>IFERROR(VLOOKUP(B49,'[1]1-BASE'!D$1:CB$65536,5,0),"")</f>
        <v>WHITE/BLUE NAVY</v>
      </c>
      <c r="G49" s="27" t="str">
        <f>IFERROR(VLOOKUP(B49,'[1]1-BASE'!D$1:CB$65536,15,0),"")</f>
        <v>HIVER 2019</v>
      </c>
      <c r="H49" s="27" t="str">
        <f>IFERROR(VLOOKUP(B49,'[1]1-BASE'!D$1:CB$65536,17,0),"")</f>
        <v>MAN</v>
      </c>
      <c r="I49" s="30">
        <f>IFERROR(VLOOKUP(B49,'[1]1-BASE'!D$1:CB$65536,7,0),"")</f>
        <v>15</v>
      </c>
      <c r="J49" s="31">
        <f t="shared" si="0"/>
        <v>7.5</v>
      </c>
      <c r="K49" s="30">
        <f>IFERROR(VLOOKUP(B49,'[1]1-BASE'!D$1:CB$65536,8,0),"")</f>
        <v>0</v>
      </c>
      <c r="L49" s="31">
        <f t="shared" si="1"/>
        <v>0</v>
      </c>
      <c r="M49" s="29" t="str">
        <f>IFERROR(VLOOKUP(B49,'[1]1-BASE'!D$1:CB$65536,18,0),"")</f>
        <v>(vide)</v>
      </c>
      <c r="N49" s="32" t="str">
        <f>IFERROR(VLOOKUP(B49,'[1]1-BASE'!D$1:CB$65536,19,0),"")</f>
        <v>PCS</v>
      </c>
      <c r="O49" s="32">
        <f>IFERROR(VLOOKUP(B49,'[1]1-BASE'!D$1:CB$65536,20,0),"")</f>
        <v>13</v>
      </c>
      <c r="P49" s="33">
        <f>IFERROR(VLOOKUP(B49,'[1]1-BASE'!D$1:CB$65536,21,0),"")</f>
        <v>13</v>
      </c>
      <c r="Q49" s="34">
        <f>IFERROR(VLOOKUP(B49,'[1]1-BASE'!D$1:DA$65536,22,0),"")</f>
        <v>0</v>
      </c>
      <c r="R49" s="34">
        <f>IFERROR(VLOOKUP(B49,'[1]1-BASE'!D$1:DA$65536,23,0),"")</f>
        <v>0</v>
      </c>
      <c r="S49" s="34">
        <f>IFERROR(VLOOKUP(B49,'[1]1-BASE'!D$1:DA$65536,24,0),"")</f>
        <v>0</v>
      </c>
      <c r="T49" s="34">
        <f>IFERROR(VLOOKUP(B49,'[1]1-BASE'!D$1:DA$65536,25,0),"")</f>
        <v>0</v>
      </c>
      <c r="U49" s="34">
        <f>IFERROR(VLOOKUP(B49,'[1]1-BASE'!D$1:DA$65536,26,0),"")</f>
        <v>0</v>
      </c>
      <c r="V49" s="34">
        <f>IFERROR(VLOOKUP(B49,'[1]1-BASE'!D$1:DA$65536,27,0),"")</f>
        <v>0</v>
      </c>
      <c r="W49" s="34">
        <f>IFERROR(VLOOKUP(B49,'[1]1-BASE'!D$1:DA$65536,28,0),"")</f>
        <v>0</v>
      </c>
      <c r="X49" s="34">
        <f>IFERROR(VLOOKUP(B49,'[1]1-BASE'!D$1:DA$65536,29,0),"")</f>
        <v>0</v>
      </c>
      <c r="Y49" s="34">
        <f>IFERROR(VLOOKUP(B49,'[1]1-BASE'!D$1:DA$65536,30,0),"")</f>
        <v>0</v>
      </c>
      <c r="Z49" s="34">
        <f>IFERROR(VLOOKUP(B49,'[1]1-BASE'!D$1:DA$65536,31,0),"")</f>
        <v>0</v>
      </c>
      <c r="AA49" s="34">
        <f>IFERROR(VLOOKUP(B49,'[1]1-BASE'!D$1:DA$65536,32,0),"")</f>
        <v>0</v>
      </c>
      <c r="AB49" s="34">
        <f>IFERROR(VLOOKUP(B49,'[1]1-BASE'!D$1:DA$65536,33,0),"")</f>
        <v>0</v>
      </c>
      <c r="AC49" s="34">
        <f>IFERROR(VLOOKUP(B49,'[1]1-BASE'!D$1:DA$65536,34,0),"")</f>
        <v>0</v>
      </c>
      <c r="AD49" s="34">
        <f>IFERROR(VLOOKUP(B49,'[1]1-BASE'!D$1:DA$65536,35,0),"")</f>
        <v>0</v>
      </c>
      <c r="AE49" s="34">
        <f>IFERROR(VLOOKUP(B49,'[1]1-BASE'!D$1:DA$65536,36,0),"")</f>
        <v>0</v>
      </c>
      <c r="AF49" s="34">
        <f>IFERROR(VLOOKUP(B49,'[1]1-BASE'!D$1:DA$65536,37,0),"")</f>
        <v>0</v>
      </c>
      <c r="AG49" s="34">
        <f>IFERROR(VLOOKUP(B49,'[1]1-BASE'!D$1:DA$65536,38,0),"")</f>
        <v>0</v>
      </c>
      <c r="AH49" s="34">
        <f>IFERROR(VLOOKUP(B49,'[1]1-BASE'!D$1:DA$65536,39,0),"")</f>
        <v>0</v>
      </c>
      <c r="AI49" s="34">
        <f>IFERROR(VLOOKUP(B49,'[1]1-BASE'!D$1:DA$65536,40,0),"")</f>
        <v>0</v>
      </c>
      <c r="AJ49" s="34">
        <f>IFERROR(VLOOKUP(B49,'[1]1-BASE'!D$1:DA$65536,41,0),"")</f>
        <v>0</v>
      </c>
      <c r="AK49" s="34">
        <f>IFERROR(VLOOKUP(B49,'[1]1-BASE'!D$1:DA$65536,42,0),"")</f>
        <v>0</v>
      </c>
      <c r="AL49" s="34">
        <f>IFERROR(VLOOKUP(B49,'[1]1-BASE'!D$1:DA$65536,43,0),"")</f>
        <v>0</v>
      </c>
      <c r="AM49" s="34">
        <f>IFERROR(VLOOKUP(B49,'[1]1-BASE'!D$1:DA$65536,44,0),"")</f>
        <v>0</v>
      </c>
      <c r="AN49" s="34">
        <f>IFERROR(VLOOKUP(B49,'[1]1-BASE'!D$1:DA$65536,45,0),"")</f>
        <v>0</v>
      </c>
      <c r="AO49" s="34">
        <f>IFERROR(VLOOKUP(B49,'[1]1-BASE'!D$1:DA$65536,46,0),"")</f>
        <v>0</v>
      </c>
      <c r="AP49" s="34">
        <f>IFERROR(VLOOKUP(B49,'[1]1-BASE'!D$1:DA$65536,47,0),"")</f>
        <v>0</v>
      </c>
      <c r="AQ49" s="34">
        <f>IFERROR(VLOOKUP(B49,'[1]1-BASE'!D$1:DA$65536,48,0),"")</f>
        <v>0</v>
      </c>
      <c r="AR49" s="34">
        <f>IFERROR(VLOOKUP(B49,'[1]1-BASE'!D$1:DA$65536,49,0),"")</f>
        <v>0</v>
      </c>
      <c r="AS49" s="34">
        <f>IFERROR(VLOOKUP(B49,'[1]1-BASE'!D$1:DA$65536,50,0),"")</f>
        <v>0</v>
      </c>
      <c r="AT49" s="34">
        <f>IFERROR(VLOOKUP(B49,'[1]1-BASE'!D$1:DA$65536,51,0),"")</f>
        <v>0</v>
      </c>
      <c r="AU49" s="34">
        <f>IFERROR(VLOOKUP(B49,'[1]1-BASE'!D$1:DA$65536,52,0),"")</f>
        <v>0</v>
      </c>
      <c r="AV49" s="34">
        <f>IFERROR(VLOOKUP(B49,'[1]1-BASE'!D$1:DA$65536,53,0),"")</f>
        <v>0</v>
      </c>
      <c r="AW49" s="34">
        <f>IFERROR(VLOOKUP(B49,'[1]1-BASE'!D$1:DA$65536,54,0),"")</f>
        <v>0</v>
      </c>
      <c r="AX49" s="34">
        <f>IFERROR(VLOOKUP(B49,'[1]1-BASE'!D$1:DA$65536,55,0),"")</f>
        <v>0</v>
      </c>
      <c r="AY49" s="34">
        <f>IFERROR(VLOOKUP(B49,'[1]1-BASE'!D$1:DA$65536,87,0),"")</f>
        <v>0</v>
      </c>
      <c r="AZ49" s="34">
        <f>IFERROR(VLOOKUP(B49,'[1]1-BASE'!D$1:DA$65536,86,0),"")</f>
        <v>0</v>
      </c>
      <c r="BA49" s="34">
        <f>IFERROR(VLOOKUP(B49,'[1]1-BASE'!D$1:DA$65536,76,0),"")</f>
        <v>0</v>
      </c>
      <c r="BB49" s="34">
        <f>IFERROR(VLOOKUP(B49,'[1]1-BASE'!D$1:DA$65536,77,0),"")</f>
        <v>0</v>
      </c>
      <c r="BC49" s="34">
        <f>IFERROR(VLOOKUP(B49,'[1]1-BASE'!D$1:DA$65536,78,0),"")</f>
        <v>0</v>
      </c>
      <c r="BD49" s="34">
        <f>IFERROR(VLOOKUP(B49,'[1]1-BASE'!D$1:DA$65536,79,0),"")</f>
        <v>0</v>
      </c>
      <c r="BE49" s="34">
        <f>IFERROR(VLOOKUP(B49,'[1]1-BASE'!D$1:DA$65536,80,0),"")</f>
        <v>0</v>
      </c>
      <c r="BF49" s="34">
        <f>IFERROR(VLOOKUP(B49,'[1]1-BASE'!D$1:DA$65536,83,0),"")</f>
        <v>0</v>
      </c>
      <c r="BG49" s="34">
        <f>IFERROR(VLOOKUP(B49,'[1]1-BASE'!D$1:DA$65536,84,0),"")</f>
        <v>0</v>
      </c>
      <c r="BH49" s="34">
        <f>IFERROR(VLOOKUP(B49,'[1]1-BASE'!D$1:DA$65536,81,0),"")</f>
        <v>0</v>
      </c>
      <c r="BI49" s="34">
        <f>IFERROR(VLOOKUP(B49,'[1]1-BASE'!D$1:DA$65536,85,0),"")</f>
        <v>0</v>
      </c>
      <c r="BJ49" s="34">
        <f>IFERROR(VLOOKUP(B49,'[1]1-BASE'!D$1:DA$65536,56,0),"")</f>
        <v>0</v>
      </c>
      <c r="BK49" s="34">
        <f>IFERROR(VLOOKUP(B49,'[1]1-BASE'!D$1:DA$65536,58,0),"")</f>
        <v>0</v>
      </c>
      <c r="BL49" s="34">
        <f>IFERROR(VLOOKUP(B49,'[1]1-BASE'!D$1:DA$65536,59,0),"")</f>
        <v>0</v>
      </c>
      <c r="BM49" s="34">
        <f>IFERROR(VLOOKUP(B49,'[1]1-BASE'!D$1:DA$65536,61,0),"")</f>
        <v>0</v>
      </c>
      <c r="BN49" s="34">
        <f>IFERROR(VLOOKUP(B49,'[1]1-BASE'!D$1:DA$65536,63,0),"")</f>
        <v>0</v>
      </c>
      <c r="BO49" s="34">
        <f>IFERROR(VLOOKUP(B49,'[1]1-BASE'!D$1:DA$65536,65,0),"")</f>
        <v>0</v>
      </c>
      <c r="BP49" s="34">
        <f>IFERROR(VLOOKUP(B49,'[1]1-BASE'!D$1:DA$65536,57,0),"")</f>
        <v>0</v>
      </c>
      <c r="BQ49" s="34">
        <f>IFERROR(VLOOKUP(B49,'[1]1-BASE'!D$1:DA$65536,60,0),"")</f>
        <v>0</v>
      </c>
      <c r="BR49" s="34">
        <f>IFERROR(VLOOKUP(B49,'[1]1-BASE'!D$1:DA$65536,62,0),"")</f>
        <v>0</v>
      </c>
      <c r="BS49" s="34">
        <f>IFERROR(VLOOKUP(B49,'[1]1-BASE'!D$1:DA$65536,64,0),"")</f>
        <v>0</v>
      </c>
      <c r="BT49" s="34">
        <f>IFERROR(VLOOKUP(B49,'[1]1-BASE'!D$1:DA$65536,66,0),"")</f>
        <v>0</v>
      </c>
      <c r="BU49" s="34">
        <f>IFERROR(VLOOKUP(B49,'[1]1-BASE'!D$1:DA$65536,67,0),"")</f>
        <v>0</v>
      </c>
      <c r="BV49" s="34">
        <f>IFERROR(VLOOKUP(B49,'[1]1-BASE'!D$1:DA$65536,68,0),"")</f>
        <v>0</v>
      </c>
      <c r="BW49" s="34">
        <f>IFERROR(VLOOKUP(B49,'[1]1-BASE'!D$1:DA$65536,69,0),"")</f>
        <v>0</v>
      </c>
      <c r="BX49" s="34">
        <f>IFERROR(VLOOKUP(B49,'[1]1-BASE'!D$1:DA$65536,70,0),"")</f>
        <v>0</v>
      </c>
      <c r="BY49" s="34">
        <f>IFERROR(VLOOKUP(B49,'[1]1-BASE'!D$1:DA$65536,71,0),"")</f>
        <v>0</v>
      </c>
      <c r="BZ49" s="34">
        <f>IFERROR(VLOOKUP(B49,'[1]1-BASE'!D$1:DA$65536,72,0),"")</f>
        <v>0</v>
      </c>
      <c r="CA49" s="34">
        <f>IFERROR(VLOOKUP(B49,'[1]1-BASE'!D$1:DA$65536,73,0),"")</f>
        <v>0</v>
      </c>
      <c r="CB49" s="34">
        <f>IFERROR(VLOOKUP(B49,'[1]1-BASE'!D$1:DA$65536,74,0),"")</f>
        <v>13</v>
      </c>
      <c r="CC49" s="34">
        <f>IFERROR(VLOOKUP(B49,'[1]1-BASE'!D$1:DA$65536,75,0),"")</f>
        <v>0</v>
      </c>
      <c r="CD49" s="34">
        <f>IFERROR(VLOOKUP(B49,'[1]1-BASE'!D$1:DA$65536,82,0),"")</f>
        <v>0</v>
      </c>
    </row>
    <row r="50" spans="1:82" s="35" customFormat="1" ht="75" customHeight="1">
      <c r="A50" s="27"/>
      <c r="B50" s="28" t="s">
        <v>153</v>
      </c>
      <c r="C50" s="29" t="str">
        <f>IFERROR(VLOOKUP(B50,'[1]1-BASE'!D$1:CB$65536,2,0),"")</f>
        <v>3032J90</v>
      </c>
      <c r="D50" s="29" t="str">
        <f>IFERROR(VLOOKUP(B50,'[1]1-BASE'!D$1:CB$65536,3,0),"")</f>
        <v>CRISTIANO PANTS</v>
      </c>
      <c r="E50" s="29" t="str">
        <f>IFERROR(VLOOKUP(B50,'[1]1-BASE'!D$1:CB$65536,4,0),"")</f>
        <v>900</v>
      </c>
      <c r="F50" s="29" t="str">
        <f>IFERROR(VLOOKUP(B50,'[1]1-BASE'!D$1:CB$65536,5,0),"")</f>
        <v>GREY COLD MEL/BLACK</v>
      </c>
      <c r="G50" s="27" t="str">
        <f>IFERROR(VLOOKUP(B50,'[1]1-BASE'!D$1:CB$65536,15,0),"")</f>
        <v>HIVER 2019</v>
      </c>
      <c r="H50" s="27" t="str">
        <f>IFERROR(VLOOKUP(B50,'[1]1-BASE'!D$1:CB$65536,17,0),"")</f>
        <v>MAN</v>
      </c>
      <c r="I50" s="30">
        <f>IFERROR(VLOOKUP(B50,'[1]1-BASE'!D$1:CB$65536,7,0),"")</f>
        <v>25</v>
      </c>
      <c r="J50" s="31">
        <f t="shared" si="0"/>
        <v>12.5</v>
      </c>
      <c r="K50" s="30">
        <f>IFERROR(VLOOKUP(B50,'[1]1-BASE'!D$1:CB$65536,8,0),"")</f>
        <v>0</v>
      </c>
      <c r="L50" s="31">
        <f t="shared" si="1"/>
        <v>0</v>
      </c>
      <c r="M50" s="29" t="str">
        <f>IFERROR(VLOOKUP(B50,'[1]1-BASE'!D$1:CB$65536,18,0),"")</f>
        <v>(vide)</v>
      </c>
      <c r="N50" s="32" t="str">
        <f>IFERROR(VLOOKUP(B50,'[1]1-BASE'!D$1:CB$65536,19,0),"")</f>
        <v>PCS</v>
      </c>
      <c r="O50" s="32">
        <f>IFERROR(VLOOKUP(B50,'[1]1-BASE'!D$1:CB$65536,20,0),"")</f>
        <v>192</v>
      </c>
      <c r="P50" s="33">
        <f>IFERROR(VLOOKUP(B50,'[1]1-BASE'!D$1:CB$65536,21,0),"")</f>
        <v>192</v>
      </c>
      <c r="Q50" s="34">
        <f>IFERROR(VLOOKUP(B50,'[1]1-BASE'!D$1:DA$65536,22,0),"")</f>
        <v>0</v>
      </c>
      <c r="R50" s="34">
        <f>IFERROR(VLOOKUP(B50,'[1]1-BASE'!D$1:DA$65536,23,0),"")</f>
        <v>0</v>
      </c>
      <c r="S50" s="34">
        <f>IFERROR(VLOOKUP(B50,'[1]1-BASE'!D$1:DA$65536,24,0),"")</f>
        <v>0</v>
      </c>
      <c r="T50" s="34">
        <f>IFERROR(VLOOKUP(B50,'[1]1-BASE'!D$1:DA$65536,25,0),"")</f>
        <v>0</v>
      </c>
      <c r="U50" s="34">
        <f>IFERROR(VLOOKUP(B50,'[1]1-BASE'!D$1:DA$65536,26,0),"")</f>
        <v>0</v>
      </c>
      <c r="V50" s="34">
        <f>IFERROR(VLOOKUP(B50,'[1]1-BASE'!D$1:DA$65536,27,0),"")</f>
        <v>0</v>
      </c>
      <c r="W50" s="34">
        <f>IFERROR(VLOOKUP(B50,'[1]1-BASE'!D$1:DA$65536,28,0),"")</f>
        <v>0</v>
      </c>
      <c r="X50" s="34">
        <f>IFERROR(VLOOKUP(B50,'[1]1-BASE'!D$1:DA$65536,29,0),"")</f>
        <v>0</v>
      </c>
      <c r="Y50" s="34">
        <f>IFERROR(VLOOKUP(B50,'[1]1-BASE'!D$1:DA$65536,30,0),"")</f>
        <v>0</v>
      </c>
      <c r="Z50" s="34">
        <f>IFERROR(VLOOKUP(B50,'[1]1-BASE'!D$1:DA$65536,31,0),"")</f>
        <v>0</v>
      </c>
      <c r="AA50" s="34">
        <f>IFERROR(VLOOKUP(B50,'[1]1-BASE'!D$1:DA$65536,32,0),"")</f>
        <v>0</v>
      </c>
      <c r="AB50" s="34">
        <f>IFERROR(VLOOKUP(B50,'[1]1-BASE'!D$1:DA$65536,33,0),"")</f>
        <v>0</v>
      </c>
      <c r="AC50" s="34">
        <f>IFERROR(VLOOKUP(B50,'[1]1-BASE'!D$1:DA$65536,34,0),"")</f>
        <v>0</v>
      </c>
      <c r="AD50" s="34">
        <f>IFERROR(VLOOKUP(B50,'[1]1-BASE'!D$1:DA$65536,35,0),"")</f>
        <v>0</v>
      </c>
      <c r="AE50" s="34">
        <f>IFERROR(VLOOKUP(B50,'[1]1-BASE'!D$1:DA$65536,36,0),"")</f>
        <v>0</v>
      </c>
      <c r="AF50" s="34">
        <f>IFERROR(VLOOKUP(B50,'[1]1-BASE'!D$1:DA$65536,37,0),"")</f>
        <v>0</v>
      </c>
      <c r="AG50" s="34">
        <f>IFERROR(VLOOKUP(B50,'[1]1-BASE'!D$1:DA$65536,38,0),"")</f>
        <v>0</v>
      </c>
      <c r="AH50" s="34">
        <f>IFERROR(VLOOKUP(B50,'[1]1-BASE'!D$1:DA$65536,39,0),"")</f>
        <v>0</v>
      </c>
      <c r="AI50" s="34">
        <f>IFERROR(VLOOKUP(B50,'[1]1-BASE'!D$1:DA$65536,40,0),"")</f>
        <v>0</v>
      </c>
      <c r="AJ50" s="34">
        <f>IFERROR(VLOOKUP(B50,'[1]1-BASE'!D$1:DA$65536,41,0),"")</f>
        <v>0</v>
      </c>
      <c r="AK50" s="34">
        <f>IFERROR(VLOOKUP(B50,'[1]1-BASE'!D$1:DA$65536,42,0),"")</f>
        <v>0</v>
      </c>
      <c r="AL50" s="34">
        <f>IFERROR(VLOOKUP(B50,'[1]1-BASE'!D$1:DA$65536,43,0),"")</f>
        <v>0</v>
      </c>
      <c r="AM50" s="34">
        <f>IFERROR(VLOOKUP(B50,'[1]1-BASE'!D$1:DA$65536,44,0),"")</f>
        <v>0</v>
      </c>
      <c r="AN50" s="34">
        <f>IFERROR(VLOOKUP(B50,'[1]1-BASE'!D$1:DA$65536,45,0),"")</f>
        <v>0</v>
      </c>
      <c r="AO50" s="34">
        <f>IFERROR(VLOOKUP(B50,'[1]1-BASE'!D$1:DA$65536,46,0),"")</f>
        <v>0</v>
      </c>
      <c r="AP50" s="34">
        <f>IFERROR(VLOOKUP(B50,'[1]1-BASE'!D$1:DA$65536,47,0),"")</f>
        <v>0</v>
      </c>
      <c r="AQ50" s="34">
        <f>IFERROR(VLOOKUP(B50,'[1]1-BASE'!D$1:DA$65536,48,0),"")</f>
        <v>0</v>
      </c>
      <c r="AR50" s="34">
        <f>IFERROR(VLOOKUP(B50,'[1]1-BASE'!D$1:DA$65536,49,0),"")</f>
        <v>0</v>
      </c>
      <c r="AS50" s="34">
        <f>IFERROR(VLOOKUP(B50,'[1]1-BASE'!D$1:DA$65536,50,0),"")</f>
        <v>0</v>
      </c>
      <c r="AT50" s="34">
        <f>IFERROR(VLOOKUP(B50,'[1]1-BASE'!D$1:DA$65536,51,0),"")</f>
        <v>0</v>
      </c>
      <c r="AU50" s="34">
        <f>IFERROR(VLOOKUP(B50,'[1]1-BASE'!D$1:DA$65536,52,0),"")</f>
        <v>0</v>
      </c>
      <c r="AV50" s="34">
        <f>IFERROR(VLOOKUP(B50,'[1]1-BASE'!D$1:DA$65536,53,0),"")</f>
        <v>0</v>
      </c>
      <c r="AW50" s="34">
        <f>IFERROR(VLOOKUP(B50,'[1]1-BASE'!D$1:DA$65536,54,0),"")</f>
        <v>0</v>
      </c>
      <c r="AX50" s="34">
        <f>IFERROR(VLOOKUP(B50,'[1]1-BASE'!D$1:DA$65536,55,0),"")</f>
        <v>0</v>
      </c>
      <c r="AY50" s="34">
        <f>IFERROR(VLOOKUP(B50,'[1]1-BASE'!D$1:DA$65536,87,0),"")</f>
        <v>0</v>
      </c>
      <c r="AZ50" s="34">
        <f>IFERROR(VLOOKUP(B50,'[1]1-BASE'!D$1:DA$65536,86,0),"")</f>
        <v>0</v>
      </c>
      <c r="BA50" s="34">
        <f>IFERROR(VLOOKUP(B50,'[1]1-BASE'!D$1:DA$65536,76,0),"")</f>
        <v>0</v>
      </c>
      <c r="BB50" s="34">
        <f>IFERROR(VLOOKUP(B50,'[1]1-BASE'!D$1:DA$65536,77,0),"")</f>
        <v>0</v>
      </c>
      <c r="BC50" s="34">
        <f>IFERROR(VLOOKUP(B50,'[1]1-BASE'!D$1:DA$65536,78,0),"")</f>
        <v>0</v>
      </c>
      <c r="BD50" s="34">
        <f>IFERROR(VLOOKUP(B50,'[1]1-BASE'!D$1:DA$65536,79,0),"")</f>
        <v>0</v>
      </c>
      <c r="BE50" s="34">
        <f>IFERROR(VLOOKUP(B50,'[1]1-BASE'!D$1:DA$65536,80,0),"")</f>
        <v>0</v>
      </c>
      <c r="BF50" s="34">
        <f>IFERROR(VLOOKUP(B50,'[1]1-BASE'!D$1:DA$65536,83,0),"")</f>
        <v>0</v>
      </c>
      <c r="BG50" s="34">
        <f>IFERROR(VLOOKUP(B50,'[1]1-BASE'!D$1:DA$65536,84,0),"")</f>
        <v>0</v>
      </c>
      <c r="BH50" s="34">
        <f>IFERROR(VLOOKUP(B50,'[1]1-BASE'!D$1:DA$65536,81,0),"")</f>
        <v>0</v>
      </c>
      <c r="BI50" s="34">
        <f>IFERROR(VLOOKUP(B50,'[1]1-BASE'!D$1:DA$65536,85,0),"")</f>
        <v>0</v>
      </c>
      <c r="BJ50" s="34">
        <f>IFERROR(VLOOKUP(B50,'[1]1-BASE'!D$1:DA$65536,56,0),"")</f>
        <v>0</v>
      </c>
      <c r="BK50" s="34">
        <f>IFERROR(VLOOKUP(B50,'[1]1-BASE'!D$1:DA$65536,58,0),"")</f>
        <v>0</v>
      </c>
      <c r="BL50" s="34">
        <f>IFERROR(VLOOKUP(B50,'[1]1-BASE'!D$1:DA$65536,59,0),"")</f>
        <v>0</v>
      </c>
      <c r="BM50" s="34">
        <f>IFERROR(VLOOKUP(B50,'[1]1-BASE'!D$1:DA$65536,61,0),"")</f>
        <v>0</v>
      </c>
      <c r="BN50" s="34">
        <f>IFERROR(VLOOKUP(B50,'[1]1-BASE'!D$1:DA$65536,63,0),"")</f>
        <v>0</v>
      </c>
      <c r="BO50" s="34">
        <f>IFERROR(VLOOKUP(B50,'[1]1-BASE'!D$1:DA$65536,65,0),"")</f>
        <v>0</v>
      </c>
      <c r="BP50" s="34">
        <f>IFERROR(VLOOKUP(B50,'[1]1-BASE'!D$1:DA$65536,57,0),"")</f>
        <v>0</v>
      </c>
      <c r="BQ50" s="34">
        <f>IFERROR(VLOOKUP(B50,'[1]1-BASE'!D$1:DA$65536,60,0),"")</f>
        <v>0</v>
      </c>
      <c r="BR50" s="34">
        <f>IFERROR(VLOOKUP(B50,'[1]1-BASE'!D$1:DA$65536,62,0),"")</f>
        <v>0</v>
      </c>
      <c r="BS50" s="34">
        <f>IFERROR(VLOOKUP(B50,'[1]1-BASE'!D$1:DA$65536,64,0),"")</f>
        <v>0</v>
      </c>
      <c r="BT50" s="34">
        <f>IFERROR(VLOOKUP(B50,'[1]1-BASE'!D$1:DA$65536,66,0),"")</f>
        <v>0</v>
      </c>
      <c r="BU50" s="34">
        <f>IFERROR(VLOOKUP(B50,'[1]1-BASE'!D$1:DA$65536,67,0),"")</f>
        <v>0</v>
      </c>
      <c r="BV50" s="34">
        <f>IFERROR(VLOOKUP(B50,'[1]1-BASE'!D$1:DA$65536,68,0),"")</f>
        <v>13</v>
      </c>
      <c r="BW50" s="34">
        <f>IFERROR(VLOOKUP(B50,'[1]1-BASE'!D$1:DA$65536,69,0),"")</f>
        <v>23</v>
      </c>
      <c r="BX50" s="34">
        <f>IFERROR(VLOOKUP(B50,'[1]1-BASE'!D$1:DA$65536,70,0),"")</f>
        <v>2</v>
      </c>
      <c r="BY50" s="34">
        <f>IFERROR(VLOOKUP(B50,'[1]1-BASE'!D$1:DA$65536,71,0),"")</f>
        <v>41</v>
      </c>
      <c r="BZ50" s="34">
        <f>IFERROR(VLOOKUP(B50,'[1]1-BASE'!D$1:DA$65536,72,0),"")</f>
        <v>86</v>
      </c>
      <c r="CA50" s="34">
        <f>IFERROR(VLOOKUP(B50,'[1]1-BASE'!D$1:DA$65536,73,0),"")</f>
        <v>18</v>
      </c>
      <c r="CB50" s="34">
        <f>IFERROR(VLOOKUP(B50,'[1]1-BASE'!D$1:DA$65536,74,0),"")</f>
        <v>9</v>
      </c>
      <c r="CC50" s="34">
        <f>IFERROR(VLOOKUP(B50,'[1]1-BASE'!D$1:DA$65536,75,0),"")</f>
        <v>0</v>
      </c>
      <c r="CD50" s="34">
        <f>IFERROR(VLOOKUP(B50,'[1]1-BASE'!D$1:DA$65536,82,0),"")</f>
        <v>0</v>
      </c>
    </row>
    <row r="51" spans="1:82" s="35" customFormat="1" ht="75" customHeight="1">
      <c r="A51" s="27"/>
      <c r="B51" s="28" t="s">
        <v>154</v>
      </c>
      <c r="C51" s="29" t="str">
        <f>IFERROR(VLOOKUP(B51,'[1]1-BASE'!D$1:CB$65536,2,0),"")</f>
        <v>3032J90</v>
      </c>
      <c r="D51" s="29" t="str">
        <f>IFERROR(VLOOKUP(B51,'[1]1-BASE'!D$1:CB$65536,3,0),"")</f>
        <v>CRISTIANO PANTS</v>
      </c>
      <c r="E51" s="29" t="str">
        <f>IFERROR(VLOOKUP(B51,'[1]1-BASE'!D$1:CB$65536,4,0),"")</f>
        <v>905</v>
      </c>
      <c r="F51" s="29" t="str">
        <f>IFERROR(VLOOKUP(B51,'[1]1-BASE'!D$1:CB$65536,5,0),"")</f>
        <v>BLUE NAVY/ORANGE</v>
      </c>
      <c r="G51" s="27" t="str">
        <f>IFERROR(VLOOKUP(B51,'[1]1-BASE'!D$1:CB$65536,15,0),"")</f>
        <v>HIVER 2019</v>
      </c>
      <c r="H51" s="27" t="str">
        <f>IFERROR(VLOOKUP(B51,'[1]1-BASE'!D$1:CB$65536,17,0),"")</f>
        <v>MAN</v>
      </c>
      <c r="I51" s="30">
        <f>IFERROR(VLOOKUP(B51,'[1]1-BASE'!D$1:CB$65536,7,0),"")</f>
        <v>25</v>
      </c>
      <c r="J51" s="31">
        <f t="shared" si="0"/>
        <v>12.5</v>
      </c>
      <c r="K51" s="30">
        <f>IFERROR(VLOOKUP(B51,'[1]1-BASE'!D$1:CB$65536,8,0),"")</f>
        <v>0</v>
      </c>
      <c r="L51" s="31">
        <f t="shared" si="1"/>
        <v>0</v>
      </c>
      <c r="M51" s="29" t="str">
        <f>IFERROR(VLOOKUP(B51,'[1]1-BASE'!D$1:CB$65536,18,0),"")</f>
        <v>(vide)</v>
      </c>
      <c r="N51" s="32" t="str">
        <f>IFERROR(VLOOKUP(B51,'[1]1-BASE'!D$1:CB$65536,19,0),"")</f>
        <v>PCS</v>
      </c>
      <c r="O51" s="32">
        <f>IFERROR(VLOOKUP(B51,'[1]1-BASE'!D$1:CB$65536,20,0),"")</f>
        <v>18</v>
      </c>
      <c r="P51" s="33">
        <f>IFERROR(VLOOKUP(B51,'[1]1-BASE'!D$1:CB$65536,21,0),"")</f>
        <v>18</v>
      </c>
      <c r="Q51" s="34">
        <f>IFERROR(VLOOKUP(B51,'[1]1-BASE'!D$1:DA$65536,22,0),"")</f>
        <v>0</v>
      </c>
      <c r="R51" s="34">
        <f>IFERROR(VLOOKUP(B51,'[1]1-BASE'!D$1:DA$65536,23,0),"")</f>
        <v>0</v>
      </c>
      <c r="S51" s="34">
        <f>IFERROR(VLOOKUP(B51,'[1]1-BASE'!D$1:DA$65536,24,0),"")</f>
        <v>0</v>
      </c>
      <c r="T51" s="34">
        <f>IFERROR(VLOOKUP(B51,'[1]1-BASE'!D$1:DA$65536,25,0),"")</f>
        <v>0</v>
      </c>
      <c r="U51" s="34">
        <f>IFERROR(VLOOKUP(B51,'[1]1-BASE'!D$1:DA$65536,26,0),"")</f>
        <v>0</v>
      </c>
      <c r="V51" s="34">
        <f>IFERROR(VLOOKUP(B51,'[1]1-BASE'!D$1:DA$65536,27,0),"")</f>
        <v>0</v>
      </c>
      <c r="W51" s="34">
        <f>IFERROR(VLOOKUP(B51,'[1]1-BASE'!D$1:DA$65536,28,0),"")</f>
        <v>0</v>
      </c>
      <c r="X51" s="34">
        <f>IFERROR(VLOOKUP(B51,'[1]1-BASE'!D$1:DA$65536,29,0),"")</f>
        <v>0</v>
      </c>
      <c r="Y51" s="34">
        <f>IFERROR(VLOOKUP(B51,'[1]1-BASE'!D$1:DA$65536,30,0),"")</f>
        <v>0</v>
      </c>
      <c r="Z51" s="34">
        <f>IFERROR(VLOOKUP(B51,'[1]1-BASE'!D$1:DA$65536,31,0),"")</f>
        <v>0</v>
      </c>
      <c r="AA51" s="34">
        <f>IFERROR(VLOOKUP(B51,'[1]1-BASE'!D$1:DA$65536,32,0),"")</f>
        <v>0</v>
      </c>
      <c r="AB51" s="34">
        <f>IFERROR(VLOOKUP(B51,'[1]1-BASE'!D$1:DA$65536,33,0),"")</f>
        <v>0</v>
      </c>
      <c r="AC51" s="34">
        <f>IFERROR(VLOOKUP(B51,'[1]1-BASE'!D$1:DA$65536,34,0),"")</f>
        <v>0</v>
      </c>
      <c r="AD51" s="34">
        <f>IFERROR(VLOOKUP(B51,'[1]1-BASE'!D$1:DA$65536,35,0),"")</f>
        <v>0</v>
      </c>
      <c r="AE51" s="34">
        <f>IFERROR(VLOOKUP(B51,'[1]1-BASE'!D$1:DA$65536,36,0),"")</f>
        <v>0</v>
      </c>
      <c r="AF51" s="34">
        <f>IFERROR(VLOOKUP(B51,'[1]1-BASE'!D$1:DA$65536,37,0),"")</f>
        <v>0</v>
      </c>
      <c r="AG51" s="34">
        <f>IFERROR(VLOOKUP(B51,'[1]1-BASE'!D$1:DA$65536,38,0),"")</f>
        <v>0</v>
      </c>
      <c r="AH51" s="34">
        <f>IFERROR(VLOOKUP(B51,'[1]1-BASE'!D$1:DA$65536,39,0),"")</f>
        <v>0</v>
      </c>
      <c r="AI51" s="34">
        <f>IFERROR(VLOOKUP(B51,'[1]1-BASE'!D$1:DA$65536,40,0),"")</f>
        <v>0</v>
      </c>
      <c r="AJ51" s="34">
        <f>IFERROR(VLOOKUP(B51,'[1]1-BASE'!D$1:DA$65536,41,0),"")</f>
        <v>0</v>
      </c>
      <c r="AK51" s="34">
        <f>IFERROR(VLOOKUP(B51,'[1]1-BASE'!D$1:DA$65536,42,0),"")</f>
        <v>0</v>
      </c>
      <c r="AL51" s="34">
        <f>IFERROR(VLOOKUP(B51,'[1]1-BASE'!D$1:DA$65536,43,0),"")</f>
        <v>0</v>
      </c>
      <c r="AM51" s="34">
        <f>IFERROR(VLOOKUP(B51,'[1]1-BASE'!D$1:DA$65536,44,0),"")</f>
        <v>0</v>
      </c>
      <c r="AN51" s="34">
        <f>IFERROR(VLOOKUP(B51,'[1]1-BASE'!D$1:DA$65536,45,0),"")</f>
        <v>0</v>
      </c>
      <c r="AO51" s="34">
        <f>IFERROR(VLOOKUP(B51,'[1]1-BASE'!D$1:DA$65536,46,0),"")</f>
        <v>0</v>
      </c>
      <c r="AP51" s="34">
        <f>IFERROR(VLOOKUP(B51,'[1]1-BASE'!D$1:DA$65536,47,0),"")</f>
        <v>0</v>
      </c>
      <c r="AQ51" s="34">
        <f>IFERROR(VLOOKUP(B51,'[1]1-BASE'!D$1:DA$65536,48,0),"")</f>
        <v>0</v>
      </c>
      <c r="AR51" s="34">
        <f>IFERROR(VLOOKUP(B51,'[1]1-BASE'!D$1:DA$65536,49,0),"")</f>
        <v>0</v>
      </c>
      <c r="AS51" s="34">
        <f>IFERROR(VLOOKUP(B51,'[1]1-BASE'!D$1:DA$65536,50,0),"")</f>
        <v>0</v>
      </c>
      <c r="AT51" s="34">
        <f>IFERROR(VLOOKUP(B51,'[1]1-BASE'!D$1:DA$65536,51,0),"")</f>
        <v>0</v>
      </c>
      <c r="AU51" s="34">
        <f>IFERROR(VLOOKUP(B51,'[1]1-BASE'!D$1:DA$65536,52,0),"")</f>
        <v>0</v>
      </c>
      <c r="AV51" s="34">
        <f>IFERROR(VLOOKUP(B51,'[1]1-BASE'!D$1:DA$65536,53,0),"")</f>
        <v>0</v>
      </c>
      <c r="AW51" s="34">
        <f>IFERROR(VLOOKUP(B51,'[1]1-BASE'!D$1:DA$65536,54,0),"")</f>
        <v>0</v>
      </c>
      <c r="AX51" s="34">
        <f>IFERROR(VLOOKUP(B51,'[1]1-BASE'!D$1:DA$65536,55,0),"")</f>
        <v>0</v>
      </c>
      <c r="AY51" s="34">
        <f>IFERROR(VLOOKUP(B51,'[1]1-BASE'!D$1:DA$65536,87,0),"")</f>
        <v>0</v>
      </c>
      <c r="AZ51" s="34">
        <f>IFERROR(VLOOKUP(B51,'[1]1-BASE'!D$1:DA$65536,86,0),"")</f>
        <v>0</v>
      </c>
      <c r="BA51" s="34">
        <f>IFERROR(VLOOKUP(B51,'[1]1-BASE'!D$1:DA$65536,76,0),"")</f>
        <v>0</v>
      </c>
      <c r="BB51" s="34">
        <f>IFERROR(VLOOKUP(B51,'[1]1-BASE'!D$1:DA$65536,77,0),"")</f>
        <v>0</v>
      </c>
      <c r="BC51" s="34">
        <f>IFERROR(VLOOKUP(B51,'[1]1-BASE'!D$1:DA$65536,78,0),"")</f>
        <v>0</v>
      </c>
      <c r="BD51" s="34">
        <f>IFERROR(VLOOKUP(B51,'[1]1-BASE'!D$1:DA$65536,79,0),"")</f>
        <v>0</v>
      </c>
      <c r="BE51" s="34">
        <f>IFERROR(VLOOKUP(B51,'[1]1-BASE'!D$1:DA$65536,80,0),"")</f>
        <v>0</v>
      </c>
      <c r="BF51" s="34">
        <f>IFERROR(VLOOKUP(B51,'[1]1-BASE'!D$1:DA$65536,83,0),"")</f>
        <v>0</v>
      </c>
      <c r="BG51" s="34">
        <f>IFERROR(VLOOKUP(B51,'[1]1-BASE'!D$1:DA$65536,84,0),"")</f>
        <v>0</v>
      </c>
      <c r="BH51" s="34">
        <f>IFERROR(VLOOKUP(B51,'[1]1-BASE'!D$1:DA$65536,81,0),"")</f>
        <v>0</v>
      </c>
      <c r="BI51" s="34">
        <f>IFERROR(VLOOKUP(B51,'[1]1-BASE'!D$1:DA$65536,85,0),"")</f>
        <v>0</v>
      </c>
      <c r="BJ51" s="34">
        <f>IFERROR(VLOOKUP(B51,'[1]1-BASE'!D$1:DA$65536,56,0),"")</f>
        <v>0</v>
      </c>
      <c r="BK51" s="34">
        <f>IFERROR(VLOOKUP(B51,'[1]1-BASE'!D$1:DA$65536,58,0),"")</f>
        <v>0</v>
      </c>
      <c r="BL51" s="34">
        <f>IFERROR(VLOOKUP(B51,'[1]1-BASE'!D$1:DA$65536,59,0),"")</f>
        <v>0</v>
      </c>
      <c r="BM51" s="34">
        <f>IFERROR(VLOOKUP(B51,'[1]1-BASE'!D$1:DA$65536,61,0),"")</f>
        <v>0</v>
      </c>
      <c r="BN51" s="34">
        <f>IFERROR(VLOOKUP(B51,'[1]1-BASE'!D$1:DA$65536,63,0),"")</f>
        <v>0</v>
      </c>
      <c r="BO51" s="34">
        <f>IFERROR(VLOOKUP(B51,'[1]1-BASE'!D$1:DA$65536,65,0),"")</f>
        <v>0</v>
      </c>
      <c r="BP51" s="34">
        <f>IFERROR(VLOOKUP(B51,'[1]1-BASE'!D$1:DA$65536,57,0),"")</f>
        <v>0</v>
      </c>
      <c r="BQ51" s="34">
        <f>IFERROR(VLOOKUP(B51,'[1]1-BASE'!D$1:DA$65536,60,0),"")</f>
        <v>0</v>
      </c>
      <c r="BR51" s="34">
        <f>IFERROR(VLOOKUP(B51,'[1]1-BASE'!D$1:DA$65536,62,0),"")</f>
        <v>0</v>
      </c>
      <c r="BS51" s="34">
        <f>IFERROR(VLOOKUP(B51,'[1]1-BASE'!D$1:DA$65536,64,0),"")</f>
        <v>0</v>
      </c>
      <c r="BT51" s="34">
        <f>IFERROR(VLOOKUP(B51,'[1]1-BASE'!D$1:DA$65536,66,0),"")</f>
        <v>0</v>
      </c>
      <c r="BU51" s="34">
        <f>IFERROR(VLOOKUP(B51,'[1]1-BASE'!D$1:DA$65536,67,0),"")</f>
        <v>0</v>
      </c>
      <c r="BV51" s="34">
        <f>IFERROR(VLOOKUP(B51,'[1]1-BASE'!D$1:DA$65536,68,0),"")</f>
        <v>14</v>
      </c>
      <c r="BW51" s="34">
        <f>IFERROR(VLOOKUP(B51,'[1]1-BASE'!D$1:DA$65536,69,0),"")</f>
        <v>4</v>
      </c>
      <c r="BX51" s="34">
        <f>IFERROR(VLOOKUP(B51,'[1]1-BASE'!D$1:DA$65536,70,0),"")</f>
        <v>0</v>
      </c>
      <c r="BY51" s="34">
        <f>IFERROR(VLOOKUP(B51,'[1]1-BASE'!D$1:DA$65536,71,0),"")</f>
        <v>0</v>
      </c>
      <c r="BZ51" s="34">
        <f>IFERROR(VLOOKUP(B51,'[1]1-BASE'!D$1:DA$65536,72,0),"")</f>
        <v>0</v>
      </c>
      <c r="CA51" s="34">
        <f>IFERROR(VLOOKUP(B51,'[1]1-BASE'!D$1:DA$65536,73,0),"")</f>
        <v>0</v>
      </c>
      <c r="CB51" s="34">
        <f>IFERROR(VLOOKUP(B51,'[1]1-BASE'!D$1:DA$65536,74,0),"")</f>
        <v>0</v>
      </c>
      <c r="CC51" s="34">
        <f>IFERROR(VLOOKUP(B51,'[1]1-BASE'!D$1:DA$65536,75,0),"")</f>
        <v>0</v>
      </c>
      <c r="CD51" s="34">
        <f>IFERROR(VLOOKUP(B51,'[1]1-BASE'!D$1:DA$65536,82,0),"")</f>
        <v>0</v>
      </c>
    </row>
    <row r="52" spans="1:82" s="35" customFormat="1" ht="75" customHeight="1">
      <c r="A52" s="27"/>
      <c r="B52" s="28" t="s">
        <v>155</v>
      </c>
      <c r="C52" s="29" t="str">
        <f>IFERROR(VLOOKUP(B52,'[1]1-BASE'!D$1:CB$65536,2,0),"")</f>
        <v>3032J90</v>
      </c>
      <c r="D52" s="29" t="str">
        <f>IFERROR(VLOOKUP(B52,'[1]1-BASE'!D$1:CB$65536,3,0),"")</f>
        <v>CRISTIANO PANTS</v>
      </c>
      <c r="E52" s="29" t="str">
        <f>IFERROR(VLOOKUP(B52,'[1]1-BASE'!D$1:CB$65536,4,0),"")</f>
        <v>919</v>
      </c>
      <c r="F52" s="29" t="str">
        <f>IFERROR(VLOOKUP(B52,'[1]1-BASE'!D$1:CB$65536,5,0),"")</f>
        <v>BLUE NAVY/WHITE</v>
      </c>
      <c r="G52" s="27" t="str">
        <f>IFERROR(VLOOKUP(B52,'[1]1-BASE'!D$1:CB$65536,15,0),"")</f>
        <v>HIVER 2019</v>
      </c>
      <c r="H52" s="27" t="str">
        <f>IFERROR(VLOOKUP(B52,'[1]1-BASE'!D$1:CB$65536,17,0),"")</f>
        <v>MAN</v>
      </c>
      <c r="I52" s="30">
        <f>IFERROR(VLOOKUP(B52,'[1]1-BASE'!D$1:CB$65536,7,0),"")</f>
        <v>25</v>
      </c>
      <c r="J52" s="31">
        <f t="shared" si="0"/>
        <v>12.5</v>
      </c>
      <c r="K52" s="30">
        <f>IFERROR(VLOOKUP(B52,'[1]1-BASE'!D$1:CB$65536,8,0),"")</f>
        <v>0</v>
      </c>
      <c r="L52" s="31">
        <f t="shared" si="1"/>
        <v>0</v>
      </c>
      <c r="M52" s="29" t="str">
        <f>IFERROR(VLOOKUP(B52,'[1]1-BASE'!D$1:CB$65536,18,0),"")</f>
        <v>(vide)</v>
      </c>
      <c r="N52" s="32" t="str">
        <f>IFERROR(VLOOKUP(B52,'[1]1-BASE'!D$1:CB$65536,19,0),"")</f>
        <v>PCS</v>
      </c>
      <c r="O52" s="32">
        <f>IFERROR(VLOOKUP(B52,'[1]1-BASE'!D$1:CB$65536,20,0),"")</f>
        <v>26</v>
      </c>
      <c r="P52" s="33">
        <f>IFERROR(VLOOKUP(B52,'[1]1-BASE'!D$1:CB$65536,21,0),"")</f>
        <v>26</v>
      </c>
      <c r="Q52" s="34">
        <f>IFERROR(VLOOKUP(B52,'[1]1-BASE'!D$1:DA$65536,22,0),"")</f>
        <v>0</v>
      </c>
      <c r="R52" s="34">
        <f>IFERROR(VLOOKUP(B52,'[1]1-BASE'!D$1:DA$65536,23,0),"")</f>
        <v>0</v>
      </c>
      <c r="S52" s="34">
        <f>IFERROR(VLOOKUP(B52,'[1]1-BASE'!D$1:DA$65536,24,0),"")</f>
        <v>0</v>
      </c>
      <c r="T52" s="34">
        <f>IFERROR(VLOOKUP(B52,'[1]1-BASE'!D$1:DA$65536,25,0),"")</f>
        <v>0</v>
      </c>
      <c r="U52" s="34">
        <f>IFERROR(VLOOKUP(B52,'[1]1-BASE'!D$1:DA$65536,26,0),"")</f>
        <v>0</v>
      </c>
      <c r="V52" s="34">
        <f>IFERROR(VLOOKUP(B52,'[1]1-BASE'!D$1:DA$65536,27,0),"")</f>
        <v>0</v>
      </c>
      <c r="W52" s="34">
        <f>IFERROR(VLOOKUP(B52,'[1]1-BASE'!D$1:DA$65536,28,0),"")</f>
        <v>0</v>
      </c>
      <c r="X52" s="34">
        <f>IFERROR(VLOOKUP(B52,'[1]1-BASE'!D$1:DA$65536,29,0),"")</f>
        <v>0</v>
      </c>
      <c r="Y52" s="34">
        <f>IFERROR(VLOOKUP(B52,'[1]1-BASE'!D$1:DA$65536,30,0),"")</f>
        <v>0</v>
      </c>
      <c r="Z52" s="34">
        <f>IFERROR(VLOOKUP(B52,'[1]1-BASE'!D$1:DA$65536,31,0),"")</f>
        <v>0</v>
      </c>
      <c r="AA52" s="34">
        <f>IFERROR(VLOOKUP(B52,'[1]1-BASE'!D$1:DA$65536,32,0),"")</f>
        <v>0</v>
      </c>
      <c r="AB52" s="34">
        <f>IFERROR(VLOOKUP(B52,'[1]1-BASE'!D$1:DA$65536,33,0),"")</f>
        <v>0</v>
      </c>
      <c r="AC52" s="34">
        <f>IFERROR(VLOOKUP(B52,'[1]1-BASE'!D$1:DA$65536,34,0),"")</f>
        <v>0</v>
      </c>
      <c r="AD52" s="34">
        <f>IFERROR(VLOOKUP(B52,'[1]1-BASE'!D$1:DA$65536,35,0),"")</f>
        <v>0</v>
      </c>
      <c r="AE52" s="34">
        <f>IFERROR(VLOOKUP(B52,'[1]1-BASE'!D$1:DA$65536,36,0),"")</f>
        <v>0</v>
      </c>
      <c r="AF52" s="34">
        <f>IFERROR(VLOOKUP(B52,'[1]1-BASE'!D$1:DA$65536,37,0),"")</f>
        <v>0</v>
      </c>
      <c r="AG52" s="34">
        <f>IFERROR(VLOOKUP(B52,'[1]1-BASE'!D$1:DA$65536,38,0),"")</f>
        <v>0</v>
      </c>
      <c r="AH52" s="34">
        <f>IFERROR(VLOOKUP(B52,'[1]1-BASE'!D$1:DA$65536,39,0),"")</f>
        <v>0</v>
      </c>
      <c r="AI52" s="34">
        <f>IFERROR(VLOOKUP(B52,'[1]1-BASE'!D$1:DA$65536,40,0),"")</f>
        <v>0</v>
      </c>
      <c r="AJ52" s="34">
        <f>IFERROR(VLOOKUP(B52,'[1]1-BASE'!D$1:DA$65536,41,0),"")</f>
        <v>0</v>
      </c>
      <c r="AK52" s="34">
        <f>IFERROR(VLOOKUP(B52,'[1]1-BASE'!D$1:DA$65536,42,0),"")</f>
        <v>0</v>
      </c>
      <c r="AL52" s="34">
        <f>IFERROR(VLOOKUP(B52,'[1]1-BASE'!D$1:DA$65536,43,0),"")</f>
        <v>0</v>
      </c>
      <c r="AM52" s="34">
        <f>IFERROR(VLOOKUP(B52,'[1]1-BASE'!D$1:DA$65536,44,0),"")</f>
        <v>0</v>
      </c>
      <c r="AN52" s="34">
        <f>IFERROR(VLOOKUP(B52,'[1]1-BASE'!D$1:DA$65536,45,0),"")</f>
        <v>0</v>
      </c>
      <c r="AO52" s="34">
        <f>IFERROR(VLOOKUP(B52,'[1]1-BASE'!D$1:DA$65536,46,0),"")</f>
        <v>0</v>
      </c>
      <c r="AP52" s="34">
        <f>IFERROR(VLOOKUP(B52,'[1]1-BASE'!D$1:DA$65536,47,0),"")</f>
        <v>0</v>
      </c>
      <c r="AQ52" s="34">
        <f>IFERROR(VLOOKUP(B52,'[1]1-BASE'!D$1:DA$65536,48,0),"")</f>
        <v>0</v>
      </c>
      <c r="AR52" s="34">
        <f>IFERROR(VLOOKUP(B52,'[1]1-BASE'!D$1:DA$65536,49,0),"")</f>
        <v>0</v>
      </c>
      <c r="AS52" s="34">
        <f>IFERROR(VLOOKUP(B52,'[1]1-BASE'!D$1:DA$65536,50,0),"")</f>
        <v>0</v>
      </c>
      <c r="AT52" s="34">
        <f>IFERROR(VLOOKUP(B52,'[1]1-BASE'!D$1:DA$65536,51,0),"")</f>
        <v>0</v>
      </c>
      <c r="AU52" s="34">
        <f>IFERROR(VLOOKUP(B52,'[1]1-BASE'!D$1:DA$65536,52,0),"")</f>
        <v>0</v>
      </c>
      <c r="AV52" s="34">
        <f>IFERROR(VLOOKUP(B52,'[1]1-BASE'!D$1:DA$65536,53,0),"")</f>
        <v>0</v>
      </c>
      <c r="AW52" s="34">
        <f>IFERROR(VLOOKUP(B52,'[1]1-BASE'!D$1:DA$65536,54,0),"")</f>
        <v>0</v>
      </c>
      <c r="AX52" s="34">
        <f>IFERROR(VLOOKUP(B52,'[1]1-BASE'!D$1:DA$65536,55,0),"")</f>
        <v>0</v>
      </c>
      <c r="AY52" s="34">
        <f>IFERROR(VLOOKUP(B52,'[1]1-BASE'!D$1:DA$65536,87,0),"")</f>
        <v>0</v>
      </c>
      <c r="AZ52" s="34">
        <f>IFERROR(VLOOKUP(B52,'[1]1-BASE'!D$1:DA$65536,86,0),"")</f>
        <v>0</v>
      </c>
      <c r="BA52" s="34">
        <f>IFERROR(VLOOKUP(B52,'[1]1-BASE'!D$1:DA$65536,76,0),"")</f>
        <v>0</v>
      </c>
      <c r="BB52" s="34">
        <f>IFERROR(VLOOKUP(B52,'[1]1-BASE'!D$1:DA$65536,77,0),"")</f>
        <v>0</v>
      </c>
      <c r="BC52" s="34">
        <f>IFERROR(VLOOKUP(B52,'[1]1-BASE'!D$1:DA$65536,78,0),"")</f>
        <v>0</v>
      </c>
      <c r="BD52" s="34">
        <f>IFERROR(VLOOKUP(B52,'[1]1-BASE'!D$1:DA$65536,79,0),"")</f>
        <v>0</v>
      </c>
      <c r="BE52" s="34">
        <f>IFERROR(VLOOKUP(B52,'[1]1-BASE'!D$1:DA$65536,80,0),"")</f>
        <v>0</v>
      </c>
      <c r="BF52" s="34">
        <f>IFERROR(VLOOKUP(B52,'[1]1-BASE'!D$1:DA$65536,83,0),"")</f>
        <v>0</v>
      </c>
      <c r="BG52" s="34">
        <f>IFERROR(VLOOKUP(B52,'[1]1-BASE'!D$1:DA$65536,84,0),"")</f>
        <v>0</v>
      </c>
      <c r="BH52" s="34">
        <f>IFERROR(VLOOKUP(B52,'[1]1-BASE'!D$1:DA$65536,81,0),"")</f>
        <v>0</v>
      </c>
      <c r="BI52" s="34">
        <f>IFERROR(VLOOKUP(B52,'[1]1-BASE'!D$1:DA$65536,85,0),"")</f>
        <v>0</v>
      </c>
      <c r="BJ52" s="34">
        <f>IFERROR(VLOOKUP(B52,'[1]1-BASE'!D$1:DA$65536,56,0),"")</f>
        <v>0</v>
      </c>
      <c r="BK52" s="34">
        <f>IFERROR(VLOOKUP(B52,'[1]1-BASE'!D$1:DA$65536,58,0),"")</f>
        <v>0</v>
      </c>
      <c r="BL52" s="34">
        <f>IFERROR(VLOOKUP(B52,'[1]1-BASE'!D$1:DA$65536,59,0),"")</f>
        <v>0</v>
      </c>
      <c r="BM52" s="34">
        <f>IFERROR(VLOOKUP(B52,'[1]1-BASE'!D$1:DA$65536,61,0),"")</f>
        <v>0</v>
      </c>
      <c r="BN52" s="34">
        <f>IFERROR(VLOOKUP(B52,'[1]1-BASE'!D$1:DA$65536,63,0),"")</f>
        <v>0</v>
      </c>
      <c r="BO52" s="34">
        <f>IFERROR(VLOOKUP(B52,'[1]1-BASE'!D$1:DA$65536,65,0),"")</f>
        <v>0</v>
      </c>
      <c r="BP52" s="34">
        <f>IFERROR(VLOOKUP(B52,'[1]1-BASE'!D$1:DA$65536,57,0),"")</f>
        <v>0</v>
      </c>
      <c r="BQ52" s="34">
        <f>IFERROR(VLOOKUP(B52,'[1]1-BASE'!D$1:DA$65536,60,0),"")</f>
        <v>0</v>
      </c>
      <c r="BR52" s="34">
        <f>IFERROR(VLOOKUP(B52,'[1]1-BASE'!D$1:DA$65536,62,0),"")</f>
        <v>0</v>
      </c>
      <c r="BS52" s="34">
        <f>IFERROR(VLOOKUP(B52,'[1]1-BASE'!D$1:DA$65536,64,0),"")</f>
        <v>0</v>
      </c>
      <c r="BT52" s="34">
        <f>IFERROR(VLOOKUP(B52,'[1]1-BASE'!D$1:DA$65536,66,0),"")</f>
        <v>0</v>
      </c>
      <c r="BU52" s="34">
        <f>IFERROR(VLOOKUP(B52,'[1]1-BASE'!D$1:DA$65536,67,0),"")</f>
        <v>0</v>
      </c>
      <c r="BV52" s="34">
        <f>IFERROR(VLOOKUP(B52,'[1]1-BASE'!D$1:DA$65536,68,0),"")</f>
        <v>9</v>
      </c>
      <c r="BW52" s="34">
        <f>IFERROR(VLOOKUP(B52,'[1]1-BASE'!D$1:DA$65536,69,0),"")</f>
        <v>4</v>
      </c>
      <c r="BX52" s="34">
        <f>IFERROR(VLOOKUP(B52,'[1]1-BASE'!D$1:DA$65536,70,0),"")</f>
        <v>2</v>
      </c>
      <c r="BY52" s="34">
        <f>IFERROR(VLOOKUP(B52,'[1]1-BASE'!D$1:DA$65536,71,0),"")</f>
        <v>2</v>
      </c>
      <c r="BZ52" s="34">
        <f>IFERROR(VLOOKUP(B52,'[1]1-BASE'!D$1:DA$65536,72,0),"")</f>
        <v>2</v>
      </c>
      <c r="CA52" s="34">
        <f>IFERROR(VLOOKUP(B52,'[1]1-BASE'!D$1:DA$65536,73,0),"")</f>
        <v>7</v>
      </c>
      <c r="CB52" s="34">
        <f>IFERROR(VLOOKUP(B52,'[1]1-BASE'!D$1:DA$65536,74,0),"")</f>
        <v>0</v>
      </c>
      <c r="CC52" s="34">
        <f>IFERROR(VLOOKUP(B52,'[1]1-BASE'!D$1:DA$65536,75,0),"")</f>
        <v>0</v>
      </c>
      <c r="CD52" s="34">
        <f>IFERROR(VLOOKUP(B52,'[1]1-BASE'!D$1:DA$65536,82,0),"")</f>
        <v>0</v>
      </c>
    </row>
    <row r="53" spans="1:82" s="35" customFormat="1" ht="75" customHeight="1">
      <c r="A53" s="27"/>
      <c r="B53" s="28" t="s">
        <v>156</v>
      </c>
      <c r="C53" s="29" t="str">
        <f>IFERROR(VLOOKUP(B53,'[1]1-BASE'!D$1:CB$65536,2,0),"")</f>
        <v>3032JB0</v>
      </c>
      <c r="D53" s="29" t="str">
        <f>IFERROR(VLOOKUP(B53,'[1]1-BASE'!D$1:CB$65536,3,0),"")</f>
        <v>ROBERTO SHORT</v>
      </c>
      <c r="E53" s="29" t="str">
        <f>IFERROR(VLOOKUP(B53,'[1]1-BASE'!D$1:CB$65536,4,0),"")</f>
        <v>900</v>
      </c>
      <c r="F53" s="29" t="str">
        <f>IFERROR(VLOOKUP(B53,'[1]1-BASE'!D$1:CB$65536,5,0),"")</f>
        <v>GREY COLD MEL/BLACK</v>
      </c>
      <c r="G53" s="27" t="str">
        <f>IFERROR(VLOOKUP(B53,'[1]1-BASE'!D$1:CB$65536,15,0),"")</f>
        <v>HIVER 2019</v>
      </c>
      <c r="H53" s="27" t="str">
        <f>IFERROR(VLOOKUP(B53,'[1]1-BASE'!D$1:CB$65536,17,0),"")</f>
        <v>MAN</v>
      </c>
      <c r="I53" s="30">
        <f>IFERROR(VLOOKUP(B53,'[1]1-BASE'!D$1:CB$65536,7,0),"")</f>
        <v>20</v>
      </c>
      <c r="J53" s="31">
        <f t="shared" si="0"/>
        <v>10</v>
      </c>
      <c r="K53" s="30">
        <f>IFERROR(VLOOKUP(B53,'[1]1-BASE'!D$1:CB$65536,8,0),"")</f>
        <v>0</v>
      </c>
      <c r="L53" s="31">
        <f t="shared" si="1"/>
        <v>0</v>
      </c>
      <c r="M53" s="29" t="str">
        <f>IFERROR(VLOOKUP(B53,'[1]1-BASE'!D$1:CB$65536,18,0),"")</f>
        <v>(vide)</v>
      </c>
      <c r="N53" s="32" t="str">
        <f>IFERROR(VLOOKUP(B53,'[1]1-BASE'!D$1:CB$65536,19,0),"")</f>
        <v>PCS</v>
      </c>
      <c r="O53" s="32">
        <f>IFERROR(VLOOKUP(B53,'[1]1-BASE'!D$1:CB$65536,20,0),"")</f>
        <v>334</v>
      </c>
      <c r="P53" s="33">
        <f>IFERROR(VLOOKUP(B53,'[1]1-BASE'!D$1:CB$65536,21,0),"")</f>
        <v>334</v>
      </c>
      <c r="Q53" s="34">
        <f>IFERROR(VLOOKUP(B53,'[1]1-BASE'!D$1:DA$65536,22,0),"")</f>
        <v>0</v>
      </c>
      <c r="R53" s="34">
        <f>IFERROR(VLOOKUP(B53,'[1]1-BASE'!D$1:DA$65536,23,0),"")</f>
        <v>0</v>
      </c>
      <c r="S53" s="34">
        <f>IFERROR(VLOOKUP(B53,'[1]1-BASE'!D$1:DA$65536,24,0),"")</f>
        <v>0</v>
      </c>
      <c r="T53" s="34">
        <f>IFERROR(VLOOKUP(B53,'[1]1-BASE'!D$1:DA$65536,25,0),"")</f>
        <v>0</v>
      </c>
      <c r="U53" s="34">
        <f>IFERROR(VLOOKUP(B53,'[1]1-BASE'!D$1:DA$65536,26,0),"")</f>
        <v>0</v>
      </c>
      <c r="V53" s="34">
        <f>IFERROR(VLOOKUP(B53,'[1]1-BASE'!D$1:DA$65536,27,0),"")</f>
        <v>0</v>
      </c>
      <c r="W53" s="34">
        <f>IFERROR(VLOOKUP(B53,'[1]1-BASE'!D$1:DA$65536,28,0),"")</f>
        <v>0</v>
      </c>
      <c r="X53" s="34">
        <f>IFERROR(VLOOKUP(B53,'[1]1-BASE'!D$1:DA$65536,29,0),"")</f>
        <v>0</v>
      </c>
      <c r="Y53" s="34">
        <f>IFERROR(VLOOKUP(B53,'[1]1-BASE'!D$1:DA$65536,30,0),"")</f>
        <v>0</v>
      </c>
      <c r="Z53" s="34">
        <f>IFERROR(VLOOKUP(B53,'[1]1-BASE'!D$1:DA$65536,31,0),"")</f>
        <v>0</v>
      </c>
      <c r="AA53" s="34">
        <f>IFERROR(VLOOKUP(B53,'[1]1-BASE'!D$1:DA$65536,32,0),"")</f>
        <v>0</v>
      </c>
      <c r="AB53" s="34">
        <f>IFERROR(VLOOKUP(B53,'[1]1-BASE'!D$1:DA$65536,33,0),"")</f>
        <v>0</v>
      </c>
      <c r="AC53" s="34">
        <f>IFERROR(VLOOKUP(B53,'[1]1-BASE'!D$1:DA$65536,34,0),"")</f>
        <v>0</v>
      </c>
      <c r="AD53" s="34">
        <f>IFERROR(VLOOKUP(B53,'[1]1-BASE'!D$1:DA$65536,35,0),"")</f>
        <v>0</v>
      </c>
      <c r="AE53" s="34">
        <f>IFERROR(VLOOKUP(B53,'[1]1-BASE'!D$1:DA$65536,36,0),"")</f>
        <v>0</v>
      </c>
      <c r="AF53" s="34">
        <f>IFERROR(VLOOKUP(B53,'[1]1-BASE'!D$1:DA$65536,37,0),"")</f>
        <v>0</v>
      </c>
      <c r="AG53" s="34">
        <f>IFERROR(VLOOKUP(B53,'[1]1-BASE'!D$1:DA$65536,38,0),"")</f>
        <v>0</v>
      </c>
      <c r="AH53" s="34">
        <f>IFERROR(VLOOKUP(B53,'[1]1-BASE'!D$1:DA$65536,39,0),"")</f>
        <v>0</v>
      </c>
      <c r="AI53" s="34">
        <f>IFERROR(VLOOKUP(B53,'[1]1-BASE'!D$1:DA$65536,40,0),"")</f>
        <v>0</v>
      </c>
      <c r="AJ53" s="34">
        <f>IFERROR(VLOOKUP(B53,'[1]1-BASE'!D$1:DA$65536,41,0),"")</f>
        <v>0</v>
      </c>
      <c r="AK53" s="34">
        <f>IFERROR(VLOOKUP(B53,'[1]1-BASE'!D$1:DA$65536,42,0),"")</f>
        <v>0</v>
      </c>
      <c r="AL53" s="34">
        <f>IFERROR(VLOOKUP(B53,'[1]1-BASE'!D$1:DA$65536,43,0),"")</f>
        <v>0</v>
      </c>
      <c r="AM53" s="34">
        <f>IFERROR(VLOOKUP(B53,'[1]1-BASE'!D$1:DA$65536,44,0),"")</f>
        <v>0</v>
      </c>
      <c r="AN53" s="34">
        <f>IFERROR(VLOOKUP(B53,'[1]1-BASE'!D$1:DA$65536,45,0),"")</f>
        <v>0</v>
      </c>
      <c r="AO53" s="34">
        <f>IFERROR(VLOOKUP(B53,'[1]1-BASE'!D$1:DA$65536,46,0),"")</f>
        <v>0</v>
      </c>
      <c r="AP53" s="34">
        <f>IFERROR(VLOOKUP(B53,'[1]1-BASE'!D$1:DA$65536,47,0),"")</f>
        <v>0</v>
      </c>
      <c r="AQ53" s="34">
        <f>IFERROR(VLOOKUP(B53,'[1]1-BASE'!D$1:DA$65536,48,0),"")</f>
        <v>0</v>
      </c>
      <c r="AR53" s="34">
        <f>IFERROR(VLOOKUP(B53,'[1]1-BASE'!D$1:DA$65536,49,0),"")</f>
        <v>0</v>
      </c>
      <c r="AS53" s="34">
        <f>IFERROR(VLOOKUP(B53,'[1]1-BASE'!D$1:DA$65536,50,0),"")</f>
        <v>0</v>
      </c>
      <c r="AT53" s="34">
        <f>IFERROR(VLOOKUP(B53,'[1]1-BASE'!D$1:DA$65536,51,0),"")</f>
        <v>0</v>
      </c>
      <c r="AU53" s="34">
        <f>IFERROR(VLOOKUP(B53,'[1]1-BASE'!D$1:DA$65536,52,0),"")</f>
        <v>0</v>
      </c>
      <c r="AV53" s="34">
        <f>IFERROR(VLOOKUP(B53,'[1]1-BASE'!D$1:DA$65536,53,0),"")</f>
        <v>0</v>
      </c>
      <c r="AW53" s="34">
        <f>IFERROR(VLOOKUP(B53,'[1]1-BASE'!D$1:DA$65536,54,0),"")</f>
        <v>0</v>
      </c>
      <c r="AX53" s="34">
        <f>IFERROR(VLOOKUP(B53,'[1]1-BASE'!D$1:DA$65536,55,0),"")</f>
        <v>0</v>
      </c>
      <c r="AY53" s="34">
        <f>IFERROR(VLOOKUP(B53,'[1]1-BASE'!D$1:DA$65536,87,0),"")</f>
        <v>0</v>
      </c>
      <c r="AZ53" s="34">
        <f>IFERROR(VLOOKUP(B53,'[1]1-BASE'!D$1:DA$65536,86,0),"")</f>
        <v>0</v>
      </c>
      <c r="BA53" s="34">
        <f>IFERROR(VLOOKUP(B53,'[1]1-BASE'!D$1:DA$65536,76,0),"")</f>
        <v>0</v>
      </c>
      <c r="BB53" s="34">
        <f>IFERROR(VLOOKUP(B53,'[1]1-BASE'!D$1:DA$65536,77,0),"")</f>
        <v>0</v>
      </c>
      <c r="BC53" s="34">
        <f>IFERROR(VLOOKUP(B53,'[1]1-BASE'!D$1:DA$65536,78,0),"")</f>
        <v>0</v>
      </c>
      <c r="BD53" s="34">
        <f>IFERROR(VLOOKUP(B53,'[1]1-BASE'!D$1:DA$65536,79,0),"")</f>
        <v>0</v>
      </c>
      <c r="BE53" s="34">
        <f>IFERROR(VLOOKUP(B53,'[1]1-BASE'!D$1:DA$65536,80,0),"")</f>
        <v>0</v>
      </c>
      <c r="BF53" s="34">
        <f>IFERROR(VLOOKUP(B53,'[1]1-BASE'!D$1:DA$65536,83,0),"")</f>
        <v>0</v>
      </c>
      <c r="BG53" s="34">
        <f>IFERROR(VLOOKUP(B53,'[1]1-BASE'!D$1:DA$65536,84,0),"")</f>
        <v>0</v>
      </c>
      <c r="BH53" s="34">
        <f>IFERROR(VLOOKUP(B53,'[1]1-BASE'!D$1:DA$65536,81,0),"")</f>
        <v>0</v>
      </c>
      <c r="BI53" s="34">
        <f>IFERROR(VLOOKUP(B53,'[1]1-BASE'!D$1:DA$65536,85,0),"")</f>
        <v>0</v>
      </c>
      <c r="BJ53" s="34">
        <f>IFERROR(VLOOKUP(B53,'[1]1-BASE'!D$1:DA$65536,56,0),"")</f>
        <v>0</v>
      </c>
      <c r="BK53" s="34">
        <f>IFERROR(VLOOKUP(B53,'[1]1-BASE'!D$1:DA$65536,58,0),"")</f>
        <v>0</v>
      </c>
      <c r="BL53" s="34">
        <f>IFERROR(VLOOKUP(B53,'[1]1-BASE'!D$1:DA$65536,59,0),"")</f>
        <v>0</v>
      </c>
      <c r="BM53" s="34">
        <f>IFERROR(VLOOKUP(B53,'[1]1-BASE'!D$1:DA$65536,61,0),"")</f>
        <v>0</v>
      </c>
      <c r="BN53" s="34">
        <f>IFERROR(VLOOKUP(B53,'[1]1-BASE'!D$1:DA$65536,63,0),"")</f>
        <v>0</v>
      </c>
      <c r="BO53" s="34">
        <f>IFERROR(VLOOKUP(B53,'[1]1-BASE'!D$1:DA$65536,65,0),"")</f>
        <v>0</v>
      </c>
      <c r="BP53" s="34">
        <f>IFERROR(VLOOKUP(B53,'[1]1-BASE'!D$1:DA$65536,57,0),"")</f>
        <v>0</v>
      </c>
      <c r="BQ53" s="34">
        <f>IFERROR(VLOOKUP(B53,'[1]1-BASE'!D$1:DA$65536,60,0),"")</f>
        <v>0</v>
      </c>
      <c r="BR53" s="34">
        <f>IFERROR(VLOOKUP(B53,'[1]1-BASE'!D$1:DA$65536,62,0),"")</f>
        <v>0</v>
      </c>
      <c r="BS53" s="34">
        <f>IFERROR(VLOOKUP(B53,'[1]1-BASE'!D$1:DA$65536,64,0),"")</f>
        <v>0</v>
      </c>
      <c r="BT53" s="34">
        <f>IFERROR(VLOOKUP(B53,'[1]1-BASE'!D$1:DA$65536,66,0),"")</f>
        <v>0</v>
      </c>
      <c r="BU53" s="34">
        <f>IFERROR(VLOOKUP(B53,'[1]1-BASE'!D$1:DA$65536,67,0),"")</f>
        <v>0</v>
      </c>
      <c r="BV53" s="34">
        <f>IFERROR(VLOOKUP(B53,'[1]1-BASE'!D$1:DA$65536,68,0),"")</f>
        <v>12</v>
      </c>
      <c r="BW53" s="34">
        <f>IFERROR(VLOOKUP(B53,'[1]1-BASE'!D$1:DA$65536,69,0),"")</f>
        <v>33</v>
      </c>
      <c r="BX53" s="34">
        <f>IFERROR(VLOOKUP(B53,'[1]1-BASE'!D$1:DA$65536,70,0),"")</f>
        <v>76</v>
      </c>
      <c r="BY53" s="34">
        <f>IFERROR(VLOOKUP(B53,'[1]1-BASE'!D$1:DA$65536,71,0),"")</f>
        <v>88</v>
      </c>
      <c r="BZ53" s="34">
        <f>IFERROR(VLOOKUP(B53,'[1]1-BASE'!D$1:DA$65536,72,0),"")</f>
        <v>93</v>
      </c>
      <c r="CA53" s="34">
        <f>IFERROR(VLOOKUP(B53,'[1]1-BASE'!D$1:DA$65536,73,0),"")</f>
        <v>23</v>
      </c>
      <c r="CB53" s="34">
        <f>IFERROR(VLOOKUP(B53,'[1]1-BASE'!D$1:DA$65536,74,0),"")</f>
        <v>9</v>
      </c>
      <c r="CC53" s="34">
        <f>IFERROR(VLOOKUP(B53,'[1]1-BASE'!D$1:DA$65536,75,0),"")</f>
        <v>0</v>
      </c>
      <c r="CD53" s="34">
        <f>IFERROR(VLOOKUP(B53,'[1]1-BASE'!D$1:DA$65536,82,0),"")</f>
        <v>0</v>
      </c>
    </row>
    <row r="54" spans="1:82" s="35" customFormat="1" ht="75" customHeight="1">
      <c r="A54" s="27"/>
      <c r="B54" s="28" t="s">
        <v>157</v>
      </c>
      <c r="C54" s="29" t="str">
        <f>IFERROR(VLOOKUP(B54,'[1]1-BASE'!D$1:CB$65536,2,0),"")</f>
        <v>3032JB0</v>
      </c>
      <c r="D54" s="29" t="str">
        <f>IFERROR(VLOOKUP(B54,'[1]1-BASE'!D$1:CB$65536,3,0),"")</f>
        <v>ROBERTO SHORT</v>
      </c>
      <c r="E54" s="29" t="str">
        <f>IFERROR(VLOOKUP(B54,'[1]1-BASE'!D$1:CB$65536,4,0),"")</f>
        <v>902</v>
      </c>
      <c r="F54" s="29" t="str">
        <f>IFERROR(VLOOKUP(B54,'[1]1-BASE'!D$1:CB$65536,5,0),"")</f>
        <v>BLACK/WHITE</v>
      </c>
      <c r="G54" s="27" t="str">
        <f>IFERROR(VLOOKUP(B54,'[1]1-BASE'!D$1:CB$65536,15,0),"")</f>
        <v>HIVER 2019</v>
      </c>
      <c r="H54" s="27" t="str">
        <f>IFERROR(VLOOKUP(B54,'[1]1-BASE'!D$1:CB$65536,17,0),"")</f>
        <v>MAN</v>
      </c>
      <c r="I54" s="30">
        <f>IFERROR(VLOOKUP(B54,'[1]1-BASE'!D$1:CB$65536,7,0),"")</f>
        <v>20</v>
      </c>
      <c r="J54" s="31">
        <f t="shared" ref="J54:J117" si="2">IFERROR(I54/2,"")</f>
        <v>10</v>
      </c>
      <c r="K54" s="30">
        <f>IFERROR(VLOOKUP(B54,'[1]1-BASE'!D$1:CB$65536,8,0),"")</f>
        <v>0</v>
      </c>
      <c r="L54" s="31">
        <f t="shared" ref="L54:L117" si="3">IFERROR(K54/2,"")</f>
        <v>0</v>
      </c>
      <c r="M54" s="29" t="str">
        <f>IFERROR(VLOOKUP(B54,'[1]1-BASE'!D$1:CB$65536,18,0),"")</f>
        <v>(vide)</v>
      </c>
      <c r="N54" s="32" t="str">
        <f>IFERROR(VLOOKUP(B54,'[1]1-BASE'!D$1:CB$65536,19,0),"")</f>
        <v>PCS</v>
      </c>
      <c r="O54" s="32">
        <f>IFERROR(VLOOKUP(B54,'[1]1-BASE'!D$1:CB$65536,20,0),"")</f>
        <v>134</v>
      </c>
      <c r="P54" s="33">
        <f>IFERROR(VLOOKUP(B54,'[1]1-BASE'!D$1:CB$65536,21,0),"")</f>
        <v>134</v>
      </c>
      <c r="Q54" s="34">
        <f>IFERROR(VLOOKUP(B54,'[1]1-BASE'!D$1:DA$65536,22,0),"")</f>
        <v>0</v>
      </c>
      <c r="R54" s="34">
        <f>IFERROR(VLOOKUP(B54,'[1]1-BASE'!D$1:DA$65536,23,0),"")</f>
        <v>0</v>
      </c>
      <c r="S54" s="34">
        <f>IFERROR(VLOOKUP(B54,'[1]1-BASE'!D$1:DA$65536,24,0),"")</f>
        <v>0</v>
      </c>
      <c r="T54" s="34">
        <f>IFERROR(VLOOKUP(B54,'[1]1-BASE'!D$1:DA$65536,25,0),"")</f>
        <v>0</v>
      </c>
      <c r="U54" s="34">
        <f>IFERROR(VLOOKUP(B54,'[1]1-BASE'!D$1:DA$65536,26,0),"")</f>
        <v>0</v>
      </c>
      <c r="V54" s="34">
        <f>IFERROR(VLOOKUP(B54,'[1]1-BASE'!D$1:DA$65536,27,0),"")</f>
        <v>0</v>
      </c>
      <c r="W54" s="34">
        <f>IFERROR(VLOOKUP(B54,'[1]1-BASE'!D$1:DA$65536,28,0),"")</f>
        <v>0</v>
      </c>
      <c r="X54" s="34">
        <f>IFERROR(VLOOKUP(B54,'[1]1-BASE'!D$1:DA$65536,29,0),"")</f>
        <v>0</v>
      </c>
      <c r="Y54" s="34">
        <f>IFERROR(VLOOKUP(B54,'[1]1-BASE'!D$1:DA$65536,30,0),"")</f>
        <v>0</v>
      </c>
      <c r="Z54" s="34">
        <f>IFERROR(VLOOKUP(B54,'[1]1-BASE'!D$1:DA$65536,31,0),"")</f>
        <v>0</v>
      </c>
      <c r="AA54" s="34">
        <f>IFERROR(VLOOKUP(B54,'[1]1-BASE'!D$1:DA$65536,32,0),"")</f>
        <v>0</v>
      </c>
      <c r="AB54" s="34">
        <f>IFERROR(VLOOKUP(B54,'[1]1-BASE'!D$1:DA$65536,33,0),"")</f>
        <v>0</v>
      </c>
      <c r="AC54" s="34">
        <f>IFERROR(VLOOKUP(B54,'[1]1-BASE'!D$1:DA$65536,34,0),"")</f>
        <v>0</v>
      </c>
      <c r="AD54" s="34">
        <f>IFERROR(VLOOKUP(B54,'[1]1-BASE'!D$1:DA$65536,35,0),"")</f>
        <v>0</v>
      </c>
      <c r="AE54" s="34">
        <f>IFERROR(VLOOKUP(B54,'[1]1-BASE'!D$1:DA$65536,36,0),"")</f>
        <v>0</v>
      </c>
      <c r="AF54" s="34">
        <f>IFERROR(VLOOKUP(B54,'[1]1-BASE'!D$1:DA$65536,37,0),"")</f>
        <v>0</v>
      </c>
      <c r="AG54" s="34">
        <f>IFERROR(VLOOKUP(B54,'[1]1-BASE'!D$1:DA$65536,38,0),"")</f>
        <v>0</v>
      </c>
      <c r="AH54" s="34">
        <f>IFERROR(VLOOKUP(B54,'[1]1-BASE'!D$1:DA$65536,39,0),"")</f>
        <v>0</v>
      </c>
      <c r="AI54" s="34">
        <f>IFERROR(VLOOKUP(B54,'[1]1-BASE'!D$1:DA$65536,40,0),"")</f>
        <v>0</v>
      </c>
      <c r="AJ54" s="34">
        <f>IFERROR(VLOOKUP(B54,'[1]1-BASE'!D$1:DA$65536,41,0),"")</f>
        <v>0</v>
      </c>
      <c r="AK54" s="34">
        <f>IFERROR(VLOOKUP(B54,'[1]1-BASE'!D$1:DA$65536,42,0),"")</f>
        <v>0</v>
      </c>
      <c r="AL54" s="34">
        <f>IFERROR(VLOOKUP(B54,'[1]1-BASE'!D$1:DA$65536,43,0),"")</f>
        <v>0</v>
      </c>
      <c r="AM54" s="34">
        <f>IFERROR(VLOOKUP(B54,'[1]1-BASE'!D$1:DA$65536,44,0),"")</f>
        <v>0</v>
      </c>
      <c r="AN54" s="34">
        <f>IFERROR(VLOOKUP(B54,'[1]1-BASE'!D$1:DA$65536,45,0),"")</f>
        <v>0</v>
      </c>
      <c r="AO54" s="34">
        <f>IFERROR(VLOOKUP(B54,'[1]1-BASE'!D$1:DA$65536,46,0),"")</f>
        <v>0</v>
      </c>
      <c r="AP54" s="34">
        <f>IFERROR(VLOOKUP(B54,'[1]1-BASE'!D$1:DA$65536,47,0),"")</f>
        <v>0</v>
      </c>
      <c r="AQ54" s="34">
        <f>IFERROR(VLOOKUP(B54,'[1]1-BASE'!D$1:DA$65536,48,0),"")</f>
        <v>0</v>
      </c>
      <c r="AR54" s="34">
        <f>IFERROR(VLOOKUP(B54,'[1]1-BASE'!D$1:DA$65536,49,0),"")</f>
        <v>0</v>
      </c>
      <c r="AS54" s="34">
        <f>IFERROR(VLOOKUP(B54,'[1]1-BASE'!D$1:DA$65536,50,0),"")</f>
        <v>0</v>
      </c>
      <c r="AT54" s="34">
        <f>IFERROR(VLOOKUP(B54,'[1]1-BASE'!D$1:DA$65536,51,0),"")</f>
        <v>0</v>
      </c>
      <c r="AU54" s="34">
        <f>IFERROR(VLOOKUP(B54,'[1]1-BASE'!D$1:DA$65536,52,0),"")</f>
        <v>0</v>
      </c>
      <c r="AV54" s="34">
        <f>IFERROR(VLOOKUP(B54,'[1]1-BASE'!D$1:DA$65536,53,0),"")</f>
        <v>0</v>
      </c>
      <c r="AW54" s="34">
        <f>IFERROR(VLOOKUP(B54,'[1]1-BASE'!D$1:DA$65536,54,0),"")</f>
        <v>0</v>
      </c>
      <c r="AX54" s="34">
        <f>IFERROR(VLOOKUP(B54,'[1]1-BASE'!D$1:DA$65536,55,0),"")</f>
        <v>0</v>
      </c>
      <c r="AY54" s="34">
        <f>IFERROR(VLOOKUP(B54,'[1]1-BASE'!D$1:DA$65536,87,0),"")</f>
        <v>0</v>
      </c>
      <c r="AZ54" s="34">
        <f>IFERROR(VLOOKUP(B54,'[1]1-BASE'!D$1:DA$65536,86,0),"")</f>
        <v>0</v>
      </c>
      <c r="BA54" s="34">
        <f>IFERROR(VLOOKUP(B54,'[1]1-BASE'!D$1:DA$65536,76,0),"")</f>
        <v>0</v>
      </c>
      <c r="BB54" s="34">
        <f>IFERROR(VLOOKUP(B54,'[1]1-BASE'!D$1:DA$65536,77,0),"")</f>
        <v>0</v>
      </c>
      <c r="BC54" s="34">
        <f>IFERROR(VLOOKUP(B54,'[1]1-BASE'!D$1:DA$65536,78,0),"")</f>
        <v>0</v>
      </c>
      <c r="BD54" s="34">
        <f>IFERROR(VLOOKUP(B54,'[1]1-BASE'!D$1:DA$65536,79,0),"")</f>
        <v>0</v>
      </c>
      <c r="BE54" s="34">
        <f>IFERROR(VLOOKUP(B54,'[1]1-BASE'!D$1:DA$65536,80,0),"")</f>
        <v>0</v>
      </c>
      <c r="BF54" s="34">
        <f>IFERROR(VLOOKUP(B54,'[1]1-BASE'!D$1:DA$65536,83,0),"")</f>
        <v>0</v>
      </c>
      <c r="BG54" s="34">
        <f>IFERROR(VLOOKUP(B54,'[1]1-BASE'!D$1:DA$65536,84,0),"")</f>
        <v>0</v>
      </c>
      <c r="BH54" s="34">
        <f>IFERROR(VLOOKUP(B54,'[1]1-BASE'!D$1:DA$65536,81,0),"")</f>
        <v>0</v>
      </c>
      <c r="BI54" s="34">
        <f>IFERROR(VLOOKUP(B54,'[1]1-BASE'!D$1:DA$65536,85,0),"")</f>
        <v>0</v>
      </c>
      <c r="BJ54" s="34">
        <f>IFERROR(VLOOKUP(B54,'[1]1-BASE'!D$1:DA$65536,56,0),"")</f>
        <v>0</v>
      </c>
      <c r="BK54" s="34">
        <f>IFERROR(VLOOKUP(B54,'[1]1-BASE'!D$1:DA$65536,58,0),"")</f>
        <v>0</v>
      </c>
      <c r="BL54" s="34">
        <f>IFERROR(VLOOKUP(B54,'[1]1-BASE'!D$1:DA$65536,59,0),"")</f>
        <v>0</v>
      </c>
      <c r="BM54" s="34">
        <f>IFERROR(VLOOKUP(B54,'[1]1-BASE'!D$1:DA$65536,61,0),"")</f>
        <v>0</v>
      </c>
      <c r="BN54" s="34">
        <f>IFERROR(VLOOKUP(B54,'[1]1-BASE'!D$1:DA$65536,63,0),"")</f>
        <v>0</v>
      </c>
      <c r="BO54" s="34">
        <f>IFERROR(VLOOKUP(B54,'[1]1-BASE'!D$1:DA$65536,65,0),"")</f>
        <v>0</v>
      </c>
      <c r="BP54" s="34">
        <f>IFERROR(VLOOKUP(B54,'[1]1-BASE'!D$1:DA$65536,57,0),"")</f>
        <v>0</v>
      </c>
      <c r="BQ54" s="34">
        <f>IFERROR(VLOOKUP(B54,'[1]1-BASE'!D$1:DA$65536,60,0),"")</f>
        <v>0</v>
      </c>
      <c r="BR54" s="34">
        <f>IFERROR(VLOOKUP(B54,'[1]1-BASE'!D$1:DA$65536,62,0),"")</f>
        <v>0</v>
      </c>
      <c r="BS54" s="34">
        <f>IFERROR(VLOOKUP(B54,'[1]1-BASE'!D$1:DA$65536,64,0),"")</f>
        <v>0</v>
      </c>
      <c r="BT54" s="34">
        <f>IFERROR(VLOOKUP(B54,'[1]1-BASE'!D$1:DA$65536,66,0),"")</f>
        <v>0</v>
      </c>
      <c r="BU54" s="34">
        <f>IFERROR(VLOOKUP(B54,'[1]1-BASE'!D$1:DA$65536,67,0),"")</f>
        <v>0</v>
      </c>
      <c r="BV54" s="34">
        <f>IFERROR(VLOOKUP(B54,'[1]1-BASE'!D$1:DA$65536,68,0),"")</f>
        <v>11</v>
      </c>
      <c r="BW54" s="34">
        <f>IFERROR(VLOOKUP(B54,'[1]1-BASE'!D$1:DA$65536,69,0),"")</f>
        <v>16</v>
      </c>
      <c r="BX54" s="34">
        <f>IFERROR(VLOOKUP(B54,'[1]1-BASE'!D$1:DA$65536,70,0),"")</f>
        <v>13</v>
      </c>
      <c r="BY54" s="34">
        <f>IFERROR(VLOOKUP(B54,'[1]1-BASE'!D$1:DA$65536,71,0),"")</f>
        <v>22</v>
      </c>
      <c r="BZ54" s="34">
        <f>IFERROR(VLOOKUP(B54,'[1]1-BASE'!D$1:DA$65536,72,0),"")</f>
        <v>36</v>
      </c>
      <c r="CA54" s="34">
        <f>IFERROR(VLOOKUP(B54,'[1]1-BASE'!D$1:DA$65536,73,0),"")</f>
        <v>24</v>
      </c>
      <c r="CB54" s="34">
        <f>IFERROR(VLOOKUP(B54,'[1]1-BASE'!D$1:DA$65536,74,0),"")</f>
        <v>12</v>
      </c>
      <c r="CC54" s="34">
        <f>IFERROR(VLOOKUP(B54,'[1]1-BASE'!D$1:DA$65536,75,0),"")</f>
        <v>0</v>
      </c>
      <c r="CD54" s="34">
        <f>IFERROR(VLOOKUP(B54,'[1]1-BASE'!D$1:DA$65536,82,0),"")</f>
        <v>0</v>
      </c>
    </row>
    <row r="55" spans="1:82" s="35" customFormat="1" ht="75" customHeight="1">
      <c r="A55" s="27"/>
      <c r="B55" s="28" t="s">
        <v>158</v>
      </c>
      <c r="C55" s="29" t="str">
        <f>IFERROR(VLOOKUP(B55,'[1]1-BASE'!D$1:CB$65536,2,0),"")</f>
        <v>3032JB0</v>
      </c>
      <c r="D55" s="29" t="str">
        <f>IFERROR(VLOOKUP(B55,'[1]1-BASE'!D$1:CB$65536,3,0),"")</f>
        <v>ROBERTO SHORT</v>
      </c>
      <c r="E55" s="29" t="str">
        <f>IFERROR(VLOOKUP(B55,'[1]1-BASE'!D$1:CB$65536,4,0),"")</f>
        <v>905</v>
      </c>
      <c r="F55" s="29" t="str">
        <f>IFERROR(VLOOKUP(B55,'[1]1-BASE'!D$1:CB$65536,5,0),"")</f>
        <v>BLUE NAVY/ORANGE</v>
      </c>
      <c r="G55" s="27" t="str">
        <f>IFERROR(VLOOKUP(B55,'[1]1-BASE'!D$1:CB$65536,15,0),"")</f>
        <v>HIVER 2019</v>
      </c>
      <c r="H55" s="27" t="str">
        <f>IFERROR(VLOOKUP(B55,'[1]1-BASE'!D$1:CB$65536,17,0),"")</f>
        <v>MAN</v>
      </c>
      <c r="I55" s="30">
        <f>IFERROR(VLOOKUP(B55,'[1]1-BASE'!D$1:CB$65536,7,0),"")</f>
        <v>20</v>
      </c>
      <c r="J55" s="31">
        <f t="shared" si="2"/>
        <v>10</v>
      </c>
      <c r="K55" s="30">
        <f>IFERROR(VLOOKUP(B55,'[1]1-BASE'!D$1:CB$65536,8,0),"")</f>
        <v>0</v>
      </c>
      <c r="L55" s="31">
        <f t="shared" si="3"/>
        <v>0</v>
      </c>
      <c r="M55" s="29" t="str">
        <f>IFERROR(VLOOKUP(B55,'[1]1-BASE'!D$1:CB$65536,18,0),"")</f>
        <v>(vide)</v>
      </c>
      <c r="N55" s="32" t="str">
        <f>IFERROR(VLOOKUP(B55,'[1]1-BASE'!D$1:CB$65536,19,0),"")</f>
        <v>PCS</v>
      </c>
      <c r="O55" s="32">
        <f>IFERROR(VLOOKUP(B55,'[1]1-BASE'!D$1:CB$65536,20,0),"")</f>
        <v>2</v>
      </c>
      <c r="P55" s="33">
        <f>IFERROR(VLOOKUP(B55,'[1]1-BASE'!D$1:CB$65536,21,0),"")</f>
        <v>2</v>
      </c>
      <c r="Q55" s="34">
        <f>IFERROR(VLOOKUP(B55,'[1]1-BASE'!D$1:DA$65536,22,0),"")</f>
        <v>0</v>
      </c>
      <c r="R55" s="34">
        <f>IFERROR(VLOOKUP(B55,'[1]1-BASE'!D$1:DA$65536,23,0),"")</f>
        <v>0</v>
      </c>
      <c r="S55" s="34">
        <f>IFERROR(VLOOKUP(B55,'[1]1-BASE'!D$1:DA$65536,24,0),"")</f>
        <v>0</v>
      </c>
      <c r="T55" s="34">
        <f>IFERROR(VLOOKUP(B55,'[1]1-BASE'!D$1:DA$65536,25,0),"")</f>
        <v>0</v>
      </c>
      <c r="U55" s="34">
        <f>IFERROR(VLOOKUP(B55,'[1]1-BASE'!D$1:DA$65536,26,0),"")</f>
        <v>0</v>
      </c>
      <c r="V55" s="34">
        <f>IFERROR(VLOOKUP(B55,'[1]1-BASE'!D$1:DA$65536,27,0),"")</f>
        <v>0</v>
      </c>
      <c r="W55" s="34">
        <f>IFERROR(VLOOKUP(B55,'[1]1-BASE'!D$1:DA$65536,28,0),"")</f>
        <v>0</v>
      </c>
      <c r="X55" s="34">
        <f>IFERROR(VLOOKUP(B55,'[1]1-BASE'!D$1:DA$65536,29,0),"")</f>
        <v>0</v>
      </c>
      <c r="Y55" s="34">
        <f>IFERROR(VLOOKUP(B55,'[1]1-BASE'!D$1:DA$65536,30,0),"")</f>
        <v>0</v>
      </c>
      <c r="Z55" s="34">
        <f>IFERROR(VLOOKUP(B55,'[1]1-BASE'!D$1:DA$65536,31,0),"")</f>
        <v>0</v>
      </c>
      <c r="AA55" s="34">
        <f>IFERROR(VLOOKUP(B55,'[1]1-BASE'!D$1:DA$65536,32,0),"")</f>
        <v>0</v>
      </c>
      <c r="AB55" s="34">
        <f>IFERROR(VLOOKUP(B55,'[1]1-BASE'!D$1:DA$65536,33,0),"")</f>
        <v>0</v>
      </c>
      <c r="AC55" s="34">
        <f>IFERROR(VLOOKUP(B55,'[1]1-BASE'!D$1:DA$65536,34,0),"")</f>
        <v>0</v>
      </c>
      <c r="AD55" s="34">
        <f>IFERROR(VLOOKUP(B55,'[1]1-BASE'!D$1:DA$65536,35,0),"")</f>
        <v>0</v>
      </c>
      <c r="AE55" s="34">
        <f>IFERROR(VLOOKUP(B55,'[1]1-BASE'!D$1:DA$65536,36,0),"")</f>
        <v>0</v>
      </c>
      <c r="AF55" s="34">
        <f>IFERROR(VLOOKUP(B55,'[1]1-BASE'!D$1:DA$65536,37,0),"")</f>
        <v>0</v>
      </c>
      <c r="AG55" s="34">
        <f>IFERROR(VLOOKUP(B55,'[1]1-BASE'!D$1:DA$65536,38,0),"")</f>
        <v>0</v>
      </c>
      <c r="AH55" s="34">
        <f>IFERROR(VLOOKUP(B55,'[1]1-BASE'!D$1:DA$65536,39,0),"")</f>
        <v>0</v>
      </c>
      <c r="AI55" s="34">
        <f>IFERROR(VLOOKUP(B55,'[1]1-BASE'!D$1:DA$65536,40,0),"")</f>
        <v>0</v>
      </c>
      <c r="AJ55" s="34">
        <f>IFERROR(VLOOKUP(B55,'[1]1-BASE'!D$1:DA$65536,41,0),"")</f>
        <v>0</v>
      </c>
      <c r="AK55" s="34">
        <f>IFERROR(VLOOKUP(B55,'[1]1-BASE'!D$1:DA$65536,42,0),"")</f>
        <v>0</v>
      </c>
      <c r="AL55" s="34">
        <f>IFERROR(VLOOKUP(B55,'[1]1-BASE'!D$1:DA$65536,43,0),"")</f>
        <v>0</v>
      </c>
      <c r="AM55" s="34">
        <f>IFERROR(VLOOKUP(B55,'[1]1-BASE'!D$1:DA$65536,44,0),"")</f>
        <v>0</v>
      </c>
      <c r="AN55" s="34">
        <f>IFERROR(VLOOKUP(B55,'[1]1-BASE'!D$1:DA$65536,45,0),"")</f>
        <v>0</v>
      </c>
      <c r="AO55" s="34">
        <f>IFERROR(VLOOKUP(B55,'[1]1-BASE'!D$1:DA$65536,46,0),"")</f>
        <v>0</v>
      </c>
      <c r="AP55" s="34">
        <f>IFERROR(VLOOKUP(B55,'[1]1-BASE'!D$1:DA$65536,47,0),"")</f>
        <v>0</v>
      </c>
      <c r="AQ55" s="34">
        <f>IFERROR(VLOOKUP(B55,'[1]1-BASE'!D$1:DA$65536,48,0),"")</f>
        <v>0</v>
      </c>
      <c r="AR55" s="34">
        <f>IFERROR(VLOOKUP(B55,'[1]1-BASE'!D$1:DA$65536,49,0),"")</f>
        <v>0</v>
      </c>
      <c r="AS55" s="34">
        <f>IFERROR(VLOOKUP(B55,'[1]1-BASE'!D$1:DA$65536,50,0),"")</f>
        <v>0</v>
      </c>
      <c r="AT55" s="34">
        <f>IFERROR(VLOOKUP(B55,'[1]1-BASE'!D$1:DA$65536,51,0),"")</f>
        <v>0</v>
      </c>
      <c r="AU55" s="34">
        <f>IFERROR(VLOOKUP(B55,'[1]1-BASE'!D$1:DA$65536,52,0),"")</f>
        <v>0</v>
      </c>
      <c r="AV55" s="34">
        <f>IFERROR(VLOOKUP(B55,'[1]1-BASE'!D$1:DA$65536,53,0),"")</f>
        <v>0</v>
      </c>
      <c r="AW55" s="34">
        <f>IFERROR(VLOOKUP(B55,'[1]1-BASE'!D$1:DA$65536,54,0),"")</f>
        <v>0</v>
      </c>
      <c r="AX55" s="34">
        <f>IFERROR(VLOOKUP(B55,'[1]1-BASE'!D$1:DA$65536,55,0),"")</f>
        <v>0</v>
      </c>
      <c r="AY55" s="34">
        <f>IFERROR(VLOOKUP(B55,'[1]1-BASE'!D$1:DA$65536,87,0),"")</f>
        <v>0</v>
      </c>
      <c r="AZ55" s="34">
        <f>IFERROR(VLOOKUP(B55,'[1]1-BASE'!D$1:DA$65536,86,0),"")</f>
        <v>0</v>
      </c>
      <c r="BA55" s="34">
        <f>IFERROR(VLOOKUP(B55,'[1]1-BASE'!D$1:DA$65536,76,0),"")</f>
        <v>0</v>
      </c>
      <c r="BB55" s="34">
        <f>IFERROR(VLOOKUP(B55,'[1]1-BASE'!D$1:DA$65536,77,0),"")</f>
        <v>0</v>
      </c>
      <c r="BC55" s="34">
        <f>IFERROR(VLOOKUP(B55,'[1]1-BASE'!D$1:DA$65536,78,0),"")</f>
        <v>0</v>
      </c>
      <c r="BD55" s="34">
        <f>IFERROR(VLOOKUP(B55,'[1]1-BASE'!D$1:DA$65536,79,0),"")</f>
        <v>0</v>
      </c>
      <c r="BE55" s="34">
        <f>IFERROR(VLOOKUP(B55,'[1]1-BASE'!D$1:DA$65536,80,0),"")</f>
        <v>0</v>
      </c>
      <c r="BF55" s="34">
        <f>IFERROR(VLOOKUP(B55,'[1]1-BASE'!D$1:DA$65536,83,0),"")</f>
        <v>0</v>
      </c>
      <c r="BG55" s="34">
        <f>IFERROR(VLOOKUP(B55,'[1]1-BASE'!D$1:DA$65536,84,0),"")</f>
        <v>0</v>
      </c>
      <c r="BH55" s="34">
        <f>IFERROR(VLOOKUP(B55,'[1]1-BASE'!D$1:DA$65536,81,0),"")</f>
        <v>0</v>
      </c>
      <c r="BI55" s="34">
        <f>IFERROR(VLOOKUP(B55,'[1]1-BASE'!D$1:DA$65536,85,0),"")</f>
        <v>0</v>
      </c>
      <c r="BJ55" s="34">
        <f>IFERROR(VLOOKUP(B55,'[1]1-BASE'!D$1:DA$65536,56,0),"")</f>
        <v>0</v>
      </c>
      <c r="BK55" s="34">
        <f>IFERROR(VLOOKUP(B55,'[1]1-BASE'!D$1:DA$65536,58,0),"")</f>
        <v>0</v>
      </c>
      <c r="BL55" s="34">
        <f>IFERROR(VLOOKUP(B55,'[1]1-BASE'!D$1:DA$65536,59,0),"")</f>
        <v>0</v>
      </c>
      <c r="BM55" s="34">
        <f>IFERROR(VLOOKUP(B55,'[1]1-BASE'!D$1:DA$65536,61,0),"")</f>
        <v>0</v>
      </c>
      <c r="BN55" s="34">
        <f>IFERROR(VLOOKUP(B55,'[1]1-BASE'!D$1:DA$65536,63,0),"")</f>
        <v>0</v>
      </c>
      <c r="BO55" s="34">
        <f>IFERROR(VLOOKUP(B55,'[1]1-BASE'!D$1:DA$65536,65,0),"")</f>
        <v>0</v>
      </c>
      <c r="BP55" s="34">
        <f>IFERROR(VLOOKUP(B55,'[1]1-BASE'!D$1:DA$65536,57,0),"")</f>
        <v>0</v>
      </c>
      <c r="BQ55" s="34">
        <f>IFERROR(VLOOKUP(B55,'[1]1-BASE'!D$1:DA$65536,60,0),"")</f>
        <v>0</v>
      </c>
      <c r="BR55" s="34">
        <f>IFERROR(VLOOKUP(B55,'[1]1-BASE'!D$1:DA$65536,62,0),"")</f>
        <v>0</v>
      </c>
      <c r="BS55" s="34">
        <f>IFERROR(VLOOKUP(B55,'[1]1-BASE'!D$1:DA$65536,64,0),"")</f>
        <v>0</v>
      </c>
      <c r="BT55" s="34">
        <f>IFERROR(VLOOKUP(B55,'[1]1-BASE'!D$1:DA$65536,66,0),"")</f>
        <v>0</v>
      </c>
      <c r="BU55" s="34">
        <f>IFERROR(VLOOKUP(B55,'[1]1-BASE'!D$1:DA$65536,67,0),"")</f>
        <v>0</v>
      </c>
      <c r="BV55" s="34">
        <f>IFERROR(VLOOKUP(B55,'[1]1-BASE'!D$1:DA$65536,68,0),"")</f>
        <v>0</v>
      </c>
      <c r="BW55" s="34">
        <f>IFERROR(VLOOKUP(B55,'[1]1-BASE'!D$1:DA$65536,69,0),"")</f>
        <v>0</v>
      </c>
      <c r="BX55" s="34">
        <f>IFERROR(VLOOKUP(B55,'[1]1-BASE'!D$1:DA$65536,70,0),"")</f>
        <v>0</v>
      </c>
      <c r="BY55" s="34">
        <f>IFERROR(VLOOKUP(B55,'[1]1-BASE'!D$1:DA$65536,71,0),"")</f>
        <v>0</v>
      </c>
      <c r="BZ55" s="34">
        <f>IFERROR(VLOOKUP(B55,'[1]1-BASE'!D$1:DA$65536,72,0),"")</f>
        <v>0</v>
      </c>
      <c r="CA55" s="34">
        <f>IFERROR(VLOOKUP(B55,'[1]1-BASE'!D$1:DA$65536,73,0),"")</f>
        <v>1</v>
      </c>
      <c r="CB55" s="34">
        <f>IFERROR(VLOOKUP(B55,'[1]1-BASE'!D$1:DA$65536,74,0),"")</f>
        <v>1</v>
      </c>
      <c r="CC55" s="34">
        <f>IFERROR(VLOOKUP(B55,'[1]1-BASE'!D$1:DA$65536,75,0),"")</f>
        <v>0</v>
      </c>
      <c r="CD55" s="34">
        <f>IFERROR(VLOOKUP(B55,'[1]1-BASE'!D$1:DA$65536,82,0),"")</f>
        <v>0</v>
      </c>
    </row>
    <row r="56" spans="1:82" s="35" customFormat="1" ht="75" customHeight="1">
      <c r="A56" s="27"/>
      <c r="B56" s="28" t="s">
        <v>159</v>
      </c>
      <c r="C56" s="29" t="str">
        <f>IFERROR(VLOOKUP(B56,'[1]1-BASE'!D$1:CB$65536,2,0),"")</f>
        <v>3032JB0</v>
      </c>
      <c r="D56" s="29" t="str">
        <f>IFERROR(VLOOKUP(B56,'[1]1-BASE'!D$1:CB$65536,3,0),"")</f>
        <v>ROBERTO SHORT</v>
      </c>
      <c r="E56" s="29" t="str">
        <f>IFERROR(VLOOKUP(B56,'[1]1-BASE'!D$1:CB$65536,4,0),"")</f>
        <v>919</v>
      </c>
      <c r="F56" s="29" t="str">
        <f>IFERROR(VLOOKUP(B56,'[1]1-BASE'!D$1:CB$65536,5,0),"")</f>
        <v>BLUE NAVY/WHITE</v>
      </c>
      <c r="G56" s="27" t="str">
        <f>IFERROR(VLOOKUP(B56,'[1]1-BASE'!D$1:CB$65536,15,0),"")</f>
        <v>HIVER 2019</v>
      </c>
      <c r="H56" s="27" t="str">
        <f>IFERROR(VLOOKUP(B56,'[1]1-BASE'!D$1:CB$65536,17,0),"")</f>
        <v>MAN</v>
      </c>
      <c r="I56" s="30">
        <f>IFERROR(VLOOKUP(B56,'[1]1-BASE'!D$1:CB$65536,7,0),"")</f>
        <v>20</v>
      </c>
      <c r="J56" s="31">
        <f t="shared" si="2"/>
        <v>10</v>
      </c>
      <c r="K56" s="30">
        <f>IFERROR(VLOOKUP(B56,'[1]1-BASE'!D$1:CB$65536,8,0),"")</f>
        <v>0</v>
      </c>
      <c r="L56" s="31">
        <f t="shared" si="3"/>
        <v>0</v>
      </c>
      <c r="M56" s="29" t="str">
        <f>IFERROR(VLOOKUP(B56,'[1]1-BASE'!D$1:CB$65536,18,0),"")</f>
        <v>(vide)</v>
      </c>
      <c r="N56" s="32" t="str">
        <f>IFERROR(VLOOKUP(B56,'[1]1-BASE'!D$1:CB$65536,19,0),"")</f>
        <v>PCS</v>
      </c>
      <c r="O56" s="32">
        <f>IFERROR(VLOOKUP(B56,'[1]1-BASE'!D$1:CB$65536,20,0),"")</f>
        <v>366</v>
      </c>
      <c r="P56" s="33">
        <f>IFERROR(VLOOKUP(B56,'[1]1-BASE'!D$1:CB$65536,21,0),"")</f>
        <v>366</v>
      </c>
      <c r="Q56" s="34">
        <f>IFERROR(VLOOKUP(B56,'[1]1-BASE'!D$1:DA$65536,22,0),"")</f>
        <v>0</v>
      </c>
      <c r="R56" s="34">
        <f>IFERROR(VLOOKUP(B56,'[1]1-BASE'!D$1:DA$65536,23,0),"")</f>
        <v>0</v>
      </c>
      <c r="S56" s="34">
        <f>IFERROR(VLOOKUP(B56,'[1]1-BASE'!D$1:DA$65536,24,0),"")</f>
        <v>0</v>
      </c>
      <c r="T56" s="34">
        <f>IFERROR(VLOOKUP(B56,'[1]1-BASE'!D$1:DA$65536,25,0),"")</f>
        <v>0</v>
      </c>
      <c r="U56" s="34">
        <f>IFERROR(VLOOKUP(B56,'[1]1-BASE'!D$1:DA$65536,26,0),"")</f>
        <v>0</v>
      </c>
      <c r="V56" s="34">
        <f>IFERROR(VLOOKUP(B56,'[1]1-BASE'!D$1:DA$65536,27,0),"")</f>
        <v>0</v>
      </c>
      <c r="W56" s="34">
        <f>IFERROR(VLOOKUP(B56,'[1]1-BASE'!D$1:DA$65536,28,0),"")</f>
        <v>0</v>
      </c>
      <c r="X56" s="34">
        <f>IFERROR(VLOOKUP(B56,'[1]1-BASE'!D$1:DA$65536,29,0),"")</f>
        <v>0</v>
      </c>
      <c r="Y56" s="34">
        <f>IFERROR(VLOOKUP(B56,'[1]1-BASE'!D$1:DA$65536,30,0),"")</f>
        <v>0</v>
      </c>
      <c r="Z56" s="34">
        <f>IFERROR(VLOOKUP(B56,'[1]1-BASE'!D$1:DA$65536,31,0),"")</f>
        <v>0</v>
      </c>
      <c r="AA56" s="34">
        <f>IFERROR(VLOOKUP(B56,'[1]1-BASE'!D$1:DA$65536,32,0),"")</f>
        <v>0</v>
      </c>
      <c r="AB56" s="34">
        <f>IFERROR(VLOOKUP(B56,'[1]1-BASE'!D$1:DA$65536,33,0),"")</f>
        <v>0</v>
      </c>
      <c r="AC56" s="34">
        <f>IFERROR(VLOOKUP(B56,'[1]1-BASE'!D$1:DA$65536,34,0),"")</f>
        <v>0</v>
      </c>
      <c r="AD56" s="34">
        <f>IFERROR(VLOOKUP(B56,'[1]1-BASE'!D$1:DA$65536,35,0),"")</f>
        <v>0</v>
      </c>
      <c r="AE56" s="34">
        <f>IFERROR(VLOOKUP(B56,'[1]1-BASE'!D$1:DA$65536,36,0),"")</f>
        <v>0</v>
      </c>
      <c r="AF56" s="34">
        <f>IFERROR(VLOOKUP(B56,'[1]1-BASE'!D$1:DA$65536,37,0),"")</f>
        <v>0</v>
      </c>
      <c r="AG56" s="34">
        <f>IFERROR(VLOOKUP(B56,'[1]1-BASE'!D$1:DA$65536,38,0),"")</f>
        <v>0</v>
      </c>
      <c r="AH56" s="34">
        <f>IFERROR(VLOOKUP(B56,'[1]1-BASE'!D$1:DA$65536,39,0),"")</f>
        <v>0</v>
      </c>
      <c r="AI56" s="34">
        <f>IFERROR(VLOOKUP(B56,'[1]1-BASE'!D$1:DA$65536,40,0),"")</f>
        <v>0</v>
      </c>
      <c r="AJ56" s="34">
        <f>IFERROR(VLOOKUP(B56,'[1]1-BASE'!D$1:DA$65536,41,0),"")</f>
        <v>0</v>
      </c>
      <c r="AK56" s="34">
        <f>IFERROR(VLOOKUP(B56,'[1]1-BASE'!D$1:DA$65536,42,0),"")</f>
        <v>0</v>
      </c>
      <c r="AL56" s="34">
        <f>IFERROR(VLOOKUP(B56,'[1]1-BASE'!D$1:DA$65536,43,0),"")</f>
        <v>0</v>
      </c>
      <c r="AM56" s="34">
        <f>IFERROR(VLOOKUP(B56,'[1]1-BASE'!D$1:DA$65536,44,0),"")</f>
        <v>0</v>
      </c>
      <c r="AN56" s="34">
        <f>IFERROR(VLOOKUP(B56,'[1]1-BASE'!D$1:DA$65536,45,0),"")</f>
        <v>0</v>
      </c>
      <c r="AO56" s="34">
        <f>IFERROR(VLOOKUP(B56,'[1]1-BASE'!D$1:DA$65536,46,0),"")</f>
        <v>0</v>
      </c>
      <c r="AP56" s="34">
        <f>IFERROR(VLOOKUP(B56,'[1]1-BASE'!D$1:DA$65536,47,0),"")</f>
        <v>0</v>
      </c>
      <c r="AQ56" s="34">
        <f>IFERROR(VLOOKUP(B56,'[1]1-BASE'!D$1:DA$65536,48,0),"")</f>
        <v>0</v>
      </c>
      <c r="AR56" s="34">
        <f>IFERROR(VLOOKUP(B56,'[1]1-BASE'!D$1:DA$65536,49,0),"")</f>
        <v>0</v>
      </c>
      <c r="AS56" s="34">
        <f>IFERROR(VLOOKUP(B56,'[1]1-BASE'!D$1:DA$65536,50,0),"")</f>
        <v>0</v>
      </c>
      <c r="AT56" s="34">
        <f>IFERROR(VLOOKUP(B56,'[1]1-BASE'!D$1:DA$65536,51,0),"")</f>
        <v>0</v>
      </c>
      <c r="AU56" s="34">
        <f>IFERROR(VLOOKUP(B56,'[1]1-BASE'!D$1:DA$65536,52,0),"")</f>
        <v>0</v>
      </c>
      <c r="AV56" s="34">
        <f>IFERROR(VLOOKUP(B56,'[1]1-BASE'!D$1:DA$65536,53,0),"")</f>
        <v>0</v>
      </c>
      <c r="AW56" s="34">
        <f>IFERROR(VLOOKUP(B56,'[1]1-BASE'!D$1:DA$65536,54,0),"")</f>
        <v>0</v>
      </c>
      <c r="AX56" s="34">
        <f>IFERROR(VLOOKUP(B56,'[1]1-BASE'!D$1:DA$65536,55,0),"")</f>
        <v>0</v>
      </c>
      <c r="AY56" s="34">
        <f>IFERROR(VLOOKUP(B56,'[1]1-BASE'!D$1:DA$65536,87,0),"")</f>
        <v>0</v>
      </c>
      <c r="AZ56" s="34">
        <f>IFERROR(VLOOKUP(B56,'[1]1-BASE'!D$1:DA$65536,86,0),"")</f>
        <v>0</v>
      </c>
      <c r="BA56" s="34">
        <f>IFERROR(VLOOKUP(B56,'[1]1-BASE'!D$1:DA$65536,76,0),"")</f>
        <v>0</v>
      </c>
      <c r="BB56" s="34">
        <f>IFERROR(VLOOKUP(B56,'[1]1-BASE'!D$1:DA$65536,77,0),"")</f>
        <v>0</v>
      </c>
      <c r="BC56" s="34">
        <f>IFERROR(VLOOKUP(B56,'[1]1-BASE'!D$1:DA$65536,78,0),"")</f>
        <v>0</v>
      </c>
      <c r="BD56" s="34">
        <f>IFERROR(VLOOKUP(B56,'[1]1-BASE'!D$1:DA$65536,79,0),"")</f>
        <v>0</v>
      </c>
      <c r="BE56" s="34">
        <f>IFERROR(VLOOKUP(B56,'[1]1-BASE'!D$1:DA$65536,80,0),"")</f>
        <v>0</v>
      </c>
      <c r="BF56" s="34">
        <f>IFERROR(VLOOKUP(B56,'[1]1-BASE'!D$1:DA$65536,83,0),"")</f>
        <v>0</v>
      </c>
      <c r="BG56" s="34">
        <f>IFERROR(VLOOKUP(B56,'[1]1-BASE'!D$1:DA$65536,84,0),"")</f>
        <v>0</v>
      </c>
      <c r="BH56" s="34">
        <f>IFERROR(VLOOKUP(B56,'[1]1-BASE'!D$1:DA$65536,81,0),"")</f>
        <v>0</v>
      </c>
      <c r="BI56" s="34">
        <f>IFERROR(VLOOKUP(B56,'[1]1-BASE'!D$1:DA$65536,85,0),"")</f>
        <v>0</v>
      </c>
      <c r="BJ56" s="34">
        <f>IFERROR(VLOOKUP(B56,'[1]1-BASE'!D$1:DA$65536,56,0),"")</f>
        <v>0</v>
      </c>
      <c r="BK56" s="34">
        <f>IFERROR(VLOOKUP(B56,'[1]1-BASE'!D$1:DA$65536,58,0),"")</f>
        <v>0</v>
      </c>
      <c r="BL56" s="34">
        <f>IFERROR(VLOOKUP(B56,'[1]1-BASE'!D$1:DA$65536,59,0),"")</f>
        <v>0</v>
      </c>
      <c r="BM56" s="34">
        <f>IFERROR(VLOOKUP(B56,'[1]1-BASE'!D$1:DA$65536,61,0),"")</f>
        <v>0</v>
      </c>
      <c r="BN56" s="34">
        <f>IFERROR(VLOOKUP(B56,'[1]1-BASE'!D$1:DA$65536,63,0),"")</f>
        <v>0</v>
      </c>
      <c r="BO56" s="34">
        <f>IFERROR(VLOOKUP(B56,'[1]1-BASE'!D$1:DA$65536,65,0),"")</f>
        <v>0</v>
      </c>
      <c r="BP56" s="34">
        <f>IFERROR(VLOOKUP(B56,'[1]1-BASE'!D$1:DA$65536,57,0),"")</f>
        <v>0</v>
      </c>
      <c r="BQ56" s="34">
        <f>IFERROR(VLOOKUP(B56,'[1]1-BASE'!D$1:DA$65536,60,0),"")</f>
        <v>0</v>
      </c>
      <c r="BR56" s="34">
        <f>IFERROR(VLOOKUP(B56,'[1]1-BASE'!D$1:DA$65536,62,0),"")</f>
        <v>0</v>
      </c>
      <c r="BS56" s="34">
        <f>IFERROR(VLOOKUP(B56,'[1]1-BASE'!D$1:DA$65536,64,0),"")</f>
        <v>0</v>
      </c>
      <c r="BT56" s="34">
        <f>IFERROR(VLOOKUP(B56,'[1]1-BASE'!D$1:DA$65536,66,0),"")</f>
        <v>0</v>
      </c>
      <c r="BU56" s="34">
        <f>IFERROR(VLOOKUP(B56,'[1]1-BASE'!D$1:DA$65536,67,0),"")</f>
        <v>0</v>
      </c>
      <c r="BV56" s="34">
        <f>IFERROR(VLOOKUP(B56,'[1]1-BASE'!D$1:DA$65536,68,0),"")</f>
        <v>10</v>
      </c>
      <c r="BW56" s="34">
        <f>IFERROR(VLOOKUP(B56,'[1]1-BASE'!D$1:DA$65536,69,0),"")</f>
        <v>23</v>
      </c>
      <c r="BX56" s="34">
        <f>IFERROR(VLOOKUP(B56,'[1]1-BASE'!D$1:DA$65536,70,0),"")</f>
        <v>94</v>
      </c>
      <c r="BY56" s="34">
        <f>IFERROR(VLOOKUP(B56,'[1]1-BASE'!D$1:DA$65536,71,0),"")</f>
        <v>118</v>
      </c>
      <c r="BZ56" s="34">
        <f>IFERROR(VLOOKUP(B56,'[1]1-BASE'!D$1:DA$65536,72,0),"")</f>
        <v>92</v>
      </c>
      <c r="CA56" s="34">
        <f>IFERROR(VLOOKUP(B56,'[1]1-BASE'!D$1:DA$65536,73,0),"")</f>
        <v>22</v>
      </c>
      <c r="CB56" s="34">
        <f>IFERROR(VLOOKUP(B56,'[1]1-BASE'!D$1:DA$65536,74,0),"")</f>
        <v>7</v>
      </c>
      <c r="CC56" s="34">
        <f>IFERROR(VLOOKUP(B56,'[1]1-BASE'!D$1:DA$65536,75,0),"")</f>
        <v>0</v>
      </c>
      <c r="CD56" s="34">
        <f>IFERROR(VLOOKUP(B56,'[1]1-BASE'!D$1:DA$65536,82,0),"")</f>
        <v>0</v>
      </c>
    </row>
    <row r="57" spans="1:82" s="35" customFormat="1" ht="75" customHeight="1">
      <c r="A57" s="27"/>
      <c r="B57" s="28" t="s">
        <v>160</v>
      </c>
      <c r="C57" s="29" t="str">
        <f>IFERROR(VLOOKUP(B57,'[1]1-BASE'!D$1:CB$65536,2,0),"")</f>
        <v>3036W40</v>
      </c>
      <c r="D57" s="29" t="str">
        <f>IFERROR(VLOOKUP(B57,'[1]1-BASE'!D$1:CB$65536,3,0),"")</f>
        <v>GIN TKS</v>
      </c>
      <c r="E57" s="29" t="str">
        <f>IFERROR(VLOOKUP(B57,'[1]1-BASE'!D$1:CB$65536,4,0),"")</f>
        <v>903</v>
      </c>
      <c r="F57" s="29" t="str">
        <f>IFERROR(VLOOKUP(B57,'[1]1-BASE'!D$1:CB$65536,5,0),"")</f>
        <v>BLUE OCEAN/RED NEON</v>
      </c>
      <c r="G57" s="27" t="str">
        <f>IFERROR(VLOOKUP(B57,'[1]1-BASE'!D$1:CB$65536,15,0),"")</f>
        <v>HIVER 2018</v>
      </c>
      <c r="H57" s="27" t="str">
        <f>IFERROR(VLOOKUP(B57,'[1]1-BASE'!D$1:CB$65536,17,0),"")</f>
        <v>MAN</v>
      </c>
      <c r="I57" s="30">
        <f>IFERROR(VLOOKUP(B57,'[1]1-BASE'!D$1:CB$65536,7,0),"")</f>
        <v>75</v>
      </c>
      <c r="J57" s="31">
        <f t="shared" si="2"/>
        <v>37.5</v>
      </c>
      <c r="K57" s="30">
        <f>IFERROR(VLOOKUP(B57,'[1]1-BASE'!D$1:CB$65536,8,0),"")</f>
        <v>0</v>
      </c>
      <c r="L57" s="31">
        <f t="shared" si="3"/>
        <v>0</v>
      </c>
      <c r="M57" s="29" t="str">
        <f>IFERROR(VLOOKUP(B57,'[1]1-BASE'!D$1:CB$65536,18,0),"")</f>
        <v>(vide)</v>
      </c>
      <c r="N57" s="32" t="str">
        <f>IFERROR(VLOOKUP(B57,'[1]1-BASE'!D$1:CB$65536,19,0),"")</f>
        <v>PCS</v>
      </c>
      <c r="O57" s="32">
        <f>IFERROR(VLOOKUP(B57,'[1]1-BASE'!D$1:CB$65536,20,0),"")</f>
        <v>2</v>
      </c>
      <c r="P57" s="33">
        <f>IFERROR(VLOOKUP(B57,'[1]1-BASE'!D$1:CB$65536,21,0),"")</f>
        <v>2</v>
      </c>
      <c r="Q57" s="34">
        <f>IFERROR(VLOOKUP(B57,'[1]1-BASE'!D$1:DA$65536,22,0),"")</f>
        <v>0</v>
      </c>
      <c r="R57" s="34">
        <f>IFERROR(VLOOKUP(B57,'[1]1-BASE'!D$1:DA$65536,23,0),"")</f>
        <v>0</v>
      </c>
      <c r="S57" s="34">
        <f>IFERROR(VLOOKUP(B57,'[1]1-BASE'!D$1:DA$65536,24,0),"")</f>
        <v>0</v>
      </c>
      <c r="T57" s="34">
        <f>IFERROR(VLOOKUP(B57,'[1]1-BASE'!D$1:DA$65536,25,0),"")</f>
        <v>0</v>
      </c>
      <c r="U57" s="34">
        <f>IFERROR(VLOOKUP(B57,'[1]1-BASE'!D$1:DA$65536,26,0),"")</f>
        <v>0</v>
      </c>
      <c r="V57" s="34">
        <f>IFERROR(VLOOKUP(B57,'[1]1-BASE'!D$1:DA$65536,27,0),"")</f>
        <v>0</v>
      </c>
      <c r="W57" s="34">
        <f>IFERROR(VLOOKUP(B57,'[1]1-BASE'!D$1:DA$65536,28,0),"")</f>
        <v>0</v>
      </c>
      <c r="X57" s="34">
        <f>IFERROR(VLOOKUP(B57,'[1]1-BASE'!D$1:DA$65536,29,0),"")</f>
        <v>0</v>
      </c>
      <c r="Y57" s="34">
        <f>IFERROR(VLOOKUP(B57,'[1]1-BASE'!D$1:DA$65536,30,0),"")</f>
        <v>0</v>
      </c>
      <c r="Z57" s="34">
        <f>IFERROR(VLOOKUP(B57,'[1]1-BASE'!D$1:DA$65536,31,0),"")</f>
        <v>0</v>
      </c>
      <c r="AA57" s="34">
        <f>IFERROR(VLOOKUP(B57,'[1]1-BASE'!D$1:DA$65536,32,0),"")</f>
        <v>0</v>
      </c>
      <c r="AB57" s="34">
        <f>IFERROR(VLOOKUP(B57,'[1]1-BASE'!D$1:DA$65536,33,0),"")</f>
        <v>0</v>
      </c>
      <c r="AC57" s="34">
        <f>IFERROR(VLOOKUP(B57,'[1]1-BASE'!D$1:DA$65536,34,0),"")</f>
        <v>0</v>
      </c>
      <c r="AD57" s="34">
        <f>IFERROR(VLOOKUP(B57,'[1]1-BASE'!D$1:DA$65536,35,0),"")</f>
        <v>0</v>
      </c>
      <c r="AE57" s="34">
        <f>IFERROR(VLOOKUP(B57,'[1]1-BASE'!D$1:DA$65536,36,0),"")</f>
        <v>0</v>
      </c>
      <c r="AF57" s="34">
        <f>IFERROR(VLOOKUP(B57,'[1]1-BASE'!D$1:DA$65536,37,0),"")</f>
        <v>0</v>
      </c>
      <c r="AG57" s="34">
        <f>IFERROR(VLOOKUP(B57,'[1]1-BASE'!D$1:DA$65536,38,0),"")</f>
        <v>0</v>
      </c>
      <c r="AH57" s="34">
        <f>IFERROR(VLOOKUP(B57,'[1]1-BASE'!D$1:DA$65536,39,0),"")</f>
        <v>0</v>
      </c>
      <c r="AI57" s="34">
        <f>IFERROR(VLOOKUP(B57,'[1]1-BASE'!D$1:DA$65536,40,0),"")</f>
        <v>0</v>
      </c>
      <c r="AJ57" s="34">
        <f>IFERROR(VLOOKUP(B57,'[1]1-BASE'!D$1:DA$65536,41,0),"")</f>
        <v>0</v>
      </c>
      <c r="AK57" s="34">
        <f>IFERROR(VLOOKUP(B57,'[1]1-BASE'!D$1:DA$65536,42,0),"")</f>
        <v>0</v>
      </c>
      <c r="AL57" s="34">
        <f>IFERROR(VLOOKUP(B57,'[1]1-BASE'!D$1:DA$65536,43,0),"")</f>
        <v>0</v>
      </c>
      <c r="AM57" s="34">
        <f>IFERROR(VLOOKUP(B57,'[1]1-BASE'!D$1:DA$65536,44,0),"")</f>
        <v>0</v>
      </c>
      <c r="AN57" s="34">
        <f>IFERROR(VLOOKUP(B57,'[1]1-BASE'!D$1:DA$65536,45,0),"")</f>
        <v>0</v>
      </c>
      <c r="AO57" s="34">
        <f>IFERROR(VLOOKUP(B57,'[1]1-BASE'!D$1:DA$65536,46,0),"")</f>
        <v>0</v>
      </c>
      <c r="AP57" s="34">
        <f>IFERROR(VLOOKUP(B57,'[1]1-BASE'!D$1:DA$65536,47,0),"")</f>
        <v>0</v>
      </c>
      <c r="AQ57" s="34">
        <f>IFERROR(VLOOKUP(B57,'[1]1-BASE'!D$1:DA$65536,48,0),"")</f>
        <v>0</v>
      </c>
      <c r="AR57" s="34">
        <f>IFERROR(VLOOKUP(B57,'[1]1-BASE'!D$1:DA$65536,49,0),"")</f>
        <v>0</v>
      </c>
      <c r="AS57" s="34">
        <f>IFERROR(VLOOKUP(B57,'[1]1-BASE'!D$1:DA$65536,50,0),"")</f>
        <v>0</v>
      </c>
      <c r="AT57" s="34">
        <f>IFERROR(VLOOKUP(B57,'[1]1-BASE'!D$1:DA$65536,51,0),"")</f>
        <v>0</v>
      </c>
      <c r="AU57" s="34">
        <f>IFERROR(VLOOKUP(B57,'[1]1-BASE'!D$1:DA$65536,52,0),"")</f>
        <v>0</v>
      </c>
      <c r="AV57" s="34">
        <f>IFERROR(VLOOKUP(B57,'[1]1-BASE'!D$1:DA$65536,53,0),"")</f>
        <v>0</v>
      </c>
      <c r="AW57" s="34">
        <f>IFERROR(VLOOKUP(B57,'[1]1-BASE'!D$1:DA$65536,54,0),"")</f>
        <v>0</v>
      </c>
      <c r="AX57" s="34">
        <f>IFERROR(VLOOKUP(B57,'[1]1-BASE'!D$1:DA$65536,55,0),"")</f>
        <v>0</v>
      </c>
      <c r="AY57" s="34">
        <f>IFERROR(VLOOKUP(B57,'[1]1-BASE'!D$1:DA$65536,87,0),"")</f>
        <v>0</v>
      </c>
      <c r="AZ57" s="34">
        <f>IFERROR(VLOOKUP(B57,'[1]1-BASE'!D$1:DA$65536,86,0),"")</f>
        <v>0</v>
      </c>
      <c r="BA57" s="34">
        <f>IFERROR(VLOOKUP(B57,'[1]1-BASE'!D$1:DA$65536,76,0),"")</f>
        <v>0</v>
      </c>
      <c r="BB57" s="34">
        <f>IFERROR(VLOOKUP(B57,'[1]1-BASE'!D$1:DA$65536,77,0),"")</f>
        <v>0</v>
      </c>
      <c r="BC57" s="34">
        <f>IFERROR(VLOOKUP(B57,'[1]1-BASE'!D$1:DA$65536,78,0),"")</f>
        <v>0</v>
      </c>
      <c r="BD57" s="34">
        <f>IFERROR(VLOOKUP(B57,'[1]1-BASE'!D$1:DA$65536,79,0),"")</f>
        <v>0</v>
      </c>
      <c r="BE57" s="34">
        <f>IFERROR(VLOOKUP(B57,'[1]1-BASE'!D$1:DA$65536,80,0),"")</f>
        <v>0</v>
      </c>
      <c r="BF57" s="34">
        <f>IFERROR(VLOOKUP(B57,'[1]1-BASE'!D$1:DA$65536,83,0),"")</f>
        <v>0</v>
      </c>
      <c r="BG57" s="34">
        <f>IFERROR(VLOOKUP(B57,'[1]1-BASE'!D$1:DA$65536,84,0),"")</f>
        <v>0</v>
      </c>
      <c r="BH57" s="34">
        <f>IFERROR(VLOOKUP(B57,'[1]1-BASE'!D$1:DA$65536,81,0),"")</f>
        <v>0</v>
      </c>
      <c r="BI57" s="34">
        <f>IFERROR(VLOOKUP(B57,'[1]1-BASE'!D$1:DA$65536,85,0),"")</f>
        <v>0</v>
      </c>
      <c r="BJ57" s="34">
        <f>IFERROR(VLOOKUP(B57,'[1]1-BASE'!D$1:DA$65536,56,0),"")</f>
        <v>0</v>
      </c>
      <c r="BK57" s="34">
        <f>IFERROR(VLOOKUP(B57,'[1]1-BASE'!D$1:DA$65536,58,0),"")</f>
        <v>0</v>
      </c>
      <c r="BL57" s="34">
        <f>IFERROR(VLOOKUP(B57,'[1]1-BASE'!D$1:DA$65536,59,0),"")</f>
        <v>0</v>
      </c>
      <c r="BM57" s="34">
        <f>IFERROR(VLOOKUP(B57,'[1]1-BASE'!D$1:DA$65536,61,0),"")</f>
        <v>0</v>
      </c>
      <c r="BN57" s="34">
        <f>IFERROR(VLOOKUP(B57,'[1]1-BASE'!D$1:DA$65536,63,0),"")</f>
        <v>0</v>
      </c>
      <c r="BO57" s="34">
        <f>IFERROR(VLOOKUP(B57,'[1]1-BASE'!D$1:DA$65536,65,0),"")</f>
        <v>0</v>
      </c>
      <c r="BP57" s="34">
        <f>IFERROR(VLOOKUP(B57,'[1]1-BASE'!D$1:DA$65536,57,0),"")</f>
        <v>0</v>
      </c>
      <c r="BQ57" s="34">
        <f>IFERROR(VLOOKUP(B57,'[1]1-BASE'!D$1:DA$65536,60,0),"")</f>
        <v>0</v>
      </c>
      <c r="BR57" s="34">
        <f>IFERROR(VLOOKUP(B57,'[1]1-BASE'!D$1:DA$65536,62,0),"")</f>
        <v>0</v>
      </c>
      <c r="BS57" s="34">
        <f>IFERROR(VLOOKUP(B57,'[1]1-BASE'!D$1:DA$65536,64,0),"")</f>
        <v>0</v>
      </c>
      <c r="BT57" s="34">
        <f>IFERROR(VLOOKUP(B57,'[1]1-BASE'!D$1:DA$65536,66,0),"")</f>
        <v>0</v>
      </c>
      <c r="BU57" s="34">
        <f>IFERROR(VLOOKUP(B57,'[1]1-BASE'!D$1:DA$65536,67,0),"")</f>
        <v>0</v>
      </c>
      <c r="BV57" s="34">
        <f>IFERROR(VLOOKUP(B57,'[1]1-BASE'!D$1:DA$65536,68,0),"")</f>
        <v>0</v>
      </c>
      <c r="BW57" s="34">
        <f>IFERROR(VLOOKUP(B57,'[1]1-BASE'!D$1:DA$65536,69,0),"")</f>
        <v>0</v>
      </c>
      <c r="BX57" s="34">
        <f>IFERROR(VLOOKUP(B57,'[1]1-BASE'!D$1:DA$65536,70,0),"")</f>
        <v>2</v>
      </c>
      <c r="BY57" s="34">
        <f>IFERROR(VLOOKUP(B57,'[1]1-BASE'!D$1:DA$65536,71,0),"")</f>
        <v>0</v>
      </c>
      <c r="BZ57" s="34">
        <f>IFERROR(VLOOKUP(B57,'[1]1-BASE'!D$1:DA$65536,72,0),"")</f>
        <v>0</v>
      </c>
      <c r="CA57" s="34">
        <f>IFERROR(VLOOKUP(B57,'[1]1-BASE'!D$1:DA$65536,73,0),"")</f>
        <v>0</v>
      </c>
      <c r="CB57" s="34">
        <f>IFERROR(VLOOKUP(B57,'[1]1-BASE'!D$1:DA$65536,74,0),"")</f>
        <v>0</v>
      </c>
      <c r="CC57" s="34">
        <f>IFERROR(VLOOKUP(B57,'[1]1-BASE'!D$1:DA$65536,75,0),"")</f>
        <v>0</v>
      </c>
      <c r="CD57" s="34">
        <f>IFERROR(VLOOKUP(B57,'[1]1-BASE'!D$1:DA$65536,82,0),"")</f>
        <v>0</v>
      </c>
    </row>
    <row r="58" spans="1:82" s="35" customFormat="1" ht="75" customHeight="1">
      <c r="A58" s="27"/>
      <c r="B58" s="28" t="s">
        <v>161</v>
      </c>
      <c r="C58" s="29" t="str">
        <f>IFERROR(VLOOKUP(B58,'[1]1-BASE'!D$1:CB$65536,2,0),"")</f>
        <v>3036WU0</v>
      </c>
      <c r="D58" s="29" t="str">
        <f>IFERROR(VLOOKUP(B58,'[1]1-BASE'!D$1:CB$65536,3,0),"")</f>
        <v>GARENCE SWEAT</v>
      </c>
      <c r="E58" s="29" t="str">
        <f>IFERROR(VLOOKUP(B58,'[1]1-BASE'!D$1:CB$65536,4,0),"")</f>
        <v>906</v>
      </c>
      <c r="F58" s="29" t="str">
        <f>IFERROR(VLOOKUP(B58,'[1]1-BASE'!D$1:CB$65536,5,0),"")</f>
        <v>GREY MD MEL/YELLOW/BLACK</v>
      </c>
      <c r="G58" s="27" t="str">
        <f>IFERROR(VLOOKUP(B58,'[1]1-BASE'!D$1:CB$65536,15,0),"")</f>
        <v>HIVER 2018</v>
      </c>
      <c r="H58" s="27" t="str">
        <f>IFERROR(VLOOKUP(B58,'[1]1-BASE'!D$1:CB$65536,17,0),"")</f>
        <v>MAN</v>
      </c>
      <c r="I58" s="30">
        <f>IFERROR(VLOOKUP(B58,'[1]1-BASE'!D$1:CB$65536,7,0),"")</f>
        <v>40</v>
      </c>
      <c r="J58" s="31">
        <f t="shared" si="2"/>
        <v>20</v>
      </c>
      <c r="K58" s="30">
        <f>IFERROR(VLOOKUP(B58,'[1]1-BASE'!D$1:CB$65536,8,0),"")</f>
        <v>0</v>
      </c>
      <c r="L58" s="31">
        <f t="shared" si="3"/>
        <v>0</v>
      </c>
      <c r="M58" s="29" t="str">
        <f>IFERROR(VLOOKUP(B58,'[1]1-BASE'!D$1:CB$65536,18,0),"")</f>
        <v>2XL-1|L-2|M-2|S-1|XL-2</v>
      </c>
      <c r="N58" s="32" t="str">
        <f>IFERROR(VLOOKUP(B58,'[1]1-BASE'!D$1:CB$65536,19,0),"")</f>
        <v>C8M</v>
      </c>
      <c r="O58" s="32">
        <f>IFERROR(VLOOKUP(B58,'[1]1-BASE'!D$1:CB$65536,20,0),"")</f>
        <v>56</v>
      </c>
      <c r="P58" s="33">
        <f>IFERROR(VLOOKUP(B58,'[1]1-BASE'!D$1:CB$65536,21,0),"")</f>
        <v>7</v>
      </c>
      <c r="Q58" s="34">
        <f>IFERROR(VLOOKUP(B58,'[1]1-BASE'!D$1:DA$65536,22,0),"")</f>
        <v>0</v>
      </c>
      <c r="R58" s="34">
        <f>IFERROR(VLOOKUP(B58,'[1]1-BASE'!D$1:DA$65536,23,0),"")</f>
        <v>0</v>
      </c>
      <c r="S58" s="34">
        <f>IFERROR(VLOOKUP(B58,'[1]1-BASE'!D$1:DA$65536,24,0),"")</f>
        <v>0</v>
      </c>
      <c r="T58" s="34">
        <f>IFERROR(VLOOKUP(B58,'[1]1-BASE'!D$1:DA$65536,25,0),"")</f>
        <v>0</v>
      </c>
      <c r="U58" s="34">
        <f>IFERROR(VLOOKUP(B58,'[1]1-BASE'!D$1:DA$65536,26,0),"")</f>
        <v>0</v>
      </c>
      <c r="V58" s="34">
        <f>IFERROR(VLOOKUP(B58,'[1]1-BASE'!D$1:DA$65536,27,0),"")</f>
        <v>0</v>
      </c>
      <c r="W58" s="34">
        <f>IFERROR(VLOOKUP(B58,'[1]1-BASE'!D$1:DA$65536,28,0),"")</f>
        <v>0</v>
      </c>
      <c r="X58" s="34">
        <f>IFERROR(VLOOKUP(B58,'[1]1-BASE'!D$1:DA$65536,29,0),"")</f>
        <v>0</v>
      </c>
      <c r="Y58" s="34">
        <f>IFERROR(VLOOKUP(B58,'[1]1-BASE'!D$1:DA$65536,30,0),"")</f>
        <v>0</v>
      </c>
      <c r="Z58" s="34">
        <f>IFERROR(VLOOKUP(B58,'[1]1-BASE'!D$1:DA$65536,31,0),"")</f>
        <v>0</v>
      </c>
      <c r="AA58" s="34">
        <f>IFERROR(VLOOKUP(B58,'[1]1-BASE'!D$1:DA$65536,32,0),"")</f>
        <v>0</v>
      </c>
      <c r="AB58" s="34">
        <f>IFERROR(VLOOKUP(B58,'[1]1-BASE'!D$1:DA$65536,33,0),"")</f>
        <v>0</v>
      </c>
      <c r="AC58" s="34">
        <f>IFERROR(VLOOKUP(B58,'[1]1-BASE'!D$1:DA$65536,34,0),"")</f>
        <v>0</v>
      </c>
      <c r="AD58" s="34">
        <f>IFERROR(VLOOKUP(B58,'[1]1-BASE'!D$1:DA$65536,35,0),"")</f>
        <v>0</v>
      </c>
      <c r="AE58" s="34">
        <f>IFERROR(VLOOKUP(B58,'[1]1-BASE'!D$1:DA$65536,36,0),"")</f>
        <v>0</v>
      </c>
      <c r="AF58" s="34">
        <f>IFERROR(VLOOKUP(B58,'[1]1-BASE'!D$1:DA$65536,37,0),"")</f>
        <v>0</v>
      </c>
      <c r="AG58" s="34">
        <f>IFERROR(VLOOKUP(B58,'[1]1-BASE'!D$1:DA$65536,38,0),"")</f>
        <v>0</v>
      </c>
      <c r="AH58" s="34">
        <f>IFERROR(VLOOKUP(B58,'[1]1-BASE'!D$1:DA$65536,39,0),"")</f>
        <v>0</v>
      </c>
      <c r="AI58" s="34">
        <f>IFERROR(VLOOKUP(B58,'[1]1-BASE'!D$1:DA$65536,40,0),"")</f>
        <v>0</v>
      </c>
      <c r="AJ58" s="34">
        <f>IFERROR(VLOOKUP(B58,'[1]1-BASE'!D$1:DA$65536,41,0),"")</f>
        <v>0</v>
      </c>
      <c r="AK58" s="34">
        <f>IFERROR(VLOOKUP(B58,'[1]1-BASE'!D$1:DA$65536,42,0),"")</f>
        <v>0</v>
      </c>
      <c r="AL58" s="34">
        <f>IFERROR(VLOOKUP(B58,'[1]1-BASE'!D$1:DA$65536,43,0),"")</f>
        <v>0</v>
      </c>
      <c r="AM58" s="34">
        <f>IFERROR(VLOOKUP(B58,'[1]1-BASE'!D$1:DA$65536,44,0),"")</f>
        <v>0</v>
      </c>
      <c r="AN58" s="34">
        <f>IFERROR(VLOOKUP(B58,'[1]1-BASE'!D$1:DA$65536,45,0),"")</f>
        <v>0</v>
      </c>
      <c r="AO58" s="34">
        <f>IFERROR(VLOOKUP(B58,'[1]1-BASE'!D$1:DA$65536,46,0),"")</f>
        <v>0</v>
      </c>
      <c r="AP58" s="34">
        <f>IFERROR(VLOOKUP(B58,'[1]1-BASE'!D$1:DA$65536,47,0),"")</f>
        <v>0</v>
      </c>
      <c r="AQ58" s="34">
        <f>IFERROR(VLOOKUP(B58,'[1]1-BASE'!D$1:DA$65536,48,0),"")</f>
        <v>0</v>
      </c>
      <c r="AR58" s="34">
        <f>IFERROR(VLOOKUP(B58,'[1]1-BASE'!D$1:DA$65536,49,0),"")</f>
        <v>0</v>
      </c>
      <c r="AS58" s="34">
        <f>IFERROR(VLOOKUP(B58,'[1]1-BASE'!D$1:DA$65536,50,0),"")</f>
        <v>0</v>
      </c>
      <c r="AT58" s="34">
        <f>IFERROR(VLOOKUP(B58,'[1]1-BASE'!D$1:DA$65536,51,0),"")</f>
        <v>0</v>
      </c>
      <c r="AU58" s="34">
        <f>IFERROR(VLOOKUP(B58,'[1]1-BASE'!D$1:DA$65536,52,0),"")</f>
        <v>0</v>
      </c>
      <c r="AV58" s="34">
        <f>IFERROR(VLOOKUP(B58,'[1]1-BASE'!D$1:DA$65536,53,0),"")</f>
        <v>0</v>
      </c>
      <c r="AW58" s="34">
        <f>IFERROR(VLOOKUP(B58,'[1]1-BASE'!D$1:DA$65536,54,0),"")</f>
        <v>0</v>
      </c>
      <c r="AX58" s="34">
        <f>IFERROR(VLOOKUP(B58,'[1]1-BASE'!D$1:DA$65536,55,0),"")</f>
        <v>0</v>
      </c>
      <c r="AY58" s="34">
        <f>IFERROR(VLOOKUP(B58,'[1]1-BASE'!D$1:DA$65536,87,0),"")</f>
        <v>0</v>
      </c>
      <c r="AZ58" s="34">
        <f>IFERROR(VLOOKUP(B58,'[1]1-BASE'!D$1:DA$65536,86,0),"")</f>
        <v>0</v>
      </c>
      <c r="BA58" s="34">
        <f>IFERROR(VLOOKUP(B58,'[1]1-BASE'!D$1:DA$65536,76,0),"")</f>
        <v>0</v>
      </c>
      <c r="BB58" s="34">
        <f>IFERROR(VLOOKUP(B58,'[1]1-BASE'!D$1:DA$65536,77,0),"")</f>
        <v>0</v>
      </c>
      <c r="BC58" s="34">
        <f>IFERROR(VLOOKUP(B58,'[1]1-BASE'!D$1:DA$65536,78,0),"")</f>
        <v>0</v>
      </c>
      <c r="BD58" s="34">
        <f>IFERROR(VLOOKUP(B58,'[1]1-BASE'!D$1:DA$65536,79,0),"")</f>
        <v>0</v>
      </c>
      <c r="BE58" s="34">
        <f>IFERROR(VLOOKUP(B58,'[1]1-BASE'!D$1:DA$65536,80,0),"")</f>
        <v>0</v>
      </c>
      <c r="BF58" s="34">
        <f>IFERROR(VLOOKUP(B58,'[1]1-BASE'!D$1:DA$65536,83,0),"")</f>
        <v>0</v>
      </c>
      <c r="BG58" s="34">
        <f>IFERROR(VLOOKUP(B58,'[1]1-BASE'!D$1:DA$65536,84,0),"")</f>
        <v>0</v>
      </c>
      <c r="BH58" s="34">
        <f>IFERROR(VLOOKUP(B58,'[1]1-BASE'!D$1:DA$65536,81,0),"")</f>
        <v>0</v>
      </c>
      <c r="BI58" s="34">
        <f>IFERROR(VLOOKUP(B58,'[1]1-BASE'!D$1:DA$65536,85,0),"")</f>
        <v>0</v>
      </c>
      <c r="BJ58" s="34">
        <f>IFERROR(VLOOKUP(B58,'[1]1-BASE'!D$1:DA$65536,56,0),"")</f>
        <v>0</v>
      </c>
      <c r="BK58" s="34">
        <f>IFERROR(VLOOKUP(B58,'[1]1-BASE'!D$1:DA$65536,58,0),"")</f>
        <v>0</v>
      </c>
      <c r="BL58" s="34">
        <f>IFERROR(VLOOKUP(B58,'[1]1-BASE'!D$1:DA$65536,59,0),"")</f>
        <v>0</v>
      </c>
      <c r="BM58" s="34">
        <f>IFERROR(VLOOKUP(B58,'[1]1-BASE'!D$1:DA$65536,61,0),"")</f>
        <v>0</v>
      </c>
      <c r="BN58" s="34">
        <f>IFERROR(VLOOKUP(B58,'[1]1-BASE'!D$1:DA$65536,63,0),"")</f>
        <v>0</v>
      </c>
      <c r="BO58" s="34">
        <f>IFERROR(VLOOKUP(B58,'[1]1-BASE'!D$1:DA$65536,65,0),"")</f>
        <v>0</v>
      </c>
      <c r="BP58" s="34">
        <f>IFERROR(VLOOKUP(B58,'[1]1-BASE'!D$1:DA$65536,57,0),"")</f>
        <v>0</v>
      </c>
      <c r="BQ58" s="34">
        <f>IFERROR(VLOOKUP(B58,'[1]1-BASE'!D$1:DA$65536,60,0),"")</f>
        <v>0</v>
      </c>
      <c r="BR58" s="34">
        <f>IFERROR(VLOOKUP(B58,'[1]1-BASE'!D$1:DA$65536,62,0),"")</f>
        <v>0</v>
      </c>
      <c r="BS58" s="34">
        <f>IFERROR(VLOOKUP(B58,'[1]1-BASE'!D$1:DA$65536,64,0),"")</f>
        <v>0</v>
      </c>
      <c r="BT58" s="34">
        <f>IFERROR(VLOOKUP(B58,'[1]1-BASE'!D$1:DA$65536,66,0),"")</f>
        <v>0</v>
      </c>
      <c r="BU58" s="34">
        <f>IFERROR(VLOOKUP(B58,'[1]1-BASE'!D$1:DA$65536,67,0),"")</f>
        <v>0</v>
      </c>
      <c r="BV58" s="34">
        <f>IFERROR(VLOOKUP(B58,'[1]1-BASE'!D$1:DA$65536,68,0),"")</f>
        <v>0</v>
      </c>
      <c r="BW58" s="34">
        <f>IFERROR(VLOOKUP(B58,'[1]1-BASE'!D$1:DA$65536,69,0),"")</f>
        <v>0</v>
      </c>
      <c r="BX58" s="34">
        <f>IFERROR(VLOOKUP(B58,'[1]1-BASE'!D$1:DA$65536,70,0),"")</f>
        <v>0</v>
      </c>
      <c r="BY58" s="34">
        <f>IFERROR(VLOOKUP(B58,'[1]1-BASE'!D$1:DA$65536,71,0),"")</f>
        <v>0</v>
      </c>
      <c r="BZ58" s="34">
        <f>IFERROR(VLOOKUP(B58,'[1]1-BASE'!D$1:DA$65536,72,0),"")</f>
        <v>0</v>
      </c>
      <c r="CA58" s="34">
        <f>IFERROR(VLOOKUP(B58,'[1]1-BASE'!D$1:DA$65536,73,0),"")</f>
        <v>0</v>
      </c>
      <c r="CB58" s="34">
        <f>IFERROR(VLOOKUP(B58,'[1]1-BASE'!D$1:DA$65536,74,0),"")</f>
        <v>0</v>
      </c>
      <c r="CC58" s="34">
        <f>IFERROR(VLOOKUP(B58,'[1]1-BASE'!D$1:DA$65536,75,0),"")</f>
        <v>0</v>
      </c>
      <c r="CD58" s="34">
        <f>IFERROR(VLOOKUP(B58,'[1]1-BASE'!D$1:DA$65536,82,0),"")</f>
        <v>7</v>
      </c>
    </row>
    <row r="59" spans="1:82" s="35" customFormat="1" ht="75" customHeight="1">
      <c r="A59" s="27"/>
      <c r="B59" s="28" t="s">
        <v>162</v>
      </c>
      <c r="C59" s="29" t="str">
        <f>IFERROR(VLOOKUP(B59,'[1]1-BASE'!D$1:CB$65536,2,0),"")</f>
        <v>3036WZ0_SL</v>
      </c>
      <c r="D59" s="29" t="str">
        <f>IFERROR(VLOOKUP(B59,'[1]1-BASE'!D$1:CB$65536,3,0),"")</f>
        <v>GARCIO PANTS SPORT ET LOISIRS</v>
      </c>
      <c r="E59" s="29" t="str">
        <f>IFERROR(VLOOKUP(B59,'[1]1-BASE'!D$1:CB$65536,4,0),"")</f>
        <v>903</v>
      </c>
      <c r="F59" s="29" t="str">
        <f>IFERROR(VLOOKUP(B59,'[1]1-BASE'!D$1:CB$65536,5,0),"")</f>
        <v>BLUE OCEAN/RED NEON</v>
      </c>
      <c r="G59" s="27" t="str">
        <f>IFERROR(VLOOKUP(B59,'[1]1-BASE'!D$1:CB$65536,15,0),"")</f>
        <v>HIVER 2018</v>
      </c>
      <c r="H59" s="27" t="str">
        <f>IFERROR(VLOOKUP(B59,'[1]1-BASE'!D$1:CB$65536,17,0),"")</f>
        <v>MAN</v>
      </c>
      <c r="I59" s="30">
        <f>IFERROR(VLOOKUP(B59,'[1]1-BASE'!D$1:CB$65536,7,0),"")</f>
        <v>30</v>
      </c>
      <c r="J59" s="31">
        <f t="shared" si="2"/>
        <v>15</v>
      </c>
      <c r="K59" s="30">
        <f>IFERROR(VLOOKUP(B59,'[1]1-BASE'!D$1:CB$65536,8,0),"")</f>
        <v>0</v>
      </c>
      <c r="L59" s="31">
        <f t="shared" si="3"/>
        <v>0</v>
      </c>
      <c r="M59" s="29" t="str">
        <f>IFERROR(VLOOKUP(B59,'[1]1-BASE'!D$1:CB$65536,18,0),"")</f>
        <v>L-3|M-3|S-2|XL-2</v>
      </c>
      <c r="N59" s="32" t="str">
        <f>IFERROR(VLOOKUP(B59,'[1]1-BASE'!D$1:CB$65536,19,0),"")</f>
        <v>C10M</v>
      </c>
      <c r="O59" s="32">
        <f>IFERROR(VLOOKUP(B59,'[1]1-BASE'!D$1:CB$65536,20,0),"")</f>
        <v>100</v>
      </c>
      <c r="P59" s="33">
        <f>IFERROR(VLOOKUP(B59,'[1]1-BASE'!D$1:CB$65536,21,0),"")</f>
        <v>10</v>
      </c>
      <c r="Q59" s="34">
        <f>IFERROR(VLOOKUP(B59,'[1]1-BASE'!D$1:DA$65536,22,0),"")</f>
        <v>0</v>
      </c>
      <c r="R59" s="34">
        <f>IFERROR(VLOOKUP(B59,'[1]1-BASE'!D$1:DA$65536,23,0),"")</f>
        <v>0</v>
      </c>
      <c r="S59" s="34">
        <f>IFERROR(VLOOKUP(B59,'[1]1-BASE'!D$1:DA$65536,24,0),"")</f>
        <v>0</v>
      </c>
      <c r="T59" s="34">
        <f>IFERROR(VLOOKUP(B59,'[1]1-BASE'!D$1:DA$65536,25,0),"")</f>
        <v>0</v>
      </c>
      <c r="U59" s="34">
        <f>IFERROR(VLOOKUP(B59,'[1]1-BASE'!D$1:DA$65536,26,0),"")</f>
        <v>0</v>
      </c>
      <c r="V59" s="34">
        <f>IFERROR(VLOOKUP(B59,'[1]1-BASE'!D$1:DA$65536,27,0),"")</f>
        <v>0</v>
      </c>
      <c r="W59" s="34">
        <f>IFERROR(VLOOKUP(B59,'[1]1-BASE'!D$1:DA$65536,28,0),"")</f>
        <v>0</v>
      </c>
      <c r="X59" s="34">
        <f>IFERROR(VLOOKUP(B59,'[1]1-BASE'!D$1:DA$65536,29,0),"")</f>
        <v>0</v>
      </c>
      <c r="Y59" s="34">
        <f>IFERROR(VLOOKUP(B59,'[1]1-BASE'!D$1:DA$65536,30,0),"")</f>
        <v>0</v>
      </c>
      <c r="Z59" s="34">
        <f>IFERROR(VLOOKUP(B59,'[1]1-BASE'!D$1:DA$65536,31,0),"")</f>
        <v>0</v>
      </c>
      <c r="AA59" s="34">
        <f>IFERROR(VLOOKUP(B59,'[1]1-BASE'!D$1:DA$65536,32,0),"")</f>
        <v>0</v>
      </c>
      <c r="AB59" s="34">
        <f>IFERROR(VLOOKUP(B59,'[1]1-BASE'!D$1:DA$65536,33,0),"")</f>
        <v>0</v>
      </c>
      <c r="AC59" s="34">
        <f>IFERROR(VLOOKUP(B59,'[1]1-BASE'!D$1:DA$65536,34,0),"")</f>
        <v>0</v>
      </c>
      <c r="AD59" s="34">
        <f>IFERROR(VLOOKUP(B59,'[1]1-BASE'!D$1:DA$65536,35,0),"")</f>
        <v>0</v>
      </c>
      <c r="AE59" s="34">
        <f>IFERROR(VLOOKUP(B59,'[1]1-BASE'!D$1:DA$65536,36,0),"")</f>
        <v>0</v>
      </c>
      <c r="AF59" s="34">
        <f>IFERROR(VLOOKUP(B59,'[1]1-BASE'!D$1:DA$65536,37,0),"")</f>
        <v>0</v>
      </c>
      <c r="AG59" s="34">
        <f>IFERROR(VLOOKUP(B59,'[1]1-BASE'!D$1:DA$65536,38,0),"")</f>
        <v>0</v>
      </c>
      <c r="AH59" s="34">
        <f>IFERROR(VLOOKUP(B59,'[1]1-BASE'!D$1:DA$65536,39,0),"")</f>
        <v>0</v>
      </c>
      <c r="AI59" s="34">
        <f>IFERROR(VLOOKUP(B59,'[1]1-BASE'!D$1:DA$65536,40,0),"")</f>
        <v>0</v>
      </c>
      <c r="AJ59" s="34">
        <f>IFERROR(VLOOKUP(B59,'[1]1-BASE'!D$1:DA$65536,41,0),"")</f>
        <v>0</v>
      </c>
      <c r="AK59" s="34">
        <f>IFERROR(VLOOKUP(B59,'[1]1-BASE'!D$1:DA$65536,42,0),"")</f>
        <v>0</v>
      </c>
      <c r="AL59" s="34">
        <f>IFERROR(VLOOKUP(B59,'[1]1-BASE'!D$1:DA$65536,43,0),"")</f>
        <v>0</v>
      </c>
      <c r="AM59" s="34">
        <f>IFERROR(VLOOKUP(B59,'[1]1-BASE'!D$1:DA$65536,44,0),"")</f>
        <v>0</v>
      </c>
      <c r="AN59" s="34">
        <f>IFERROR(VLOOKUP(B59,'[1]1-BASE'!D$1:DA$65536,45,0),"")</f>
        <v>0</v>
      </c>
      <c r="AO59" s="34">
        <f>IFERROR(VLOOKUP(B59,'[1]1-BASE'!D$1:DA$65536,46,0),"")</f>
        <v>0</v>
      </c>
      <c r="AP59" s="34">
        <f>IFERROR(VLOOKUP(B59,'[1]1-BASE'!D$1:DA$65536,47,0),"")</f>
        <v>0</v>
      </c>
      <c r="AQ59" s="34">
        <f>IFERROR(VLOOKUP(B59,'[1]1-BASE'!D$1:DA$65536,48,0),"")</f>
        <v>0</v>
      </c>
      <c r="AR59" s="34">
        <f>IFERROR(VLOOKUP(B59,'[1]1-BASE'!D$1:DA$65536,49,0),"")</f>
        <v>0</v>
      </c>
      <c r="AS59" s="34">
        <f>IFERROR(VLOOKUP(B59,'[1]1-BASE'!D$1:DA$65536,50,0),"")</f>
        <v>0</v>
      </c>
      <c r="AT59" s="34">
        <f>IFERROR(VLOOKUP(B59,'[1]1-BASE'!D$1:DA$65536,51,0),"")</f>
        <v>0</v>
      </c>
      <c r="AU59" s="34">
        <f>IFERROR(VLOOKUP(B59,'[1]1-BASE'!D$1:DA$65536,52,0),"")</f>
        <v>0</v>
      </c>
      <c r="AV59" s="34">
        <f>IFERROR(VLOOKUP(B59,'[1]1-BASE'!D$1:DA$65536,53,0),"")</f>
        <v>0</v>
      </c>
      <c r="AW59" s="34">
        <f>IFERROR(VLOOKUP(B59,'[1]1-BASE'!D$1:DA$65536,54,0),"")</f>
        <v>0</v>
      </c>
      <c r="AX59" s="34">
        <f>IFERROR(VLOOKUP(B59,'[1]1-BASE'!D$1:DA$65536,55,0),"")</f>
        <v>0</v>
      </c>
      <c r="AY59" s="34">
        <f>IFERROR(VLOOKUP(B59,'[1]1-BASE'!D$1:DA$65536,87,0),"")</f>
        <v>0</v>
      </c>
      <c r="AZ59" s="34">
        <f>IFERROR(VLOOKUP(B59,'[1]1-BASE'!D$1:DA$65536,86,0),"")</f>
        <v>0</v>
      </c>
      <c r="BA59" s="34">
        <f>IFERROR(VLOOKUP(B59,'[1]1-BASE'!D$1:DA$65536,76,0),"")</f>
        <v>0</v>
      </c>
      <c r="BB59" s="34">
        <f>IFERROR(VLOOKUP(B59,'[1]1-BASE'!D$1:DA$65536,77,0),"")</f>
        <v>0</v>
      </c>
      <c r="BC59" s="34">
        <f>IFERROR(VLOOKUP(B59,'[1]1-BASE'!D$1:DA$65536,78,0),"")</f>
        <v>0</v>
      </c>
      <c r="BD59" s="34">
        <f>IFERROR(VLOOKUP(B59,'[1]1-BASE'!D$1:DA$65536,79,0),"")</f>
        <v>0</v>
      </c>
      <c r="BE59" s="34">
        <f>IFERROR(VLOOKUP(B59,'[1]1-BASE'!D$1:DA$65536,80,0),"")</f>
        <v>0</v>
      </c>
      <c r="BF59" s="34">
        <f>IFERROR(VLOOKUP(B59,'[1]1-BASE'!D$1:DA$65536,83,0),"")</f>
        <v>0</v>
      </c>
      <c r="BG59" s="34">
        <f>IFERROR(VLOOKUP(B59,'[1]1-BASE'!D$1:DA$65536,84,0),"")</f>
        <v>0</v>
      </c>
      <c r="BH59" s="34">
        <f>IFERROR(VLOOKUP(B59,'[1]1-BASE'!D$1:DA$65536,81,0),"")</f>
        <v>0</v>
      </c>
      <c r="BI59" s="34">
        <f>IFERROR(VLOOKUP(B59,'[1]1-BASE'!D$1:DA$65536,85,0),"")</f>
        <v>0</v>
      </c>
      <c r="BJ59" s="34">
        <f>IFERROR(VLOOKUP(B59,'[1]1-BASE'!D$1:DA$65536,56,0),"")</f>
        <v>0</v>
      </c>
      <c r="BK59" s="34">
        <f>IFERROR(VLOOKUP(B59,'[1]1-BASE'!D$1:DA$65536,58,0),"")</f>
        <v>0</v>
      </c>
      <c r="BL59" s="34">
        <f>IFERROR(VLOOKUP(B59,'[1]1-BASE'!D$1:DA$65536,59,0),"")</f>
        <v>0</v>
      </c>
      <c r="BM59" s="34">
        <f>IFERROR(VLOOKUP(B59,'[1]1-BASE'!D$1:DA$65536,61,0),"")</f>
        <v>0</v>
      </c>
      <c r="BN59" s="34">
        <f>IFERROR(VLOOKUP(B59,'[1]1-BASE'!D$1:DA$65536,63,0),"")</f>
        <v>0</v>
      </c>
      <c r="BO59" s="34">
        <f>IFERROR(VLOOKUP(B59,'[1]1-BASE'!D$1:DA$65536,65,0),"")</f>
        <v>0</v>
      </c>
      <c r="BP59" s="34">
        <f>IFERROR(VLOOKUP(B59,'[1]1-BASE'!D$1:DA$65536,57,0),"")</f>
        <v>0</v>
      </c>
      <c r="BQ59" s="34">
        <f>IFERROR(VLOOKUP(B59,'[1]1-BASE'!D$1:DA$65536,60,0),"")</f>
        <v>0</v>
      </c>
      <c r="BR59" s="34">
        <f>IFERROR(VLOOKUP(B59,'[1]1-BASE'!D$1:DA$65536,62,0),"")</f>
        <v>0</v>
      </c>
      <c r="BS59" s="34">
        <f>IFERROR(VLOOKUP(B59,'[1]1-BASE'!D$1:DA$65536,64,0),"")</f>
        <v>0</v>
      </c>
      <c r="BT59" s="34">
        <f>IFERROR(VLOOKUP(B59,'[1]1-BASE'!D$1:DA$65536,66,0),"")</f>
        <v>0</v>
      </c>
      <c r="BU59" s="34">
        <f>IFERROR(VLOOKUP(B59,'[1]1-BASE'!D$1:DA$65536,67,0),"")</f>
        <v>0</v>
      </c>
      <c r="BV59" s="34">
        <f>IFERROR(VLOOKUP(B59,'[1]1-BASE'!D$1:DA$65536,68,0),"")</f>
        <v>0</v>
      </c>
      <c r="BW59" s="34">
        <f>IFERROR(VLOOKUP(B59,'[1]1-BASE'!D$1:DA$65536,69,0),"")</f>
        <v>0</v>
      </c>
      <c r="BX59" s="34">
        <f>IFERROR(VLOOKUP(B59,'[1]1-BASE'!D$1:DA$65536,70,0),"")</f>
        <v>0</v>
      </c>
      <c r="BY59" s="34">
        <f>IFERROR(VLOOKUP(B59,'[1]1-BASE'!D$1:DA$65536,71,0),"")</f>
        <v>0</v>
      </c>
      <c r="BZ59" s="34">
        <f>IFERROR(VLOOKUP(B59,'[1]1-BASE'!D$1:DA$65536,72,0),"")</f>
        <v>0</v>
      </c>
      <c r="CA59" s="34">
        <f>IFERROR(VLOOKUP(B59,'[1]1-BASE'!D$1:DA$65536,73,0),"")</f>
        <v>0</v>
      </c>
      <c r="CB59" s="34">
        <f>IFERROR(VLOOKUP(B59,'[1]1-BASE'!D$1:DA$65536,74,0),"")</f>
        <v>0</v>
      </c>
      <c r="CC59" s="34">
        <f>IFERROR(VLOOKUP(B59,'[1]1-BASE'!D$1:DA$65536,75,0),"")</f>
        <v>0</v>
      </c>
      <c r="CD59" s="34">
        <f>IFERROR(VLOOKUP(B59,'[1]1-BASE'!D$1:DA$65536,82,0),"")</f>
        <v>10</v>
      </c>
    </row>
    <row r="60" spans="1:82" s="35" customFormat="1" ht="75" customHeight="1">
      <c r="A60" s="27"/>
      <c r="B60" s="28" t="s">
        <v>163</v>
      </c>
      <c r="C60" s="29" t="str">
        <f>IFERROR(VLOOKUP(B60,'[1]1-BASE'!D$1:CB$65536,2,0),"")</f>
        <v>303G520</v>
      </c>
      <c r="D60" s="29" t="str">
        <f>IFERROR(VLOOKUP(B60,'[1]1-BASE'!D$1:CB$65536,3,0),"")</f>
        <v>ESTESSO TEE</v>
      </c>
      <c r="E60" s="29" t="str">
        <f>IFERROR(VLOOKUP(B60,'[1]1-BASE'!D$1:CB$65536,4,0),"")</f>
        <v>902</v>
      </c>
      <c r="F60" s="29" t="str">
        <f>IFERROR(VLOOKUP(B60,'[1]1-BASE'!D$1:CB$65536,5,0),"")</f>
        <v>BLACK/WHITE</v>
      </c>
      <c r="G60" s="27" t="str">
        <f>IFERROR(VLOOKUP(B60,'[1]1-BASE'!D$1:CB$65536,15,0),"")</f>
        <v>HIVER 2019</v>
      </c>
      <c r="H60" s="27" t="str">
        <f>IFERROR(VLOOKUP(B60,'[1]1-BASE'!D$1:CB$65536,17,0),"")</f>
        <v>MAN</v>
      </c>
      <c r="I60" s="30">
        <f>IFERROR(VLOOKUP(B60,'[1]1-BASE'!D$1:CB$65536,7,0),"")</f>
        <v>15</v>
      </c>
      <c r="J60" s="31">
        <f t="shared" si="2"/>
        <v>7.5</v>
      </c>
      <c r="K60" s="30">
        <f>IFERROR(VLOOKUP(B60,'[1]1-BASE'!D$1:CB$65536,8,0),"")</f>
        <v>0</v>
      </c>
      <c r="L60" s="31">
        <f t="shared" si="3"/>
        <v>0</v>
      </c>
      <c r="M60" s="29" t="str">
        <f>IFERROR(VLOOKUP(B60,'[1]1-BASE'!D$1:CB$65536,18,0),"")</f>
        <v>(vide)</v>
      </c>
      <c r="N60" s="32" t="str">
        <f>IFERROR(VLOOKUP(B60,'[1]1-BASE'!D$1:CB$65536,19,0),"")</f>
        <v>PCS</v>
      </c>
      <c r="O60" s="32">
        <f>IFERROR(VLOOKUP(B60,'[1]1-BASE'!D$1:CB$65536,20,0),"")</f>
        <v>21</v>
      </c>
      <c r="P60" s="33">
        <f>IFERROR(VLOOKUP(B60,'[1]1-BASE'!D$1:CB$65536,21,0),"")</f>
        <v>21</v>
      </c>
      <c r="Q60" s="34">
        <f>IFERROR(VLOOKUP(B60,'[1]1-BASE'!D$1:DA$65536,22,0),"")</f>
        <v>0</v>
      </c>
      <c r="R60" s="34">
        <f>IFERROR(VLOOKUP(B60,'[1]1-BASE'!D$1:DA$65536,23,0),"")</f>
        <v>0</v>
      </c>
      <c r="S60" s="34">
        <f>IFERROR(VLOOKUP(B60,'[1]1-BASE'!D$1:DA$65536,24,0),"")</f>
        <v>0</v>
      </c>
      <c r="T60" s="34">
        <f>IFERROR(VLOOKUP(B60,'[1]1-BASE'!D$1:DA$65536,25,0),"")</f>
        <v>0</v>
      </c>
      <c r="U60" s="34">
        <f>IFERROR(VLOOKUP(B60,'[1]1-BASE'!D$1:DA$65536,26,0),"")</f>
        <v>0</v>
      </c>
      <c r="V60" s="34">
        <f>IFERROR(VLOOKUP(B60,'[1]1-BASE'!D$1:DA$65536,27,0),"")</f>
        <v>0</v>
      </c>
      <c r="W60" s="34">
        <f>IFERROR(VLOOKUP(B60,'[1]1-BASE'!D$1:DA$65536,28,0),"")</f>
        <v>0</v>
      </c>
      <c r="X60" s="34">
        <f>IFERROR(VLOOKUP(B60,'[1]1-BASE'!D$1:DA$65536,29,0),"")</f>
        <v>0</v>
      </c>
      <c r="Y60" s="34">
        <f>IFERROR(VLOOKUP(B60,'[1]1-BASE'!D$1:DA$65536,30,0),"")</f>
        <v>0</v>
      </c>
      <c r="Z60" s="34">
        <f>IFERROR(VLOOKUP(B60,'[1]1-BASE'!D$1:DA$65536,31,0),"")</f>
        <v>0</v>
      </c>
      <c r="AA60" s="34">
        <f>IFERROR(VLOOKUP(B60,'[1]1-BASE'!D$1:DA$65536,32,0),"")</f>
        <v>0</v>
      </c>
      <c r="AB60" s="34">
        <f>IFERROR(VLOOKUP(B60,'[1]1-BASE'!D$1:DA$65536,33,0),"")</f>
        <v>0</v>
      </c>
      <c r="AC60" s="34">
        <f>IFERROR(VLOOKUP(B60,'[1]1-BASE'!D$1:DA$65536,34,0),"")</f>
        <v>0</v>
      </c>
      <c r="AD60" s="34">
        <f>IFERROR(VLOOKUP(B60,'[1]1-BASE'!D$1:DA$65536,35,0),"")</f>
        <v>0</v>
      </c>
      <c r="AE60" s="34">
        <f>IFERROR(VLOOKUP(B60,'[1]1-BASE'!D$1:DA$65536,36,0),"")</f>
        <v>0</v>
      </c>
      <c r="AF60" s="34">
        <f>IFERROR(VLOOKUP(B60,'[1]1-BASE'!D$1:DA$65536,37,0),"")</f>
        <v>0</v>
      </c>
      <c r="AG60" s="34">
        <f>IFERROR(VLOOKUP(B60,'[1]1-BASE'!D$1:DA$65536,38,0),"")</f>
        <v>0</v>
      </c>
      <c r="AH60" s="34">
        <f>IFERROR(VLOOKUP(B60,'[1]1-BASE'!D$1:DA$65536,39,0),"")</f>
        <v>0</v>
      </c>
      <c r="AI60" s="34">
        <f>IFERROR(VLOOKUP(B60,'[1]1-BASE'!D$1:DA$65536,40,0),"")</f>
        <v>0</v>
      </c>
      <c r="AJ60" s="34">
        <f>IFERROR(VLOOKUP(B60,'[1]1-BASE'!D$1:DA$65536,41,0),"")</f>
        <v>0</v>
      </c>
      <c r="AK60" s="34">
        <f>IFERROR(VLOOKUP(B60,'[1]1-BASE'!D$1:DA$65536,42,0),"")</f>
        <v>0</v>
      </c>
      <c r="AL60" s="34">
        <f>IFERROR(VLOOKUP(B60,'[1]1-BASE'!D$1:DA$65536,43,0),"")</f>
        <v>0</v>
      </c>
      <c r="AM60" s="34">
        <f>IFERROR(VLOOKUP(B60,'[1]1-BASE'!D$1:DA$65536,44,0),"")</f>
        <v>0</v>
      </c>
      <c r="AN60" s="34">
        <f>IFERROR(VLOOKUP(B60,'[1]1-BASE'!D$1:DA$65536,45,0),"")</f>
        <v>0</v>
      </c>
      <c r="AO60" s="34">
        <f>IFERROR(VLOOKUP(B60,'[1]1-BASE'!D$1:DA$65536,46,0),"")</f>
        <v>0</v>
      </c>
      <c r="AP60" s="34">
        <f>IFERROR(VLOOKUP(B60,'[1]1-BASE'!D$1:DA$65536,47,0),"")</f>
        <v>0</v>
      </c>
      <c r="AQ60" s="34">
        <f>IFERROR(VLOOKUP(B60,'[1]1-BASE'!D$1:DA$65536,48,0),"")</f>
        <v>0</v>
      </c>
      <c r="AR60" s="34">
        <f>IFERROR(VLOOKUP(B60,'[1]1-BASE'!D$1:DA$65536,49,0),"")</f>
        <v>0</v>
      </c>
      <c r="AS60" s="34">
        <f>IFERROR(VLOOKUP(B60,'[1]1-BASE'!D$1:DA$65536,50,0),"")</f>
        <v>0</v>
      </c>
      <c r="AT60" s="34">
        <f>IFERROR(VLOOKUP(B60,'[1]1-BASE'!D$1:DA$65536,51,0),"")</f>
        <v>0</v>
      </c>
      <c r="AU60" s="34">
        <f>IFERROR(VLOOKUP(B60,'[1]1-BASE'!D$1:DA$65536,52,0),"")</f>
        <v>0</v>
      </c>
      <c r="AV60" s="34">
        <f>IFERROR(VLOOKUP(B60,'[1]1-BASE'!D$1:DA$65536,53,0),"")</f>
        <v>0</v>
      </c>
      <c r="AW60" s="34">
        <f>IFERROR(VLOOKUP(B60,'[1]1-BASE'!D$1:DA$65536,54,0),"")</f>
        <v>0</v>
      </c>
      <c r="AX60" s="34">
        <f>IFERROR(VLOOKUP(B60,'[1]1-BASE'!D$1:DA$65536,55,0),"")</f>
        <v>0</v>
      </c>
      <c r="AY60" s="34">
        <f>IFERROR(VLOOKUP(B60,'[1]1-BASE'!D$1:DA$65536,87,0),"")</f>
        <v>0</v>
      </c>
      <c r="AZ60" s="34">
        <f>IFERROR(VLOOKUP(B60,'[1]1-BASE'!D$1:DA$65536,86,0),"")</f>
        <v>0</v>
      </c>
      <c r="BA60" s="34">
        <f>IFERROR(VLOOKUP(B60,'[1]1-BASE'!D$1:DA$65536,76,0),"")</f>
        <v>0</v>
      </c>
      <c r="BB60" s="34">
        <f>IFERROR(VLOOKUP(B60,'[1]1-BASE'!D$1:DA$65536,77,0),"")</f>
        <v>0</v>
      </c>
      <c r="BC60" s="34">
        <f>IFERROR(VLOOKUP(B60,'[1]1-BASE'!D$1:DA$65536,78,0),"")</f>
        <v>0</v>
      </c>
      <c r="BD60" s="34">
        <f>IFERROR(VLOOKUP(B60,'[1]1-BASE'!D$1:DA$65536,79,0),"")</f>
        <v>0</v>
      </c>
      <c r="BE60" s="34">
        <f>IFERROR(VLOOKUP(B60,'[1]1-BASE'!D$1:DA$65536,80,0),"")</f>
        <v>0</v>
      </c>
      <c r="BF60" s="34">
        <f>IFERROR(VLOOKUP(B60,'[1]1-BASE'!D$1:DA$65536,83,0),"")</f>
        <v>0</v>
      </c>
      <c r="BG60" s="34">
        <f>IFERROR(VLOOKUP(B60,'[1]1-BASE'!D$1:DA$65536,84,0),"")</f>
        <v>0</v>
      </c>
      <c r="BH60" s="34">
        <f>IFERROR(VLOOKUP(B60,'[1]1-BASE'!D$1:DA$65536,81,0),"")</f>
        <v>0</v>
      </c>
      <c r="BI60" s="34">
        <f>IFERROR(VLOOKUP(B60,'[1]1-BASE'!D$1:DA$65536,85,0),"")</f>
        <v>0</v>
      </c>
      <c r="BJ60" s="34">
        <f>IFERROR(VLOOKUP(B60,'[1]1-BASE'!D$1:DA$65536,56,0),"")</f>
        <v>0</v>
      </c>
      <c r="BK60" s="34">
        <f>IFERROR(VLOOKUP(B60,'[1]1-BASE'!D$1:DA$65536,58,0),"")</f>
        <v>0</v>
      </c>
      <c r="BL60" s="34">
        <f>IFERROR(VLOOKUP(B60,'[1]1-BASE'!D$1:DA$65536,59,0),"")</f>
        <v>0</v>
      </c>
      <c r="BM60" s="34">
        <f>IFERROR(VLOOKUP(B60,'[1]1-BASE'!D$1:DA$65536,61,0),"")</f>
        <v>0</v>
      </c>
      <c r="BN60" s="34">
        <f>IFERROR(VLOOKUP(B60,'[1]1-BASE'!D$1:DA$65536,63,0),"")</f>
        <v>0</v>
      </c>
      <c r="BO60" s="34">
        <f>IFERROR(VLOOKUP(B60,'[1]1-BASE'!D$1:DA$65536,65,0),"")</f>
        <v>0</v>
      </c>
      <c r="BP60" s="34">
        <f>IFERROR(VLOOKUP(B60,'[1]1-BASE'!D$1:DA$65536,57,0),"")</f>
        <v>0</v>
      </c>
      <c r="BQ60" s="34">
        <f>IFERROR(VLOOKUP(B60,'[1]1-BASE'!D$1:DA$65536,60,0),"")</f>
        <v>0</v>
      </c>
      <c r="BR60" s="34">
        <f>IFERROR(VLOOKUP(B60,'[1]1-BASE'!D$1:DA$65536,62,0),"")</f>
        <v>0</v>
      </c>
      <c r="BS60" s="34">
        <f>IFERROR(VLOOKUP(B60,'[1]1-BASE'!D$1:DA$65536,64,0),"")</f>
        <v>0</v>
      </c>
      <c r="BT60" s="34">
        <f>IFERROR(VLOOKUP(B60,'[1]1-BASE'!D$1:DA$65536,66,0),"")</f>
        <v>0</v>
      </c>
      <c r="BU60" s="34">
        <f>IFERROR(VLOOKUP(B60,'[1]1-BASE'!D$1:DA$65536,67,0),"")</f>
        <v>0</v>
      </c>
      <c r="BV60" s="34">
        <f>IFERROR(VLOOKUP(B60,'[1]1-BASE'!D$1:DA$65536,68,0),"")</f>
        <v>0</v>
      </c>
      <c r="BW60" s="34">
        <f>IFERROR(VLOOKUP(B60,'[1]1-BASE'!D$1:DA$65536,69,0),"")</f>
        <v>1</v>
      </c>
      <c r="BX60" s="34">
        <f>IFERROR(VLOOKUP(B60,'[1]1-BASE'!D$1:DA$65536,70,0),"")</f>
        <v>0</v>
      </c>
      <c r="BY60" s="34">
        <f>IFERROR(VLOOKUP(B60,'[1]1-BASE'!D$1:DA$65536,71,0),"")</f>
        <v>1</v>
      </c>
      <c r="BZ60" s="34">
        <f>IFERROR(VLOOKUP(B60,'[1]1-BASE'!D$1:DA$65536,72,0),"")</f>
        <v>9</v>
      </c>
      <c r="CA60" s="34">
        <f>IFERROR(VLOOKUP(B60,'[1]1-BASE'!D$1:DA$65536,73,0),"")</f>
        <v>10</v>
      </c>
      <c r="CB60" s="34">
        <f>IFERROR(VLOOKUP(B60,'[1]1-BASE'!D$1:DA$65536,74,0),"")</f>
        <v>0</v>
      </c>
      <c r="CC60" s="34">
        <f>IFERROR(VLOOKUP(B60,'[1]1-BASE'!D$1:DA$65536,75,0),"")</f>
        <v>0</v>
      </c>
      <c r="CD60" s="34">
        <f>IFERROR(VLOOKUP(B60,'[1]1-BASE'!D$1:DA$65536,82,0),"")</f>
        <v>0</v>
      </c>
    </row>
    <row r="61" spans="1:82" s="35" customFormat="1" ht="75" customHeight="1">
      <c r="A61" s="27"/>
      <c r="B61" s="28" t="s">
        <v>164</v>
      </c>
      <c r="C61" s="29" t="str">
        <f>IFERROR(VLOOKUP(B61,'[1]1-BASE'!D$1:CB$65536,2,0),"")</f>
        <v>303G520</v>
      </c>
      <c r="D61" s="29" t="str">
        <f>IFERROR(VLOOKUP(B61,'[1]1-BASE'!D$1:CB$65536,3,0),"")</f>
        <v>ESTESSO TEE</v>
      </c>
      <c r="E61" s="29" t="str">
        <f>IFERROR(VLOOKUP(B61,'[1]1-BASE'!D$1:CB$65536,4,0),"")</f>
        <v>908</v>
      </c>
      <c r="F61" s="29" t="str">
        <f>IFERROR(VLOOKUP(B61,'[1]1-BASE'!D$1:CB$65536,5,0),"")</f>
        <v>WHITE/BLACK</v>
      </c>
      <c r="G61" s="27" t="str">
        <f>IFERROR(VLOOKUP(B61,'[1]1-BASE'!D$1:CB$65536,15,0),"")</f>
        <v>HIVER 2019</v>
      </c>
      <c r="H61" s="27" t="str">
        <f>IFERROR(VLOOKUP(B61,'[1]1-BASE'!D$1:CB$65536,17,0),"")</f>
        <v>MAN</v>
      </c>
      <c r="I61" s="30">
        <f>IFERROR(VLOOKUP(B61,'[1]1-BASE'!D$1:CB$65536,7,0),"")</f>
        <v>15</v>
      </c>
      <c r="J61" s="31">
        <f t="shared" si="2"/>
        <v>7.5</v>
      </c>
      <c r="K61" s="30">
        <f>IFERROR(VLOOKUP(B61,'[1]1-BASE'!D$1:CB$65536,8,0),"")</f>
        <v>0</v>
      </c>
      <c r="L61" s="31">
        <f t="shared" si="3"/>
        <v>0</v>
      </c>
      <c r="M61" s="29" t="str">
        <f>IFERROR(VLOOKUP(B61,'[1]1-BASE'!D$1:CB$65536,18,0),"")</f>
        <v>(vide)</v>
      </c>
      <c r="N61" s="32" t="str">
        <f>IFERROR(VLOOKUP(B61,'[1]1-BASE'!D$1:CB$65536,19,0),"")</f>
        <v>PCS</v>
      </c>
      <c r="O61" s="32">
        <f>IFERROR(VLOOKUP(B61,'[1]1-BASE'!D$1:CB$65536,20,0),"")</f>
        <v>25</v>
      </c>
      <c r="P61" s="33">
        <f>IFERROR(VLOOKUP(B61,'[1]1-BASE'!D$1:CB$65536,21,0),"")</f>
        <v>25</v>
      </c>
      <c r="Q61" s="34">
        <f>IFERROR(VLOOKUP(B61,'[1]1-BASE'!D$1:DA$65536,22,0),"")</f>
        <v>0</v>
      </c>
      <c r="R61" s="34">
        <f>IFERROR(VLOOKUP(B61,'[1]1-BASE'!D$1:DA$65536,23,0),"")</f>
        <v>0</v>
      </c>
      <c r="S61" s="34">
        <f>IFERROR(VLOOKUP(B61,'[1]1-BASE'!D$1:DA$65536,24,0),"")</f>
        <v>0</v>
      </c>
      <c r="T61" s="34">
        <f>IFERROR(VLOOKUP(B61,'[1]1-BASE'!D$1:DA$65536,25,0),"")</f>
        <v>0</v>
      </c>
      <c r="U61" s="34">
        <f>IFERROR(VLOOKUP(B61,'[1]1-BASE'!D$1:DA$65536,26,0),"")</f>
        <v>0</v>
      </c>
      <c r="V61" s="34">
        <f>IFERROR(VLOOKUP(B61,'[1]1-BASE'!D$1:DA$65536,27,0),"")</f>
        <v>0</v>
      </c>
      <c r="W61" s="34">
        <f>IFERROR(VLOOKUP(B61,'[1]1-BASE'!D$1:DA$65536,28,0),"")</f>
        <v>0</v>
      </c>
      <c r="X61" s="34">
        <f>IFERROR(VLOOKUP(B61,'[1]1-BASE'!D$1:DA$65536,29,0),"")</f>
        <v>0</v>
      </c>
      <c r="Y61" s="34">
        <f>IFERROR(VLOOKUP(B61,'[1]1-BASE'!D$1:DA$65536,30,0),"")</f>
        <v>0</v>
      </c>
      <c r="Z61" s="34">
        <f>IFERROR(VLOOKUP(B61,'[1]1-BASE'!D$1:DA$65536,31,0),"")</f>
        <v>0</v>
      </c>
      <c r="AA61" s="34">
        <f>IFERROR(VLOOKUP(B61,'[1]1-BASE'!D$1:DA$65536,32,0),"")</f>
        <v>0</v>
      </c>
      <c r="AB61" s="34">
        <f>IFERROR(VLOOKUP(B61,'[1]1-BASE'!D$1:DA$65536,33,0),"")</f>
        <v>0</v>
      </c>
      <c r="AC61" s="34">
        <f>IFERROR(VLOOKUP(B61,'[1]1-BASE'!D$1:DA$65536,34,0),"")</f>
        <v>0</v>
      </c>
      <c r="AD61" s="34">
        <f>IFERROR(VLOOKUP(B61,'[1]1-BASE'!D$1:DA$65536,35,0),"")</f>
        <v>0</v>
      </c>
      <c r="AE61" s="34">
        <f>IFERROR(VLOOKUP(B61,'[1]1-BASE'!D$1:DA$65536,36,0),"")</f>
        <v>0</v>
      </c>
      <c r="AF61" s="34">
        <f>IFERROR(VLOOKUP(B61,'[1]1-BASE'!D$1:DA$65536,37,0),"")</f>
        <v>0</v>
      </c>
      <c r="AG61" s="34">
        <f>IFERROR(VLOOKUP(B61,'[1]1-BASE'!D$1:DA$65536,38,0),"")</f>
        <v>0</v>
      </c>
      <c r="AH61" s="34">
        <f>IFERROR(VLOOKUP(B61,'[1]1-BASE'!D$1:DA$65536,39,0),"")</f>
        <v>0</v>
      </c>
      <c r="AI61" s="34">
        <f>IFERROR(VLOOKUP(B61,'[1]1-BASE'!D$1:DA$65536,40,0),"")</f>
        <v>0</v>
      </c>
      <c r="AJ61" s="34">
        <f>IFERROR(VLOOKUP(B61,'[1]1-BASE'!D$1:DA$65536,41,0),"")</f>
        <v>0</v>
      </c>
      <c r="AK61" s="34">
        <f>IFERROR(VLOOKUP(B61,'[1]1-BASE'!D$1:DA$65536,42,0),"")</f>
        <v>0</v>
      </c>
      <c r="AL61" s="34">
        <f>IFERROR(VLOOKUP(B61,'[1]1-BASE'!D$1:DA$65536,43,0),"")</f>
        <v>0</v>
      </c>
      <c r="AM61" s="34">
        <f>IFERROR(VLOOKUP(B61,'[1]1-BASE'!D$1:DA$65536,44,0),"")</f>
        <v>0</v>
      </c>
      <c r="AN61" s="34">
        <f>IFERROR(VLOOKUP(B61,'[1]1-BASE'!D$1:DA$65536,45,0),"")</f>
        <v>0</v>
      </c>
      <c r="AO61" s="34">
        <f>IFERROR(VLOOKUP(B61,'[1]1-BASE'!D$1:DA$65536,46,0),"")</f>
        <v>0</v>
      </c>
      <c r="AP61" s="34">
        <f>IFERROR(VLOOKUP(B61,'[1]1-BASE'!D$1:DA$65536,47,0),"")</f>
        <v>0</v>
      </c>
      <c r="AQ61" s="34">
        <f>IFERROR(VLOOKUP(B61,'[1]1-BASE'!D$1:DA$65536,48,0),"")</f>
        <v>0</v>
      </c>
      <c r="AR61" s="34">
        <f>IFERROR(VLOOKUP(B61,'[1]1-BASE'!D$1:DA$65536,49,0),"")</f>
        <v>0</v>
      </c>
      <c r="AS61" s="34">
        <f>IFERROR(VLOOKUP(B61,'[1]1-BASE'!D$1:DA$65536,50,0),"")</f>
        <v>0</v>
      </c>
      <c r="AT61" s="34">
        <f>IFERROR(VLOOKUP(B61,'[1]1-BASE'!D$1:DA$65536,51,0),"")</f>
        <v>0</v>
      </c>
      <c r="AU61" s="34">
        <f>IFERROR(VLOOKUP(B61,'[1]1-BASE'!D$1:DA$65536,52,0),"")</f>
        <v>0</v>
      </c>
      <c r="AV61" s="34">
        <f>IFERROR(VLOOKUP(B61,'[1]1-BASE'!D$1:DA$65536,53,0),"")</f>
        <v>0</v>
      </c>
      <c r="AW61" s="34">
        <f>IFERROR(VLOOKUP(B61,'[1]1-BASE'!D$1:DA$65536,54,0),"")</f>
        <v>0</v>
      </c>
      <c r="AX61" s="34">
        <f>IFERROR(VLOOKUP(B61,'[1]1-BASE'!D$1:DA$65536,55,0),"")</f>
        <v>0</v>
      </c>
      <c r="AY61" s="34">
        <f>IFERROR(VLOOKUP(B61,'[1]1-BASE'!D$1:DA$65536,87,0),"")</f>
        <v>0</v>
      </c>
      <c r="AZ61" s="34">
        <f>IFERROR(VLOOKUP(B61,'[1]1-BASE'!D$1:DA$65536,86,0),"")</f>
        <v>0</v>
      </c>
      <c r="BA61" s="34">
        <f>IFERROR(VLOOKUP(B61,'[1]1-BASE'!D$1:DA$65536,76,0),"")</f>
        <v>0</v>
      </c>
      <c r="BB61" s="34">
        <f>IFERROR(VLOOKUP(B61,'[1]1-BASE'!D$1:DA$65536,77,0),"")</f>
        <v>0</v>
      </c>
      <c r="BC61" s="34">
        <f>IFERROR(VLOOKUP(B61,'[1]1-BASE'!D$1:DA$65536,78,0),"")</f>
        <v>0</v>
      </c>
      <c r="BD61" s="34">
        <f>IFERROR(VLOOKUP(B61,'[1]1-BASE'!D$1:DA$65536,79,0),"")</f>
        <v>0</v>
      </c>
      <c r="BE61" s="34">
        <f>IFERROR(VLOOKUP(B61,'[1]1-BASE'!D$1:DA$65536,80,0),"")</f>
        <v>0</v>
      </c>
      <c r="BF61" s="34">
        <f>IFERROR(VLOOKUP(B61,'[1]1-BASE'!D$1:DA$65536,83,0),"")</f>
        <v>0</v>
      </c>
      <c r="BG61" s="34">
        <f>IFERROR(VLOOKUP(B61,'[1]1-BASE'!D$1:DA$65536,84,0),"")</f>
        <v>0</v>
      </c>
      <c r="BH61" s="34">
        <f>IFERROR(VLOOKUP(B61,'[1]1-BASE'!D$1:DA$65536,81,0),"")</f>
        <v>0</v>
      </c>
      <c r="BI61" s="34">
        <f>IFERROR(VLOOKUP(B61,'[1]1-BASE'!D$1:DA$65536,85,0),"")</f>
        <v>0</v>
      </c>
      <c r="BJ61" s="34">
        <f>IFERROR(VLOOKUP(B61,'[1]1-BASE'!D$1:DA$65536,56,0),"")</f>
        <v>0</v>
      </c>
      <c r="BK61" s="34">
        <f>IFERROR(VLOOKUP(B61,'[1]1-BASE'!D$1:DA$65536,58,0),"")</f>
        <v>0</v>
      </c>
      <c r="BL61" s="34">
        <f>IFERROR(VLOOKUP(B61,'[1]1-BASE'!D$1:DA$65536,59,0),"")</f>
        <v>0</v>
      </c>
      <c r="BM61" s="34">
        <f>IFERROR(VLOOKUP(B61,'[1]1-BASE'!D$1:DA$65536,61,0),"")</f>
        <v>0</v>
      </c>
      <c r="BN61" s="34">
        <f>IFERROR(VLOOKUP(B61,'[1]1-BASE'!D$1:DA$65536,63,0),"")</f>
        <v>0</v>
      </c>
      <c r="BO61" s="34">
        <f>IFERROR(VLOOKUP(B61,'[1]1-BASE'!D$1:DA$65536,65,0),"")</f>
        <v>0</v>
      </c>
      <c r="BP61" s="34">
        <f>IFERROR(VLOOKUP(B61,'[1]1-BASE'!D$1:DA$65536,57,0),"")</f>
        <v>0</v>
      </c>
      <c r="BQ61" s="34">
        <f>IFERROR(VLOOKUP(B61,'[1]1-BASE'!D$1:DA$65536,60,0),"")</f>
        <v>0</v>
      </c>
      <c r="BR61" s="34">
        <f>IFERROR(VLOOKUP(B61,'[1]1-BASE'!D$1:DA$65536,62,0),"")</f>
        <v>0</v>
      </c>
      <c r="BS61" s="34">
        <f>IFERROR(VLOOKUP(B61,'[1]1-BASE'!D$1:DA$65536,64,0),"")</f>
        <v>0</v>
      </c>
      <c r="BT61" s="34">
        <f>IFERROR(VLOOKUP(B61,'[1]1-BASE'!D$1:DA$65536,66,0),"")</f>
        <v>0</v>
      </c>
      <c r="BU61" s="34">
        <f>IFERROR(VLOOKUP(B61,'[1]1-BASE'!D$1:DA$65536,67,0),"")</f>
        <v>0</v>
      </c>
      <c r="BV61" s="34">
        <f>IFERROR(VLOOKUP(B61,'[1]1-BASE'!D$1:DA$65536,68,0),"")</f>
        <v>0</v>
      </c>
      <c r="BW61" s="34">
        <f>IFERROR(VLOOKUP(B61,'[1]1-BASE'!D$1:DA$65536,69,0),"")</f>
        <v>1</v>
      </c>
      <c r="BX61" s="34">
        <f>IFERROR(VLOOKUP(B61,'[1]1-BASE'!D$1:DA$65536,70,0),"")</f>
        <v>0</v>
      </c>
      <c r="BY61" s="34">
        <f>IFERROR(VLOOKUP(B61,'[1]1-BASE'!D$1:DA$65536,71,0),"")</f>
        <v>0</v>
      </c>
      <c r="BZ61" s="34">
        <f>IFERROR(VLOOKUP(B61,'[1]1-BASE'!D$1:DA$65536,72,0),"")</f>
        <v>8</v>
      </c>
      <c r="CA61" s="34">
        <f>IFERROR(VLOOKUP(B61,'[1]1-BASE'!D$1:DA$65536,73,0),"")</f>
        <v>9</v>
      </c>
      <c r="CB61" s="34">
        <f>IFERROR(VLOOKUP(B61,'[1]1-BASE'!D$1:DA$65536,74,0),"")</f>
        <v>7</v>
      </c>
      <c r="CC61" s="34">
        <f>IFERROR(VLOOKUP(B61,'[1]1-BASE'!D$1:DA$65536,75,0),"")</f>
        <v>0</v>
      </c>
      <c r="CD61" s="34">
        <f>IFERROR(VLOOKUP(B61,'[1]1-BASE'!D$1:DA$65536,82,0),"")</f>
        <v>0</v>
      </c>
    </row>
    <row r="62" spans="1:82" s="35" customFormat="1" ht="75" customHeight="1">
      <c r="A62" s="27"/>
      <c r="B62" s="28" t="s">
        <v>165</v>
      </c>
      <c r="C62" s="29" t="str">
        <f>IFERROR(VLOOKUP(B62,'[1]1-BASE'!D$1:CB$65536,2,0),"")</f>
        <v>303G520</v>
      </c>
      <c r="D62" s="29" t="str">
        <f>IFERROR(VLOOKUP(B62,'[1]1-BASE'!D$1:CB$65536,3,0),"")</f>
        <v>ESTESSO TEE</v>
      </c>
      <c r="E62" s="29" t="str">
        <f>IFERROR(VLOOKUP(B62,'[1]1-BASE'!D$1:CB$65536,4,0),"")</f>
        <v>909</v>
      </c>
      <c r="F62" s="29" t="str">
        <f>IFERROR(VLOOKUP(B62,'[1]1-BASE'!D$1:CB$65536,5,0),"")</f>
        <v>GREY COLD MEL/BLUE NAVY</v>
      </c>
      <c r="G62" s="27" t="str">
        <f>IFERROR(VLOOKUP(B62,'[1]1-BASE'!D$1:CB$65536,15,0),"")</f>
        <v>HIVER 2019</v>
      </c>
      <c r="H62" s="27" t="str">
        <f>IFERROR(VLOOKUP(B62,'[1]1-BASE'!D$1:CB$65536,17,0),"")</f>
        <v>MAN</v>
      </c>
      <c r="I62" s="30">
        <f>IFERROR(VLOOKUP(B62,'[1]1-BASE'!D$1:CB$65536,7,0),"")</f>
        <v>15</v>
      </c>
      <c r="J62" s="31">
        <f t="shared" si="2"/>
        <v>7.5</v>
      </c>
      <c r="K62" s="30">
        <f>IFERROR(VLOOKUP(B62,'[1]1-BASE'!D$1:CB$65536,8,0),"")</f>
        <v>0</v>
      </c>
      <c r="L62" s="31">
        <f t="shared" si="3"/>
        <v>0</v>
      </c>
      <c r="M62" s="29" t="str">
        <f>IFERROR(VLOOKUP(B62,'[1]1-BASE'!D$1:CB$65536,18,0),"")</f>
        <v>(vide)</v>
      </c>
      <c r="N62" s="32" t="str">
        <f>IFERROR(VLOOKUP(B62,'[1]1-BASE'!D$1:CB$65536,19,0),"")</f>
        <v>PCS</v>
      </c>
      <c r="O62" s="32">
        <f>IFERROR(VLOOKUP(B62,'[1]1-BASE'!D$1:CB$65536,20,0),"")</f>
        <v>9</v>
      </c>
      <c r="P62" s="33">
        <f>IFERROR(VLOOKUP(B62,'[1]1-BASE'!D$1:CB$65536,21,0),"")</f>
        <v>9</v>
      </c>
      <c r="Q62" s="34">
        <f>IFERROR(VLOOKUP(B62,'[1]1-BASE'!D$1:DA$65536,22,0),"")</f>
        <v>0</v>
      </c>
      <c r="R62" s="34">
        <f>IFERROR(VLOOKUP(B62,'[1]1-BASE'!D$1:DA$65536,23,0),"")</f>
        <v>0</v>
      </c>
      <c r="S62" s="34">
        <f>IFERROR(VLOOKUP(B62,'[1]1-BASE'!D$1:DA$65536,24,0),"")</f>
        <v>0</v>
      </c>
      <c r="T62" s="34">
        <f>IFERROR(VLOOKUP(B62,'[1]1-BASE'!D$1:DA$65536,25,0),"")</f>
        <v>0</v>
      </c>
      <c r="U62" s="34">
        <f>IFERROR(VLOOKUP(B62,'[1]1-BASE'!D$1:DA$65536,26,0),"")</f>
        <v>0</v>
      </c>
      <c r="V62" s="34">
        <f>IFERROR(VLOOKUP(B62,'[1]1-BASE'!D$1:DA$65536,27,0),"")</f>
        <v>0</v>
      </c>
      <c r="W62" s="34">
        <f>IFERROR(VLOOKUP(B62,'[1]1-BASE'!D$1:DA$65536,28,0),"")</f>
        <v>0</v>
      </c>
      <c r="X62" s="34">
        <f>IFERROR(VLOOKUP(B62,'[1]1-BASE'!D$1:DA$65536,29,0),"")</f>
        <v>0</v>
      </c>
      <c r="Y62" s="34">
        <f>IFERROR(VLOOKUP(B62,'[1]1-BASE'!D$1:DA$65536,30,0),"")</f>
        <v>0</v>
      </c>
      <c r="Z62" s="34">
        <f>IFERROR(VLOOKUP(B62,'[1]1-BASE'!D$1:DA$65536,31,0),"")</f>
        <v>0</v>
      </c>
      <c r="AA62" s="34">
        <f>IFERROR(VLOOKUP(B62,'[1]1-BASE'!D$1:DA$65536,32,0),"")</f>
        <v>0</v>
      </c>
      <c r="AB62" s="34">
        <f>IFERROR(VLOOKUP(B62,'[1]1-BASE'!D$1:DA$65536,33,0),"")</f>
        <v>0</v>
      </c>
      <c r="AC62" s="34">
        <f>IFERROR(VLOOKUP(B62,'[1]1-BASE'!D$1:DA$65536,34,0),"")</f>
        <v>0</v>
      </c>
      <c r="AD62" s="34">
        <f>IFERROR(VLOOKUP(B62,'[1]1-BASE'!D$1:DA$65536,35,0),"")</f>
        <v>0</v>
      </c>
      <c r="AE62" s="34">
        <f>IFERROR(VLOOKUP(B62,'[1]1-BASE'!D$1:DA$65536,36,0),"")</f>
        <v>0</v>
      </c>
      <c r="AF62" s="34">
        <f>IFERROR(VLOOKUP(B62,'[1]1-BASE'!D$1:DA$65536,37,0),"")</f>
        <v>0</v>
      </c>
      <c r="AG62" s="34">
        <f>IFERROR(VLOOKUP(B62,'[1]1-BASE'!D$1:DA$65536,38,0),"")</f>
        <v>0</v>
      </c>
      <c r="AH62" s="34">
        <f>IFERROR(VLOOKUP(B62,'[1]1-BASE'!D$1:DA$65536,39,0),"")</f>
        <v>0</v>
      </c>
      <c r="AI62" s="34">
        <f>IFERROR(VLOOKUP(B62,'[1]1-BASE'!D$1:DA$65536,40,0),"")</f>
        <v>0</v>
      </c>
      <c r="AJ62" s="34">
        <f>IFERROR(VLOOKUP(B62,'[1]1-BASE'!D$1:DA$65536,41,0),"")</f>
        <v>0</v>
      </c>
      <c r="AK62" s="34">
        <f>IFERROR(VLOOKUP(B62,'[1]1-BASE'!D$1:DA$65536,42,0),"")</f>
        <v>0</v>
      </c>
      <c r="AL62" s="34">
        <f>IFERROR(VLOOKUP(B62,'[1]1-BASE'!D$1:DA$65536,43,0),"")</f>
        <v>0</v>
      </c>
      <c r="AM62" s="34">
        <f>IFERROR(VLOOKUP(B62,'[1]1-BASE'!D$1:DA$65536,44,0),"")</f>
        <v>0</v>
      </c>
      <c r="AN62" s="34">
        <f>IFERROR(VLOOKUP(B62,'[1]1-BASE'!D$1:DA$65536,45,0),"")</f>
        <v>0</v>
      </c>
      <c r="AO62" s="34">
        <f>IFERROR(VLOOKUP(B62,'[1]1-BASE'!D$1:DA$65536,46,0),"")</f>
        <v>0</v>
      </c>
      <c r="AP62" s="34">
        <f>IFERROR(VLOOKUP(B62,'[1]1-BASE'!D$1:DA$65536,47,0),"")</f>
        <v>0</v>
      </c>
      <c r="AQ62" s="34">
        <f>IFERROR(VLOOKUP(B62,'[1]1-BASE'!D$1:DA$65536,48,0),"")</f>
        <v>0</v>
      </c>
      <c r="AR62" s="34">
        <f>IFERROR(VLOOKUP(B62,'[1]1-BASE'!D$1:DA$65536,49,0),"")</f>
        <v>0</v>
      </c>
      <c r="AS62" s="34">
        <f>IFERROR(VLOOKUP(B62,'[1]1-BASE'!D$1:DA$65536,50,0),"")</f>
        <v>0</v>
      </c>
      <c r="AT62" s="34">
        <f>IFERROR(VLOOKUP(B62,'[1]1-BASE'!D$1:DA$65536,51,0),"")</f>
        <v>0</v>
      </c>
      <c r="AU62" s="34">
        <f>IFERROR(VLOOKUP(B62,'[1]1-BASE'!D$1:DA$65536,52,0),"")</f>
        <v>0</v>
      </c>
      <c r="AV62" s="34">
        <f>IFERROR(VLOOKUP(B62,'[1]1-BASE'!D$1:DA$65536,53,0),"")</f>
        <v>0</v>
      </c>
      <c r="AW62" s="34">
        <f>IFERROR(VLOOKUP(B62,'[1]1-BASE'!D$1:DA$65536,54,0),"")</f>
        <v>0</v>
      </c>
      <c r="AX62" s="34">
        <f>IFERROR(VLOOKUP(B62,'[1]1-BASE'!D$1:DA$65536,55,0),"")</f>
        <v>0</v>
      </c>
      <c r="AY62" s="34">
        <f>IFERROR(VLOOKUP(B62,'[1]1-BASE'!D$1:DA$65536,87,0),"")</f>
        <v>0</v>
      </c>
      <c r="AZ62" s="34">
        <f>IFERROR(VLOOKUP(B62,'[1]1-BASE'!D$1:DA$65536,86,0),"")</f>
        <v>0</v>
      </c>
      <c r="BA62" s="34">
        <f>IFERROR(VLOOKUP(B62,'[1]1-BASE'!D$1:DA$65536,76,0),"")</f>
        <v>0</v>
      </c>
      <c r="BB62" s="34">
        <f>IFERROR(VLOOKUP(B62,'[1]1-BASE'!D$1:DA$65536,77,0),"")</f>
        <v>0</v>
      </c>
      <c r="BC62" s="34">
        <f>IFERROR(VLOOKUP(B62,'[1]1-BASE'!D$1:DA$65536,78,0),"")</f>
        <v>0</v>
      </c>
      <c r="BD62" s="34">
        <f>IFERROR(VLOOKUP(B62,'[1]1-BASE'!D$1:DA$65536,79,0),"")</f>
        <v>0</v>
      </c>
      <c r="BE62" s="34">
        <f>IFERROR(VLOOKUP(B62,'[1]1-BASE'!D$1:DA$65536,80,0),"")</f>
        <v>0</v>
      </c>
      <c r="BF62" s="34">
        <f>IFERROR(VLOOKUP(B62,'[1]1-BASE'!D$1:DA$65536,83,0),"")</f>
        <v>0</v>
      </c>
      <c r="BG62" s="34">
        <f>IFERROR(VLOOKUP(B62,'[1]1-BASE'!D$1:DA$65536,84,0),"")</f>
        <v>0</v>
      </c>
      <c r="BH62" s="34">
        <f>IFERROR(VLOOKUP(B62,'[1]1-BASE'!D$1:DA$65536,81,0),"")</f>
        <v>0</v>
      </c>
      <c r="BI62" s="34">
        <f>IFERROR(VLOOKUP(B62,'[1]1-BASE'!D$1:DA$65536,85,0),"")</f>
        <v>0</v>
      </c>
      <c r="BJ62" s="34">
        <f>IFERROR(VLOOKUP(B62,'[1]1-BASE'!D$1:DA$65536,56,0),"")</f>
        <v>0</v>
      </c>
      <c r="BK62" s="34">
        <f>IFERROR(VLOOKUP(B62,'[1]1-BASE'!D$1:DA$65536,58,0),"")</f>
        <v>0</v>
      </c>
      <c r="BL62" s="34">
        <f>IFERROR(VLOOKUP(B62,'[1]1-BASE'!D$1:DA$65536,59,0),"")</f>
        <v>0</v>
      </c>
      <c r="BM62" s="34">
        <f>IFERROR(VLOOKUP(B62,'[1]1-BASE'!D$1:DA$65536,61,0),"")</f>
        <v>0</v>
      </c>
      <c r="BN62" s="34">
        <f>IFERROR(VLOOKUP(B62,'[1]1-BASE'!D$1:DA$65536,63,0),"")</f>
        <v>0</v>
      </c>
      <c r="BO62" s="34">
        <f>IFERROR(VLOOKUP(B62,'[1]1-BASE'!D$1:DA$65536,65,0),"")</f>
        <v>0</v>
      </c>
      <c r="BP62" s="34">
        <f>IFERROR(VLOOKUP(B62,'[1]1-BASE'!D$1:DA$65536,57,0),"")</f>
        <v>0</v>
      </c>
      <c r="BQ62" s="34">
        <f>IFERROR(VLOOKUP(B62,'[1]1-BASE'!D$1:DA$65536,60,0),"")</f>
        <v>0</v>
      </c>
      <c r="BR62" s="34">
        <f>IFERROR(VLOOKUP(B62,'[1]1-BASE'!D$1:DA$65536,62,0),"")</f>
        <v>0</v>
      </c>
      <c r="BS62" s="34">
        <f>IFERROR(VLOOKUP(B62,'[1]1-BASE'!D$1:DA$65536,64,0),"")</f>
        <v>0</v>
      </c>
      <c r="BT62" s="34">
        <f>IFERROR(VLOOKUP(B62,'[1]1-BASE'!D$1:DA$65536,66,0),"")</f>
        <v>0</v>
      </c>
      <c r="BU62" s="34">
        <f>IFERROR(VLOOKUP(B62,'[1]1-BASE'!D$1:DA$65536,67,0),"")</f>
        <v>0</v>
      </c>
      <c r="BV62" s="34">
        <f>IFERROR(VLOOKUP(B62,'[1]1-BASE'!D$1:DA$65536,68,0),"")</f>
        <v>0</v>
      </c>
      <c r="BW62" s="34">
        <f>IFERROR(VLOOKUP(B62,'[1]1-BASE'!D$1:DA$65536,69,0),"")</f>
        <v>0</v>
      </c>
      <c r="BX62" s="34">
        <f>IFERROR(VLOOKUP(B62,'[1]1-BASE'!D$1:DA$65536,70,0),"")</f>
        <v>0</v>
      </c>
      <c r="BY62" s="34">
        <f>IFERROR(VLOOKUP(B62,'[1]1-BASE'!D$1:DA$65536,71,0),"")</f>
        <v>3</v>
      </c>
      <c r="BZ62" s="34">
        <f>IFERROR(VLOOKUP(B62,'[1]1-BASE'!D$1:DA$65536,72,0),"")</f>
        <v>2</v>
      </c>
      <c r="CA62" s="34">
        <f>IFERROR(VLOOKUP(B62,'[1]1-BASE'!D$1:DA$65536,73,0),"")</f>
        <v>3</v>
      </c>
      <c r="CB62" s="34">
        <f>IFERROR(VLOOKUP(B62,'[1]1-BASE'!D$1:DA$65536,74,0),"")</f>
        <v>1</v>
      </c>
      <c r="CC62" s="34">
        <f>IFERROR(VLOOKUP(B62,'[1]1-BASE'!D$1:DA$65536,75,0),"")</f>
        <v>0</v>
      </c>
      <c r="CD62" s="34">
        <f>IFERROR(VLOOKUP(B62,'[1]1-BASE'!D$1:DA$65536,82,0),"")</f>
        <v>0</v>
      </c>
    </row>
    <row r="63" spans="1:82" s="35" customFormat="1" ht="75" customHeight="1">
      <c r="A63" s="27"/>
      <c r="B63" s="28" t="s">
        <v>166</v>
      </c>
      <c r="C63" s="29" t="str">
        <f>IFERROR(VLOOKUP(B63,'[1]1-BASE'!D$1:CB$65536,2,0),"")</f>
        <v>303G520</v>
      </c>
      <c r="D63" s="29" t="str">
        <f>IFERROR(VLOOKUP(B63,'[1]1-BASE'!D$1:CB$65536,3,0),"")</f>
        <v>ESTESSO TEE</v>
      </c>
      <c r="E63" s="29" t="str">
        <f>IFERROR(VLOOKUP(B63,'[1]1-BASE'!D$1:CB$65536,4,0),"")</f>
        <v>910</v>
      </c>
      <c r="F63" s="29" t="str">
        <f>IFERROR(VLOOKUP(B63,'[1]1-BASE'!D$1:CB$65536,5,0),"")</f>
        <v>BLUE NAVY/RED FLAME</v>
      </c>
      <c r="G63" s="27" t="str">
        <f>IFERROR(VLOOKUP(B63,'[1]1-BASE'!D$1:CB$65536,15,0),"")</f>
        <v>HIVER 2019</v>
      </c>
      <c r="H63" s="27" t="str">
        <f>IFERROR(VLOOKUP(B63,'[1]1-BASE'!D$1:CB$65536,17,0),"")</f>
        <v>MAN</v>
      </c>
      <c r="I63" s="30">
        <f>IFERROR(VLOOKUP(B63,'[1]1-BASE'!D$1:CB$65536,7,0),"")</f>
        <v>15</v>
      </c>
      <c r="J63" s="31">
        <f t="shared" si="2"/>
        <v>7.5</v>
      </c>
      <c r="K63" s="30">
        <f>IFERROR(VLOOKUP(B63,'[1]1-BASE'!D$1:CB$65536,8,0),"")</f>
        <v>0</v>
      </c>
      <c r="L63" s="31">
        <f t="shared" si="3"/>
        <v>0</v>
      </c>
      <c r="M63" s="29" t="str">
        <f>IFERROR(VLOOKUP(B63,'[1]1-BASE'!D$1:CB$65536,18,0),"")</f>
        <v>(vide)</v>
      </c>
      <c r="N63" s="32" t="str">
        <f>IFERROR(VLOOKUP(B63,'[1]1-BASE'!D$1:CB$65536,19,0),"")</f>
        <v>PCS</v>
      </c>
      <c r="O63" s="32">
        <f>IFERROR(VLOOKUP(B63,'[1]1-BASE'!D$1:CB$65536,20,0),"")</f>
        <v>13</v>
      </c>
      <c r="P63" s="33">
        <f>IFERROR(VLOOKUP(B63,'[1]1-BASE'!D$1:CB$65536,21,0),"")</f>
        <v>13</v>
      </c>
      <c r="Q63" s="34">
        <f>IFERROR(VLOOKUP(B63,'[1]1-BASE'!D$1:DA$65536,22,0),"")</f>
        <v>0</v>
      </c>
      <c r="R63" s="34">
        <f>IFERROR(VLOOKUP(B63,'[1]1-BASE'!D$1:DA$65536,23,0),"")</f>
        <v>0</v>
      </c>
      <c r="S63" s="34">
        <f>IFERROR(VLOOKUP(B63,'[1]1-BASE'!D$1:DA$65536,24,0),"")</f>
        <v>0</v>
      </c>
      <c r="T63" s="34">
        <f>IFERROR(VLOOKUP(B63,'[1]1-BASE'!D$1:DA$65536,25,0),"")</f>
        <v>0</v>
      </c>
      <c r="U63" s="34">
        <f>IFERROR(VLOOKUP(B63,'[1]1-BASE'!D$1:DA$65536,26,0),"")</f>
        <v>0</v>
      </c>
      <c r="V63" s="34">
        <f>IFERROR(VLOOKUP(B63,'[1]1-BASE'!D$1:DA$65536,27,0),"")</f>
        <v>0</v>
      </c>
      <c r="W63" s="34">
        <f>IFERROR(VLOOKUP(B63,'[1]1-BASE'!D$1:DA$65536,28,0),"")</f>
        <v>0</v>
      </c>
      <c r="X63" s="34">
        <f>IFERROR(VLOOKUP(B63,'[1]1-BASE'!D$1:DA$65536,29,0),"")</f>
        <v>0</v>
      </c>
      <c r="Y63" s="34">
        <f>IFERROR(VLOOKUP(B63,'[1]1-BASE'!D$1:DA$65536,30,0),"")</f>
        <v>0</v>
      </c>
      <c r="Z63" s="34">
        <f>IFERROR(VLOOKUP(B63,'[1]1-BASE'!D$1:DA$65536,31,0),"")</f>
        <v>0</v>
      </c>
      <c r="AA63" s="34">
        <f>IFERROR(VLOOKUP(B63,'[1]1-BASE'!D$1:DA$65536,32,0),"")</f>
        <v>0</v>
      </c>
      <c r="AB63" s="34">
        <f>IFERROR(VLOOKUP(B63,'[1]1-BASE'!D$1:DA$65536,33,0),"")</f>
        <v>0</v>
      </c>
      <c r="AC63" s="34">
        <f>IFERROR(VLOOKUP(B63,'[1]1-BASE'!D$1:DA$65536,34,0),"")</f>
        <v>0</v>
      </c>
      <c r="AD63" s="34">
        <f>IFERROR(VLOOKUP(B63,'[1]1-BASE'!D$1:DA$65536,35,0),"")</f>
        <v>0</v>
      </c>
      <c r="AE63" s="34">
        <f>IFERROR(VLOOKUP(B63,'[1]1-BASE'!D$1:DA$65536,36,0),"")</f>
        <v>0</v>
      </c>
      <c r="AF63" s="34">
        <f>IFERROR(VLOOKUP(B63,'[1]1-BASE'!D$1:DA$65536,37,0),"")</f>
        <v>0</v>
      </c>
      <c r="AG63" s="34">
        <f>IFERROR(VLOOKUP(B63,'[1]1-BASE'!D$1:DA$65536,38,0),"")</f>
        <v>0</v>
      </c>
      <c r="AH63" s="34">
        <f>IFERROR(VLOOKUP(B63,'[1]1-BASE'!D$1:DA$65536,39,0),"")</f>
        <v>0</v>
      </c>
      <c r="AI63" s="34">
        <f>IFERROR(VLOOKUP(B63,'[1]1-BASE'!D$1:DA$65536,40,0),"")</f>
        <v>0</v>
      </c>
      <c r="AJ63" s="34">
        <f>IFERROR(VLOOKUP(B63,'[1]1-BASE'!D$1:DA$65536,41,0),"")</f>
        <v>0</v>
      </c>
      <c r="AK63" s="34">
        <f>IFERROR(VLOOKUP(B63,'[1]1-BASE'!D$1:DA$65536,42,0),"")</f>
        <v>0</v>
      </c>
      <c r="AL63" s="34">
        <f>IFERROR(VLOOKUP(B63,'[1]1-BASE'!D$1:DA$65536,43,0),"")</f>
        <v>0</v>
      </c>
      <c r="AM63" s="34">
        <f>IFERROR(VLOOKUP(B63,'[1]1-BASE'!D$1:DA$65536,44,0),"")</f>
        <v>0</v>
      </c>
      <c r="AN63" s="34">
        <f>IFERROR(VLOOKUP(B63,'[1]1-BASE'!D$1:DA$65536,45,0),"")</f>
        <v>0</v>
      </c>
      <c r="AO63" s="34">
        <f>IFERROR(VLOOKUP(B63,'[1]1-BASE'!D$1:DA$65536,46,0),"")</f>
        <v>0</v>
      </c>
      <c r="AP63" s="34">
        <f>IFERROR(VLOOKUP(B63,'[1]1-BASE'!D$1:DA$65536,47,0),"")</f>
        <v>0</v>
      </c>
      <c r="AQ63" s="34">
        <f>IFERROR(VLOOKUP(B63,'[1]1-BASE'!D$1:DA$65536,48,0),"")</f>
        <v>0</v>
      </c>
      <c r="AR63" s="34">
        <f>IFERROR(VLOOKUP(B63,'[1]1-BASE'!D$1:DA$65536,49,0),"")</f>
        <v>0</v>
      </c>
      <c r="AS63" s="34">
        <f>IFERROR(VLOOKUP(B63,'[1]1-BASE'!D$1:DA$65536,50,0),"")</f>
        <v>0</v>
      </c>
      <c r="AT63" s="34">
        <f>IFERROR(VLOOKUP(B63,'[1]1-BASE'!D$1:DA$65536,51,0),"")</f>
        <v>0</v>
      </c>
      <c r="AU63" s="34">
        <f>IFERROR(VLOOKUP(B63,'[1]1-BASE'!D$1:DA$65536,52,0),"")</f>
        <v>0</v>
      </c>
      <c r="AV63" s="34">
        <f>IFERROR(VLOOKUP(B63,'[1]1-BASE'!D$1:DA$65536,53,0),"")</f>
        <v>0</v>
      </c>
      <c r="AW63" s="34">
        <f>IFERROR(VLOOKUP(B63,'[1]1-BASE'!D$1:DA$65536,54,0),"")</f>
        <v>0</v>
      </c>
      <c r="AX63" s="34">
        <f>IFERROR(VLOOKUP(B63,'[1]1-BASE'!D$1:DA$65536,55,0),"")</f>
        <v>0</v>
      </c>
      <c r="AY63" s="34">
        <f>IFERROR(VLOOKUP(B63,'[1]1-BASE'!D$1:DA$65536,87,0),"")</f>
        <v>0</v>
      </c>
      <c r="AZ63" s="34">
        <f>IFERROR(VLOOKUP(B63,'[1]1-BASE'!D$1:DA$65536,86,0),"")</f>
        <v>0</v>
      </c>
      <c r="BA63" s="34">
        <f>IFERROR(VLOOKUP(B63,'[1]1-BASE'!D$1:DA$65536,76,0),"")</f>
        <v>0</v>
      </c>
      <c r="BB63" s="34">
        <f>IFERROR(VLOOKUP(B63,'[1]1-BASE'!D$1:DA$65536,77,0),"")</f>
        <v>0</v>
      </c>
      <c r="BC63" s="34">
        <f>IFERROR(VLOOKUP(B63,'[1]1-BASE'!D$1:DA$65536,78,0),"")</f>
        <v>0</v>
      </c>
      <c r="BD63" s="34">
        <f>IFERROR(VLOOKUP(B63,'[1]1-BASE'!D$1:DA$65536,79,0),"")</f>
        <v>0</v>
      </c>
      <c r="BE63" s="34">
        <f>IFERROR(VLOOKUP(B63,'[1]1-BASE'!D$1:DA$65536,80,0),"")</f>
        <v>0</v>
      </c>
      <c r="BF63" s="34">
        <f>IFERROR(VLOOKUP(B63,'[1]1-BASE'!D$1:DA$65536,83,0),"")</f>
        <v>0</v>
      </c>
      <c r="BG63" s="34">
        <f>IFERROR(VLOOKUP(B63,'[1]1-BASE'!D$1:DA$65536,84,0),"")</f>
        <v>0</v>
      </c>
      <c r="BH63" s="34">
        <f>IFERROR(VLOOKUP(B63,'[1]1-BASE'!D$1:DA$65536,81,0),"")</f>
        <v>0</v>
      </c>
      <c r="BI63" s="34">
        <f>IFERROR(VLOOKUP(B63,'[1]1-BASE'!D$1:DA$65536,85,0),"")</f>
        <v>0</v>
      </c>
      <c r="BJ63" s="34">
        <f>IFERROR(VLOOKUP(B63,'[1]1-BASE'!D$1:DA$65536,56,0),"")</f>
        <v>0</v>
      </c>
      <c r="BK63" s="34">
        <f>IFERROR(VLOOKUP(B63,'[1]1-BASE'!D$1:DA$65536,58,0),"")</f>
        <v>0</v>
      </c>
      <c r="BL63" s="34">
        <f>IFERROR(VLOOKUP(B63,'[1]1-BASE'!D$1:DA$65536,59,0),"")</f>
        <v>0</v>
      </c>
      <c r="BM63" s="34">
        <f>IFERROR(VLOOKUP(B63,'[1]1-BASE'!D$1:DA$65536,61,0),"")</f>
        <v>0</v>
      </c>
      <c r="BN63" s="34">
        <f>IFERROR(VLOOKUP(B63,'[1]1-BASE'!D$1:DA$65536,63,0),"")</f>
        <v>0</v>
      </c>
      <c r="BO63" s="34">
        <f>IFERROR(VLOOKUP(B63,'[1]1-BASE'!D$1:DA$65536,65,0),"")</f>
        <v>0</v>
      </c>
      <c r="BP63" s="34">
        <f>IFERROR(VLOOKUP(B63,'[1]1-BASE'!D$1:DA$65536,57,0),"")</f>
        <v>0</v>
      </c>
      <c r="BQ63" s="34">
        <f>IFERROR(VLOOKUP(B63,'[1]1-BASE'!D$1:DA$65536,60,0),"")</f>
        <v>0</v>
      </c>
      <c r="BR63" s="34">
        <f>IFERROR(VLOOKUP(B63,'[1]1-BASE'!D$1:DA$65536,62,0),"")</f>
        <v>0</v>
      </c>
      <c r="BS63" s="34">
        <f>IFERROR(VLOOKUP(B63,'[1]1-BASE'!D$1:DA$65536,64,0),"")</f>
        <v>0</v>
      </c>
      <c r="BT63" s="34">
        <f>IFERROR(VLOOKUP(B63,'[1]1-BASE'!D$1:DA$65536,66,0),"")</f>
        <v>0</v>
      </c>
      <c r="BU63" s="34">
        <f>IFERROR(VLOOKUP(B63,'[1]1-BASE'!D$1:DA$65536,67,0),"")</f>
        <v>0</v>
      </c>
      <c r="BV63" s="34">
        <f>IFERROR(VLOOKUP(B63,'[1]1-BASE'!D$1:DA$65536,68,0),"")</f>
        <v>0</v>
      </c>
      <c r="BW63" s="34">
        <f>IFERROR(VLOOKUP(B63,'[1]1-BASE'!D$1:DA$65536,69,0),"")</f>
        <v>3</v>
      </c>
      <c r="BX63" s="34">
        <f>IFERROR(VLOOKUP(B63,'[1]1-BASE'!D$1:DA$65536,70,0),"")</f>
        <v>0</v>
      </c>
      <c r="BY63" s="34">
        <f>IFERROR(VLOOKUP(B63,'[1]1-BASE'!D$1:DA$65536,71,0),"")</f>
        <v>0</v>
      </c>
      <c r="BZ63" s="34">
        <f>IFERROR(VLOOKUP(B63,'[1]1-BASE'!D$1:DA$65536,72,0),"")</f>
        <v>6</v>
      </c>
      <c r="CA63" s="34">
        <f>IFERROR(VLOOKUP(B63,'[1]1-BASE'!D$1:DA$65536,73,0),"")</f>
        <v>4</v>
      </c>
      <c r="CB63" s="34">
        <f>IFERROR(VLOOKUP(B63,'[1]1-BASE'!D$1:DA$65536,74,0),"")</f>
        <v>0</v>
      </c>
      <c r="CC63" s="34">
        <f>IFERROR(VLOOKUP(B63,'[1]1-BASE'!D$1:DA$65536,75,0),"")</f>
        <v>0</v>
      </c>
      <c r="CD63" s="34">
        <f>IFERROR(VLOOKUP(B63,'[1]1-BASE'!D$1:DA$65536,82,0),"")</f>
        <v>0</v>
      </c>
    </row>
    <row r="64" spans="1:82" s="35" customFormat="1" ht="75" customHeight="1">
      <c r="A64" s="27"/>
      <c r="B64" s="28" t="s">
        <v>167</v>
      </c>
      <c r="C64" s="29" t="str">
        <f>IFERROR(VLOOKUP(B64,'[1]1-BASE'!D$1:CB$65536,2,0),"")</f>
        <v>303G520</v>
      </c>
      <c r="D64" s="29" t="str">
        <f>IFERROR(VLOOKUP(B64,'[1]1-BASE'!D$1:CB$65536,3,0),"")</f>
        <v>ESTESSO TEE</v>
      </c>
      <c r="E64" s="29" t="str">
        <f>IFERROR(VLOOKUP(B64,'[1]1-BASE'!D$1:CB$65536,4,0),"")</f>
        <v>963</v>
      </c>
      <c r="F64" s="29" t="str">
        <f>IFERROR(VLOOKUP(B64,'[1]1-BASE'!D$1:CB$65536,5,0),"")</f>
        <v>RED BORDEAUX/WHITE</v>
      </c>
      <c r="G64" s="27" t="str">
        <f>IFERROR(VLOOKUP(B64,'[1]1-BASE'!D$1:CB$65536,15,0),"")</f>
        <v>HIVER 2019</v>
      </c>
      <c r="H64" s="27" t="str">
        <f>IFERROR(VLOOKUP(B64,'[1]1-BASE'!D$1:CB$65536,17,0),"")</f>
        <v>MAN</v>
      </c>
      <c r="I64" s="30">
        <f>IFERROR(VLOOKUP(B64,'[1]1-BASE'!D$1:CB$65536,7,0),"")</f>
        <v>15</v>
      </c>
      <c r="J64" s="31">
        <f t="shared" si="2"/>
        <v>7.5</v>
      </c>
      <c r="K64" s="30">
        <f>IFERROR(VLOOKUP(B64,'[1]1-BASE'!D$1:CB$65536,8,0),"")</f>
        <v>0</v>
      </c>
      <c r="L64" s="31">
        <f t="shared" si="3"/>
        <v>0</v>
      </c>
      <c r="M64" s="29" t="str">
        <f>IFERROR(VLOOKUP(B64,'[1]1-BASE'!D$1:CB$65536,18,0),"")</f>
        <v>(vide)</v>
      </c>
      <c r="N64" s="32" t="str">
        <f>IFERROR(VLOOKUP(B64,'[1]1-BASE'!D$1:CB$65536,19,0),"")</f>
        <v>PCS</v>
      </c>
      <c r="O64" s="32">
        <f>IFERROR(VLOOKUP(B64,'[1]1-BASE'!D$1:CB$65536,20,0),"")</f>
        <v>3</v>
      </c>
      <c r="P64" s="33">
        <f>IFERROR(VLOOKUP(B64,'[1]1-BASE'!D$1:CB$65536,21,0),"")</f>
        <v>3</v>
      </c>
      <c r="Q64" s="34">
        <f>IFERROR(VLOOKUP(B64,'[1]1-BASE'!D$1:DA$65536,22,0),"")</f>
        <v>0</v>
      </c>
      <c r="R64" s="34">
        <f>IFERROR(VLOOKUP(B64,'[1]1-BASE'!D$1:DA$65536,23,0),"")</f>
        <v>0</v>
      </c>
      <c r="S64" s="34">
        <f>IFERROR(VLOOKUP(B64,'[1]1-BASE'!D$1:DA$65536,24,0),"")</f>
        <v>0</v>
      </c>
      <c r="T64" s="34">
        <f>IFERROR(VLOOKUP(B64,'[1]1-BASE'!D$1:DA$65536,25,0),"")</f>
        <v>0</v>
      </c>
      <c r="U64" s="34">
        <f>IFERROR(VLOOKUP(B64,'[1]1-BASE'!D$1:DA$65536,26,0),"")</f>
        <v>0</v>
      </c>
      <c r="V64" s="34">
        <f>IFERROR(VLOOKUP(B64,'[1]1-BASE'!D$1:DA$65536,27,0),"")</f>
        <v>0</v>
      </c>
      <c r="W64" s="34">
        <f>IFERROR(VLOOKUP(B64,'[1]1-BASE'!D$1:DA$65536,28,0),"")</f>
        <v>0</v>
      </c>
      <c r="X64" s="34">
        <f>IFERROR(VLOOKUP(B64,'[1]1-BASE'!D$1:DA$65536,29,0),"")</f>
        <v>0</v>
      </c>
      <c r="Y64" s="34">
        <f>IFERROR(VLOOKUP(B64,'[1]1-BASE'!D$1:DA$65536,30,0),"")</f>
        <v>0</v>
      </c>
      <c r="Z64" s="34">
        <f>IFERROR(VLOOKUP(B64,'[1]1-BASE'!D$1:DA$65536,31,0),"")</f>
        <v>0</v>
      </c>
      <c r="AA64" s="34">
        <f>IFERROR(VLOOKUP(B64,'[1]1-BASE'!D$1:DA$65536,32,0),"")</f>
        <v>0</v>
      </c>
      <c r="AB64" s="34">
        <f>IFERROR(VLOOKUP(B64,'[1]1-BASE'!D$1:DA$65536,33,0),"")</f>
        <v>0</v>
      </c>
      <c r="AC64" s="34">
        <f>IFERROR(VLOOKUP(B64,'[1]1-BASE'!D$1:DA$65536,34,0),"")</f>
        <v>0</v>
      </c>
      <c r="AD64" s="34">
        <f>IFERROR(VLOOKUP(B64,'[1]1-BASE'!D$1:DA$65536,35,0),"")</f>
        <v>0</v>
      </c>
      <c r="AE64" s="34">
        <f>IFERROR(VLOOKUP(B64,'[1]1-BASE'!D$1:DA$65536,36,0),"")</f>
        <v>0</v>
      </c>
      <c r="AF64" s="34">
        <f>IFERROR(VLOOKUP(B64,'[1]1-BASE'!D$1:DA$65536,37,0),"")</f>
        <v>0</v>
      </c>
      <c r="AG64" s="34">
        <f>IFERROR(VLOOKUP(B64,'[1]1-BASE'!D$1:DA$65536,38,0),"")</f>
        <v>0</v>
      </c>
      <c r="AH64" s="34">
        <f>IFERROR(VLOOKUP(B64,'[1]1-BASE'!D$1:DA$65536,39,0),"")</f>
        <v>0</v>
      </c>
      <c r="AI64" s="34">
        <f>IFERROR(VLOOKUP(B64,'[1]1-BASE'!D$1:DA$65536,40,0),"")</f>
        <v>0</v>
      </c>
      <c r="AJ64" s="34">
        <f>IFERROR(VLOOKUP(B64,'[1]1-BASE'!D$1:DA$65536,41,0),"")</f>
        <v>0</v>
      </c>
      <c r="AK64" s="34">
        <f>IFERROR(VLOOKUP(B64,'[1]1-BASE'!D$1:DA$65536,42,0),"")</f>
        <v>0</v>
      </c>
      <c r="AL64" s="34">
        <f>IFERROR(VLOOKUP(B64,'[1]1-BASE'!D$1:DA$65536,43,0),"")</f>
        <v>0</v>
      </c>
      <c r="AM64" s="34">
        <f>IFERROR(VLOOKUP(B64,'[1]1-BASE'!D$1:DA$65536,44,0),"")</f>
        <v>0</v>
      </c>
      <c r="AN64" s="34">
        <f>IFERROR(VLOOKUP(B64,'[1]1-BASE'!D$1:DA$65536,45,0),"")</f>
        <v>0</v>
      </c>
      <c r="AO64" s="34">
        <f>IFERROR(VLOOKUP(B64,'[1]1-BASE'!D$1:DA$65536,46,0),"")</f>
        <v>0</v>
      </c>
      <c r="AP64" s="34">
        <f>IFERROR(VLOOKUP(B64,'[1]1-BASE'!D$1:DA$65536,47,0),"")</f>
        <v>0</v>
      </c>
      <c r="AQ64" s="34">
        <f>IFERROR(VLOOKUP(B64,'[1]1-BASE'!D$1:DA$65536,48,0),"")</f>
        <v>0</v>
      </c>
      <c r="AR64" s="34">
        <f>IFERROR(VLOOKUP(B64,'[1]1-BASE'!D$1:DA$65536,49,0),"")</f>
        <v>0</v>
      </c>
      <c r="AS64" s="34">
        <f>IFERROR(VLOOKUP(B64,'[1]1-BASE'!D$1:DA$65536,50,0),"")</f>
        <v>0</v>
      </c>
      <c r="AT64" s="34">
        <f>IFERROR(VLOOKUP(B64,'[1]1-BASE'!D$1:DA$65536,51,0),"")</f>
        <v>0</v>
      </c>
      <c r="AU64" s="34">
        <f>IFERROR(VLOOKUP(B64,'[1]1-BASE'!D$1:DA$65536,52,0),"")</f>
        <v>0</v>
      </c>
      <c r="AV64" s="34">
        <f>IFERROR(VLOOKUP(B64,'[1]1-BASE'!D$1:DA$65536,53,0),"")</f>
        <v>0</v>
      </c>
      <c r="AW64" s="34">
        <f>IFERROR(VLOOKUP(B64,'[1]1-BASE'!D$1:DA$65536,54,0),"")</f>
        <v>0</v>
      </c>
      <c r="AX64" s="34">
        <f>IFERROR(VLOOKUP(B64,'[1]1-BASE'!D$1:DA$65536,55,0),"")</f>
        <v>0</v>
      </c>
      <c r="AY64" s="34">
        <f>IFERROR(VLOOKUP(B64,'[1]1-BASE'!D$1:DA$65536,87,0),"")</f>
        <v>0</v>
      </c>
      <c r="AZ64" s="34">
        <f>IFERROR(VLOOKUP(B64,'[1]1-BASE'!D$1:DA$65536,86,0),"")</f>
        <v>0</v>
      </c>
      <c r="BA64" s="34">
        <f>IFERROR(VLOOKUP(B64,'[1]1-BASE'!D$1:DA$65536,76,0),"")</f>
        <v>0</v>
      </c>
      <c r="BB64" s="34">
        <f>IFERROR(VLOOKUP(B64,'[1]1-BASE'!D$1:DA$65536,77,0),"")</f>
        <v>0</v>
      </c>
      <c r="BC64" s="34">
        <f>IFERROR(VLOOKUP(B64,'[1]1-BASE'!D$1:DA$65536,78,0),"")</f>
        <v>0</v>
      </c>
      <c r="BD64" s="34">
        <f>IFERROR(VLOOKUP(B64,'[1]1-BASE'!D$1:DA$65536,79,0),"")</f>
        <v>0</v>
      </c>
      <c r="BE64" s="34">
        <f>IFERROR(VLOOKUP(B64,'[1]1-BASE'!D$1:DA$65536,80,0),"")</f>
        <v>0</v>
      </c>
      <c r="BF64" s="34">
        <f>IFERROR(VLOOKUP(B64,'[1]1-BASE'!D$1:DA$65536,83,0),"")</f>
        <v>0</v>
      </c>
      <c r="BG64" s="34">
        <f>IFERROR(VLOOKUP(B64,'[1]1-BASE'!D$1:DA$65536,84,0),"")</f>
        <v>0</v>
      </c>
      <c r="BH64" s="34">
        <f>IFERROR(VLOOKUP(B64,'[1]1-BASE'!D$1:DA$65536,81,0),"")</f>
        <v>0</v>
      </c>
      <c r="BI64" s="34">
        <f>IFERROR(VLOOKUP(B64,'[1]1-BASE'!D$1:DA$65536,85,0),"")</f>
        <v>0</v>
      </c>
      <c r="BJ64" s="34">
        <f>IFERROR(VLOOKUP(B64,'[1]1-BASE'!D$1:DA$65536,56,0),"")</f>
        <v>0</v>
      </c>
      <c r="BK64" s="34">
        <f>IFERROR(VLOOKUP(B64,'[1]1-BASE'!D$1:DA$65536,58,0),"")</f>
        <v>0</v>
      </c>
      <c r="BL64" s="34">
        <f>IFERROR(VLOOKUP(B64,'[1]1-BASE'!D$1:DA$65536,59,0),"")</f>
        <v>0</v>
      </c>
      <c r="BM64" s="34">
        <f>IFERROR(VLOOKUP(B64,'[1]1-BASE'!D$1:DA$65536,61,0),"")</f>
        <v>0</v>
      </c>
      <c r="BN64" s="34">
        <f>IFERROR(VLOOKUP(B64,'[1]1-BASE'!D$1:DA$65536,63,0),"")</f>
        <v>0</v>
      </c>
      <c r="BO64" s="34">
        <f>IFERROR(VLOOKUP(B64,'[1]1-BASE'!D$1:DA$65536,65,0),"")</f>
        <v>0</v>
      </c>
      <c r="BP64" s="34">
        <f>IFERROR(VLOOKUP(B64,'[1]1-BASE'!D$1:DA$65536,57,0),"")</f>
        <v>0</v>
      </c>
      <c r="BQ64" s="34">
        <f>IFERROR(VLOOKUP(B64,'[1]1-BASE'!D$1:DA$65536,60,0),"")</f>
        <v>0</v>
      </c>
      <c r="BR64" s="34">
        <f>IFERROR(VLOOKUP(B64,'[1]1-BASE'!D$1:DA$65536,62,0),"")</f>
        <v>0</v>
      </c>
      <c r="BS64" s="34">
        <f>IFERROR(VLOOKUP(B64,'[1]1-BASE'!D$1:DA$65536,64,0),"")</f>
        <v>0</v>
      </c>
      <c r="BT64" s="34">
        <f>IFERROR(VLOOKUP(B64,'[1]1-BASE'!D$1:DA$65536,66,0),"")</f>
        <v>0</v>
      </c>
      <c r="BU64" s="34">
        <f>IFERROR(VLOOKUP(B64,'[1]1-BASE'!D$1:DA$65536,67,0),"")</f>
        <v>0</v>
      </c>
      <c r="BV64" s="34">
        <f>IFERROR(VLOOKUP(B64,'[1]1-BASE'!D$1:DA$65536,68,0),"")</f>
        <v>0</v>
      </c>
      <c r="BW64" s="34">
        <f>IFERROR(VLOOKUP(B64,'[1]1-BASE'!D$1:DA$65536,69,0),"")</f>
        <v>0</v>
      </c>
      <c r="BX64" s="34">
        <f>IFERROR(VLOOKUP(B64,'[1]1-BASE'!D$1:DA$65536,70,0),"")</f>
        <v>0</v>
      </c>
      <c r="BY64" s="34">
        <f>IFERROR(VLOOKUP(B64,'[1]1-BASE'!D$1:DA$65536,71,0),"")</f>
        <v>2</v>
      </c>
      <c r="BZ64" s="34">
        <f>IFERROR(VLOOKUP(B64,'[1]1-BASE'!D$1:DA$65536,72,0),"")</f>
        <v>1</v>
      </c>
      <c r="CA64" s="34">
        <f>IFERROR(VLOOKUP(B64,'[1]1-BASE'!D$1:DA$65536,73,0),"")</f>
        <v>0</v>
      </c>
      <c r="CB64" s="34">
        <f>IFERROR(VLOOKUP(B64,'[1]1-BASE'!D$1:DA$65536,74,0),"")</f>
        <v>0</v>
      </c>
      <c r="CC64" s="34">
        <f>IFERROR(VLOOKUP(B64,'[1]1-BASE'!D$1:DA$65536,75,0),"")</f>
        <v>0</v>
      </c>
      <c r="CD64" s="34">
        <f>IFERROR(VLOOKUP(B64,'[1]1-BASE'!D$1:DA$65536,82,0),"")</f>
        <v>0</v>
      </c>
    </row>
    <row r="65" spans="1:82" s="35" customFormat="1" ht="75" customHeight="1">
      <c r="A65" s="27"/>
      <c r="B65" s="28" t="s">
        <v>168</v>
      </c>
      <c r="C65" s="29" t="str">
        <f>IFERROR(VLOOKUP(B65,'[1]1-BASE'!D$1:CB$65536,2,0),"")</f>
        <v>303G6S0</v>
      </c>
      <c r="D65" s="29" t="str">
        <f>IFERROR(VLOOKUP(B65,'[1]1-BASE'!D$1:CB$65536,3,0),"")</f>
        <v>OIANO SWEAT</v>
      </c>
      <c r="E65" s="29" t="str">
        <f>IFERROR(VLOOKUP(B65,'[1]1-BASE'!D$1:CB$65536,4,0),"")</f>
        <v>909</v>
      </c>
      <c r="F65" s="29" t="str">
        <f>IFERROR(VLOOKUP(B65,'[1]1-BASE'!D$1:CB$65536,5,0),"")</f>
        <v>BLACK/MILITARY</v>
      </c>
      <c r="G65" s="27" t="str">
        <f>IFERROR(VLOOKUP(B65,'[1]1-BASE'!D$1:CB$65536,15,0),"")</f>
        <v>HIVER 2018</v>
      </c>
      <c r="H65" s="27" t="str">
        <f>IFERROR(VLOOKUP(B65,'[1]1-BASE'!D$1:CB$65536,17,0),"")</f>
        <v>MAN</v>
      </c>
      <c r="I65" s="30">
        <f>IFERROR(VLOOKUP(B65,'[1]1-BASE'!D$1:CB$65536,7,0),"")</f>
        <v>50</v>
      </c>
      <c r="J65" s="31">
        <f t="shared" si="2"/>
        <v>25</v>
      </c>
      <c r="K65" s="30">
        <f>IFERROR(VLOOKUP(B65,'[1]1-BASE'!D$1:CB$65536,8,0),"")</f>
        <v>0</v>
      </c>
      <c r="L65" s="31">
        <f t="shared" si="3"/>
        <v>0</v>
      </c>
      <c r="M65" s="29" t="str">
        <f>IFERROR(VLOOKUP(B65,'[1]1-BASE'!D$1:CB$65536,18,0),"")</f>
        <v>(vide)</v>
      </c>
      <c r="N65" s="32" t="str">
        <f>IFERROR(VLOOKUP(B65,'[1]1-BASE'!D$1:CB$65536,19,0),"")</f>
        <v>PCS</v>
      </c>
      <c r="O65" s="32">
        <f>IFERROR(VLOOKUP(B65,'[1]1-BASE'!D$1:CB$65536,20,0),"")</f>
        <v>8</v>
      </c>
      <c r="P65" s="33">
        <f>IFERROR(VLOOKUP(B65,'[1]1-BASE'!D$1:CB$65536,21,0),"")</f>
        <v>8</v>
      </c>
      <c r="Q65" s="34">
        <f>IFERROR(VLOOKUP(B65,'[1]1-BASE'!D$1:DA$65536,22,0),"")</f>
        <v>0</v>
      </c>
      <c r="R65" s="34">
        <f>IFERROR(VLOOKUP(B65,'[1]1-BASE'!D$1:DA$65536,23,0),"")</f>
        <v>0</v>
      </c>
      <c r="S65" s="34">
        <f>IFERROR(VLOOKUP(B65,'[1]1-BASE'!D$1:DA$65536,24,0),"")</f>
        <v>0</v>
      </c>
      <c r="T65" s="34">
        <f>IFERROR(VLOOKUP(B65,'[1]1-BASE'!D$1:DA$65536,25,0),"")</f>
        <v>0</v>
      </c>
      <c r="U65" s="34">
        <f>IFERROR(VLOOKUP(B65,'[1]1-BASE'!D$1:DA$65536,26,0),"")</f>
        <v>0</v>
      </c>
      <c r="V65" s="34">
        <f>IFERROR(VLOOKUP(B65,'[1]1-BASE'!D$1:DA$65536,27,0),"")</f>
        <v>0</v>
      </c>
      <c r="W65" s="34">
        <f>IFERROR(VLOOKUP(B65,'[1]1-BASE'!D$1:DA$65536,28,0),"")</f>
        <v>0</v>
      </c>
      <c r="X65" s="34">
        <f>IFERROR(VLOOKUP(B65,'[1]1-BASE'!D$1:DA$65536,29,0),"")</f>
        <v>0</v>
      </c>
      <c r="Y65" s="34">
        <f>IFERROR(VLOOKUP(B65,'[1]1-BASE'!D$1:DA$65536,30,0),"")</f>
        <v>0</v>
      </c>
      <c r="Z65" s="34">
        <f>IFERROR(VLOOKUP(B65,'[1]1-BASE'!D$1:DA$65536,31,0),"")</f>
        <v>0</v>
      </c>
      <c r="AA65" s="34">
        <f>IFERROR(VLOOKUP(B65,'[1]1-BASE'!D$1:DA$65536,32,0),"")</f>
        <v>0</v>
      </c>
      <c r="AB65" s="34">
        <f>IFERROR(VLOOKUP(B65,'[1]1-BASE'!D$1:DA$65536,33,0),"")</f>
        <v>0</v>
      </c>
      <c r="AC65" s="34">
        <f>IFERROR(VLOOKUP(B65,'[1]1-BASE'!D$1:DA$65536,34,0),"")</f>
        <v>0</v>
      </c>
      <c r="AD65" s="34">
        <f>IFERROR(VLOOKUP(B65,'[1]1-BASE'!D$1:DA$65536,35,0),"")</f>
        <v>0</v>
      </c>
      <c r="AE65" s="34">
        <f>IFERROR(VLOOKUP(B65,'[1]1-BASE'!D$1:DA$65536,36,0),"")</f>
        <v>0</v>
      </c>
      <c r="AF65" s="34">
        <f>IFERROR(VLOOKUP(B65,'[1]1-BASE'!D$1:DA$65536,37,0),"")</f>
        <v>0</v>
      </c>
      <c r="AG65" s="34">
        <f>IFERROR(VLOOKUP(B65,'[1]1-BASE'!D$1:DA$65536,38,0),"")</f>
        <v>0</v>
      </c>
      <c r="AH65" s="34">
        <f>IFERROR(VLOOKUP(B65,'[1]1-BASE'!D$1:DA$65536,39,0),"")</f>
        <v>0</v>
      </c>
      <c r="AI65" s="34">
        <f>IFERROR(VLOOKUP(B65,'[1]1-BASE'!D$1:DA$65536,40,0),"")</f>
        <v>0</v>
      </c>
      <c r="AJ65" s="34">
        <f>IFERROR(VLOOKUP(B65,'[1]1-BASE'!D$1:DA$65536,41,0),"")</f>
        <v>0</v>
      </c>
      <c r="AK65" s="34">
        <f>IFERROR(VLOOKUP(B65,'[1]1-BASE'!D$1:DA$65536,42,0),"")</f>
        <v>0</v>
      </c>
      <c r="AL65" s="34">
        <f>IFERROR(VLOOKUP(B65,'[1]1-BASE'!D$1:DA$65536,43,0),"")</f>
        <v>0</v>
      </c>
      <c r="AM65" s="34">
        <f>IFERROR(VLOOKUP(B65,'[1]1-BASE'!D$1:DA$65536,44,0),"")</f>
        <v>0</v>
      </c>
      <c r="AN65" s="34">
        <f>IFERROR(VLOOKUP(B65,'[1]1-BASE'!D$1:DA$65536,45,0),"")</f>
        <v>0</v>
      </c>
      <c r="AO65" s="34">
        <f>IFERROR(VLOOKUP(B65,'[1]1-BASE'!D$1:DA$65536,46,0),"")</f>
        <v>0</v>
      </c>
      <c r="AP65" s="34">
        <f>IFERROR(VLOOKUP(B65,'[1]1-BASE'!D$1:DA$65536,47,0),"")</f>
        <v>0</v>
      </c>
      <c r="AQ65" s="34">
        <f>IFERROR(VLOOKUP(B65,'[1]1-BASE'!D$1:DA$65536,48,0),"")</f>
        <v>0</v>
      </c>
      <c r="AR65" s="34">
        <f>IFERROR(VLOOKUP(B65,'[1]1-BASE'!D$1:DA$65536,49,0),"")</f>
        <v>0</v>
      </c>
      <c r="AS65" s="34">
        <f>IFERROR(VLOOKUP(B65,'[1]1-BASE'!D$1:DA$65536,50,0),"")</f>
        <v>0</v>
      </c>
      <c r="AT65" s="34">
        <f>IFERROR(VLOOKUP(B65,'[1]1-BASE'!D$1:DA$65536,51,0),"")</f>
        <v>0</v>
      </c>
      <c r="AU65" s="34">
        <f>IFERROR(VLOOKUP(B65,'[1]1-BASE'!D$1:DA$65536,52,0),"")</f>
        <v>0</v>
      </c>
      <c r="AV65" s="34">
        <f>IFERROR(VLOOKUP(B65,'[1]1-BASE'!D$1:DA$65536,53,0),"")</f>
        <v>0</v>
      </c>
      <c r="AW65" s="34">
        <f>IFERROR(VLOOKUP(B65,'[1]1-BASE'!D$1:DA$65536,54,0),"")</f>
        <v>0</v>
      </c>
      <c r="AX65" s="34">
        <f>IFERROR(VLOOKUP(B65,'[1]1-BASE'!D$1:DA$65536,55,0),"")</f>
        <v>0</v>
      </c>
      <c r="AY65" s="34">
        <f>IFERROR(VLOOKUP(B65,'[1]1-BASE'!D$1:DA$65536,87,0),"")</f>
        <v>0</v>
      </c>
      <c r="AZ65" s="34">
        <f>IFERROR(VLOOKUP(B65,'[1]1-BASE'!D$1:DA$65536,86,0),"")</f>
        <v>0</v>
      </c>
      <c r="BA65" s="34">
        <f>IFERROR(VLOOKUP(B65,'[1]1-BASE'!D$1:DA$65536,76,0),"")</f>
        <v>0</v>
      </c>
      <c r="BB65" s="34">
        <f>IFERROR(VLOOKUP(B65,'[1]1-BASE'!D$1:DA$65536,77,0),"")</f>
        <v>0</v>
      </c>
      <c r="BC65" s="34">
        <f>IFERROR(VLOOKUP(B65,'[1]1-BASE'!D$1:DA$65536,78,0),"")</f>
        <v>0</v>
      </c>
      <c r="BD65" s="34">
        <f>IFERROR(VLOOKUP(B65,'[1]1-BASE'!D$1:DA$65536,79,0),"")</f>
        <v>0</v>
      </c>
      <c r="BE65" s="34">
        <f>IFERROR(VLOOKUP(B65,'[1]1-BASE'!D$1:DA$65536,80,0),"")</f>
        <v>0</v>
      </c>
      <c r="BF65" s="34">
        <f>IFERROR(VLOOKUP(B65,'[1]1-BASE'!D$1:DA$65536,83,0),"")</f>
        <v>0</v>
      </c>
      <c r="BG65" s="34">
        <f>IFERROR(VLOOKUP(B65,'[1]1-BASE'!D$1:DA$65536,84,0),"")</f>
        <v>0</v>
      </c>
      <c r="BH65" s="34">
        <f>IFERROR(VLOOKUP(B65,'[1]1-BASE'!D$1:DA$65536,81,0),"")</f>
        <v>0</v>
      </c>
      <c r="BI65" s="34">
        <f>IFERROR(VLOOKUP(B65,'[1]1-BASE'!D$1:DA$65536,85,0),"")</f>
        <v>0</v>
      </c>
      <c r="BJ65" s="34">
        <f>IFERROR(VLOOKUP(B65,'[1]1-BASE'!D$1:DA$65536,56,0),"")</f>
        <v>0</v>
      </c>
      <c r="BK65" s="34">
        <f>IFERROR(VLOOKUP(B65,'[1]1-BASE'!D$1:DA$65536,58,0),"")</f>
        <v>0</v>
      </c>
      <c r="BL65" s="34">
        <f>IFERROR(VLOOKUP(B65,'[1]1-BASE'!D$1:DA$65536,59,0),"")</f>
        <v>0</v>
      </c>
      <c r="BM65" s="34">
        <f>IFERROR(VLOOKUP(B65,'[1]1-BASE'!D$1:DA$65536,61,0),"")</f>
        <v>0</v>
      </c>
      <c r="BN65" s="34">
        <f>IFERROR(VLOOKUP(B65,'[1]1-BASE'!D$1:DA$65536,63,0),"")</f>
        <v>0</v>
      </c>
      <c r="BO65" s="34">
        <f>IFERROR(VLOOKUP(B65,'[1]1-BASE'!D$1:DA$65536,65,0),"")</f>
        <v>0</v>
      </c>
      <c r="BP65" s="34">
        <f>IFERROR(VLOOKUP(B65,'[1]1-BASE'!D$1:DA$65536,57,0),"")</f>
        <v>0</v>
      </c>
      <c r="BQ65" s="34">
        <f>IFERROR(VLOOKUP(B65,'[1]1-BASE'!D$1:DA$65536,60,0),"")</f>
        <v>0</v>
      </c>
      <c r="BR65" s="34">
        <f>IFERROR(VLOOKUP(B65,'[1]1-BASE'!D$1:DA$65536,62,0),"")</f>
        <v>0</v>
      </c>
      <c r="BS65" s="34">
        <f>IFERROR(VLOOKUP(B65,'[1]1-BASE'!D$1:DA$65536,64,0),"")</f>
        <v>0</v>
      </c>
      <c r="BT65" s="34">
        <f>IFERROR(VLOOKUP(B65,'[1]1-BASE'!D$1:DA$65536,66,0),"")</f>
        <v>0</v>
      </c>
      <c r="BU65" s="34">
        <f>IFERROR(VLOOKUP(B65,'[1]1-BASE'!D$1:DA$65536,67,0),"")</f>
        <v>0</v>
      </c>
      <c r="BV65" s="34">
        <f>IFERROR(VLOOKUP(B65,'[1]1-BASE'!D$1:DA$65536,68,0),"")</f>
        <v>0</v>
      </c>
      <c r="BW65" s="34">
        <f>IFERROR(VLOOKUP(B65,'[1]1-BASE'!D$1:DA$65536,69,0),"")</f>
        <v>3</v>
      </c>
      <c r="BX65" s="34">
        <f>IFERROR(VLOOKUP(B65,'[1]1-BASE'!D$1:DA$65536,70,0),"")</f>
        <v>2</v>
      </c>
      <c r="BY65" s="34">
        <f>IFERROR(VLOOKUP(B65,'[1]1-BASE'!D$1:DA$65536,71,0),"")</f>
        <v>3</v>
      </c>
      <c r="BZ65" s="34">
        <f>IFERROR(VLOOKUP(B65,'[1]1-BASE'!D$1:DA$65536,72,0),"")</f>
        <v>0</v>
      </c>
      <c r="CA65" s="34">
        <f>IFERROR(VLOOKUP(B65,'[1]1-BASE'!D$1:DA$65536,73,0),"")</f>
        <v>0</v>
      </c>
      <c r="CB65" s="34">
        <f>IFERROR(VLOOKUP(B65,'[1]1-BASE'!D$1:DA$65536,74,0),"")</f>
        <v>0</v>
      </c>
      <c r="CC65" s="34">
        <f>IFERROR(VLOOKUP(B65,'[1]1-BASE'!D$1:DA$65536,75,0),"")</f>
        <v>0</v>
      </c>
      <c r="CD65" s="34">
        <f>IFERROR(VLOOKUP(B65,'[1]1-BASE'!D$1:DA$65536,82,0),"")</f>
        <v>0</v>
      </c>
    </row>
    <row r="66" spans="1:82" s="35" customFormat="1" ht="75" customHeight="1">
      <c r="A66" s="27"/>
      <c r="B66" s="28" t="s">
        <v>169</v>
      </c>
      <c r="C66" s="29" t="str">
        <f>IFERROR(VLOOKUP(B66,'[1]1-BASE'!D$1:CB$65536,2,0),"")</f>
        <v>303G6S0</v>
      </c>
      <c r="D66" s="29" t="str">
        <f>IFERROR(VLOOKUP(B66,'[1]1-BASE'!D$1:CB$65536,3,0),"")</f>
        <v>OIANO SWEAT</v>
      </c>
      <c r="E66" s="29" t="str">
        <f>IFERROR(VLOOKUP(B66,'[1]1-BASE'!D$1:CB$65536,4,0),"")</f>
        <v>910</v>
      </c>
      <c r="F66" s="29" t="str">
        <f>IFERROR(VLOOKUP(B66,'[1]1-BASE'!D$1:CB$65536,5,0),"")</f>
        <v>GREEN LICHENE</v>
      </c>
      <c r="G66" s="27" t="str">
        <f>IFERROR(VLOOKUP(B66,'[1]1-BASE'!D$1:CB$65536,15,0),"")</f>
        <v>HIVER 2018</v>
      </c>
      <c r="H66" s="27" t="str">
        <f>IFERROR(VLOOKUP(B66,'[1]1-BASE'!D$1:CB$65536,17,0),"")</f>
        <v>MAN</v>
      </c>
      <c r="I66" s="30">
        <f>IFERROR(VLOOKUP(B66,'[1]1-BASE'!D$1:CB$65536,7,0),"")</f>
        <v>50</v>
      </c>
      <c r="J66" s="31">
        <f t="shared" si="2"/>
        <v>25</v>
      </c>
      <c r="K66" s="30">
        <f>IFERROR(VLOOKUP(B66,'[1]1-BASE'!D$1:CB$65536,8,0),"")</f>
        <v>0</v>
      </c>
      <c r="L66" s="31">
        <f t="shared" si="3"/>
        <v>0</v>
      </c>
      <c r="M66" s="29" t="str">
        <f>IFERROR(VLOOKUP(B66,'[1]1-BASE'!D$1:CB$65536,18,0),"")</f>
        <v>(vide)</v>
      </c>
      <c r="N66" s="32" t="str">
        <f>IFERROR(VLOOKUP(B66,'[1]1-BASE'!D$1:CB$65536,19,0),"")</f>
        <v>PCS</v>
      </c>
      <c r="O66" s="32">
        <f>IFERROR(VLOOKUP(B66,'[1]1-BASE'!D$1:CB$65536,20,0),"")</f>
        <v>6</v>
      </c>
      <c r="P66" s="33">
        <f>IFERROR(VLOOKUP(B66,'[1]1-BASE'!D$1:CB$65536,21,0),"")</f>
        <v>6</v>
      </c>
      <c r="Q66" s="34">
        <f>IFERROR(VLOOKUP(B66,'[1]1-BASE'!D$1:DA$65536,22,0),"")</f>
        <v>0</v>
      </c>
      <c r="R66" s="34">
        <f>IFERROR(VLOOKUP(B66,'[1]1-BASE'!D$1:DA$65536,23,0),"")</f>
        <v>0</v>
      </c>
      <c r="S66" s="34">
        <f>IFERROR(VLOOKUP(B66,'[1]1-BASE'!D$1:DA$65536,24,0),"")</f>
        <v>0</v>
      </c>
      <c r="T66" s="34">
        <f>IFERROR(VLOOKUP(B66,'[1]1-BASE'!D$1:DA$65536,25,0),"")</f>
        <v>0</v>
      </c>
      <c r="U66" s="34">
        <f>IFERROR(VLOOKUP(B66,'[1]1-BASE'!D$1:DA$65536,26,0),"")</f>
        <v>0</v>
      </c>
      <c r="V66" s="34">
        <f>IFERROR(VLOOKUP(B66,'[1]1-BASE'!D$1:DA$65536,27,0),"")</f>
        <v>0</v>
      </c>
      <c r="W66" s="34">
        <f>IFERROR(VLOOKUP(B66,'[1]1-BASE'!D$1:DA$65536,28,0),"")</f>
        <v>0</v>
      </c>
      <c r="X66" s="34">
        <f>IFERROR(VLOOKUP(B66,'[1]1-BASE'!D$1:DA$65536,29,0),"")</f>
        <v>0</v>
      </c>
      <c r="Y66" s="34">
        <f>IFERROR(VLOOKUP(B66,'[1]1-BASE'!D$1:DA$65536,30,0),"")</f>
        <v>0</v>
      </c>
      <c r="Z66" s="34">
        <f>IFERROR(VLOOKUP(B66,'[1]1-BASE'!D$1:DA$65536,31,0),"")</f>
        <v>0</v>
      </c>
      <c r="AA66" s="34">
        <f>IFERROR(VLOOKUP(B66,'[1]1-BASE'!D$1:DA$65536,32,0),"")</f>
        <v>0</v>
      </c>
      <c r="AB66" s="34">
        <f>IFERROR(VLOOKUP(B66,'[1]1-BASE'!D$1:DA$65536,33,0),"")</f>
        <v>0</v>
      </c>
      <c r="AC66" s="34">
        <f>IFERROR(VLOOKUP(B66,'[1]1-BASE'!D$1:DA$65536,34,0),"")</f>
        <v>0</v>
      </c>
      <c r="AD66" s="34">
        <f>IFERROR(VLOOKUP(B66,'[1]1-BASE'!D$1:DA$65536,35,0),"")</f>
        <v>0</v>
      </c>
      <c r="AE66" s="34">
        <f>IFERROR(VLOOKUP(B66,'[1]1-BASE'!D$1:DA$65536,36,0),"")</f>
        <v>0</v>
      </c>
      <c r="AF66" s="34">
        <f>IFERROR(VLOOKUP(B66,'[1]1-BASE'!D$1:DA$65536,37,0),"")</f>
        <v>0</v>
      </c>
      <c r="AG66" s="34">
        <f>IFERROR(VLOOKUP(B66,'[1]1-BASE'!D$1:DA$65536,38,0),"")</f>
        <v>0</v>
      </c>
      <c r="AH66" s="34">
        <f>IFERROR(VLOOKUP(B66,'[1]1-BASE'!D$1:DA$65536,39,0),"")</f>
        <v>0</v>
      </c>
      <c r="AI66" s="34">
        <f>IFERROR(VLOOKUP(B66,'[1]1-BASE'!D$1:DA$65536,40,0),"")</f>
        <v>0</v>
      </c>
      <c r="AJ66" s="34">
        <f>IFERROR(VLOOKUP(B66,'[1]1-BASE'!D$1:DA$65536,41,0),"")</f>
        <v>0</v>
      </c>
      <c r="AK66" s="34">
        <f>IFERROR(VLOOKUP(B66,'[1]1-BASE'!D$1:DA$65536,42,0),"")</f>
        <v>0</v>
      </c>
      <c r="AL66" s="34">
        <f>IFERROR(VLOOKUP(B66,'[1]1-BASE'!D$1:DA$65536,43,0),"")</f>
        <v>0</v>
      </c>
      <c r="AM66" s="34">
        <f>IFERROR(VLOOKUP(B66,'[1]1-BASE'!D$1:DA$65536,44,0),"")</f>
        <v>0</v>
      </c>
      <c r="AN66" s="34">
        <f>IFERROR(VLOOKUP(B66,'[1]1-BASE'!D$1:DA$65536,45,0),"")</f>
        <v>0</v>
      </c>
      <c r="AO66" s="34">
        <f>IFERROR(VLOOKUP(B66,'[1]1-BASE'!D$1:DA$65536,46,0),"")</f>
        <v>0</v>
      </c>
      <c r="AP66" s="34">
        <f>IFERROR(VLOOKUP(B66,'[1]1-BASE'!D$1:DA$65536,47,0),"")</f>
        <v>0</v>
      </c>
      <c r="AQ66" s="34">
        <f>IFERROR(VLOOKUP(B66,'[1]1-BASE'!D$1:DA$65536,48,0),"")</f>
        <v>0</v>
      </c>
      <c r="AR66" s="34">
        <f>IFERROR(VLOOKUP(B66,'[1]1-BASE'!D$1:DA$65536,49,0),"")</f>
        <v>0</v>
      </c>
      <c r="AS66" s="34">
        <f>IFERROR(VLOOKUP(B66,'[1]1-BASE'!D$1:DA$65536,50,0),"")</f>
        <v>0</v>
      </c>
      <c r="AT66" s="34">
        <f>IFERROR(VLOOKUP(B66,'[1]1-BASE'!D$1:DA$65536,51,0),"")</f>
        <v>0</v>
      </c>
      <c r="AU66" s="34">
        <f>IFERROR(VLOOKUP(B66,'[1]1-BASE'!D$1:DA$65536,52,0),"")</f>
        <v>0</v>
      </c>
      <c r="AV66" s="34">
        <f>IFERROR(VLOOKUP(B66,'[1]1-BASE'!D$1:DA$65536,53,0),"")</f>
        <v>0</v>
      </c>
      <c r="AW66" s="34">
        <f>IFERROR(VLOOKUP(B66,'[1]1-BASE'!D$1:DA$65536,54,0),"")</f>
        <v>0</v>
      </c>
      <c r="AX66" s="34">
        <f>IFERROR(VLOOKUP(B66,'[1]1-BASE'!D$1:DA$65536,55,0),"")</f>
        <v>0</v>
      </c>
      <c r="AY66" s="34">
        <f>IFERROR(VLOOKUP(B66,'[1]1-BASE'!D$1:DA$65536,87,0),"")</f>
        <v>0</v>
      </c>
      <c r="AZ66" s="34">
        <f>IFERROR(VLOOKUP(B66,'[1]1-BASE'!D$1:DA$65536,86,0),"")</f>
        <v>0</v>
      </c>
      <c r="BA66" s="34">
        <f>IFERROR(VLOOKUP(B66,'[1]1-BASE'!D$1:DA$65536,76,0),"")</f>
        <v>0</v>
      </c>
      <c r="BB66" s="34">
        <f>IFERROR(VLOOKUP(B66,'[1]1-BASE'!D$1:DA$65536,77,0),"")</f>
        <v>0</v>
      </c>
      <c r="BC66" s="34">
        <f>IFERROR(VLOOKUP(B66,'[1]1-BASE'!D$1:DA$65536,78,0),"")</f>
        <v>0</v>
      </c>
      <c r="BD66" s="34">
        <f>IFERROR(VLOOKUP(B66,'[1]1-BASE'!D$1:DA$65536,79,0),"")</f>
        <v>0</v>
      </c>
      <c r="BE66" s="34">
        <f>IFERROR(VLOOKUP(B66,'[1]1-BASE'!D$1:DA$65536,80,0),"")</f>
        <v>0</v>
      </c>
      <c r="BF66" s="34">
        <f>IFERROR(VLOOKUP(B66,'[1]1-BASE'!D$1:DA$65536,83,0),"")</f>
        <v>0</v>
      </c>
      <c r="BG66" s="34">
        <f>IFERROR(VLOOKUP(B66,'[1]1-BASE'!D$1:DA$65536,84,0),"")</f>
        <v>0</v>
      </c>
      <c r="BH66" s="34">
        <f>IFERROR(VLOOKUP(B66,'[1]1-BASE'!D$1:DA$65536,81,0),"")</f>
        <v>0</v>
      </c>
      <c r="BI66" s="34">
        <f>IFERROR(VLOOKUP(B66,'[1]1-BASE'!D$1:DA$65536,85,0),"")</f>
        <v>0</v>
      </c>
      <c r="BJ66" s="34">
        <f>IFERROR(VLOOKUP(B66,'[1]1-BASE'!D$1:DA$65536,56,0),"")</f>
        <v>0</v>
      </c>
      <c r="BK66" s="34">
        <f>IFERROR(VLOOKUP(B66,'[1]1-BASE'!D$1:DA$65536,58,0),"")</f>
        <v>0</v>
      </c>
      <c r="BL66" s="34">
        <f>IFERROR(VLOOKUP(B66,'[1]1-BASE'!D$1:DA$65536,59,0),"")</f>
        <v>0</v>
      </c>
      <c r="BM66" s="34">
        <f>IFERROR(VLOOKUP(B66,'[1]1-BASE'!D$1:DA$65536,61,0),"")</f>
        <v>0</v>
      </c>
      <c r="BN66" s="34">
        <f>IFERROR(VLOOKUP(B66,'[1]1-BASE'!D$1:DA$65536,63,0),"")</f>
        <v>0</v>
      </c>
      <c r="BO66" s="34">
        <f>IFERROR(VLOOKUP(B66,'[1]1-BASE'!D$1:DA$65536,65,0),"")</f>
        <v>0</v>
      </c>
      <c r="BP66" s="34">
        <f>IFERROR(VLOOKUP(B66,'[1]1-BASE'!D$1:DA$65536,57,0),"")</f>
        <v>0</v>
      </c>
      <c r="BQ66" s="34">
        <f>IFERROR(VLOOKUP(B66,'[1]1-BASE'!D$1:DA$65536,60,0),"")</f>
        <v>0</v>
      </c>
      <c r="BR66" s="34">
        <f>IFERROR(VLOOKUP(B66,'[1]1-BASE'!D$1:DA$65536,62,0),"")</f>
        <v>0</v>
      </c>
      <c r="BS66" s="34">
        <f>IFERROR(VLOOKUP(B66,'[1]1-BASE'!D$1:DA$65536,64,0),"")</f>
        <v>0</v>
      </c>
      <c r="BT66" s="34">
        <f>IFERROR(VLOOKUP(B66,'[1]1-BASE'!D$1:DA$65536,66,0),"")</f>
        <v>0</v>
      </c>
      <c r="BU66" s="34">
        <f>IFERROR(VLOOKUP(B66,'[1]1-BASE'!D$1:DA$65536,67,0),"")</f>
        <v>0</v>
      </c>
      <c r="BV66" s="34">
        <f>IFERROR(VLOOKUP(B66,'[1]1-BASE'!D$1:DA$65536,68,0),"")</f>
        <v>0</v>
      </c>
      <c r="BW66" s="34">
        <f>IFERROR(VLOOKUP(B66,'[1]1-BASE'!D$1:DA$65536,69,0),"")</f>
        <v>3</v>
      </c>
      <c r="BX66" s="34">
        <f>IFERROR(VLOOKUP(B66,'[1]1-BASE'!D$1:DA$65536,70,0),"")</f>
        <v>0</v>
      </c>
      <c r="BY66" s="34">
        <f>IFERROR(VLOOKUP(B66,'[1]1-BASE'!D$1:DA$65536,71,0),"")</f>
        <v>3</v>
      </c>
      <c r="BZ66" s="34">
        <f>IFERROR(VLOOKUP(B66,'[1]1-BASE'!D$1:DA$65536,72,0),"")</f>
        <v>0</v>
      </c>
      <c r="CA66" s="34">
        <f>IFERROR(VLOOKUP(B66,'[1]1-BASE'!D$1:DA$65536,73,0),"")</f>
        <v>0</v>
      </c>
      <c r="CB66" s="34">
        <f>IFERROR(VLOOKUP(B66,'[1]1-BASE'!D$1:DA$65536,74,0),"")</f>
        <v>0</v>
      </c>
      <c r="CC66" s="34">
        <f>IFERROR(VLOOKUP(B66,'[1]1-BASE'!D$1:DA$65536,75,0),"")</f>
        <v>0</v>
      </c>
      <c r="CD66" s="34">
        <f>IFERROR(VLOOKUP(B66,'[1]1-BASE'!D$1:DA$65536,82,0),"")</f>
        <v>0</v>
      </c>
    </row>
    <row r="67" spans="1:82" s="35" customFormat="1" ht="75" customHeight="1">
      <c r="A67" s="27"/>
      <c r="B67" s="28" t="s">
        <v>170</v>
      </c>
      <c r="C67" s="29" t="str">
        <f>IFERROR(VLOOKUP(B67,'[1]1-BASE'!D$1:CB$65536,2,0),"")</f>
        <v>303G6T0</v>
      </c>
      <c r="D67" s="29" t="str">
        <f>IFERROR(VLOOKUP(B67,'[1]1-BASE'!D$1:CB$65536,3,0),"")</f>
        <v>OCCHIO HOODIE</v>
      </c>
      <c r="E67" s="29" t="str">
        <f>IFERROR(VLOOKUP(B67,'[1]1-BASE'!D$1:CB$65536,4,0),"")</f>
        <v>910</v>
      </c>
      <c r="F67" s="29" t="str">
        <f>IFERROR(VLOOKUP(B67,'[1]1-BASE'!D$1:CB$65536,5,0),"")</f>
        <v>GREEN LICHENE</v>
      </c>
      <c r="G67" s="27" t="str">
        <f>IFERROR(VLOOKUP(B67,'[1]1-BASE'!D$1:CB$65536,15,0),"")</f>
        <v>HIVER 2018</v>
      </c>
      <c r="H67" s="27" t="str">
        <f>IFERROR(VLOOKUP(B67,'[1]1-BASE'!D$1:CB$65536,17,0),"")</f>
        <v>MAN</v>
      </c>
      <c r="I67" s="30">
        <f>IFERROR(VLOOKUP(B67,'[1]1-BASE'!D$1:CB$65536,7,0),"")</f>
        <v>60</v>
      </c>
      <c r="J67" s="31">
        <f t="shared" si="2"/>
        <v>30</v>
      </c>
      <c r="K67" s="30">
        <f>IFERROR(VLOOKUP(B67,'[1]1-BASE'!D$1:CB$65536,8,0),"")</f>
        <v>0</v>
      </c>
      <c r="L67" s="31">
        <f t="shared" si="3"/>
        <v>0</v>
      </c>
      <c r="M67" s="29" t="str">
        <f>IFERROR(VLOOKUP(B67,'[1]1-BASE'!D$1:CB$65536,18,0),"")</f>
        <v>(vide)</v>
      </c>
      <c r="N67" s="32" t="str">
        <f>IFERROR(VLOOKUP(B67,'[1]1-BASE'!D$1:CB$65536,19,0),"")</f>
        <v>PCS</v>
      </c>
      <c r="O67" s="32">
        <f>IFERROR(VLOOKUP(B67,'[1]1-BASE'!D$1:CB$65536,20,0),"")</f>
        <v>12</v>
      </c>
      <c r="P67" s="33">
        <f>IFERROR(VLOOKUP(B67,'[1]1-BASE'!D$1:CB$65536,21,0),"")</f>
        <v>12</v>
      </c>
      <c r="Q67" s="34">
        <f>IFERROR(VLOOKUP(B67,'[1]1-BASE'!D$1:DA$65536,22,0),"")</f>
        <v>0</v>
      </c>
      <c r="R67" s="34">
        <f>IFERROR(VLOOKUP(B67,'[1]1-BASE'!D$1:DA$65536,23,0),"")</f>
        <v>0</v>
      </c>
      <c r="S67" s="34">
        <f>IFERROR(VLOOKUP(B67,'[1]1-BASE'!D$1:DA$65536,24,0),"")</f>
        <v>0</v>
      </c>
      <c r="T67" s="34">
        <f>IFERROR(VLOOKUP(B67,'[1]1-BASE'!D$1:DA$65536,25,0),"")</f>
        <v>0</v>
      </c>
      <c r="U67" s="34">
        <f>IFERROR(VLOOKUP(B67,'[1]1-BASE'!D$1:DA$65536,26,0),"")</f>
        <v>0</v>
      </c>
      <c r="V67" s="34">
        <f>IFERROR(VLOOKUP(B67,'[1]1-BASE'!D$1:DA$65536,27,0),"")</f>
        <v>0</v>
      </c>
      <c r="W67" s="34">
        <f>IFERROR(VLOOKUP(B67,'[1]1-BASE'!D$1:DA$65536,28,0),"")</f>
        <v>0</v>
      </c>
      <c r="X67" s="34">
        <f>IFERROR(VLOOKUP(B67,'[1]1-BASE'!D$1:DA$65536,29,0),"")</f>
        <v>0</v>
      </c>
      <c r="Y67" s="34">
        <f>IFERROR(VLOOKUP(B67,'[1]1-BASE'!D$1:DA$65536,30,0),"")</f>
        <v>0</v>
      </c>
      <c r="Z67" s="34">
        <f>IFERROR(VLOOKUP(B67,'[1]1-BASE'!D$1:DA$65536,31,0),"")</f>
        <v>0</v>
      </c>
      <c r="AA67" s="34">
        <f>IFERROR(VLOOKUP(B67,'[1]1-BASE'!D$1:DA$65536,32,0),"")</f>
        <v>0</v>
      </c>
      <c r="AB67" s="34">
        <f>IFERROR(VLOOKUP(B67,'[1]1-BASE'!D$1:DA$65536,33,0),"")</f>
        <v>0</v>
      </c>
      <c r="AC67" s="34">
        <f>IFERROR(VLOOKUP(B67,'[1]1-BASE'!D$1:DA$65536,34,0),"")</f>
        <v>0</v>
      </c>
      <c r="AD67" s="34">
        <f>IFERROR(VLOOKUP(B67,'[1]1-BASE'!D$1:DA$65536,35,0),"")</f>
        <v>0</v>
      </c>
      <c r="AE67" s="34">
        <f>IFERROR(VLOOKUP(B67,'[1]1-BASE'!D$1:DA$65536,36,0),"")</f>
        <v>0</v>
      </c>
      <c r="AF67" s="34">
        <f>IFERROR(VLOOKUP(B67,'[1]1-BASE'!D$1:DA$65536,37,0),"")</f>
        <v>0</v>
      </c>
      <c r="AG67" s="34">
        <f>IFERROR(VLOOKUP(B67,'[1]1-BASE'!D$1:DA$65536,38,0),"")</f>
        <v>0</v>
      </c>
      <c r="AH67" s="34">
        <f>IFERROR(VLOOKUP(B67,'[1]1-BASE'!D$1:DA$65536,39,0),"")</f>
        <v>0</v>
      </c>
      <c r="AI67" s="34">
        <f>IFERROR(VLOOKUP(B67,'[1]1-BASE'!D$1:DA$65536,40,0),"")</f>
        <v>0</v>
      </c>
      <c r="AJ67" s="34">
        <f>IFERROR(VLOOKUP(B67,'[1]1-BASE'!D$1:DA$65536,41,0),"")</f>
        <v>0</v>
      </c>
      <c r="AK67" s="34">
        <f>IFERROR(VLOOKUP(B67,'[1]1-BASE'!D$1:DA$65536,42,0),"")</f>
        <v>0</v>
      </c>
      <c r="AL67" s="34">
        <f>IFERROR(VLOOKUP(B67,'[1]1-BASE'!D$1:DA$65536,43,0),"")</f>
        <v>0</v>
      </c>
      <c r="AM67" s="34">
        <f>IFERROR(VLOOKUP(B67,'[1]1-BASE'!D$1:DA$65536,44,0),"")</f>
        <v>0</v>
      </c>
      <c r="AN67" s="34">
        <f>IFERROR(VLOOKUP(B67,'[1]1-BASE'!D$1:DA$65536,45,0),"")</f>
        <v>0</v>
      </c>
      <c r="AO67" s="34">
        <f>IFERROR(VLOOKUP(B67,'[1]1-BASE'!D$1:DA$65536,46,0),"")</f>
        <v>0</v>
      </c>
      <c r="AP67" s="34">
        <f>IFERROR(VLOOKUP(B67,'[1]1-BASE'!D$1:DA$65536,47,0),"")</f>
        <v>0</v>
      </c>
      <c r="AQ67" s="34">
        <f>IFERROR(VLOOKUP(B67,'[1]1-BASE'!D$1:DA$65536,48,0),"")</f>
        <v>0</v>
      </c>
      <c r="AR67" s="34">
        <f>IFERROR(VLOOKUP(B67,'[1]1-BASE'!D$1:DA$65536,49,0),"")</f>
        <v>0</v>
      </c>
      <c r="AS67" s="34">
        <f>IFERROR(VLOOKUP(B67,'[1]1-BASE'!D$1:DA$65536,50,0),"")</f>
        <v>0</v>
      </c>
      <c r="AT67" s="34">
        <f>IFERROR(VLOOKUP(B67,'[1]1-BASE'!D$1:DA$65536,51,0),"")</f>
        <v>0</v>
      </c>
      <c r="AU67" s="34">
        <f>IFERROR(VLOOKUP(B67,'[1]1-BASE'!D$1:DA$65536,52,0),"")</f>
        <v>0</v>
      </c>
      <c r="AV67" s="34">
        <f>IFERROR(VLOOKUP(B67,'[1]1-BASE'!D$1:DA$65536,53,0),"")</f>
        <v>0</v>
      </c>
      <c r="AW67" s="34">
        <f>IFERROR(VLOOKUP(B67,'[1]1-BASE'!D$1:DA$65536,54,0),"")</f>
        <v>0</v>
      </c>
      <c r="AX67" s="34">
        <f>IFERROR(VLOOKUP(B67,'[1]1-BASE'!D$1:DA$65536,55,0),"")</f>
        <v>0</v>
      </c>
      <c r="AY67" s="34">
        <f>IFERROR(VLOOKUP(B67,'[1]1-BASE'!D$1:DA$65536,87,0),"")</f>
        <v>0</v>
      </c>
      <c r="AZ67" s="34">
        <f>IFERROR(VLOOKUP(B67,'[1]1-BASE'!D$1:DA$65536,86,0),"")</f>
        <v>0</v>
      </c>
      <c r="BA67" s="34">
        <f>IFERROR(VLOOKUP(B67,'[1]1-BASE'!D$1:DA$65536,76,0),"")</f>
        <v>0</v>
      </c>
      <c r="BB67" s="34">
        <f>IFERROR(VLOOKUP(B67,'[1]1-BASE'!D$1:DA$65536,77,0),"")</f>
        <v>0</v>
      </c>
      <c r="BC67" s="34">
        <f>IFERROR(VLOOKUP(B67,'[1]1-BASE'!D$1:DA$65536,78,0),"")</f>
        <v>0</v>
      </c>
      <c r="BD67" s="34">
        <f>IFERROR(VLOOKUP(B67,'[1]1-BASE'!D$1:DA$65536,79,0),"")</f>
        <v>0</v>
      </c>
      <c r="BE67" s="34">
        <f>IFERROR(VLOOKUP(B67,'[1]1-BASE'!D$1:DA$65536,80,0),"")</f>
        <v>0</v>
      </c>
      <c r="BF67" s="34">
        <f>IFERROR(VLOOKUP(B67,'[1]1-BASE'!D$1:DA$65536,83,0),"")</f>
        <v>0</v>
      </c>
      <c r="BG67" s="34">
        <f>IFERROR(VLOOKUP(B67,'[1]1-BASE'!D$1:DA$65536,84,0),"")</f>
        <v>0</v>
      </c>
      <c r="BH67" s="34">
        <f>IFERROR(VLOOKUP(B67,'[1]1-BASE'!D$1:DA$65536,81,0),"")</f>
        <v>0</v>
      </c>
      <c r="BI67" s="34">
        <f>IFERROR(VLOOKUP(B67,'[1]1-BASE'!D$1:DA$65536,85,0),"")</f>
        <v>0</v>
      </c>
      <c r="BJ67" s="34">
        <f>IFERROR(VLOOKUP(B67,'[1]1-BASE'!D$1:DA$65536,56,0),"")</f>
        <v>0</v>
      </c>
      <c r="BK67" s="34">
        <f>IFERROR(VLOOKUP(B67,'[1]1-BASE'!D$1:DA$65536,58,0),"")</f>
        <v>0</v>
      </c>
      <c r="BL67" s="34">
        <f>IFERROR(VLOOKUP(B67,'[1]1-BASE'!D$1:DA$65536,59,0),"")</f>
        <v>0</v>
      </c>
      <c r="BM67" s="34">
        <f>IFERROR(VLOOKUP(B67,'[1]1-BASE'!D$1:DA$65536,61,0),"")</f>
        <v>0</v>
      </c>
      <c r="BN67" s="34">
        <f>IFERROR(VLOOKUP(B67,'[1]1-BASE'!D$1:DA$65536,63,0),"")</f>
        <v>0</v>
      </c>
      <c r="BO67" s="34">
        <f>IFERROR(VLOOKUP(B67,'[1]1-BASE'!D$1:DA$65536,65,0),"")</f>
        <v>0</v>
      </c>
      <c r="BP67" s="34">
        <f>IFERROR(VLOOKUP(B67,'[1]1-BASE'!D$1:DA$65536,57,0),"")</f>
        <v>0</v>
      </c>
      <c r="BQ67" s="34">
        <f>IFERROR(VLOOKUP(B67,'[1]1-BASE'!D$1:DA$65536,60,0),"")</f>
        <v>0</v>
      </c>
      <c r="BR67" s="34">
        <f>IFERROR(VLOOKUP(B67,'[1]1-BASE'!D$1:DA$65536,62,0),"")</f>
        <v>0</v>
      </c>
      <c r="BS67" s="34">
        <f>IFERROR(VLOOKUP(B67,'[1]1-BASE'!D$1:DA$65536,64,0),"")</f>
        <v>0</v>
      </c>
      <c r="BT67" s="34">
        <f>IFERROR(VLOOKUP(B67,'[1]1-BASE'!D$1:DA$65536,66,0),"")</f>
        <v>0</v>
      </c>
      <c r="BU67" s="34">
        <f>IFERROR(VLOOKUP(B67,'[1]1-BASE'!D$1:DA$65536,67,0),"")</f>
        <v>0</v>
      </c>
      <c r="BV67" s="34">
        <f>IFERROR(VLOOKUP(B67,'[1]1-BASE'!D$1:DA$65536,68,0),"")</f>
        <v>0</v>
      </c>
      <c r="BW67" s="34">
        <f>IFERROR(VLOOKUP(B67,'[1]1-BASE'!D$1:DA$65536,69,0),"")</f>
        <v>5</v>
      </c>
      <c r="BX67" s="34">
        <f>IFERROR(VLOOKUP(B67,'[1]1-BASE'!D$1:DA$65536,70,0),"")</f>
        <v>3</v>
      </c>
      <c r="BY67" s="34">
        <f>IFERROR(VLOOKUP(B67,'[1]1-BASE'!D$1:DA$65536,71,0),"")</f>
        <v>4</v>
      </c>
      <c r="BZ67" s="34">
        <f>IFERROR(VLOOKUP(B67,'[1]1-BASE'!D$1:DA$65536,72,0),"")</f>
        <v>0</v>
      </c>
      <c r="CA67" s="34">
        <f>IFERROR(VLOOKUP(B67,'[1]1-BASE'!D$1:DA$65536,73,0),"")</f>
        <v>0</v>
      </c>
      <c r="CB67" s="34">
        <f>IFERROR(VLOOKUP(B67,'[1]1-BASE'!D$1:DA$65536,74,0),"")</f>
        <v>0</v>
      </c>
      <c r="CC67" s="34">
        <f>IFERROR(VLOOKUP(B67,'[1]1-BASE'!D$1:DA$65536,75,0),"")</f>
        <v>0</v>
      </c>
      <c r="CD67" s="34">
        <f>IFERROR(VLOOKUP(B67,'[1]1-BASE'!D$1:DA$65536,82,0),"")</f>
        <v>0</v>
      </c>
    </row>
    <row r="68" spans="1:82" s="35" customFormat="1" ht="75" customHeight="1">
      <c r="A68" s="27"/>
      <c r="B68" s="28" t="s">
        <v>171</v>
      </c>
      <c r="C68" s="29" t="str">
        <f>IFERROR(VLOOKUP(B68,'[1]1-BASE'!D$1:CB$65536,2,0),"")</f>
        <v>303G7W0</v>
      </c>
      <c r="D68" s="29" t="str">
        <f>IFERROR(VLOOKUP(B68,'[1]1-BASE'!D$1:CB$65536,3,0),"")</f>
        <v>ESMANO POLO</v>
      </c>
      <c r="E68" s="29" t="str">
        <f>IFERROR(VLOOKUP(B68,'[1]1-BASE'!D$1:CB$65536,4,0),"")</f>
        <v>900</v>
      </c>
      <c r="F68" s="29" t="str">
        <f>IFERROR(VLOOKUP(B68,'[1]1-BASE'!D$1:CB$65536,5,0),"")</f>
        <v>WHITE/BLUE NAVY/RED</v>
      </c>
      <c r="G68" s="27" t="str">
        <f>IFERROR(VLOOKUP(B68,'[1]1-BASE'!D$1:CB$65536,15,0),"")</f>
        <v>HIVER 2019</v>
      </c>
      <c r="H68" s="27" t="str">
        <f>IFERROR(VLOOKUP(B68,'[1]1-BASE'!D$1:CB$65536,17,0),"")</f>
        <v>MAN</v>
      </c>
      <c r="I68" s="30">
        <f>IFERROR(VLOOKUP(B68,'[1]1-BASE'!D$1:CB$65536,7,0),"")</f>
        <v>20</v>
      </c>
      <c r="J68" s="31">
        <f t="shared" si="2"/>
        <v>10</v>
      </c>
      <c r="K68" s="30">
        <f>IFERROR(VLOOKUP(B68,'[1]1-BASE'!D$1:CB$65536,8,0),"")</f>
        <v>0</v>
      </c>
      <c r="L68" s="31">
        <f t="shared" si="3"/>
        <v>0</v>
      </c>
      <c r="M68" s="29" t="str">
        <f>IFERROR(VLOOKUP(B68,'[1]1-BASE'!D$1:CB$65536,18,0),"")</f>
        <v>(vide)</v>
      </c>
      <c r="N68" s="32" t="str">
        <f>IFERROR(VLOOKUP(B68,'[1]1-BASE'!D$1:CB$65536,19,0),"")</f>
        <v>PCS</v>
      </c>
      <c r="O68" s="32">
        <f>IFERROR(VLOOKUP(B68,'[1]1-BASE'!D$1:CB$65536,20,0),"")</f>
        <v>1</v>
      </c>
      <c r="P68" s="33">
        <f>IFERROR(VLOOKUP(B68,'[1]1-BASE'!D$1:CB$65536,21,0),"")</f>
        <v>1</v>
      </c>
      <c r="Q68" s="34">
        <f>IFERROR(VLOOKUP(B68,'[1]1-BASE'!D$1:DA$65536,22,0),"")</f>
        <v>0</v>
      </c>
      <c r="R68" s="34">
        <f>IFERROR(VLOOKUP(B68,'[1]1-BASE'!D$1:DA$65536,23,0),"")</f>
        <v>0</v>
      </c>
      <c r="S68" s="34">
        <f>IFERROR(VLOOKUP(B68,'[1]1-BASE'!D$1:DA$65536,24,0),"")</f>
        <v>0</v>
      </c>
      <c r="T68" s="34">
        <f>IFERROR(VLOOKUP(B68,'[1]1-BASE'!D$1:DA$65536,25,0),"")</f>
        <v>0</v>
      </c>
      <c r="U68" s="34">
        <f>IFERROR(VLOOKUP(B68,'[1]1-BASE'!D$1:DA$65536,26,0),"")</f>
        <v>0</v>
      </c>
      <c r="V68" s="34">
        <f>IFERROR(VLOOKUP(B68,'[1]1-BASE'!D$1:DA$65536,27,0),"")</f>
        <v>0</v>
      </c>
      <c r="W68" s="34">
        <f>IFERROR(VLOOKUP(B68,'[1]1-BASE'!D$1:DA$65536,28,0),"")</f>
        <v>0</v>
      </c>
      <c r="X68" s="34">
        <f>IFERROR(VLOOKUP(B68,'[1]1-BASE'!D$1:DA$65536,29,0),"")</f>
        <v>0</v>
      </c>
      <c r="Y68" s="34">
        <f>IFERROR(VLOOKUP(B68,'[1]1-BASE'!D$1:DA$65536,30,0),"")</f>
        <v>0</v>
      </c>
      <c r="Z68" s="34">
        <f>IFERROR(VLOOKUP(B68,'[1]1-BASE'!D$1:DA$65536,31,0),"")</f>
        <v>0</v>
      </c>
      <c r="AA68" s="34">
        <f>IFERROR(VLOOKUP(B68,'[1]1-BASE'!D$1:DA$65536,32,0),"")</f>
        <v>0</v>
      </c>
      <c r="AB68" s="34">
        <f>IFERROR(VLOOKUP(B68,'[1]1-BASE'!D$1:DA$65536,33,0),"")</f>
        <v>0</v>
      </c>
      <c r="AC68" s="34">
        <f>IFERROR(VLOOKUP(B68,'[1]1-BASE'!D$1:DA$65536,34,0),"")</f>
        <v>0</v>
      </c>
      <c r="AD68" s="34">
        <f>IFERROR(VLOOKUP(B68,'[1]1-BASE'!D$1:DA$65536,35,0),"")</f>
        <v>0</v>
      </c>
      <c r="AE68" s="34">
        <f>IFERROR(VLOOKUP(B68,'[1]1-BASE'!D$1:DA$65536,36,0),"")</f>
        <v>0</v>
      </c>
      <c r="AF68" s="34">
        <f>IFERROR(VLOOKUP(B68,'[1]1-BASE'!D$1:DA$65536,37,0),"")</f>
        <v>0</v>
      </c>
      <c r="AG68" s="34">
        <f>IFERROR(VLOOKUP(B68,'[1]1-BASE'!D$1:DA$65536,38,0),"")</f>
        <v>0</v>
      </c>
      <c r="AH68" s="34">
        <f>IFERROR(VLOOKUP(B68,'[1]1-BASE'!D$1:DA$65536,39,0),"")</f>
        <v>0</v>
      </c>
      <c r="AI68" s="34">
        <f>IFERROR(VLOOKUP(B68,'[1]1-BASE'!D$1:DA$65536,40,0),"")</f>
        <v>0</v>
      </c>
      <c r="AJ68" s="34">
        <f>IFERROR(VLOOKUP(B68,'[1]1-BASE'!D$1:DA$65536,41,0),"")</f>
        <v>0</v>
      </c>
      <c r="AK68" s="34">
        <f>IFERROR(VLOOKUP(B68,'[1]1-BASE'!D$1:DA$65536,42,0),"")</f>
        <v>0</v>
      </c>
      <c r="AL68" s="34">
        <f>IFERROR(VLOOKUP(B68,'[1]1-BASE'!D$1:DA$65536,43,0),"")</f>
        <v>0</v>
      </c>
      <c r="AM68" s="34">
        <f>IFERROR(VLOOKUP(B68,'[1]1-BASE'!D$1:DA$65536,44,0),"")</f>
        <v>0</v>
      </c>
      <c r="AN68" s="34">
        <f>IFERROR(VLOOKUP(B68,'[1]1-BASE'!D$1:DA$65536,45,0),"")</f>
        <v>0</v>
      </c>
      <c r="AO68" s="34">
        <f>IFERROR(VLOOKUP(B68,'[1]1-BASE'!D$1:DA$65536,46,0),"")</f>
        <v>0</v>
      </c>
      <c r="AP68" s="34">
        <f>IFERROR(VLOOKUP(B68,'[1]1-BASE'!D$1:DA$65536,47,0),"")</f>
        <v>0</v>
      </c>
      <c r="AQ68" s="34">
        <f>IFERROR(VLOOKUP(B68,'[1]1-BASE'!D$1:DA$65536,48,0),"")</f>
        <v>0</v>
      </c>
      <c r="AR68" s="34">
        <f>IFERROR(VLOOKUP(B68,'[1]1-BASE'!D$1:DA$65536,49,0),"")</f>
        <v>0</v>
      </c>
      <c r="AS68" s="34">
        <f>IFERROR(VLOOKUP(B68,'[1]1-BASE'!D$1:DA$65536,50,0),"")</f>
        <v>0</v>
      </c>
      <c r="AT68" s="34">
        <f>IFERROR(VLOOKUP(B68,'[1]1-BASE'!D$1:DA$65536,51,0),"")</f>
        <v>0</v>
      </c>
      <c r="AU68" s="34">
        <f>IFERROR(VLOOKUP(B68,'[1]1-BASE'!D$1:DA$65536,52,0),"")</f>
        <v>0</v>
      </c>
      <c r="AV68" s="34">
        <f>IFERROR(VLOOKUP(B68,'[1]1-BASE'!D$1:DA$65536,53,0),"")</f>
        <v>0</v>
      </c>
      <c r="AW68" s="34">
        <f>IFERROR(VLOOKUP(B68,'[1]1-BASE'!D$1:DA$65536,54,0),"")</f>
        <v>0</v>
      </c>
      <c r="AX68" s="34">
        <f>IFERROR(VLOOKUP(B68,'[1]1-BASE'!D$1:DA$65536,55,0),"")</f>
        <v>0</v>
      </c>
      <c r="AY68" s="34">
        <f>IFERROR(VLOOKUP(B68,'[1]1-BASE'!D$1:DA$65536,87,0),"")</f>
        <v>0</v>
      </c>
      <c r="AZ68" s="34">
        <f>IFERROR(VLOOKUP(B68,'[1]1-BASE'!D$1:DA$65536,86,0),"")</f>
        <v>0</v>
      </c>
      <c r="BA68" s="34">
        <f>IFERROR(VLOOKUP(B68,'[1]1-BASE'!D$1:DA$65536,76,0),"")</f>
        <v>0</v>
      </c>
      <c r="BB68" s="34">
        <f>IFERROR(VLOOKUP(B68,'[1]1-BASE'!D$1:DA$65536,77,0),"")</f>
        <v>0</v>
      </c>
      <c r="BC68" s="34">
        <f>IFERROR(VLOOKUP(B68,'[1]1-BASE'!D$1:DA$65536,78,0),"")</f>
        <v>0</v>
      </c>
      <c r="BD68" s="34">
        <f>IFERROR(VLOOKUP(B68,'[1]1-BASE'!D$1:DA$65536,79,0),"")</f>
        <v>0</v>
      </c>
      <c r="BE68" s="34">
        <f>IFERROR(VLOOKUP(B68,'[1]1-BASE'!D$1:DA$65536,80,0),"")</f>
        <v>0</v>
      </c>
      <c r="BF68" s="34">
        <f>IFERROR(VLOOKUP(B68,'[1]1-BASE'!D$1:DA$65536,83,0),"")</f>
        <v>0</v>
      </c>
      <c r="BG68" s="34">
        <f>IFERROR(VLOOKUP(B68,'[1]1-BASE'!D$1:DA$65536,84,0),"")</f>
        <v>0</v>
      </c>
      <c r="BH68" s="34">
        <f>IFERROR(VLOOKUP(B68,'[1]1-BASE'!D$1:DA$65536,81,0),"")</f>
        <v>0</v>
      </c>
      <c r="BI68" s="34">
        <f>IFERROR(VLOOKUP(B68,'[1]1-BASE'!D$1:DA$65536,85,0),"")</f>
        <v>0</v>
      </c>
      <c r="BJ68" s="34">
        <f>IFERROR(VLOOKUP(B68,'[1]1-BASE'!D$1:DA$65536,56,0),"")</f>
        <v>0</v>
      </c>
      <c r="BK68" s="34">
        <f>IFERROR(VLOOKUP(B68,'[1]1-BASE'!D$1:DA$65536,58,0),"")</f>
        <v>0</v>
      </c>
      <c r="BL68" s="34">
        <f>IFERROR(VLOOKUP(B68,'[1]1-BASE'!D$1:DA$65536,59,0),"")</f>
        <v>0</v>
      </c>
      <c r="BM68" s="34">
        <f>IFERROR(VLOOKUP(B68,'[1]1-BASE'!D$1:DA$65536,61,0),"")</f>
        <v>0</v>
      </c>
      <c r="BN68" s="34">
        <f>IFERROR(VLOOKUP(B68,'[1]1-BASE'!D$1:DA$65536,63,0),"")</f>
        <v>0</v>
      </c>
      <c r="BO68" s="34">
        <f>IFERROR(VLOOKUP(B68,'[1]1-BASE'!D$1:DA$65536,65,0),"")</f>
        <v>0</v>
      </c>
      <c r="BP68" s="34">
        <f>IFERROR(VLOOKUP(B68,'[1]1-BASE'!D$1:DA$65536,57,0),"")</f>
        <v>0</v>
      </c>
      <c r="BQ68" s="34">
        <f>IFERROR(VLOOKUP(B68,'[1]1-BASE'!D$1:DA$65536,60,0),"")</f>
        <v>0</v>
      </c>
      <c r="BR68" s="34">
        <f>IFERROR(VLOOKUP(B68,'[1]1-BASE'!D$1:DA$65536,62,0),"")</f>
        <v>0</v>
      </c>
      <c r="BS68" s="34">
        <f>IFERROR(VLOOKUP(B68,'[1]1-BASE'!D$1:DA$65536,64,0),"")</f>
        <v>0</v>
      </c>
      <c r="BT68" s="34">
        <f>IFERROR(VLOOKUP(B68,'[1]1-BASE'!D$1:DA$65536,66,0),"")</f>
        <v>0</v>
      </c>
      <c r="BU68" s="34">
        <f>IFERROR(VLOOKUP(B68,'[1]1-BASE'!D$1:DA$65536,67,0),"")</f>
        <v>0</v>
      </c>
      <c r="BV68" s="34">
        <f>IFERROR(VLOOKUP(B68,'[1]1-BASE'!D$1:DA$65536,68,0),"")</f>
        <v>0</v>
      </c>
      <c r="BW68" s="34">
        <f>IFERROR(VLOOKUP(B68,'[1]1-BASE'!D$1:DA$65536,69,0),"")</f>
        <v>0</v>
      </c>
      <c r="BX68" s="34">
        <f>IFERROR(VLOOKUP(B68,'[1]1-BASE'!D$1:DA$65536,70,0),"")</f>
        <v>0</v>
      </c>
      <c r="BY68" s="34">
        <f>IFERROR(VLOOKUP(B68,'[1]1-BASE'!D$1:DA$65536,71,0),"")</f>
        <v>0</v>
      </c>
      <c r="BZ68" s="34">
        <f>IFERROR(VLOOKUP(B68,'[1]1-BASE'!D$1:DA$65536,72,0),"")</f>
        <v>0</v>
      </c>
      <c r="CA68" s="34">
        <f>IFERROR(VLOOKUP(B68,'[1]1-BASE'!D$1:DA$65536,73,0),"")</f>
        <v>0</v>
      </c>
      <c r="CB68" s="34">
        <f>IFERROR(VLOOKUP(B68,'[1]1-BASE'!D$1:DA$65536,74,0),"")</f>
        <v>1</v>
      </c>
      <c r="CC68" s="34">
        <f>IFERROR(VLOOKUP(B68,'[1]1-BASE'!D$1:DA$65536,75,0),"")</f>
        <v>0</v>
      </c>
      <c r="CD68" s="34">
        <f>IFERROR(VLOOKUP(B68,'[1]1-BASE'!D$1:DA$65536,82,0),"")</f>
        <v>0</v>
      </c>
    </row>
    <row r="69" spans="1:82" s="35" customFormat="1" ht="75" customHeight="1">
      <c r="A69" s="27"/>
      <c r="B69" s="28" t="s">
        <v>172</v>
      </c>
      <c r="C69" s="29" t="str">
        <f>IFERROR(VLOOKUP(B69,'[1]1-BASE'!D$1:CB$65536,2,0),"")</f>
        <v>303G7W0</v>
      </c>
      <c r="D69" s="29" t="str">
        <f>IFERROR(VLOOKUP(B69,'[1]1-BASE'!D$1:CB$65536,3,0),"")</f>
        <v>ESMANO POLO</v>
      </c>
      <c r="E69" s="29" t="str">
        <f>IFERROR(VLOOKUP(B69,'[1]1-BASE'!D$1:CB$65536,4,0),"")</f>
        <v>901</v>
      </c>
      <c r="F69" s="29" t="str">
        <f>IFERROR(VLOOKUP(B69,'[1]1-BASE'!D$1:CB$65536,5,0),"")</f>
        <v>GREY MEL/BLACK/YELLOW FLUO</v>
      </c>
      <c r="G69" s="27" t="str">
        <f>IFERROR(VLOOKUP(B69,'[1]1-BASE'!D$1:CB$65536,15,0),"")</f>
        <v>HIVER 2019</v>
      </c>
      <c r="H69" s="27" t="str">
        <f>IFERROR(VLOOKUP(B69,'[1]1-BASE'!D$1:CB$65536,17,0),"")</f>
        <v>MAN</v>
      </c>
      <c r="I69" s="30">
        <f>IFERROR(VLOOKUP(B69,'[1]1-BASE'!D$1:CB$65536,7,0),"")</f>
        <v>20</v>
      </c>
      <c r="J69" s="31">
        <f t="shared" si="2"/>
        <v>10</v>
      </c>
      <c r="K69" s="30">
        <f>IFERROR(VLOOKUP(B69,'[1]1-BASE'!D$1:CB$65536,8,0),"")</f>
        <v>0</v>
      </c>
      <c r="L69" s="31">
        <f t="shared" si="3"/>
        <v>0</v>
      </c>
      <c r="M69" s="29" t="str">
        <f>IFERROR(VLOOKUP(B69,'[1]1-BASE'!D$1:CB$65536,18,0),"")</f>
        <v>(vide)</v>
      </c>
      <c r="N69" s="32" t="str">
        <f>IFERROR(VLOOKUP(B69,'[1]1-BASE'!D$1:CB$65536,19,0),"")</f>
        <v>PCS</v>
      </c>
      <c r="O69" s="32">
        <f>IFERROR(VLOOKUP(B69,'[1]1-BASE'!D$1:CB$65536,20,0),"")</f>
        <v>404</v>
      </c>
      <c r="P69" s="33">
        <f>IFERROR(VLOOKUP(B69,'[1]1-BASE'!D$1:CB$65536,21,0),"")</f>
        <v>404</v>
      </c>
      <c r="Q69" s="34">
        <f>IFERROR(VLOOKUP(B69,'[1]1-BASE'!D$1:DA$65536,22,0),"")</f>
        <v>0</v>
      </c>
      <c r="R69" s="34">
        <f>IFERROR(VLOOKUP(B69,'[1]1-BASE'!D$1:DA$65536,23,0),"")</f>
        <v>0</v>
      </c>
      <c r="S69" s="34">
        <f>IFERROR(VLOOKUP(B69,'[1]1-BASE'!D$1:DA$65536,24,0),"")</f>
        <v>0</v>
      </c>
      <c r="T69" s="34">
        <f>IFERROR(VLOOKUP(B69,'[1]1-BASE'!D$1:DA$65536,25,0),"")</f>
        <v>0</v>
      </c>
      <c r="U69" s="34">
        <f>IFERROR(VLOOKUP(B69,'[1]1-BASE'!D$1:DA$65536,26,0),"")</f>
        <v>0</v>
      </c>
      <c r="V69" s="34">
        <f>IFERROR(VLOOKUP(B69,'[1]1-BASE'!D$1:DA$65536,27,0),"")</f>
        <v>0</v>
      </c>
      <c r="W69" s="34">
        <f>IFERROR(VLOOKUP(B69,'[1]1-BASE'!D$1:DA$65536,28,0),"")</f>
        <v>0</v>
      </c>
      <c r="X69" s="34">
        <f>IFERROR(VLOOKUP(B69,'[1]1-BASE'!D$1:DA$65536,29,0),"")</f>
        <v>0</v>
      </c>
      <c r="Y69" s="34">
        <f>IFERROR(VLOOKUP(B69,'[1]1-BASE'!D$1:DA$65536,30,0),"")</f>
        <v>0</v>
      </c>
      <c r="Z69" s="34">
        <f>IFERROR(VLOOKUP(B69,'[1]1-BASE'!D$1:DA$65536,31,0),"")</f>
        <v>0</v>
      </c>
      <c r="AA69" s="34">
        <f>IFERROR(VLOOKUP(B69,'[1]1-BASE'!D$1:DA$65536,32,0),"")</f>
        <v>0</v>
      </c>
      <c r="AB69" s="34">
        <f>IFERROR(VLOOKUP(B69,'[1]1-BASE'!D$1:DA$65536,33,0),"")</f>
        <v>0</v>
      </c>
      <c r="AC69" s="34">
        <f>IFERROR(VLOOKUP(B69,'[1]1-BASE'!D$1:DA$65536,34,0),"")</f>
        <v>0</v>
      </c>
      <c r="AD69" s="34">
        <f>IFERROR(VLOOKUP(B69,'[1]1-BASE'!D$1:DA$65536,35,0),"")</f>
        <v>0</v>
      </c>
      <c r="AE69" s="34">
        <f>IFERROR(VLOOKUP(B69,'[1]1-BASE'!D$1:DA$65536,36,0),"")</f>
        <v>0</v>
      </c>
      <c r="AF69" s="34">
        <f>IFERROR(VLOOKUP(B69,'[1]1-BASE'!D$1:DA$65536,37,0),"")</f>
        <v>0</v>
      </c>
      <c r="AG69" s="34">
        <f>IFERROR(VLOOKUP(B69,'[1]1-BASE'!D$1:DA$65536,38,0),"")</f>
        <v>0</v>
      </c>
      <c r="AH69" s="34">
        <f>IFERROR(VLOOKUP(B69,'[1]1-BASE'!D$1:DA$65536,39,0),"")</f>
        <v>0</v>
      </c>
      <c r="AI69" s="34">
        <f>IFERROR(VLOOKUP(B69,'[1]1-BASE'!D$1:DA$65536,40,0),"")</f>
        <v>0</v>
      </c>
      <c r="AJ69" s="34">
        <f>IFERROR(VLOOKUP(B69,'[1]1-BASE'!D$1:DA$65536,41,0),"")</f>
        <v>0</v>
      </c>
      <c r="AK69" s="34">
        <f>IFERROR(VLOOKUP(B69,'[1]1-BASE'!D$1:DA$65536,42,0),"")</f>
        <v>0</v>
      </c>
      <c r="AL69" s="34">
        <f>IFERROR(VLOOKUP(B69,'[1]1-BASE'!D$1:DA$65536,43,0),"")</f>
        <v>0</v>
      </c>
      <c r="AM69" s="34">
        <f>IFERROR(VLOOKUP(B69,'[1]1-BASE'!D$1:DA$65536,44,0),"")</f>
        <v>0</v>
      </c>
      <c r="AN69" s="34">
        <f>IFERROR(VLOOKUP(B69,'[1]1-BASE'!D$1:DA$65536,45,0),"")</f>
        <v>0</v>
      </c>
      <c r="AO69" s="34">
        <f>IFERROR(VLOOKUP(B69,'[1]1-BASE'!D$1:DA$65536,46,0),"")</f>
        <v>0</v>
      </c>
      <c r="AP69" s="34">
        <f>IFERROR(VLOOKUP(B69,'[1]1-BASE'!D$1:DA$65536,47,0),"")</f>
        <v>0</v>
      </c>
      <c r="AQ69" s="34">
        <f>IFERROR(VLOOKUP(B69,'[1]1-BASE'!D$1:DA$65536,48,0),"")</f>
        <v>0</v>
      </c>
      <c r="AR69" s="34">
        <f>IFERROR(VLOOKUP(B69,'[1]1-BASE'!D$1:DA$65536,49,0),"")</f>
        <v>0</v>
      </c>
      <c r="AS69" s="34">
        <f>IFERROR(VLOOKUP(B69,'[1]1-BASE'!D$1:DA$65536,50,0),"")</f>
        <v>0</v>
      </c>
      <c r="AT69" s="34">
        <f>IFERROR(VLOOKUP(B69,'[1]1-BASE'!D$1:DA$65536,51,0),"")</f>
        <v>0</v>
      </c>
      <c r="AU69" s="34">
        <f>IFERROR(VLOOKUP(B69,'[1]1-BASE'!D$1:DA$65536,52,0),"")</f>
        <v>0</v>
      </c>
      <c r="AV69" s="34">
        <f>IFERROR(VLOOKUP(B69,'[1]1-BASE'!D$1:DA$65536,53,0),"")</f>
        <v>0</v>
      </c>
      <c r="AW69" s="34">
        <f>IFERROR(VLOOKUP(B69,'[1]1-BASE'!D$1:DA$65536,54,0),"")</f>
        <v>0</v>
      </c>
      <c r="AX69" s="34">
        <f>IFERROR(VLOOKUP(B69,'[1]1-BASE'!D$1:DA$65536,55,0),"")</f>
        <v>0</v>
      </c>
      <c r="AY69" s="34">
        <f>IFERROR(VLOOKUP(B69,'[1]1-BASE'!D$1:DA$65536,87,0),"")</f>
        <v>0</v>
      </c>
      <c r="AZ69" s="34">
        <f>IFERROR(VLOOKUP(B69,'[1]1-BASE'!D$1:DA$65536,86,0),"")</f>
        <v>0</v>
      </c>
      <c r="BA69" s="34">
        <f>IFERROR(VLOOKUP(B69,'[1]1-BASE'!D$1:DA$65536,76,0),"")</f>
        <v>0</v>
      </c>
      <c r="BB69" s="34">
        <f>IFERROR(VLOOKUP(B69,'[1]1-BASE'!D$1:DA$65536,77,0),"")</f>
        <v>0</v>
      </c>
      <c r="BC69" s="34">
        <f>IFERROR(VLOOKUP(B69,'[1]1-BASE'!D$1:DA$65536,78,0),"")</f>
        <v>0</v>
      </c>
      <c r="BD69" s="34">
        <f>IFERROR(VLOOKUP(B69,'[1]1-BASE'!D$1:DA$65536,79,0),"")</f>
        <v>0</v>
      </c>
      <c r="BE69" s="34">
        <f>IFERROR(VLOOKUP(B69,'[1]1-BASE'!D$1:DA$65536,80,0),"")</f>
        <v>0</v>
      </c>
      <c r="BF69" s="34">
        <f>IFERROR(VLOOKUP(B69,'[1]1-BASE'!D$1:DA$65536,83,0),"")</f>
        <v>0</v>
      </c>
      <c r="BG69" s="34">
        <f>IFERROR(VLOOKUP(B69,'[1]1-BASE'!D$1:DA$65536,84,0),"")</f>
        <v>0</v>
      </c>
      <c r="BH69" s="34">
        <f>IFERROR(VLOOKUP(B69,'[1]1-BASE'!D$1:DA$65536,81,0),"")</f>
        <v>0</v>
      </c>
      <c r="BI69" s="34">
        <f>IFERROR(VLOOKUP(B69,'[1]1-BASE'!D$1:DA$65536,85,0),"")</f>
        <v>0</v>
      </c>
      <c r="BJ69" s="34">
        <f>IFERROR(VLOOKUP(B69,'[1]1-BASE'!D$1:DA$65536,56,0),"")</f>
        <v>0</v>
      </c>
      <c r="BK69" s="34">
        <f>IFERROR(VLOOKUP(B69,'[1]1-BASE'!D$1:DA$65536,58,0),"")</f>
        <v>0</v>
      </c>
      <c r="BL69" s="34">
        <f>IFERROR(VLOOKUP(B69,'[1]1-BASE'!D$1:DA$65536,59,0),"")</f>
        <v>0</v>
      </c>
      <c r="BM69" s="34">
        <f>IFERROR(VLOOKUP(B69,'[1]1-BASE'!D$1:DA$65536,61,0),"")</f>
        <v>0</v>
      </c>
      <c r="BN69" s="34">
        <f>IFERROR(VLOOKUP(B69,'[1]1-BASE'!D$1:DA$65536,63,0),"")</f>
        <v>0</v>
      </c>
      <c r="BO69" s="34">
        <f>IFERROR(VLOOKUP(B69,'[1]1-BASE'!D$1:DA$65536,65,0),"")</f>
        <v>0</v>
      </c>
      <c r="BP69" s="34">
        <f>IFERROR(VLOOKUP(B69,'[1]1-BASE'!D$1:DA$65536,57,0),"")</f>
        <v>0</v>
      </c>
      <c r="BQ69" s="34">
        <f>IFERROR(VLOOKUP(B69,'[1]1-BASE'!D$1:DA$65536,60,0),"")</f>
        <v>0</v>
      </c>
      <c r="BR69" s="34">
        <f>IFERROR(VLOOKUP(B69,'[1]1-BASE'!D$1:DA$65536,62,0),"")</f>
        <v>0</v>
      </c>
      <c r="BS69" s="34">
        <f>IFERROR(VLOOKUP(B69,'[1]1-BASE'!D$1:DA$65536,64,0),"")</f>
        <v>0</v>
      </c>
      <c r="BT69" s="34">
        <f>IFERROR(VLOOKUP(B69,'[1]1-BASE'!D$1:DA$65536,66,0),"")</f>
        <v>0</v>
      </c>
      <c r="BU69" s="34">
        <f>IFERROR(VLOOKUP(B69,'[1]1-BASE'!D$1:DA$65536,67,0),"")</f>
        <v>0</v>
      </c>
      <c r="BV69" s="34">
        <f>IFERROR(VLOOKUP(B69,'[1]1-BASE'!D$1:DA$65536,68,0),"")</f>
        <v>0</v>
      </c>
      <c r="BW69" s="34">
        <f>IFERROR(VLOOKUP(B69,'[1]1-BASE'!D$1:DA$65536,69,0),"")</f>
        <v>6</v>
      </c>
      <c r="BX69" s="34">
        <f>IFERROR(VLOOKUP(B69,'[1]1-BASE'!D$1:DA$65536,70,0),"")</f>
        <v>8</v>
      </c>
      <c r="BY69" s="34">
        <f>IFERROR(VLOOKUP(B69,'[1]1-BASE'!D$1:DA$65536,71,0),"")</f>
        <v>105</v>
      </c>
      <c r="BZ69" s="34">
        <f>IFERROR(VLOOKUP(B69,'[1]1-BASE'!D$1:DA$65536,72,0),"")</f>
        <v>212</v>
      </c>
      <c r="CA69" s="34">
        <f>IFERROR(VLOOKUP(B69,'[1]1-BASE'!D$1:DA$65536,73,0),"")</f>
        <v>69</v>
      </c>
      <c r="CB69" s="34">
        <f>IFERROR(VLOOKUP(B69,'[1]1-BASE'!D$1:DA$65536,74,0),"")</f>
        <v>4</v>
      </c>
      <c r="CC69" s="34">
        <f>IFERROR(VLOOKUP(B69,'[1]1-BASE'!D$1:DA$65536,75,0),"")</f>
        <v>0</v>
      </c>
      <c r="CD69" s="34">
        <f>IFERROR(VLOOKUP(B69,'[1]1-BASE'!D$1:DA$65536,82,0),"")</f>
        <v>0</v>
      </c>
    </row>
    <row r="70" spans="1:82" s="35" customFormat="1" ht="75" customHeight="1">
      <c r="A70" s="27"/>
      <c r="B70" s="28" t="s">
        <v>173</v>
      </c>
      <c r="C70" s="29" t="str">
        <f>IFERROR(VLOOKUP(B70,'[1]1-BASE'!D$1:CB$65536,2,0),"")</f>
        <v>303G7W0</v>
      </c>
      <c r="D70" s="29" t="str">
        <f>IFERROR(VLOOKUP(B70,'[1]1-BASE'!D$1:CB$65536,3,0),"")</f>
        <v>ESMANO POLO</v>
      </c>
      <c r="E70" s="29" t="str">
        <f>IFERROR(VLOOKUP(B70,'[1]1-BASE'!D$1:CB$65536,4,0),"")</f>
        <v>902</v>
      </c>
      <c r="F70" s="29" t="str">
        <f>IFERROR(VLOOKUP(B70,'[1]1-BASE'!D$1:CB$65536,5,0),"")</f>
        <v>BLUE NAVY/RED/ROYAL</v>
      </c>
      <c r="G70" s="27" t="str">
        <f>IFERROR(VLOOKUP(B70,'[1]1-BASE'!D$1:CB$65536,15,0),"")</f>
        <v>HIVER 2019</v>
      </c>
      <c r="H70" s="27" t="str">
        <f>IFERROR(VLOOKUP(B70,'[1]1-BASE'!D$1:CB$65536,17,0),"")</f>
        <v>MAN</v>
      </c>
      <c r="I70" s="30">
        <f>IFERROR(VLOOKUP(B70,'[1]1-BASE'!D$1:CB$65536,7,0),"")</f>
        <v>20</v>
      </c>
      <c r="J70" s="31">
        <f t="shared" si="2"/>
        <v>10</v>
      </c>
      <c r="K70" s="30">
        <f>IFERROR(VLOOKUP(B70,'[1]1-BASE'!D$1:CB$65536,8,0),"")</f>
        <v>0</v>
      </c>
      <c r="L70" s="31">
        <f t="shared" si="3"/>
        <v>0</v>
      </c>
      <c r="M70" s="29" t="str">
        <f>IFERROR(VLOOKUP(B70,'[1]1-BASE'!D$1:CB$65536,18,0),"")</f>
        <v>(vide)</v>
      </c>
      <c r="N70" s="32" t="str">
        <f>IFERROR(VLOOKUP(B70,'[1]1-BASE'!D$1:CB$65536,19,0),"")</f>
        <v>PCS</v>
      </c>
      <c r="O70" s="32">
        <f>IFERROR(VLOOKUP(B70,'[1]1-BASE'!D$1:CB$65536,20,0),"")</f>
        <v>5</v>
      </c>
      <c r="P70" s="33">
        <f>IFERROR(VLOOKUP(B70,'[1]1-BASE'!D$1:CB$65536,21,0),"")</f>
        <v>5</v>
      </c>
      <c r="Q70" s="34">
        <f>IFERROR(VLOOKUP(B70,'[1]1-BASE'!D$1:DA$65536,22,0),"")</f>
        <v>0</v>
      </c>
      <c r="R70" s="34">
        <f>IFERROR(VLOOKUP(B70,'[1]1-BASE'!D$1:DA$65536,23,0),"")</f>
        <v>0</v>
      </c>
      <c r="S70" s="34">
        <f>IFERROR(VLOOKUP(B70,'[1]1-BASE'!D$1:DA$65536,24,0),"")</f>
        <v>0</v>
      </c>
      <c r="T70" s="34">
        <f>IFERROR(VLOOKUP(B70,'[1]1-BASE'!D$1:DA$65536,25,0),"")</f>
        <v>0</v>
      </c>
      <c r="U70" s="34">
        <f>IFERROR(VLOOKUP(B70,'[1]1-BASE'!D$1:DA$65536,26,0),"")</f>
        <v>0</v>
      </c>
      <c r="V70" s="34">
        <f>IFERROR(VLOOKUP(B70,'[1]1-BASE'!D$1:DA$65536,27,0),"")</f>
        <v>0</v>
      </c>
      <c r="W70" s="34">
        <f>IFERROR(VLOOKUP(B70,'[1]1-BASE'!D$1:DA$65536,28,0),"")</f>
        <v>0</v>
      </c>
      <c r="X70" s="34">
        <f>IFERROR(VLOOKUP(B70,'[1]1-BASE'!D$1:DA$65536,29,0),"")</f>
        <v>0</v>
      </c>
      <c r="Y70" s="34">
        <f>IFERROR(VLOOKUP(B70,'[1]1-BASE'!D$1:DA$65536,30,0),"")</f>
        <v>0</v>
      </c>
      <c r="Z70" s="34">
        <f>IFERROR(VLOOKUP(B70,'[1]1-BASE'!D$1:DA$65536,31,0),"")</f>
        <v>0</v>
      </c>
      <c r="AA70" s="34">
        <f>IFERROR(VLOOKUP(B70,'[1]1-BASE'!D$1:DA$65536,32,0),"")</f>
        <v>0</v>
      </c>
      <c r="AB70" s="34">
        <f>IFERROR(VLOOKUP(B70,'[1]1-BASE'!D$1:DA$65536,33,0),"")</f>
        <v>0</v>
      </c>
      <c r="AC70" s="34">
        <f>IFERROR(VLOOKUP(B70,'[1]1-BASE'!D$1:DA$65536,34,0),"")</f>
        <v>0</v>
      </c>
      <c r="AD70" s="34">
        <f>IFERROR(VLOOKUP(B70,'[1]1-BASE'!D$1:DA$65536,35,0),"")</f>
        <v>0</v>
      </c>
      <c r="AE70" s="34">
        <f>IFERROR(VLOOKUP(B70,'[1]1-BASE'!D$1:DA$65536,36,0),"")</f>
        <v>0</v>
      </c>
      <c r="AF70" s="34">
        <f>IFERROR(VLOOKUP(B70,'[1]1-BASE'!D$1:DA$65536,37,0),"")</f>
        <v>0</v>
      </c>
      <c r="AG70" s="34">
        <f>IFERROR(VLOOKUP(B70,'[1]1-BASE'!D$1:DA$65536,38,0),"")</f>
        <v>0</v>
      </c>
      <c r="AH70" s="34">
        <f>IFERROR(VLOOKUP(B70,'[1]1-BASE'!D$1:DA$65536,39,0),"")</f>
        <v>0</v>
      </c>
      <c r="AI70" s="34">
        <f>IFERROR(VLOOKUP(B70,'[1]1-BASE'!D$1:DA$65536,40,0),"")</f>
        <v>0</v>
      </c>
      <c r="AJ70" s="34">
        <f>IFERROR(VLOOKUP(B70,'[1]1-BASE'!D$1:DA$65536,41,0),"")</f>
        <v>0</v>
      </c>
      <c r="AK70" s="34">
        <f>IFERROR(VLOOKUP(B70,'[1]1-BASE'!D$1:DA$65536,42,0),"")</f>
        <v>0</v>
      </c>
      <c r="AL70" s="34">
        <f>IFERROR(VLOOKUP(B70,'[1]1-BASE'!D$1:DA$65536,43,0),"")</f>
        <v>0</v>
      </c>
      <c r="AM70" s="34">
        <f>IFERROR(VLOOKUP(B70,'[1]1-BASE'!D$1:DA$65536,44,0),"")</f>
        <v>0</v>
      </c>
      <c r="AN70" s="34">
        <f>IFERROR(VLOOKUP(B70,'[1]1-BASE'!D$1:DA$65536,45,0),"")</f>
        <v>0</v>
      </c>
      <c r="AO70" s="34">
        <f>IFERROR(VLOOKUP(B70,'[1]1-BASE'!D$1:DA$65536,46,0),"")</f>
        <v>0</v>
      </c>
      <c r="AP70" s="34">
        <f>IFERROR(VLOOKUP(B70,'[1]1-BASE'!D$1:DA$65536,47,0),"")</f>
        <v>0</v>
      </c>
      <c r="AQ70" s="34">
        <f>IFERROR(VLOOKUP(B70,'[1]1-BASE'!D$1:DA$65536,48,0),"")</f>
        <v>0</v>
      </c>
      <c r="AR70" s="34">
        <f>IFERROR(VLOOKUP(B70,'[1]1-BASE'!D$1:DA$65536,49,0),"")</f>
        <v>0</v>
      </c>
      <c r="AS70" s="34">
        <f>IFERROR(VLOOKUP(B70,'[1]1-BASE'!D$1:DA$65536,50,0),"")</f>
        <v>0</v>
      </c>
      <c r="AT70" s="34">
        <f>IFERROR(VLOOKUP(B70,'[1]1-BASE'!D$1:DA$65536,51,0),"")</f>
        <v>0</v>
      </c>
      <c r="AU70" s="34">
        <f>IFERROR(VLOOKUP(B70,'[1]1-BASE'!D$1:DA$65536,52,0),"")</f>
        <v>0</v>
      </c>
      <c r="AV70" s="34">
        <f>IFERROR(VLOOKUP(B70,'[1]1-BASE'!D$1:DA$65536,53,0),"")</f>
        <v>0</v>
      </c>
      <c r="AW70" s="34">
        <f>IFERROR(VLOOKUP(B70,'[1]1-BASE'!D$1:DA$65536,54,0),"")</f>
        <v>0</v>
      </c>
      <c r="AX70" s="34">
        <f>IFERROR(VLOOKUP(B70,'[1]1-BASE'!D$1:DA$65536,55,0),"")</f>
        <v>0</v>
      </c>
      <c r="AY70" s="34">
        <f>IFERROR(VLOOKUP(B70,'[1]1-BASE'!D$1:DA$65536,87,0),"")</f>
        <v>0</v>
      </c>
      <c r="AZ70" s="34">
        <f>IFERROR(VLOOKUP(B70,'[1]1-BASE'!D$1:DA$65536,86,0),"")</f>
        <v>0</v>
      </c>
      <c r="BA70" s="34">
        <f>IFERROR(VLOOKUP(B70,'[1]1-BASE'!D$1:DA$65536,76,0),"")</f>
        <v>0</v>
      </c>
      <c r="BB70" s="34">
        <f>IFERROR(VLOOKUP(B70,'[1]1-BASE'!D$1:DA$65536,77,0),"")</f>
        <v>0</v>
      </c>
      <c r="BC70" s="34">
        <f>IFERROR(VLOOKUP(B70,'[1]1-BASE'!D$1:DA$65536,78,0),"")</f>
        <v>0</v>
      </c>
      <c r="BD70" s="34">
        <f>IFERROR(VLOOKUP(B70,'[1]1-BASE'!D$1:DA$65536,79,0),"")</f>
        <v>0</v>
      </c>
      <c r="BE70" s="34">
        <f>IFERROR(VLOOKUP(B70,'[1]1-BASE'!D$1:DA$65536,80,0),"")</f>
        <v>0</v>
      </c>
      <c r="BF70" s="34">
        <f>IFERROR(VLOOKUP(B70,'[1]1-BASE'!D$1:DA$65536,83,0),"")</f>
        <v>0</v>
      </c>
      <c r="BG70" s="34">
        <f>IFERROR(VLOOKUP(B70,'[1]1-BASE'!D$1:DA$65536,84,0),"")</f>
        <v>0</v>
      </c>
      <c r="BH70" s="34">
        <f>IFERROR(VLOOKUP(B70,'[1]1-BASE'!D$1:DA$65536,81,0),"")</f>
        <v>0</v>
      </c>
      <c r="BI70" s="34">
        <f>IFERROR(VLOOKUP(B70,'[1]1-BASE'!D$1:DA$65536,85,0),"")</f>
        <v>0</v>
      </c>
      <c r="BJ70" s="34">
        <f>IFERROR(VLOOKUP(B70,'[1]1-BASE'!D$1:DA$65536,56,0),"")</f>
        <v>0</v>
      </c>
      <c r="BK70" s="34">
        <f>IFERROR(VLOOKUP(B70,'[1]1-BASE'!D$1:DA$65536,58,0),"")</f>
        <v>0</v>
      </c>
      <c r="BL70" s="34">
        <f>IFERROR(VLOOKUP(B70,'[1]1-BASE'!D$1:DA$65536,59,0),"")</f>
        <v>0</v>
      </c>
      <c r="BM70" s="34">
        <f>IFERROR(VLOOKUP(B70,'[1]1-BASE'!D$1:DA$65536,61,0),"")</f>
        <v>0</v>
      </c>
      <c r="BN70" s="34">
        <f>IFERROR(VLOOKUP(B70,'[1]1-BASE'!D$1:DA$65536,63,0),"")</f>
        <v>0</v>
      </c>
      <c r="BO70" s="34">
        <f>IFERROR(VLOOKUP(B70,'[1]1-BASE'!D$1:DA$65536,65,0),"")</f>
        <v>0</v>
      </c>
      <c r="BP70" s="34">
        <f>IFERROR(VLOOKUP(B70,'[1]1-BASE'!D$1:DA$65536,57,0),"")</f>
        <v>0</v>
      </c>
      <c r="BQ70" s="34">
        <f>IFERROR(VLOOKUP(B70,'[1]1-BASE'!D$1:DA$65536,60,0),"")</f>
        <v>0</v>
      </c>
      <c r="BR70" s="34">
        <f>IFERROR(VLOOKUP(B70,'[1]1-BASE'!D$1:DA$65536,62,0),"")</f>
        <v>0</v>
      </c>
      <c r="BS70" s="34">
        <f>IFERROR(VLOOKUP(B70,'[1]1-BASE'!D$1:DA$65536,64,0),"")</f>
        <v>0</v>
      </c>
      <c r="BT70" s="34">
        <f>IFERROR(VLOOKUP(B70,'[1]1-BASE'!D$1:DA$65536,66,0),"")</f>
        <v>0</v>
      </c>
      <c r="BU70" s="34">
        <f>IFERROR(VLOOKUP(B70,'[1]1-BASE'!D$1:DA$65536,67,0),"")</f>
        <v>0</v>
      </c>
      <c r="BV70" s="34">
        <f>IFERROR(VLOOKUP(B70,'[1]1-BASE'!D$1:DA$65536,68,0),"")</f>
        <v>0</v>
      </c>
      <c r="BW70" s="34">
        <f>IFERROR(VLOOKUP(B70,'[1]1-BASE'!D$1:DA$65536,69,0),"")</f>
        <v>0</v>
      </c>
      <c r="BX70" s="34">
        <f>IFERROR(VLOOKUP(B70,'[1]1-BASE'!D$1:DA$65536,70,0),"")</f>
        <v>0</v>
      </c>
      <c r="BY70" s="34">
        <f>IFERROR(VLOOKUP(B70,'[1]1-BASE'!D$1:DA$65536,71,0),"")</f>
        <v>0</v>
      </c>
      <c r="BZ70" s="34">
        <f>IFERROR(VLOOKUP(B70,'[1]1-BASE'!D$1:DA$65536,72,0),"")</f>
        <v>4</v>
      </c>
      <c r="CA70" s="34">
        <f>IFERROR(VLOOKUP(B70,'[1]1-BASE'!D$1:DA$65536,73,0),"")</f>
        <v>1</v>
      </c>
      <c r="CB70" s="34">
        <f>IFERROR(VLOOKUP(B70,'[1]1-BASE'!D$1:DA$65536,74,0),"")</f>
        <v>0</v>
      </c>
      <c r="CC70" s="34">
        <f>IFERROR(VLOOKUP(B70,'[1]1-BASE'!D$1:DA$65536,75,0),"")</f>
        <v>0</v>
      </c>
      <c r="CD70" s="34">
        <f>IFERROR(VLOOKUP(B70,'[1]1-BASE'!D$1:DA$65536,82,0),"")</f>
        <v>0</v>
      </c>
    </row>
    <row r="71" spans="1:82" s="35" customFormat="1" ht="75" customHeight="1">
      <c r="A71" s="27"/>
      <c r="B71" s="28" t="s">
        <v>174</v>
      </c>
      <c r="C71" s="29" t="str">
        <f>IFERROR(VLOOKUP(B71,'[1]1-BASE'!D$1:CB$65536,2,0),"")</f>
        <v>303G7W0</v>
      </c>
      <c r="D71" s="29" t="str">
        <f>IFERROR(VLOOKUP(B71,'[1]1-BASE'!D$1:CB$65536,3,0),"")</f>
        <v>ESMANO POLO</v>
      </c>
      <c r="E71" s="29" t="str">
        <f>IFERROR(VLOOKUP(B71,'[1]1-BASE'!D$1:CB$65536,4,0),"")</f>
        <v>903</v>
      </c>
      <c r="F71" s="29" t="str">
        <f>IFERROR(VLOOKUP(B71,'[1]1-BASE'!D$1:CB$65536,5,0),"")</f>
        <v>BLUE ROYAL/WHITE</v>
      </c>
      <c r="G71" s="27" t="str">
        <f>IFERROR(VLOOKUP(B71,'[1]1-BASE'!D$1:CB$65536,15,0),"")</f>
        <v>HIVER 2019</v>
      </c>
      <c r="H71" s="27" t="str">
        <f>IFERROR(VLOOKUP(B71,'[1]1-BASE'!D$1:CB$65536,17,0),"")</f>
        <v>MAN</v>
      </c>
      <c r="I71" s="30">
        <f>IFERROR(VLOOKUP(B71,'[1]1-BASE'!D$1:CB$65536,7,0),"")</f>
        <v>20</v>
      </c>
      <c r="J71" s="31">
        <f t="shared" si="2"/>
        <v>10</v>
      </c>
      <c r="K71" s="30">
        <f>IFERROR(VLOOKUP(B71,'[1]1-BASE'!D$1:CB$65536,8,0),"")</f>
        <v>0</v>
      </c>
      <c r="L71" s="31">
        <f t="shared" si="3"/>
        <v>0</v>
      </c>
      <c r="M71" s="29" t="str">
        <f>IFERROR(VLOOKUP(B71,'[1]1-BASE'!D$1:CB$65536,18,0),"")</f>
        <v>(vide)</v>
      </c>
      <c r="N71" s="32" t="str">
        <f>IFERROR(VLOOKUP(B71,'[1]1-BASE'!D$1:CB$65536,19,0),"")</f>
        <v>PCS</v>
      </c>
      <c r="O71" s="32">
        <f>IFERROR(VLOOKUP(B71,'[1]1-BASE'!D$1:CB$65536,20,0),"")</f>
        <v>70</v>
      </c>
      <c r="P71" s="33">
        <f>IFERROR(VLOOKUP(B71,'[1]1-BASE'!D$1:CB$65536,21,0),"")</f>
        <v>70</v>
      </c>
      <c r="Q71" s="34">
        <f>IFERROR(VLOOKUP(B71,'[1]1-BASE'!D$1:DA$65536,22,0),"")</f>
        <v>0</v>
      </c>
      <c r="R71" s="34">
        <f>IFERROR(VLOOKUP(B71,'[1]1-BASE'!D$1:DA$65536,23,0),"")</f>
        <v>0</v>
      </c>
      <c r="S71" s="34">
        <f>IFERROR(VLOOKUP(B71,'[1]1-BASE'!D$1:DA$65536,24,0),"")</f>
        <v>0</v>
      </c>
      <c r="T71" s="34">
        <f>IFERROR(VLOOKUP(B71,'[1]1-BASE'!D$1:DA$65536,25,0),"")</f>
        <v>0</v>
      </c>
      <c r="U71" s="34">
        <f>IFERROR(VLOOKUP(B71,'[1]1-BASE'!D$1:DA$65536,26,0),"")</f>
        <v>0</v>
      </c>
      <c r="V71" s="34">
        <f>IFERROR(VLOOKUP(B71,'[1]1-BASE'!D$1:DA$65536,27,0),"")</f>
        <v>0</v>
      </c>
      <c r="W71" s="34">
        <f>IFERROR(VLOOKUP(B71,'[1]1-BASE'!D$1:DA$65536,28,0),"")</f>
        <v>0</v>
      </c>
      <c r="X71" s="34">
        <f>IFERROR(VLOOKUP(B71,'[1]1-BASE'!D$1:DA$65536,29,0),"")</f>
        <v>0</v>
      </c>
      <c r="Y71" s="34">
        <f>IFERROR(VLOOKUP(B71,'[1]1-BASE'!D$1:DA$65536,30,0),"")</f>
        <v>0</v>
      </c>
      <c r="Z71" s="34">
        <f>IFERROR(VLOOKUP(B71,'[1]1-BASE'!D$1:DA$65536,31,0),"")</f>
        <v>0</v>
      </c>
      <c r="AA71" s="34">
        <f>IFERROR(VLOOKUP(B71,'[1]1-BASE'!D$1:DA$65536,32,0),"")</f>
        <v>0</v>
      </c>
      <c r="AB71" s="34">
        <f>IFERROR(VLOOKUP(B71,'[1]1-BASE'!D$1:DA$65536,33,0),"")</f>
        <v>0</v>
      </c>
      <c r="AC71" s="34">
        <f>IFERROR(VLOOKUP(B71,'[1]1-BASE'!D$1:DA$65536,34,0),"")</f>
        <v>0</v>
      </c>
      <c r="AD71" s="34">
        <f>IFERROR(VLOOKUP(B71,'[1]1-BASE'!D$1:DA$65536,35,0),"")</f>
        <v>0</v>
      </c>
      <c r="AE71" s="34">
        <f>IFERROR(VLOOKUP(B71,'[1]1-BASE'!D$1:DA$65536,36,0),"")</f>
        <v>0</v>
      </c>
      <c r="AF71" s="34">
        <f>IFERROR(VLOOKUP(B71,'[1]1-BASE'!D$1:DA$65536,37,0),"")</f>
        <v>0</v>
      </c>
      <c r="AG71" s="34">
        <f>IFERROR(VLOOKUP(B71,'[1]1-BASE'!D$1:DA$65536,38,0),"")</f>
        <v>0</v>
      </c>
      <c r="AH71" s="34">
        <f>IFERROR(VLOOKUP(B71,'[1]1-BASE'!D$1:DA$65536,39,0),"")</f>
        <v>0</v>
      </c>
      <c r="AI71" s="34">
        <f>IFERROR(VLOOKUP(B71,'[1]1-BASE'!D$1:DA$65536,40,0),"")</f>
        <v>0</v>
      </c>
      <c r="AJ71" s="34">
        <f>IFERROR(VLOOKUP(B71,'[1]1-BASE'!D$1:DA$65536,41,0),"")</f>
        <v>0</v>
      </c>
      <c r="AK71" s="34">
        <f>IFERROR(VLOOKUP(B71,'[1]1-BASE'!D$1:DA$65536,42,0),"")</f>
        <v>0</v>
      </c>
      <c r="AL71" s="34">
        <f>IFERROR(VLOOKUP(B71,'[1]1-BASE'!D$1:DA$65536,43,0),"")</f>
        <v>0</v>
      </c>
      <c r="AM71" s="34">
        <f>IFERROR(VLOOKUP(B71,'[1]1-BASE'!D$1:DA$65536,44,0),"")</f>
        <v>0</v>
      </c>
      <c r="AN71" s="34">
        <f>IFERROR(VLOOKUP(B71,'[1]1-BASE'!D$1:DA$65536,45,0),"")</f>
        <v>0</v>
      </c>
      <c r="AO71" s="34">
        <f>IFERROR(VLOOKUP(B71,'[1]1-BASE'!D$1:DA$65536,46,0),"")</f>
        <v>0</v>
      </c>
      <c r="AP71" s="34">
        <f>IFERROR(VLOOKUP(B71,'[1]1-BASE'!D$1:DA$65536,47,0),"")</f>
        <v>0</v>
      </c>
      <c r="AQ71" s="34">
        <f>IFERROR(VLOOKUP(B71,'[1]1-BASE'!D$1:DA$65536,48,0),"")</f>
        <v>0</v>
      </c>
      <c r="AR71" s="34">
        <f>IFERROR(VLOOKUP(B71,'[1]1-BASE'!D$1:DA$65536,49,0),"")</f>
        <v>0</v>
      </c>
      <c r="AS71" s="34">
        <f>IFERROR(VLOOKUP(B71,'[1]1-BASE'!D$1:DA$65536,50,0),"")</f>
        <v>0</v>
      </c>
      <c r="AT71" s="34">
        <f>IFERROR(VLOOKUP(B71,'[1]1-BASE'!D$1:DA$65536,51,0),"")</f>
        <v>0</v>
      </c>
      <c r="AU71" s="34">
        <f>IFERROR(VLOOKUP(B71,'[1]1-BASE'!D$1:DA$65536,52,0),"")</f>
        <v>0</v>
      </c>
      <c r="AV71" s="34">
        <f>IFERROR(VLOOKUP(B71,'[1]1-BASE'!D$1:DA$65536,53,0),"")</f>
        <v>0</v>
      </c>
      <c r="AW71" s="34">
        <f>IFERROR(VLOOKUP(B71,'[1]1-BASE'!D$1:DA$65536,54,0),"")</f>
        <v>0</v>
      </c>
      <c r="AX71" s="34">
        <f>IFERROR(VLOOKUP(B71,'[1]1-BASE'!D$1:DA$65536,55,0),"")</f>
        <v>0</v>
      </c>
      <c r="AY71" s="34">
        <f>IFERROR(VLOOKUP(B71,'[1]1-BASE'!D$1:DA$65536,87,0),"")</f>
        <v>0</v>
      </c>
      <c r="AZ71" s="34">
        <f>IFERROR(VLOOKUP(B71,'[1]1-BASE'!D$1:DA$65536,86,0),"")</f>
        <v>0</v>
      </c>
      <c r="BA71" s="34">
        <f>IFERROR(VLOOKUP(B71,'[1]1-BASE'!D$1:DA$65536,76,0),"")</f>
        <v>0</v>
      </c>
      <c r="BB71" s="34">
        <f>IFERROR(VLOOKUP(B71,'[1]1-BASE'!D$1:DA$65536,77,0),"")</f>
        <v>0</v>
      </c>
      <c r="BC71" s="34">
        <f>IFERROR(VLOOKUP(B71,'[1]1-BASE'!D$1:DA$65536,78,0),"")</f>
        <v>0</v>
      </c>
      <c r="BD71" s="34">
        <f>IFERROR(VLOOKUP(B71,'[1]1-BASE'!D$1:DA$65536,79,0),"")</f>
        <v>0</v>
      </c>
      <c r="BE71" s="34">
        <f>IFERROR(VLOOKUP(B71,'[1]1-BASE'!D$1:DA$65536,80,0),"")</f>
        <v>0</v>
      </c>
      <c r="BF71" s="34">
        <f>IFERROR(VLOOKUP(B71,'[1]1-BASE'!D$1:DA$65536,83,0),"")</f>
        <v>0</v>
      </c>
      <c r="BG71" s="34">
        <f>IFERROR(VLOOKUP(B71,'[1]1-BASE'!D$1:DA$65536,84,0),"")</f>
        <v>0</v>
      </c>
      <c r="BH71" s="34">
        <f>IFERROR(VLOOKUP(B71,'[1]1-BASE'!D$1:DA$65536,81,0),"")</f>
        <v>0</v>
      </c>
      <c r="BI71" s="34">
        <f>IFERROR(VLOOKUP(B71,'[1]1-BASE'!D$1:DA$65536,85,0),"")</f>
        <v>0</v>
      </c>
      <c r="BJ71" s="34">
        <f>IFERROR(VLOOKUP(B71,'[1]1-BASE'!D$1:DA$65536,56,0),"")</f>
        <v>0</v>
      </c>
      <c r="BK71" s="34">
        <f>IFERROR(VLOOKUP(B71,'[1]1-BASE'!D$1:DA$65536,58,0),"")</f>
        <v>0</v>
      </c>
      <c r="BL71" s="34">
        <f>IFERROR(VLOOKUP(B71,'[1]1-BASE'!D$1:DA$65536,59,0),"")</f>
        <v>0</v>
      </c>
      <c r="BM71" s="34">
        <f>IFERROR(VLOOKUP(B71,'[1]1-BASE'!D$1:DA$65536,61,0),"")</f>
        <v>0</v>
      </c>
      <c r="BN71" s="34">
        <f>IFERROR(VLOOKUP(B71,'[1]1-BASE'!D$1:DA$65536,63,0),"")</f>
        <v>0</v>
      </c>
      <c r="BO71" s="34">
        <f>IFERROR(VLOOKUP(B71,'[1]1-BASE'!D$1:DA$65536,65,0),"")</f>
        <v>0</v>
      </c>
      <c r="BP71" s="34">
        <f>IFERROR(VLOOKUP(B71,'[1]1-BASE'!D$1:DA$65536,57,0),"")</f>
        <v>0</v>
      </c>
      <c r="BQ71" s="34">
        <f>IFERROR(VLOOKUP(B71,'[1]1-BASE'!D$1:DA$65536,60,0),"")</f>
        <v>0</v>
      </c>
      <c r="BR71" s="34">
        <f>IFERROR(VLOOKUP(B71,'[1]1-BASE'!D$1:DA$65536,62,0),"")</f>
        <v>0</v>
      </c>
      <c r="BS71" s="34">
        <f>IFERROR(VLOOKUP(B71,'[1]1-BASE'!D$1:DA$65536,64,0),"")</f>
        <v>0</v>
      </c>
      <c r="BT71" s="34">
        <f>IFERROR(VLOOKUP(B71,'[1]1-BASE'!D$1:DA$65536,66,0),"")</f>
        <v>0</v>
      </c>
      <c r="BU71" s="34">
        <f>IFERROR(VLOOKUP(B71,'[1]1-BASE'!D$1:DA$65536,67,0),"")</f>
        <v>0</v>
      </c>
      <c r="BV71" s="34">
        <f>IFERROR(VLOOKUP(B71,'[1]1-BASE'!D$1:DA$65536,68,0),"")</f>
        <v>0</v>
      </c>
      <c r="BW71" s="34">
        <f>IFERROR(VLOOKUP(B71,'[1]1-BASE'!D$1:DA$65536,69,0),"")</f>
        <v>5</v>
      </c>
      <c r="BX71" s="34">
        <f>IFERROR(VLOOKUP(B71,'[1]1-BASE'!D$1:DA$65536,70,0),"")</f>
        <v>3</v>
      </c>
      <c r="BY71" s="34">
        <f>IFERROR(VLOOKUP(B71,'[1]1-BASE'!D$1:DA$65536,71,0),"")</f>
        <v>2</v>
      </c>
      <c r="BZ71" s="34">
        <f>IFERROR(VLOOKUP(B71,'[1]1-BASE'!D$1:DA$65536,72,0),"")</f>
        <v>53</v>
      </c>
      <c r="CA71" s="34">
        <f>IFERROR(VLOOKUP(B71,'[1]1-BASE'!D$1:DA$65536,73,0),"")</f>
        <v>5</v>
      </c>
      <c r="CB71" s="34">
        <f>IFERROR(VLOOKUP(B71,'[1]1-BASE'!D$1:DA$65536,74,0),"")</f>
        <v>2</v>
      </c>
      <c r="CC71" s="34">
        <f>IFERROR(VLOOKUP(B71,'[1]1-BASE'!D$1:DA$65536,75,0),"")</f>
        <v>0</v>
      </c>
      <c r="CD71" s="34">
        <f>IFERROR(VLOOKUP(B71,'[1]1-BASE'!D$1:DA$65536,82,0),"")</f>
        <v>0</v>
      </c>
    </row>
    <row r="72" spans="1:82" s="35" customFormat="1" ht="75" customHeight="1">
      <c r="A72" s="27"/>
      <c r="B72" s="28" t="s">
        <v>175</v>
      </c>
      <c r="C72" s="29" t="str">
        <f>IFERROR(VLOOKUP(B72,'[1]1-BASE'!D$1:CB$65536,2,0),"")</f>
        <v>303G7W0</v>
      </c>
      <c r="D72" s="29" t="str">
        <f>IFERROR(VLOOKUP(B72,'[1]1-BASE'!D$1:CB$65536,3,0),"")</f>
        <v>ESMANO POLO</v>
      </c>
      <c r="E72" s="29" t="str">
        <f>IFERROR(VLOOKUP(B72,'[1]1-BASE'!D$1:CB$65536,4,0),"")</f>
        <v>905</v>
      </c>
      <c r="F72" s="29" t="str">
        <f>IFERROR(VLOOKUP(B72,'[1]1-BASE'!D$1:CB$65536,5,0),"")</f>
        <v>BLACK/GREY DK/RED</v>
      </c>
      <c r="G72" s="27" t="str">
        <f>IFERROR(VLOOKUP(B72,'[1]1-BASE'!D$1:CB$65536,15,0),"")</f>
        <v>HIVER 2019</v>
      </c>
      <c r="H72" s="27" t="str">
        <f>IFERROR(VLOOKUP(B72,'[1]1-BASE'!D$1:CB$65536,17,0),"")</f>
        <v>MAN</v>
      </c>
      <c r="I72" s="30">
        <f>IFERROR(VLOOKUP(B72,'[1]1-BASE'!D$1:CB$65536,7,0),"")</f>
        <v>20</v>
      </c>
      <c r="J72" s="31">
        <f t="shared" si="2"/>
        <v>10</v>
      </c>
      <c r="K72" s="30">
        <f>IFERROR(VLOOKUP(B72,'[1]1-BASE'!D$1:CB$65536,8,0),"")</f>
        <v>0</v>
      </c>
      <c r="L72" s="31">
        <f t="shared" si="3"/>
        <v>0</v>
      </c>
      <c r="M72" s="29" t="str">
        <f>IFERROR(VLOOKUP(B72,'[1]1-BASE'!D$1:CB$65536,18,0),"")</f>
        <v>(vide)</v>
      </c>
      <c r="N72" s="32" t="str">
        <f>IFERROR(VLOOKUP(B72,'[1]1-BASE'!D$1:CB$65536,19,0),"")</f>
        <v>PCS</v>
      </c>
      <c r="O72" s="32">
        <f>IFERROR(VLOOKUP(B72,'[1]1-BASE'!D$1:CB$65536,20,0),"")</f>
        <v>16</v>
      </c>
      <c r="P72" s="33">
        <f>IFERROR(VLOOKUP(B72,'[1]1-BASE'!D$1:CB$65536,21,0),"")</f>
        <v>16</v>
      </c>
      <c r="Q72" s="34">
        <f>IFERROR(VLOOKUP(B72,'[1]1-BASE'!D$1:DA$65536,22,0),"")</f>
        <v>0</v>
      </c>
      <c r="R72" s="34">
        <f>IFERROR(VLOOKUP(B72,'[1]1-BASE'!D$1:DA$65536,23,0),"")</f>
        <v>0</v>
      </c>
      <c r="S72" s="34">
        <f>IFERROR(VLOOKUP(B72,'[1]1-BASE'!D$1:DA$65536,24,0),"")</f>
        <v>0</v>
      </c>
      <c r="T72" s="34">
        <f>IFERROR(VLOOKUP(B72,'[1]1-BASE'!D$1:DA$65536,25,0),"")</f>
        <v>0</v>
      </c>
      <c r="U72" s="34">
        <f>IFERROR(VLOOKUP(B72,'[1]1-BASE'!D$1:DA$65536,26,0),"")</f>
        <v>0</v>
      </c>
      <c r="V72" s="34">
        <f>IFERROR(VLOOKUP(B72,'[1]1-BASE'!D$1:DA$65536,27,0),"")</f>
        <v>0</v>
      </c>
      <c r="W72" s="34">
        <f>IFERROR(VLOOKUP(B72,'[1]1-BASE'!D$1:DA$65536,28,0),"")</f>
        <v>0</v>
      </c>
      <c r="X72" s="34">
        <f>IFERROR(VLOOKUP(B72,'[1]1-BASE'!D$1:DA$65536,29,0),"")</f>
        <v>0</v>
      </c>
      <c r="Y72" s="34">
        <f>IFERROR(VLOOKUP(B72,'[1]1-BASE'!D$1:DA$65536,30,0),"")</f>
        <v>0</v>
      </c>
      <c r="Z72" s="34">
        <f>IFERROR(VLOOKUP(B72,'[1]1-BASE'!D$1:DA$65536,31,0),"")</f>
        <v>0</v>
      </c>
      <c r="AA72" s="34">
        <f>IFERROR(VLOOKUP(B72,'[1]1-BASE'!D$1:DA$65536,32,0),"")</f>
        <v>0</v>
      </c>
      <c r="AB72" s="34">
        <f>IFERROR(VLOOKUP(B72,'[1]1-BASE'!D$1:DA$65536,33,0),"")</f>
        <v>0</v>
      </c>
      <c r="AC72" s="34">
        <f>IFERROR(VLOOKUP(B72,'[1]1-BASE'!D$1:DA$65536,34,0),"")</f>
        <v>0</v>
      </c>
      <c r="AD72" s="34">
        <f>IFERROR(VLOOKUP(B72,'[1]1-BASE'!D$1:DA$65536,35,0),"")</f>
        <v>0</v>
      </c>
      <c r="AE72" s="34">
        <f>IFERROR(VLOOKUP(B72,'[1]1-BASE'!D$1:DA$65536,36,0),"")</f>
        <v>0</v>
      </c>
      <c r="AF72" s="34">
        <f>IFERROR(VLOOKUP(B72,'[1]1-BASE'!D$1:DA$65536,37,0),"")</f>
        <v>0</v>
      </c>
      <c r="AG72" s="34">
        <f>IFERROR(VLOOKUP(B72,'[1]1-BASE'!D$1:DA$65536,38,0),"")</f>
        <v>0</v>
      </c>
      <c r="AH72" s="34">
        <f>IFERROR(VLOOKUP(B72,'[1]1-BASE'!D$1:DA$65536,39,0),"")</f>
        <v>0</v>
      </c>
      <c r="AI72" s="34">
        <f>IFERROR(VLOOKUP(B72,'[1]1-BASE'!D$1:DA$65536,40,0),"")</f>
        <v>0</v>
      </c>
      <c r="AJ72" s="34">
        <f>IFERROR(VLOOKUP(B72,'[1]1-BASE'!D$1:DA$65536,41,0),"")</f>
        <v>0</v>
      </c>
      <c r="AK72" s="34">
        <f>IFERROR(VLOOKUP(B72,'[1]1-BASE'!D$1:DA$65536,42,0),"")</f>
        <v>0</v>
      </c>
      <c r="AL72" s="34">
        <f>IFERROR(VLOOKUP(B72,'[1]1-BASE'!D$1:DA$65536,43,0),"")</f>
        <v>0</v>
      </c>
      <c r="AM72" s="34">
        <f>IFERROR(VLOOKUP(B72,'[1]1-BASE'!D$1:DA$65536,44,0),"")</f>
        <v>0</v>
      </c>
      <c r="AN72" s="34">
        <f>IFERROR(VLOOKUP(B72,'[1]1-BASE'!D$1:DA$65536,45,0),"")</f>
        <v>0</v>
      </c>
      <c r="AO72" s="34">
        <f>IFERROR(VLOOKUP(B72,'[1]1-BASE'!D$1:DA$65536,46,0),"")</f>
        <v>0</v>
      </c>
      <c r="AP72" s="34">
        <f>IFERROR(VLOOKUP(B72,'[1]1-BASE'!D$1:DA$65536,47,0),"")</f>
        <v>0</v>
      </c>
      <c r="AQ72" s="34">
        <f>IFERROR(VLOOKUP(B72,'[1]1-BASE'!D$1:DA$65536,48,0),"")</f>
        <v>0</v>
      </c>
      <c r="AR72" s="34">
        <f>IFERROR(VLOOKUP(B72,'[1]1-BASE'!D$1:DA$65536,49,0),"")</f>
        <v>0</v>
      </c>
      <c r="AS72" s="34">
        <f>IFERROR(VLOOKUP(B72,'[1]1-BASE'!D$1:DA$65536,50,0),"")</f>
        <v>0</v>
      </c>
      <c r="AT72" s="34">
        <f>IFERROR(VLOOKUP(B72,'[1]1-BASE'!D$1:DA$65536,51,0),"")</f>
        <v>0</v>
      </c>
      <c r="AU72" s="34">
        <f>IFERROR(VLOOKUP(B72,'[1]1-BASE'!D$1:DA$65536,52,0),"")</f>
        <v>0</v>
      </c>
      <c r="AV72" s="34">
        <f>IFERROR(VLOOKUP(B72,'[1]1-BASE'!D$1:DA$65536,53,0),"")</f>
        <v>0</v>
      </c>
      <c r="AW72" s="34">
        <f>IFERROR(VLOOKUP(B72,'[1]1-BASE'!D$1:DA$65536,54,0),"")</f>
        <v>0</v>
      </c>
      <c r="AX72" s="34">
        <f>IFERROR(VLOOKUP(B72,'[1]1-BASE'!D$1:DA$65536,55,0),"")</f>
        <v>0</v>
      </c>
      <c r="AY72" s="34">
        <f>IFERROR(VLOOKUP(B72,'[1]1-BASE'!D$1:DA$65536,87,0),"")</f>
        <v>0</v>
      </c>
      <c r="AZ72" s="34">
        <f>IFERROR(VLOOKUP(B72,'[1]1-BASE'!D$1:DA$65536,86,0),"")</f>
        <v>0</v>
      </c>
      <c r="BA72" s="34">
        <f>IFERROR(VLOOKUP(B72,'[1]1-BASE'!D$1:DA$65536,76,0),"")</f>
        <v>0</v>
      </c>
      <c r="BB72" s="34">
        <f>IFERROR(VLOOKUP(B72,'[1]1-BASE'!D$1:DA$65536,77,0),"")</f>
        <v>0</v>
      </c>
      <c r="BC72" s="34">
        <f>IFERROR(VLOOKUP(B72,'[1]1-BASE'!D$1:DA$65536,78,0),"")</f>
        <v>0</v>
      </c>
      <c r="BD72" s="34">
        <f>IFERROR(VLOOKUP(B72,'[1]1-BASE'!D$1:DA$65536,79,0),"")</f>
        <v>0</v>
      </c>
      <c r="BE72" s="34">
        <f>IFERROR(VLOOKUP(B72,'[1]1-BASE'!D$1:DA$65536,80,0),"")</f>
        <v>0</v>
      </c>
      <c r="BF72" s="34">
        <f>IFERROR(VLOOKUP(B72,'[1]1-BASE'!D$1:DA$65536,83,0),"")</f>
        <v>0</v>
      </c>
      <c r="BG72" s="34">
        <f>IFERROR(VLOOKUP(B72,'[1]1-BASE'!D$1:DA$65536,84,0),"")</f>
        <v>0</v>
      </c>
      <c r="BH72" s="34">
        <f>IFERROR(VLOOKUP(B72,'[1]1-BASE'!D$1:DA$65536,81,0),"")</f>
        <v>0</v>
      </c>
      <c r="BI72" s="34">
        <f>IFERROR(VLOOKUP(B72,'[1]1-BASE'!D$1:DA$65536,85,0),"")</f>
        <v>0</v>
      </c>
      <c r="BJ72" s="34">
        <f>IFERROR(VLOOKUP(B72,'[1]1-BASE'!D$1:DA$65536,56,0),"")</f>
        <v>0</v>
      </c>
      <c r="BK72" s="34">
        <f>IFERROR(VLOOKUP(B72,'[1]1-BASE'!D$1:DA$65536,58,0),"")</f>
        <v>0</v>
      </c>
      <c r="BL72" s="34">
        <f>IFERROR(VLOOKUP(B72,'[1]1-BASE'!D$1:DA$65536,59,0),"")</f>
        <v>0</v>
      </c>
      <c r="BM72" s="34">
        <f>IFERROR(VLOOKUP(B72,'[1]1-BASE'!D$1:DA$65536,61,0),"")</f>
        <v>0</v>
      </c>
      <c r="BN72" s="34">
        <f>IFERROR(VLOOKUP(B72,'[1]1-BASE'!D$1:DA$65536,63,0),"")</f>
        <v>0</v>
      </c>
      <c r="BO72" s="34">
        <f>IFERROR(VLOOKUP(B72,'[1]1-BASE'!D$1:DA$65536,65,0),"")</f>
        <v>0</v>
      </c>
      <c r="BP72" s="34">
        <f>IFERROR(VLOOKUP(B72,'[1]1-BASE'!D$1:DA$65536,57,0),"")</f>
        <v>0</v>
      </c>
      <c r="BQ72" s="34">
        <f>IFERROR(VLOOKUP(B72,'[1]1-BASE'!D$1:DA$65536,60,0),"")</f>
        <v>0</v>
      </c>
      <c r="BR72" s="34">
        <f>IFERROR(VLOOKUP(B72,'[1]1-BASE'!D$1:DA$65536,62,0),"")</f>
        <v>0</v>
      </c>
      <c r="BS72" s="34">
        <f>IFERROR(VLOOKUP(B72,'[1]1-BASE'!D$1:DA$65536,64,0),"")</f>
        <v>0</v>
      </c>
      <c r="BT72" s="34">
        <f>IFERROR(VLOOKUP(B72,'[1]1-BASE'!D$1:DA$65536,66,0),"")</f>
        <v>0</v>
      </c>
      <c r="BU72" s="34">
        <f>IFERROR(VLOOKUP(B72,'[1]1-BASE'!D$1:DA$65536,67,0),"")</f>
        <v>0</v>
      </c>
      <c r="BV72" s="34">
        <f>IFERROR(VLOOKUP(B72,'[1]1-BASE'!D$1:DA$65536,68,0),"")</f>
        <v>0</v>
      </c>
      <c r="BW72" s="34">
        <f>IFERROR(VLOOKUP(B72,'[1]1-BASE'!D$1:DA$65536,69,0),"")</f>
        <v>7</v>
      </c>
      <c r="BX72" s="34">
        <f>IFERROR(VLOOKUP(B72,'[1]1-BASE'!D$1:DA$65536,70,0),"")</f>
        <v>2</v>
      </c>
      <c r="BY72" s="34">
        <f>IFERROR(VLOOKUP(B72,'[1]1-BASE'!D$1:DA$65536,71,0),"")</f>
        <v>0</v>
      </c>
      <c r="BZ72" s="34">
        <f>IFERROR(VLOOKUP(B72,'[1]1-BASE'!D$1:DA$65536,72,0),"")</f>
        <v>3</v>
      </c>
      <c r="CA72" s="34">
        <f>IFERROR(VLOOKUP(B72,'[1]1-BASE'!D$1:DA$65536,73,0),"")</f>
        <v>4</v>
      </c>
      <c r="CB72" s="34">
        <f>IFERROR(VLOOKUP(B72,'[1]1-BASE'!D$1:DA$65536,74,0),"")</f>
        <v>0</v>
      </c>
      <c r="CC72" s="34">
        <f>IFERROR(VLOOKUP(B72,'[1]1-BASE'!D$1:DA$65536,75,0),"")</f>
        <v>0</v>
      </c>
      <c r="CD72" s="34">
        <f>IFERROR(VLOOKUP(B72,'[1]1-BASE'!D$1:DA$65536,82,0),"")</f>
        <v>0</v>
      </c>
    </row>
    <row r="73" spans="1:82" s="35" customFormat="1" ht="75" customHeight="1">
      <c r="A73" s="27"/>
      <c r="B73" s="28" t="s">
        <v>176</v>
      </c>
      <c r="C73" s="29" t="str">
        <f>IFERROR(VLOOKUP(B73,'[1]1-BASE'!D$1:CB$65536,2,0),"")</f>
        <v>303G7W0</v>
      </c>
      <c r="D73" s="29" t="str">
        <f>IFERROR(VLOOKUP(B73,'[1]1-BASE'!D$1:CB$65536,3,0),"")</f>
        <v>ESMANO POLO</v>
      </c>
      <c r="E73" s="29" t="str">
        <f>IFERROR(VLOOKUP(B73,'[1]1-BASE'!D$1:CB$65536,4,0),"")</f>
        <v>906</v>
      </c>
      <c r="F73" s="29" t="str">
        <f>IFERROR(VLOOKUP(B73,'[1]1-BASE'!D$1:CB$65536,5,0),"")</f>
        <v>GREEN/WHITE/LIME</v>
      </c>
      <c r="G73" s="27" t="str">
        <f>IFERROR(VLOOKUP(B73,'[1]1-BASE'!D$1:CB$65536,15,0),"")</f>
        <v>HIVER 2019</v>
      </c>
      <c r="H73" s="27" t="str">
        <f>IFERROR(VLOOKUP(B73,'[1]1-BASE'!D$1:CB$65536,17,0),"")</f>
        <v>MAN</v>
      </c>
      <c r="I73" s="30">
        <f>IFERROR(VLOOKUP(B73,'[1]1-BASE'!D$1:CB$65536,7,0),"")</f>
        <v>20</v>
      </c>
      <c r="J73" s="31">
        <f t="shared" si="2"/>
        <v>10</v>
      </c>
      <c r="K73" s="30">
        <f>IFERROR(VLOOKUP(B73,'[1]1-BASE'!D$1:CB$65536,8,0),"")</f>
        <v>0</v>
      </c>
      <c r="L73" s="31">
        <f t="shared" si="3"/>
        <v>0</v>
      </c>
      <c r="M73" s="29" t="str">
        <f>IFERROR(VLOOKUP(B73,'[1]1-BASE'!D$1:CB$65536,18,0),"")</f>
        <v>(vide)</v>
      </c>
      <c r="N73" s="32" t="str">
        <f>IFERROR(VLOOKUP(B73,'[1]1-BASE'!D$1:CB$65536,19,0),"")</f>
        <v>PCS</v>
      </c>
      <c r="O73" s="32">
        <f>IFERROR(VLOOKUP(B73,'[1]1-BASE'!D$1:CB$65536,20,0),"")</f>
        <v>1</v>
      </c>
      <c r="P73" s="33">
        <f>IFERROR(VLOOKUP(B73,'[1]1-BASE'!D$1:CB$65536,21,0),"")</f>
        <v>1</v>
      </c>
      <c r="Q73" s="34">
        <f>IFERROR(VLOOKUP(B73,'[1]1-BASE'!D$1:DA$65536,22,0),"")</f>
        <v>0</v>
      </c>
      <c r="R73" s="34">
        <f>IFERROR(VLOOKUP(B73,'[1]1-BASE'!D$1:DA$65536,23,0),"")</f>
        <v>0</v>
      </c>
      <c r="S73" s="34">
        <f>IFERROR(VLOOKUP(B73,'[1]1-BASE'!D$1:DA$65536,24,0),"")</f>
        <v>0</v>
      </c>
      <c r="T73" s="34">
        <f>IFERROR(VLOOKUP(B73,'[1]1-BASE'!D$1:DA$65536,25,0),"")</f>
        <v>0</v>
      </c>
      <c r="U73" s="34">
        <f>IFERROR(VLOOKUP(B73,'[1]1-BASE'!D$1:DA$65536,26,0),"")</f>
        <v>0</v>
      </c>
      <c r="V73" s="34">
        <f>IFERROR(VLOOKUP(B73,'[1]1-BASE'!D$1:DA$65536,27,0),"")</f>
        <v>0</v>
      </c>
      <c r="W73" s="34">
        <f>IFERROR(VLOOKUP(B73,'[1]1-BASE'!D$1:DA$65536,28,0),"")</f>
        <v>0</v>
      </c>
      <c r="X73" s="34">
        <f>IFERROR(VLOOKUP(B73,'[1]1-BASE'!D$1:DA$65536,29,0),"")</f>
        <v>0</v>
      </c>
      <c r="Y73" s="34">
        <f>IFERROR(VLOOKUP(B73,'[1]1-BASE'!D$1:DA$65536,30,0),"")</f>
        <v>0</v>
      </c>
      <c r="Z73" s="34">
        <f>IFERROR(VLOOKUP(B73,'[1]1-BASE'!D$1:DA$65536,31,0),"")</f>
        <v>0</v>
      </c>
      <c r="AA73" s="34">
        <f>IFERROR(VLOOKUP(B73,'[1]1-BASE'!D$1:DA$65536,32,0),"")</f>
        <v>0</v>
      </c>
      <c r="AB73" s="34">
        <f>IFERROR(VLOOKUP(B73,'[1]1-BASE'!D$1:DA$65536,33,0),"")</f>
        <v>0</v>
      </c>
      <c r="AC73" s="34">
        <f>IFERROR(VLOOKUP(B73,'[1]1-BASE'!D$1:DA$65536,34,0),"")</f>
        <v>0</v>
      </c>
      <c r="AD73" s="34">
        <f>IFERROR(VLOOKUP(B73,'[1]1-BASE'!D$1:DA$65536,35,0),"")</f>
        <v>0</v>
      </c>
      <c r="AE73" s="34">
        <f>IFERROR(VLOOKUP(B73,'[1]1-BASE'!D$1:DA$65536,36,0),"")</f>
        <v>0</v>
      </c>
      <c r="AF73" s="34">
        <f>IFERROR(VLOOKUP(B73,'[1]1-BASE'!D$1:DA$65536,37,0),"")</f>
        <v>0</v>
      </c>
      <c r="AG73" s="34">
        <f>IFERROR(VLOOKUP(B73,'[1]1-BASE'!D$1:DA$65536,38,0),"")</f>
        <v>0</v>
      </c>
      <c r="AH73" s="34">
        <f>IFERROR(VLOOKUP(B73,'[1]1-BASE'!D$1:DA$65536,39,0),"")</f>
        <v>0</v>
      </c>
      <c r="AI73" s="34">
        <f>IFERROR(VLOOKUP(B73,'[1]1-BASE'!D$1:DA$65536,40,0),"")</f>
        <v>0</v>
      </c>
      <c r="AJ73" s="34">
        <f>IFERROR(VLOOKUP(B73,'[1]1-BASE'!D$1:DA$65536,41,0),"")</f>
        <v>0</v>
      </c>
      <c r="AK73" s="34">
        <f>IFERROR(VLOOKUP(B73,'[1]1-BASE'!D$1:DA$65536,42,0),"")</f>
        <v>0</v>
      </c>
      <c r="AL73" s="34">
        <f>IFERROR(VLOOKUP(B73,'[1]1-BASE'!D$1:DA$65536,43,0),"")</f>
        <v>0</v>
      </c>
      <c r="AM73" s="34">
        <f>IFERROR(VLOOKUP(B73,'[1]1-BASE'!D$1:DA$65536,44,0),"")</f>
        <v>0</v>
      </c>
      <c r="AN73" s="34">
        <f>IFERROR(VLOOKUP(B73,'[1]1-BASE'!D$1:DA$65536,45,0),"")</f>
        <v>0</v>
      </c>
      <c r="AO73" s="34">
        <f>IFERROR(VLOOKUP(B73,'[1]1-BASE'!D$1:DA$65536,46,0),"")</f>
        <v>0</v>
      </c>
      <c r="AP73" s="34">
        <f>IFERROR(VLOOKUP(B73,'[1]1-BASE'!D$1:DA$65536,47,0),"")</f>
        <v>0</v>
      </c>
      <c r="AQ73" s="34">
        <f>IFERROR(VLOOKUP(B73,'[1]1-BASE'!D$1:DA$65536,48,0),"")</f>
        <v>0</v>
      </c>
      <c r="AR73" s="34">
        <f>IFERROR(VLOOKUP(B73,'[1]1-BASE'!D$1:DA$65536,49,0),"")</f>
        <v>0</v>
      </c>
      <c r="AS73" s="34">
        <f>IFERROR(VLOOKUP(B73,'[1]1-BASE'!D$1:DA$65536,50,0),"")</f>
        <v>0</v>
      </c>
      <c r="AT73" s="34">
        <f>IFERROR(VLOOKUP(B73,'[1]1-BASE'!D$1:DA$65536,51,0),"")</f>
        <v>0</v>
      </c>
      <c r="AU73" s="34">
        <f>IFERROR(VLOOKUP(B73,'[1]1-BASE'!D$1:DA$65536,52,0),"")</f>
        <v>0</v>
      </c>
      <c r="AV73" s="34">
        <f>IFERROR(VLOOKUP(B73,'[1]1-BASE'!D$1:DA$65536,53,0),"")</f>
        <v>0</v>
      </c>
      <c r="AW73" s="34">
        <f>IFERROR(VLOOKUP(B73,'[1]1-BASE'!D$1:DA$65536,54,0),"")</f>
        <v>0</v>
      </c>
      <c r="AX73" s="34">
        <f>IFERROR(VLOOKUP(B73,'[1]1-BASE'!D$1:DA$65536,55,0),"")</f>
        <v>0</v>
      </c>
      <c r="AY73" s="34">
        <f>IFERROR(VLOOKUP(B73,'[1]1-BASE'!D$1:DA$65536,87,0),"")</f>
        <v>0</v>
      </c>
      <c r="AZ73" s="34">
        <f>IFERROR(VLOOKUP(B73,'[1]1-BASE'!D$1:DA$65536,86,0),"")</f>
        <v>0</v>
      </c>
      <c r="BA73" s="34">
        <f>IFERROR(VLOOKUP(B73,'[1]1-BASE'!D$1:DA$65536,76,0),"")</f>
        <v>0</v>
      </c>
      <c r="BB73" s="34">
        <f>IFERROR(VLOOKUP(B73,'[1]1-BASE'!D$1:DA$65536,77,0),"")</f>
        <v>0</v>
      </c>
      <c r="BC73" s="34">
        <f>IFERROR(VLOOKUP(B73,'[1]1-BASE'!D$1:DA$65536,78,0),"")</f>
        <v>0</v>
      </c>
      <c r="BD73" s="34">
        <f>IFERROR(VLOOKUP(B73,'[1]1-BASE'!D$1:DA$65536,79,0),"")</f>
        <v>0</v>
      </c>
      <c r="BE73" s="34">
        <f>IFERROR(VLOOKUP(B73,'[1]1-BASE'!D$1:DA$65536,80,0),"")</f>
        <v>0</v>
      </c>
      <c r="BF73" s="34">
        <f>IFERROR(VLOOKUP(B73,'[1]1-BASE'!D$1:DA$65536,83,0),"")</f>
        <v>0</v>
      </c>
      <c r="BG73" s="34">
        <f>IFERROR(VLOOKUP(B73,'[1]1-BASE'!D$1:DA$65536,84,0),"")</f>
        <v>0</v>
      </c>
      <c r="BH73" s="34">
        <f>IFERROR(VLOOKUP(B73,'[1]1-BASE'!D$1:DA$65536,81,0),"")</f>
        <v>0</v>
      </c>
      <c r="BI73" s="34">
        <f>IFERROR(VLOOKUP(B73,'[1]1-BASE'!D$1:DA$65536,85,0),"")</f>
        <v>0</v>
      </c>
      <c r="BJ73" s="34">
        <f>IFERROR(VLOOKUP(B73,'[1]1-BASE'!D$1:DA$65536,56,0),"")</f>
        <v>0</v>
      </c>
      <c r="BK73" s="34">
        <f>IFERROR(VLOOKUP(B73,'[1]1-BASE'!D$1:DA$65536,58,0),"")</f>
        <v>0</v>
      </c>
      <c r="BL73" s="34">
        <f>IFERROR(VLOOKUP(B73,'[1]1-BASE'!D$1:DA$65536,59,0),"")</f>
        <v>0</v>
      </c>
      <c r="BM73" s="34">
        <f>IFERROR(VLOOKUP(B73,'[1]1-BASE'!D$1:DA$65536,61,0),"")</f>
        <v>0</v>
      </c>
      <c r="BN73" s="34">
        <f>IFERROR(VLOOKUP(B73,'[1]1-BASE'!D$1:DA$65536,63,0),"")</f>
        <v>0</v>
      </c>
      <c r="BO73" s="34">
        <f>IFERROR(VLOOKUP(B73,'[1]1-BASE'!D$1:DA$65536,65,0),"")</f>
        <v>0</v>
      </c>
      <c r="BP73" s="34">
        <f>IFERROR(VLOOKUP(B73,'[1]1-BASE'!D$1:DA$65536,57,0),"")</f>
        <v>0</v>
      </c>
      <c r="BQ73" s="34">
        <f>IFERROR(VLOOKUP(B73,'[1]1-BASE'!D$1:DA$65536,60,0),"")</f>
        <v>0</v>
      </c>
      <c r="BR73" s="34">
        <f>IFERROR(VLOOKUP(B73,'[1]1-BASE'!D$1:DA$65536,62,0),"")</f>
        <v>0</v>
      </c>
      <c r="BS73" s="34">
        <f>IFERROR(VLOOKUP(B73,'[1]1-BASE'!D$1:DA$65536,64,0),"")</f>
        <v>0</v>
      </c>
      <c r="BT73" s="34">
        <f>IFERROR(VLOOKUP(B73,'[1]1-BASE'!D$1:DA$65536,66,0),"")</f>
        <v>0</v>
      </c>
      <c r="BU73" s="34">
        <f>IFERROR(VLOOKUP(B73,'[1]1-BASE'!D$1:DA$65536,67,0),"")</f>
        <v>0</v>
      </c>
      <c r="BV73" s="34">
        <f>IFERROR(VLOOKUP(B73,'[1]1-BASE'!D$1:DA$65536,68,0),"")</f>
        <v>0</v>
      </c>
      <c r="BW73" s="34">
        <f>IFERROR(VLOOKUP(B73,'[1]1-BASE'!D$1:DA$65536,69,0),"")</f>
        <v>0</v>
      </c>
      <c r="BX73" s="34">
        <f>IFERROR(VLOOKUP(B73,'[1]1-BASE'!D$1:DA$65536,70,0),"")</f>
        <v>0</v>
      </c>
      <c r="BY73" s="34">
        <f>IFERROR(VLOOKUP(B73,'[1]1-BASE'!D$1:DA$65536,71,0),"")</f>
        <v>0</v>
      </c>
      <c r="BZ73" s="34">
        <f>IFERROR(VLOOKUP(B73,'[1]1-BASE'!D$1:DA$65536,72,0),"")</f>
        <v>0</v>
      </c>
      <c r="CA73" s="34">
        <f>IFERROR(VLOOKUP(B73,'[1]1-BASE'!D$1:DA$65536,73,0),"")</f>
        <v>1</v>
      </c>
      <c r="CB73" s="34">
        <f>IFERROR(VLOOKUP(B73,'[1]1-BASE'!D$1:DA$65536,74,0),"")</f>
        <v>0</v>
      </c>
      <c r="CC73" s="34">
        <f>IFERROR(VLOOKUP(B73,'[1]1-BASE'!D$1:DA$65536,75,0),"")</f>
        <v>0</v>
      </c>
      <c r="CD73" s="34">
        <f>IFERROR(VLOOKUP(B73,'[1]1-BASE'!D$1:DA$65536,82,0),"")</f>
        <v>0</v>
      </c>
    </row>
    <row r="74" spans="1:82" s="35" customFormat="1" ht="75" customHeight="1">
      <c r="A74" s="27"/>
      <c r="B74" s="28" t="s">
        <v>177</v>
      </c>
      <c r="C74" s="29" t="str">
        <f>IFERROR(VLOOKUP(B74,'[1]1-BASE'!D$1:CB$65536,2,0),"")</f>
        <v>303G7W0</v>
      </c>
      <c r="D74" s="29" t="str">
        <f>IFERROR(VLOOKUP(B74,'[1]1-BASE'!D$1:CB$65536,3,0),"")</f>
        <v>ESMANO POLO</v>
      </c>
      <c r="E74" s="29" t="str">
        <f>IFERROR(VLOOKUP(B74,'[1]1-BASE'!D$1:CB$65536,4,0),"")</f>
        <v>910</v>
      </c>
      <c r="F74" s="29" t="str">
        <f>IFERROR(VLOOKUP(B74,'[1]1-BASE'!D$1:CB$65536,5,0),"")</f>
        <v>BLACK/BLUE ROYAL/WHITE</v>
      </c>
      <c r="G74" s="27" t="str">
        <f>IFERROR(VLOOKUP(B74,'[1]1-BASE'!D$1:CB$65536,15,0),"")</f>
        <v>HIVER 2019</v>
      </c>
      <c r="H74" s="27" t="str">
        <f>IFERROR(VLOOKUP(B74,'[1]1-BASE'!D$1:CB$65536,17,0),"")</f>
        <v>MAN</v>
      </c>
      <c r="I74" s="30">
        <f>IFERROR(VLOOKUP(B74,'[1]1-BASE'!D$1:CB$65536,7,0),"")</f>
        <v>20</v>
      </c>
      <c r="J74" s="31">
        <f t="shared" si="2"/>
        <v>10</v>
      </c>
      <c r="K74" s="30">
        <f>IFERROR(VLOOKUP(B74,'[1]1-BASE'!D$1:CB$65536,8,0),"")</f>
        <v>0</v>
      </c>
      <c r="L74" s="31">
        <f t="shared" si="3"/>
        <v>0</v>
      </c>
      <c r="M74" s="29" t="str">
        <f>IFERROR(VLOOKUP(B74,'[1]1-BASE'!D$1:CB$65536,18,0),"")</f>
        <v>(vide)</v>
      </c>
      <c r="N74" s="32" t="str">
        <f>IFERROR(VLOOKUP(B74,'[1]1-BASE'!D$1:CB$65536,19,0),"")</f>
        <v>PCS</v>
      </c>
      <c r="O74" s="32">
        <f>IFERROR(VLOOKUP(B74,'[1]1-BASE'!D$1:CB$65536,20,0),"")</f>
        <v>5</v>
      </c>
      <c r="P74" s="33">
        <f>IFERROR(VLOOKUP(B74,'[1]1-BASE'!D$1:CB$65536,21,0),"")</f>
        <v>5</v>
      </c>
      <c r="Q74" s="34">
        <f>IFERROR(VLOOKUP(B74,'[1]1-BASE'!D$1:DA$65536,22,0),"")</f>
        <v>0</v>
      </c>
      <c r="R74" s="34">
        <f>IFERROR(VLOOKUP(B74,'[1]1-BASE'!D$1:DA$65536,23,0),"")</f>
        <v>0</v>
      </c>
      <c r="S74" s="34">
        <f>IFERROR(VLOOKUP(B74,'[1]1-BASE'!D$1:DA$65536,24,0),"")</f>
        <v>0</v>
      </c>
      <c r="T74" s="34">
        <f>IFERROR(VLOOKUP(B74,'[1]1-BASE'!D$1:DA$65536,25,0),"")</f>
        <v>0</v>
      </c>
      <c r="U74" s="34">
        <f>IFERROR(VLOOKUP(B74,'[1]1-BASE'!D$1:DA$65536,26,0),"")</f>
        <v>0</v>
      </c>
      <c r="V74" s="34">
        <f>IFERROR(VLOOKUP(B74,'[1]1-BASE'!D$1:DA$65536,27,0),"")</f>
        <v>0</v>
      </c>
      <c r="W74" s="34">
        <f>IFERROR(VLOOKUP(B74,'[1]1-BASE'!D$1:DA$65536,28,0),"")</f>
        <v>0</v>
      </c>
      <c r="X74" s="34">
        <f>IFERROR(VLOOKUP(B74,'[1]1-BASE'!D$1:DA$65536,29,0),"")</f>
        <v>0</v>
      </c>
      <c r="Y74" s="34">
        <f>IFERROR(VLOOKUP(B74,'[1]1-BASE'!D$1:DA$65536,30,0),"")</f>
        <v>0</v>
      </c>
      <c r="Z74" s="34">
        <f>IFERROR(VLOOKUP(B74,'[1]1-BASE'!D$1:DA$65536,31,0),"")</f>
        <v>0</v>
      </c>
      <c r="AA74" s="34">
        <f>IFERROR(VLOOKUP(B74,'[1]1-BASE'!D$1:DA$65536,32,0),"")</f>
        <v>0</v>
      </c>
      <c r="AB74" s="34">
        <f>IFERROR(VLOOKUP(B74,'[1]1-BASE'!D$1:DA$65536,33,0),"")</f>
        <v>0</v>
      </c>
      <c r="AC74" s="34">
        <f>IFERROR(VLOOKUP(B74,'[1]1-BASE'!D$1:DA$65536,34,0),"")</f>
        <v>0</v>
      </c>
      <c r="AD74" s="34">
        <f>IFERROR(VLOOKUP(B74,'[1]1-BASE'!D$1:DA$65536,35,0),"")</f>
        <v>0</v>
      </c>
      <c r="AE74" s="34">
        <f>IFERROR(VLOOKUP(B74,'[1]1-BASE'!D$1:DA$65536,36,0),"")</f>
        <v>0</v>
      </c>
      <c r="AF74" s="34">
        <f>IFERROR(VLOOKUP(B74,'[1]1-BASE'!D$1:DA$65536,37,0),"")</f>
        <v>0</v>
      </c>
      <c r="AG74" s="34">
        <f>IFERROR(VLOOKUP(B74,'[1]1-BASE'!D$1:DA$65536,38,0),"")</f>
        <v>0</v>
      </c>
      <c r="AH74" s="34">
        <f>IFERROR(VLOOKUP(B74,'[1]1-BASE'!D$1:DA$65536,39,0),"")</f>
        <v>0</v>
      </c>
      <c r="AI74" s="34">
        <f>IFERROR(VLOOKUP(B74,'[1]1-BASE'!D$1:DA$65536,40,0),"")</f>
        <v>0</v>
      </c>
      <c r="AJ74" s="34">
        <f>IFERROR(VLOOKUP(B74,'[1]1-BASE'!D$1:DA$65536,41,0),"")</f>
        <v>0</v>
      </c>
      <c r="AK74" s="34">
        <f>IFERROR(VLOOKUP(B74,'[1]1-BASE'!D$1:DA$65536,42,0),"")</f>
        <v>0</v>
      </c>
      <c r="AL74" s="34">
        <f>IFERROR(VLOOKUP(B74,'[1]1-BASE'!D$1:DA$65536,43,0),"")</f>
        <v>0</v>
      </c>
      <c r="AM74" s="34">
        <f>IFERROR(VLOOKUP(B74,'[1]1-BASE'!D$1:DA$65536,44,0),"")</f>
        <v>0</v>
      </c>
      <c r="AN74" s="34">
        <f>IFERROR(VLOOKUP(B74,'[1]1-BASE'!D$1:DA$65536,45,0),"")</f>
        <v>0</v>
      </c>
      <c r="AO74" s="34">
        <f>IFERROR(VLOOKUP(B74,'[1]1-BASE'!D$1:DA$65536,46,0),"")</f>
        <v>0</v>
      </c>
      <c r="AP74" s="34">
        <f>IFERROR(VLOOKUP(B74,'[1]1-BASE'!D$1:DA$65536,47,0),"")</f>
        <v>0</v>
      </c>
      <c r="AQ74" s="34">
        <f>IFERROR(VLOOKUP(B74,'[1]1-BASE'!D$1:DA$65536,48,0),"")</f>
        <v>0</v>
      </c>
      <c r="AR74" s="34">
        <f>IFERROR(VLOOKUP(B74,'[1]1-BASE'!D$1:DA$65536,49,0),"")</f>
        <v>0</v>
      </c>
      <c r="AS74" s="34">
        <f>IFERROR(VLOOKUP(B74,'[1]1-BASE'!D$1:DA$65536,50,0),"")</f>
        <v>0</v>
      </c>
      <c r="AT74" s="34">
        <f>IFERROR(VLOOKUP(B74,'[1]1-BASE'!D$1:DA$65536,51,0),"")</f>
        <v>0</v>
      </c>
      <c r="AU74" s="34">
        <f>IFERROR(VLOOKUP(B74,'[1]1-BASE'!D$1:DA$65536,52,0),"")</f>
        <v>0</v>
      </c>
      <c r="AV74" s="34">
        <f>IFERROR(VLOOKUP(B74,'[1]1-BASE'!D$1:DA$65536,53,0),"")</f>
        <v>0</v>
      </c>
      <c r="AW74" s="34">
        <f>IFERROR(VLOOKUP(B74,'[1]1-BASE'!D$1:DA$65536,54,0),"")</f>
        <v>0</v>
      </c>
      <c r="AX74" s="34">
        <f>IFERROR(VLOOKUP(B74,'[1]1-BASE'!D$1:DA$65536,55,0),"")</f>
        <v>0</v>
      </c>
      <c r="AY74" s="34">
        <f>IFERROR(VLOOKUP(B74,'[1]1-BASE'!D$1:DA$65536,87,0),"")</f>
        <v>0</v>
      </c>
      <c r="AZ74" s="34">
        <f>IFERROR(VLOOKUP(B74,'[1]1-BASE'!D$1:DA$65536,86,0),"")</f>
        <v>0</v>
      </c>
      <c r="BA74" s="34">
        <f>IFERROR(VLOOKUP(B74,'[1]1-BASE'!D$1:DA$65536,76,0),"")</f>
        <v>0</v>
      </c>
      <c r="BB74" s="34">
        <f>IFERROR(VLOOKUP(B74,'[1]1-BASE'!D$1:DA$65536,77,0),"")</f>
        <v>0</v>
      </c>
      <c r="BC74" s="34">
        <f>IFERROR(VLOOKUP(B74,'[1]1-BASE'!D$1:DA$65536,78,0),"")</f>
        <v>0</v>
      </c>
      <c r="BD74" s="34">
        <f>IFERROR(VLOOKUP(B74,'[1]1-BASE'!D$1:DA$65536,79,0),"")</f>
        <v>0</v>
      </c>
      <c r="BE74" s="34">
        <f>IFERROR(VLOOKUP(B74,'[1]1-BASE'!D$1:DA$65536,80,0),"")</f>
        <v>0</v>
      </c>
      <c r="BF74" s="34">
        <f>IFERROR(VLOOKUP(B74,'[1]1-BASE'!D$1:DA$65536,83,0),"")</f>
        <v>0</v>
      </c>
      <c r="BG74" s="34">
        <f>IFERROR(VLOOKUP(B74,'[1]1-BASE'!D$1:DA$65536,84,0),"")</f>
        <v>0</v>
      </c>
      <c r="BH74" s="34">
        <f>IFERROR(VLOOKUP(B74,'[1]1-BASE'!D$1:DA$65536,81,0),"")</f>
        <v>0</v>
      </c>
      <c r="BI74" s="34">
        <f>IFERROR(VLOOKUP(B74,'[1]1-BASE'!D$1:DA$65536,85,0),"")</f>
        <v>0</v>
      </c>
      <c r="BJ74" s="34">
        <f>IFERROR(VLOOKUP(B74,'[1]1-BASE'!D$1:DA$65536,56,0),"")</f>
        <v>0</v>
      </c>
      <c r="BK74" s="34">
        <f>IFERROR(VLOOKUP(B74,'[1]1-BASE'!D$1:DA$65536,58,0),"")</f>
        <v>0</v>
      </c>
      <c r="BL74" s="34">
        <f>IFERROR(VLOOKUP(B74,'[1]1-BASE'!D$1:DA$65536,59,0),"")</f>
        <v>0</v>
      </c>
      <c r="BM74" s="34">
        <f>IFERROR(VLOOKUP(B74,'[1]1-BASE'!D$1:DA$65536,61,0),"")</f>
        <v>0</v>
      </c>
      <c r="BN74" s="34">
        <f>IFERROR(VLOOKUP(B74,'[1]1-BASE'!D$1:DA$65536,63,0),"")</f>
        <v>0</v>
      </c>
      <c r="BO74" s="34">
        <f>IFERROR(VLOOKUP(B74,'[1]1-BASE'!D$1:DA$65536,65,0),"")</f>
        <v>0</v>
      </c>
      <c r="BP74" s="34">
        <f>IFERROR(VLOOKUP(B74,'[1]1-BASE'!D$1:DA$65536,57,0),"")</f>
        <v>0</v>
      </c>
      <c r="BQ74" s="34">
        <f>IFERROR(VLOOKUP(B74,'[1]1-BASE'!D$1:DA$65536,60,0),"")</f>
        <v>0</v>
      </c>
      <c r="BR74" s="34">
        <f>IFERROR(VLOOKUP(B74,'[1]1-BASE'!D$1:DA$65536,62,0),"")</f>
        <v>0</v>
      </c>
      <c r="BS74" s="34">
        <f>IFERROR(VLOOKUP(B74,'[1]1-BASE'!D$1:DA$65536,64,0),"")</f>
        <v>0</v>
      </c>
      <c r="BT74" s="34">
        <f>IFERROR(VLOOKUP(B74,'[1]1-BASE'!D$1:DA$65536,66,0),"")</f>
        <v>0</v>
      </c>
      <c r="BU74" s="34">
        <f>IFERROR(VLOOKUP(B74,'[1]1-BASE'!D$1:DA$65536,67,0),"")</f>
        <v>0</v>
      </c>
      <c r="BV74" s="34">
        <f>IFERROR(VLOOKUP(B74,'[1]1-BASE'!D$1:DA$65536,68,0),"")</f>
        <v>0</v>
      </c>
      <c r="BW74" s="34">
        <f>IFERROR(VLOOKUP(B74,'[1]1-BASE'!D$1:DA$65536,69,0),"")</f>
        <v>0</v>
      </c>
      <c r="BX74" s="34">
        <f>IFERROR(VLOOKUP(B74,'[1]1-BASE'!D$1:DA$65536,70,0),"")</f>
        <v>0</v>
      </c>
      <c r="BY74" s="34">
        <f>IFERROR(VLOOKUP(B74,'[1]1-BASE'!D$1:DA$65536,71,0),"")</f>
        <v>0</v>
      </c>
      <c r="BZ74" s="34">
        <f>IFERROR(VLOOKUP(B74,'[1]1-BASE'!D$1:DA$65536,72,0),"")</f>
        <v>3</v>
      </c>
      <c r="CA74" s="34">
        <f>IFERROR(VLOOKUP(B74,'[1]1-BASE'!D$1:DA$65536,73,0),"")</f>
        <v>2</v>
      </c>
      <c r="CB74" s="34">
        <f>IFERROR(VLOOKUP(B74,'[1]1-BASE'!D$1:DA$65536,74,0),"")</f>
        <v>0</v>
      </c>
      <c r="CC74" s="34">
        <f>IFERROR(VLOOKUP(B74,'[1]1-BASE'!D$1:DA$65536,75,0),"")</f>
        <v>0</v>
      </c>
      <c r="CD74" s="34">
        <f>IFERROR(VLOOKUP(B74,'[1]1-BASE'!D$1:DA$65536,82,0),"")</f>
        <v>0</v>
      </c>
    </row>
    <row r="75" spans="1:82" s="35" customFormat="1" ht="75" customHeight="1">
      <c r="A75" s="27"/>
      <c r="B75" s="28" t="s">
        <v>178</v>
      </c>
      <c r="C75" s="29" t="str">
        <f>IFERROR(VLOOKUP(B75,'[1]1-BASE'!D$1:CB$65536,2,0),"")</f>
        <v>303G7W0</v>
      </c>
      <c r="D75" s="29" t="str">
        <f>IFERROR(VLOOKUP(B75,'[1]1-BASE'!D$1:CB$65536,3,0),"")</f>
        <v>ESMANO POLO</v>
      </c>
      <c r="E75" s="29" t="str">
        <f>IFERROR(VLOOKUP(B75,'[1]1-BASE'!D$1:CB$65536,4,0),"")</f>
        <v>915</v>
      </c>
      <c r="F75" s="29" t="str">
        <f>IFERROR(VLOOKUP(B75,'[1]1-BASE'!D$1:CB$65536,5,0),"")</f>
        <v>GREY MD MEL/PINK/NAVY</v>
      </c>
      <c r="G75" s="27" t="str">
        <f>IFERROR(VLOOKUP(B75,'[1]1-BASE'!D$1:CB$65536,15,0),"")</f>
        <v>HIVER 2019</v>
      </c>
      <c r="H75" s="27" t="str">
        <f>IFERROR(VLOOKUP(B75,'[1]1-BASE'!D$1:CB$65536,17,0),"")</f>
        <v>MAN</v>
      </c>
      <c r="I75" s="30">
        <f>IFERROR(VLOOKUP(B75,'[1]1-BASE'!D$1:CB$65536,7,0),"")</f>
        <v>20</v>
      </c>
      <c r="J75" s="31">
        <f t="shared" si="2"/>
        <v>10</v>
      </c>
      <c r="K75" s="30">
        <f>IFERROR(VLOOKUP(B75,'[1]1-BASE'!D$1:CB$65536,8,0),"")</f>
        <v>0</v>
      </c>
      <c r="L75" s="31">
        <f t="shared" si="3"/>
        <v>0</v>
      </c>
      <c r="M75" s="29" t="str">
        <f>IFERROR(VLOOKUP(B75,'[1]1-BASE'!D$1:CB$65536,18,0),"")</f>
        <v>(vide)</v>
      </c>
      <c r="N75" s="32" t="str">
        <f>IFERROR(VLOOKUP(B75,'[1]1-BASE'!D$1:CB$65536,19,0),"")</f>
        <v>PCS</v>
      </c>
      <c r="O75" s="32">
        <f>IFERROR(VLOOKUP(B75,'[1]1-BASE'!D$1:CB$65536,20,0),"")</f>
        <v>18</v>
      </c>
      <c r="P75" s="33">
        <f>IFERROR(VLOOKUP(B75,'[1]1-BASE'!D$1:CB$65536,21,0),"")</f>
        <v>18</v>
      </c>
      <c r="Q75" s="34">
        <f>IFERROR(VLOOKUP(B75,'[1]1-BASE'!D$1:DA$65536,22,0),"")</f>
        <v>0</v>
      </c>
      <c r="R75" s="34">
        <f>IFERROR(VLOOKUP(B75,'[1]1-BASE'!D$1:DA$65536,23,0),"")</f>
        <v>0</v>
      </c>
      <c r="S75" s="34">
        <f>IFERROR(VLOOKUP(B75,'[1]1-BASE'!D$1:DA$65536,24,0),"")</f>
        <v>0</v>
      </c>
      <c r="T75" s="34">
        <f>IFERROR(VLOOKUP(B75,'[1]1-BASE'!D$1:DA$65536,25,0),"")</f>
        <v>0</v>
      </c>
      <c r="U75" s="34">
        <f>IFERROR(VLOOKUP(B75,'[1]1-BASE'!D$1:DA$65536,26,0),"")</f>
        <v>0</v>
      </c>
      <c r="V75" s="34">
        <f>IFERROR(VLOOKUP(B75,'[1]1-BASE'!D$1:DA$65536,27,0),"")</f>
        <v>0</v>
      </c>
      <c r="W75" s="34">
        <f>IFERROR(VLOOKUP(B75,'[1]1-BASE'!D$1:DA$65536,28,0),"")</f>
        <v>0</v>
      </c>
      <c r="X75" s="34">
        <f>IFERROR(VLOOKUP(B75,'[1]1-BASE'!D$1:DA$65536,29,0),"")</f>
        <v>0</v>
      </c>
      <c r="Y75" s="34">
        <f>IFERROR(VLOOKUP(B75,'[1]1-BASE'!D$1:DA$65536,30,0),"")</f>
        <v>0</v>
      </c>
      <c r="Z75" s="34">
        <f>IFERROR(VLOOKUP(B75,'[1]1-BASE'!D$1:DA$65536,31,0),"")</f>
        <v>0</v>
      </c>
      <c r="AA75" s="34">
        <f>IFERROR(VLOOKUP(B75,'[1]1-BASE'!D$1:DA$65536,32,0),"")</f>
        <v>0</v>
      </c>
      <c r="AB75" s="34">
        <f>IFERROR(VLOOKUP(B75,'[1]1-BASE'!D$1:DA$65536,33,0),"")</f>
        <v>0</v>
      </c>
      <c r="AC75" s="34">
        <f>IFERROR(VLOOKUP(B75,'[1]1-BASE'!D$1:DA$65536,34,0),"")</f>
        <v>0</v>
      </c>
      <c r="AD75" s="34">
        <f>IFERROR(VLOOKUP(B75,'[1]1-BASE'!D$1:DA$65536,35,0),"")</f>
        <v>0</v>
      </c>
      <c r="AE75" s="34">
        <f>IFERROR(VLOOKUP(B75,'[1]1-BASE'!D$1:DA$65536,36,0),"")</f>
        <v>0</v>
      </c>
      <c r="AF75" s="34">
        <f>IFERROR(VLOOKUP(B75,'[1]1-BASE'!D$1:DA$65536,37,0),"")</f>
        <v>0</v>
      </c>
      <c r="AG75" s="34">
        <f>IFERROR(VLOOKUP(B75,'[1]1-BASE'!D$1:DA$65536,38,0),"")</f>
        <v>0</v>
      </c>
      <c r="AH75" s="34">
        <f>IFERROR(VLOOKUP(B75,'[1]1-BASE'!D$1:DA$65536,39,0),"")</f>
        <v>0</v>
      </c>
      <c r="AI75" s="34">
        <f>IFERROR(VLOOKUP(B75,'[1]1-BASE'!D$1:DA$65536,40,0),"")</f>
        <v>0</v>
      </c>
      <c r="AJ75" s="34">
        <f>IFERROR(VLOOKUP(B75,'[1]1-BASE'!D$1:DA$65536,41,0),"")</f>
        <v>0</v>
      </c>
      <c r="AK75" s="34">
        <f>IFERROR(VLOOKUP(B75,'[1]1-BASE'!D$1:DA$65536,42,0),"")</f>
        <v>0</v>
      </c>
      <c r="AL75" s="34">
        <f>IFERROR(VLOOKUP(B75,'[1]1-BASE'!D$1:DA$65536,43,0),"")</f>
        <v>0</v>
      </c>
      <c r="AM75" s="34">
        <f>IFERROR(VLOOKUP(B75,'[1]1-BASE'!D$1:DA$65536,44,0),"")</f>
        <v>0</v>
      </c>
      <c r="AN75" s="34">
        <f>IFERROR(VLOOKUP(B75,'[1]1-BASE'!D$1:DA$65536,45,0),"")</f>
        <v>0</v>
      </c>
      <c r="AO75" s="34">
        <f>IFERROR(VLOOKUP(B75,'[1]1-BASE'!D$1:DA$65536,46,0),"")</f>
        <v>0</v>
      </c>
      <c r="AP75" s="34">
        <f>IFERROR(VLOOKUP(B75,'[1]1-BASE'!D$1:DA$65536,47,0),"")</f>
        <v>0</v>
      </c>
      <c r="AQ75" s="34">
        <f>IFERROR(VLOOKUP(B75,'[1]1-BASE'!D$1:DA$65536,48,0),"")</f>
        <v>0</v>
      </c>
      <c r="AR75" s="34">
        <f>IFERROR(VLOOKUP(B75,'[1]1-BASE'!D$1:DA$65536,49,0),"")</f>
        <v>0</v>
      </c>
      <c r="AS75" s="34">
        <f>IFERROR(VLOOKUP(B75,'[1]1-BASE'!D$1:DA$65536,50,0),"")</f>
        <v>0</v>
      </c>
      <c r="AT75" s="34">
        <f>IFERROR(VLOOKUP(B75,'[1]1-BASE'!D$1:DA$65536,51,0),"")</f>
        <v>0</v>
      </c>
      <c r="AU75" s="34">
        <f>IFERROR(VLOOKUP(B75,'[1]1-BASE'!D$1:DA$65536,52,0),"")</f>
        <v>0</v>
      </c>
      <c r="AV75" s="34">
        <f>IFERROR(VLOOKUP(B75,'[1]1-BASE'!D$1:DA$65536,53,0),"")</f>
        <v>0</v>
      </c>
      <c r="AW75" s="34">
        <f>IFERROR(VLOOKUP(B75,'[1]1-BASE'!D$1:DA$65536,54,0),"")</f>
        <v>0</v>
      </c>
      <c r="AX75" s="34">
        <f>IFERROR(VLOOKUP(B75,'[1]1-BASE'!D$1:DA$65536,55,0),"")</f>
        <v>0</v>
      </c>
      <c r="AY75" s="34">
        <f>IFERROR(VLOOKUP(B75,'[1]1-BASE'!D$1:DA$65536,87,0),"")</f>
        <v>0</v>
      </c>
      <c r="AZ75" s="34">
        <f>IFERROR(VLOOKUP(B75,'[1]1-BASE'!D$1:DA$65536,86,0),"")</f>
        <v>0</v>
      </c>
      <c r="BA75" s="34">
        <f>IFERROR(VLOOKUP(B75,'[1]1-BASE'!D$1:DA$65536,76,0),"")</f>
        <v>0</v>
      </c>
      <c r="BB75" s="34">
        <f>IFERROR(VLOOKUP(B75,'[1]1-BASE'!D$1:DA$65536,77,0),"")</f>
        <v>0</v>
      </c>
      <c r="BC75" s="34">
        <f>IFERROR(VLOOKUP(B75,'[1]1-BASE'!D$1:DA$65536,78,0),"")</f>
        <v>0</v>
      </c>
      <c r="BD75" s="34">
        <f>IFERROR(VLOOKUP(B75,'[1]1-BASE'!D$1:DA$65536,79,0),"")</f>
        <v>0</v>
      </c>
      <c r="BE75" s="34">
        <f>IFERROR(VLOOKUP(B75,'[1]1-BASE'!D$1:DA$65536,80,0),"")</f>
        <v>0</v>
      </c>
      <c r="BF75" s="34">
        <f>IFERROR(VLOOKUP(B75,'[1]1-BASE'!D$1:DA$65536,83,0),"")</f>
        <v>0</v>
      </c>
      <c r="BG75" s="34">
        <f>IFERROR(VLOOKUP(B75,'[1]1-BASE'!D$1:DA$65536,84,0),"")</f>
        <v>0</v>
      </c>
      <c r="BH75" s="34">
        <f>IFERROR(VLOOKUP(B75,'[1]1-BASE'!D$1:DA$65536,81,0),"")</f>
        <v>0</v>
      </c>
      <c r="BI75" s="34">
        <f>IFERROR(VLOOKUP(B75,'[1]1-BASE'!D$1:DA$65536,85,0),"")</f>
        <v>0</v>
      </c>
      <c r="BJ75" s="34">
        <f>IFERROR(VLOOKUP(B75,'[1]1-BASE'!D$1:DA$65536,56,0),"")</f>
        <v>0</v>
      </c>
      <c r="BK75" s="34">
        <f>IFERROR(VLOOKUP(B75,'[1]1-BASE'!D$1:DA$65536,58,0),"")</f>
        <v>0</v>
      </c>
      <c r="BL75" s="34">
        <f>IFERROR(VLOOKUP(B75,'[1]1-BASE'!D$1:DA$65536,59,0),"")</f>
        <v>0</v>
      </c>
      <c r="BM75" s="34">
        <f>IFERROR(VLOOKUP(B75,'[1]1-BASE'!D$1:DA$65536,61,0),"")</f>
        <v>0</v>
      </c>
      <c r="BN75" s="34">
        <f>IFERROR(VLOOKUP(B75,'[1]1-BASE'!D$1:DA$65536,63,0),"")</f>
        <v>0</v>
      </c>
      <c r="BO75" s="34">
        <f>IFERROR(VLOOKUP(B75,'[1]1-BASE'!D$1:DA$65536,65,0),"")</f>
        <v>0</v>
      </c>
      <c r="BP75" s="34">
        <f>IFERROR(VLOOKUP(B75,'[1]1-BASE'!D$1:DA$65536,57,0),"")</f>
        <v>0</v>
      </c>
      <c r="BQ75" s="34">
        <f>IFERROR(VLOOKUP(B75,'[1]1-BASE'!D$1:DA$65536,60,0),"")</f>
        <v>0</v>
      </c>
      <c r="BR75" s="34">
        <f>IFERROR(VLOOKUP(B75,'[1]1-BASE'!D$1:DA$65536,62,0),"")</f>
        <v>0</v>
      </c>
      <c r="BS75" s="34">
        <f>IFERROR(VLOOKUP(B75,'[1]1-BASE'!D$1:DA$65536,64,0),"")</f>
        <v>0</v>
      </c>
      <c r="BT75" s="34">
        <f>IFERROR(VLOOKUP(B75,'[1]1-BASE'!D$1:DA$65536,66,0),"")</f>
        <v>0</v>
      </c>
      <c r="BU75" s="34">
        <f>IFERROR(VLOOKUP(B75,'[1]1-BASE'!D$1:DA$65536,67,0),"")</f>
        <v>0</v>
      </c>
      <c r="BV75" s="34">
        <f>IFERROR(VLOOKUP(B75,'[1]1-BASE'!D$1:DA$65536,68,0),"")</f>
        <v>0</v>
      </c>
      <c r="BW75" s="34">
        <f>IFERROR(VLOOKUP(B75,'[1]1-BASE'!D$1:DA$65536,69,0),"")</f>
        <v>5</v>
      </c>
      <c r="BX75" s="34">
        <f>IFERROR(VLOOKUP(B75,'[1]1-BASE'!D$1:DA$65536,70,0),"")</f>
        <v>1</v>
      </c>
      <c r="BY75" s="34">
        <f>IFERROR(VLOOKUP(B75,'[1]1-BASE'!D$1:DA$65536,71,0),"")</f>
        <v>4</v>
      </c>
      <c r="BZ75" s="34">
        <f>IFERROR(VLOOKUP(B75,'[1]1-BASE'!D$1:DA$65536,72,0),"")</f>
        <v>4</v>
      </c>
      <c r="CA75" s="34">
        <f>IFERROR(VLOOKUP(B75,'[1]1-BASE'!D$1:DA$65536,73,0),"")</f>
        <v>3</v>
      </c>
      <c r="CB75" s="34">
        <f>IFERROR(VLOOKUP(B75,'[1]1-BASE'!D$1:DA$65536,74,0),"")</f>
        <v>1</v>
      </c>
      <c r="CC75" s="34">
        <f>IFERROR(VLOOKUP(B75,'[1]1-BASE'!D$1:DA$65536,75,0),"")</f>
        <v>0</v>
      </c>
      <c r="CD75" s="34">
        <f>IFERROR(VLOOKUP(B75,'[1]1-BASE'!D$1:DA$65536,82,0),"")</f>
        <v>0</v>
      </c>
    </row>
    <row r="76" spans="1:82" s="35" customFormat="1" ht="75" customHeight="1">
      <c r="A76" s="27"/>
      <c r="B76" s="28" t="s">
        <v>179</v>
      </c>
      <c r="C76" s="29" t="str">
        <f>IFERROR(VLOOKUP(B76,'[1]1-BASE'!D$1:CB$65536,2,0),"")</f>
        <v>303G7W0</v>
      </c>
      <c r="D76" s="29" t="str">
        <f>IFERROR(VLOOKUP(B76,'[1]1-BASE'!D$1:CB$65536,3,0),"")</f>
        <v>ESMANO POLO</v>
      </c>
      <c r="E76" s="29" t="str">
        <f>IFERROR(VLOOKUP(B76,'[1]1-BASE'!D$1:CB$65536,4,0),"")</f>
        <v>916</v>
      </c>
      <c r="F76" s="29" t="str">
        <f>IFERROR(VLOOKUP(B76,'[1]1-BASE'!D$1:CB$65536,5,0),"")</f>
        <v>BLUE DUSK/WHITE/BLUE NAVY</v>
      </c>
      <c r="G76" s="27" t="str">
        <f>IFERROR(VLOOKUP(B76,'[1]1-BASE'!D$1:CB$65536,15,0),"")</f>
        <v>HIVER 2019</v>
      </c>
      <c r="H76" s="27" t="str">
        <f>IFERROR(VLOOKUP(B76,'[1]1-BASE'!D$1:CB$65536,17,0),"")</f>
        <v>MAN</v>
      </c>
      <c r="I76" s="30">
        <f>IFERROR(VLOOKUP(B76,'[1]1-BASE'!D$1:CB$65536,7,0),"")</f>
        <v>20</v>
      </c>
      <c r="J76" s="31">
        <f t="shared" si="2"/>
        <v>10</v>
      </c>
      <c r="K76" s="30">
        <f>IFERROR(VLOOKUP(B76,'[1]1-BASE'!D$1:CB$65536,8,0),"")</f>
        <v>0</v>
      </c>
      <c r="L76" s="31">
        <f t="shared" si="3"/>
        <v>0</v>
      </c>
      <c r="M76" s="29" t="str">
        <f>IFERROR(VLOOKUP(B76,'[1]1-BASE'!D$1:CB$65536,18,0),"")</f>
        <v>(vide)</v>
      </c>
      <c r="N76" s="32" t="str">
        <f>IFERROR(VLOOKUP(B76,'[1]1-BASE'!D$1:CB$65536,19,0),"")</f>
        <v>PCS</v>
      </c>
      <c r="O76" s="32">
        <f>IFERROR(VLOOKUP(B76,'[1]1-BASE'!D$1:CB$65536,20,0),"")</f>
        <v>1</v>
      </c>
      <c r="P76" s="33">
        <f>IFERROR(VLOOKUP(B76,'[1]1-BASE'!D$1:CB$65536,21,0),"")</f>
        <v>1</v>
      </c>
      <c r="Q76" s="34">
        <f>IFERROR(VLOOKUP(B76,'[1]1-BASE'!D$1:DA$65536,22,0),"")</f>
        <v>0</v>
      </c>
      <c r="R76" s="34">
        <f>IFERROR(VLOOKUP(B76,'[1]1-BASE'!D$1:DA$65536,23,0),"")</f>
        <v>0</v>
      </c>
      <c r="S76" s="34">
        <f>IFERROR(VLOOKUP(B76,'[1]1-BASE'!D$1:DA$65536,24,0),"")</f>
        <v>0</v>
      </c>
      <c r="T76" s="34">
        <f>IFERROR(VLOOKUP(B76,'[1]1-BASE'!D$1:DA$65536,25,0),"")</f>
        <v>0</v>
      </c>
      <c r="U76" s="34">
        <f>IFERROR(VLOOKUP(B76,'[1]1-BASE'!D$1:DA$65536,26,0),"")</f>
        <v>0</v>
      </c>
      <c r="V76" s="34">
        <f>IFERROR(VLOOKUP(B76,'[1]1-BASE'!D$1:DA$65536,27,0),"")</f>
        <v>0</v>
      </c>
      <c r="W76" s="34">
        <f>IFERROR(VLOOKUP(B76,'[1]1-BASE'!D$1:DA$65536,28,0),"")</f>
        <v>0</v>
      </c>
      <c r="X76" s="34">
        <f>IFERROR(VLOOKUP(B76,'[1]1-BASE'!D$1:DA$65536,29,0),"")</f>
        <v>0</v>
      </c>
      <c r="Y76" s="34">
        <f>IFERROR(VLOOKUP(B76,'[1]1-BASE'!D$1:DA$65536,30,0),"")</f>
        <v>0</v>
      </c>
      <c r="Z76" s="34">
        <f>IFERROR(VLOOKUP(B76,'[1]1-BASE'!D$1:DA$65536,31,0),"")</f>
        <v>0</v>
      </c>
      <c r="AA76" s="34">
        <f>IFERROR(VLOOKUP(B76,'[1]1-BASE'!D$1:DA$65536,32,0),"")</f>
        <v>0</v>
      </c>
      <c r="AB76" s="34">
        <f>IFERROR(VLOOKUP(B76,'[1]1-BASE'!D$1:DA$65536,33,0),"")</f>
        <v>0</v>
      </c>
      <c r="AC76" s="34">
        <f>IFERROR(VLOOKUP(B76,'[1]1-BASE'!D$1:DA$65536,34,0),"")</f>
        <v>0</v>
      </c>
      <c r="AD76" s="34">
        <f>IFERROR(VLOOKUP(B76,'[1]1-BASE'!D$1:DA$65536,35,0),"")</f>
        <v>0</v>
      </c>
      <c r="AE76" s="34">
        <f>IFERROR(VLOOKUP(B76,'[1]1-BASE'!D$1:DA$65536,36,0),"")</f>
        <v>0</v>
      </c>
      <c r="AF76" s="34">
        <f>IFERROR(VLOOKUP(B76,'[1]1-BASE'!D$1:DA$65536,37,0),"")</f>
        <v>0</v>
      </c>
      <c r="AG76" s="34">
        <f>IFERROR(VLOOKUP(B76,'[1]1-BASE'!D$1:DA$65536,38,0),"")</f>
        <v>0</v>
      </c>
      <c r="AH76" s="34">
        <f>IFERROR(VLOOKUP(B76,'[1]1-BASE'!D$1:DA$65536,39,0),"")</f>
        <v>0</v>
      </c>
      <c r="AI76" s="34">
        <f>IFERROR(VLOOKUP(B76,'[1]1-BASE'!D$1:DA$65536,40,0),"")</f>
        <v>0</v>
      </c>
      <c r="AJ76" s="34">
        <f>IFERROR(VLOOKUP(B76,'[1]1-BASE'!D$1:DA$65536,41,0),"")</f>
        <v>0</v>
      </c>
      <c r="AK76" s="34">
        <f>IFERROR(VLOOKUP(B76,'[1]1-BASE'!D$1:DA$65536,42,0),"")</f>
        <v>0</v>
      </c>
      <c r="AL76" s="34">
        <f>IFERROR(VLOOKUP(B76,'[1]1-BASE'!D$1:DA$65536,43,0),"")</f>
        <v>0</v>
      </c>
      <c r="AM76" s="34">
        <f>IFERROR(VLOOKUP(B76,'[1]1-BASE'!D$1:DA$65536,44,0),"")</f>
        <v>0</v>
      </c>
      <c r="AN76" s="34">
        <f>IFERROR(VLOOKUP(B76,'[1]1-BASE'!D$1:DA$65536,45,0),"")</f>
        <v>0</v>
      </c>
      <c r="AO76" s="34">
        <f>IFERROR(VLOOKUP(B76,'[1]1-BASE'!D$1:DA$65536,46,0),"")</f>
        <v>0</v>
      </c>
      <c r="AP76" s="34">
        <f>IFERROR(VLOOKUP(B76,'[1]1-BASE'!D$1:DA$65536,47,0),"")</f>
        <v>0</v>
      </c>
      <c r="AQ76" s="34">
        <f>IFERROR(VLOOKUP(B76,'[1]1-BASE'!D$1:DA$65536,48,0),"")</f>
        <v>0</v>
      </c>
      <c r="AR76" s="34">
        <f>IFERROR(VLOOKUP(B76,'[1]1-BASE'!D$1:DA$65536,49,0),"")</f>
        <v>0</v>
      </c>
      <c r="AS76" s="34">
        <f>IFERROR(VLOOKUP(B76,'[1]1-BASE'!D$1:DA$65536,50,0),"")</f>
        <v>0</v>
      </c>
      <c r="AT76" s="34">
        <f>IFERROR(VLOOKUP(B76,'[1]1-BASE'!D$1:DA$65536,51,0),"")</f>
        <v>0</v>
      </c>
      <c r="AU76" s="34">
        <f>IFERROR(VLOOKUP(B76,'[1]1-BASE'!D$1:DA$65536,52,0),"")</f>
        <v>0</v>
      </c>
      <c r="AV76" s="34">
        <f>IFERROR(VLOOKUP(B76,'[1]1-BASE'!D$1:DA$65536,53,0),"")</f>
        <v>0</v>
      </c>
      <c r="AW76" s="34">
        <f>IFERROR(VLOOKUP(B76,'[1]1-BASE'!D$1:DA$65536,54,0),"")</f>
        <v>0</v>
      </c>
      <c r="AX76" s="34">
        <f>IFERROR(VLOOKUP(B76,'[1]1-BASE'!D$1:DA$65536,55,0),"")</f>
        <v>0</v>
      </c>
      <c r="AY76" s="34">
        <f>IFERROR(VLOOKUP(B76,'[1]1-BASE'!D$1:DA$65536,87,0),"")</f>
        <v>0</v>
      </c>
      <c r="AZ76" s="34">
        <f>IFERROR(VLOOKUP(B76,'[1]1-BASE'!D$1:DA$65536,86,0),"")</f>
        <v>0</v>
      </c>
      <c r="BA76" s="34">
        <f>IFERROR(VLOOKUP(B76,'[1]1-BASE'!D$1:DA$65536,76,0),"")</f>
        <v>0</v>
      </c>
      <c r="BB76" s="34">
        <f>IFERROR(VLOOKUP(B76,'[1]1-BASE'!D$1:DA$65536,77,0),"")</f>
        <v>0</v>
      </c>
      <c r="BC76" s="34">
        <f>IFERROR(VLOOKUP(B76,'[1]1-BASE'!D$1:DA$65536,78,0),"")</f>
        <v>0</v>
      </c>
      <c r="BD76" s="34">
        <f>IFERROR(VLOOKUP(B76,'[1]1-BASE'!D$1:DA$65536,79,0),"")</f>
        <v>0</v>
      </c>
      <c r="BE76" s="34">
        <f>IFERROR(VLOOKUP(B76,'[1]1-BASE'!D$1:DA$65536,80,0),"")</f>
        <v>0</v>
      </c>
      <c r="BF76" s="34">
        <f>IFERROR(VLOOKUP(B76,'[1]1-BASE'!D$1:DA$65536,83,0),"")</f>
        <v>0</v>
      </c>
      <c r="BG76" s="34">
        <f>IFERROR(VLOOKUP(B76,'[1]1-BASE'!D$1:DA$65536,84,0),"")</f>
        <v>0</v>
      </c>
      <c r="BH76" s="34">
        <f>IFERROR(VLOOKUP(B76,'[1]1-BASE'!D$1:DA$65536,81,0),"")</f>
        <v>0</v>
      </c>
      <c r="BI76" s="34">
        <f>IFERROR(VLOOKUP(B76,'[1]1-BASE'!D$1:DA$65536,85,0),"")</f>
        <v>0</v>
      </c>
      <c r="BJ76" s="34">
        <f>IFERROR(VLOOKUP(B76,'[1]1-BASE'!D$1:DA$65536,56,0),"")</f>
        <v>0</v>
      </c>
      <c r="BK76" s="34">
        <f>IFERROR(VLOOKUP(B76,'[1]1-BASE'!D$1:DA$65536,58,0),"")</f>
        <v>0</v>
      </c>
      <c r="BL76" s="34">
        <f>IFERROR(VLOOKUP(B76,'[1]1-BASE'!D$1:DA$65536,59,0),"")</f>
        <v>0</v>
      </c>
      <c r="BM76" s="34">
        <f>IFERROR(VLOOKUP(B76,'[1]1-BASE'!D$1:DA$65536,61,0),"")</f>
        <v>0</v>
      </c>
      <c r="BN76" s="34">
        <f>IFERROR(VLOOKUP(B76,'[1]1-BASE'!D$1:DA$65536,63,0),"")</f>
        <v>0</v>
      </c>
      <c r="BO76" s="34">
        <f>IFERROR(VLOOKUP(B76,'[1]1-BASE'!D$1:DA$65536,65,0),"")</f>
        <v>0</v>
      </c>
      <c r="BP76" s="34">
        <f>IFERROR(VLOOKUP(B76,'[1]1-BASE'!D$1:DA$65536,57,0),"")</f>
        <v>0</v>
      </c>
      <c r="BQ76" s="34">
        <f>IFERROR(VLOOKUP(B76,'[1]1-BASE'!D$1:DA$65536,60,0),"")</f>
        <v>0</v>
      </c>
      <c r="BR76" s="34">
        <f>IFERROR(VLOOKUP(B76,'[1]1-BASE'!D$1:DA$65536,62,0),"")</f>
        <v>0</v>
      </c>
      <c r="BS76" s="34">
        <f>IFERROR(VLOOKUP(B76,'[1]1-BASE'!D$1:DA$65536,64,0),"")</f>
        <v>0</v>
      </c>
      <c r="BT76" s="34">
        <f>IFERROR(VLOOKUP(B76,'[1]1-BASE'!D$1:DA$65536,66,0),"")</f>
        <v>0</v>
      </c>
      <c r="BU76" s="34">
        <f>IFERROR(VLOOKUP(B76,'[1]1-BASE'!D$1:DA$65536,67,0),"")</f>
        <v>0</v>
      </c>
      <c r="BV76" s="34">
        <f>IFERROR(VLOOKUP(B76,'[1]1-BASE'!D$1:DA$65536,68,0),"")</f>
        <v>0</v>
      </c>
      <c r="BW76" s="34">
        <f>IFERROR(VLOOKUP(B76,'[1]1-BASE'!D$1:DA$65536,69,0),"")</f>
        <v>0</v>
      </c>
      <c r="BX76" s="34">
        <f>IFERROR(VLOOKUP(B76,'[1]1-BASE'!D$1:DA$65536,70,0),"")</f>
        <v>0</v>
      </c>
      <c r="BY76" s="34">
        <f>IFERROR(VLOOKUP(B76,'[1]1-BASE'!D$1:DA$65536,71,0),"")</f>
        <v>0</v>
      </c>
      <c r="BZ76" s="34">
        <f>IFERROR(VLOOKUP(B76,'[1]1-BASE'!D$1:DA$65536,72,0),"")</f>
        <v>0</v>
      </c>
      <c r="CA76" s="34">
        <f>IFERROR(VLOOKUP(B76,'[1]1-BASE'!D$1:DA$65536,73,0),"")</f>
        <v>1</v>
      </c>
      <c r="CB76" s="34">
        <f>IFERROR(VLOOKUP(B76,'[1]1-BASE'!D$1:DA$65536,74,0),"")</f>
        <v>0</v>
      </c>
      <c r="CC76" s="34">
        <f>IFERROR(VLOOKUP(B76,'[1]1-BASE'!D$1:DA$65536,75,0),"")</f>
        <v>0</v>
      </c>
      <c r="CD76" s="34">
        <f>IFERROR(VLOOKUP(B76,'[1]1-BASE'!D$1:DA$65536,82,0),"")</f>
        <v>0</v>
      </c>
    </row>
    <row r="77" spans="1:82" s="35" customFormat="1" ht="75" customHeight="1">
      <c r="A77" s="27"/>
      <c r="B77" s="28" t="s">
        <v>180</v>
      </c>
      <c r="C77" s="29" t="str">
        <f>IFERROR(VLOOKUP(B77,'[1]1-BASE'!D$1:CB$65536,2,0),"")</f>
        <v>303GEV0</v>
      </c>
      <c r="D77" s="29" t="str">
        <f>IFERROR(VLOOKUP(B77,'[1]1-BASE'!D$1:CB$65536,3,0),"")</f>
        <v>DASTY 3/4 LEGGING</v>
      </c>
      <c r="E77" s="29" t="str">
        <f>IFERROR(VLOOKUP(B77,'[1]1-BASE'!D$1:CB$65536,4,0),"")</f>
        <v>005</v>
      </c>
      <c r="F77" s="29" t="str">
        <f>IFERROR(VLOOKUP(B77,'[1]1-BASE'!D$1:CB$65536,5,0),"")</f>
        <v>BLACK</v>
      </c>
      <c r="G77" s="27" t="str">
        <f>IFERROR(VLOOKUP(B77,'[1]1-BASE'!D$1:CB$65536,15,0),"")</f>
        <v>ETE 2018</v>
      </c>
      <c r="H77" s="27" t="str">
        <f>IFERROR(VLOOKUP(B77,'[1]1-BASE'!D$1:CB$65536,17,0),"")</f>
        <v>KID</v>
      </c>
      <c r="I77" s="30">
        <f>IFERROR(VLOOKUP(B77,'[1]1-BASE'!D$1:CB$65536,7,0),"")</f>
        <v>0</v>
      </c>
      <c r="J77" s="31">
        <f t="shared" si="2"/>
        <v>0</v>
      </c>
      <c r="K77" s="30">
        <f>IFERROR(VLOOKUP(B77,'[1]1-BASE'!D$1:CB$65536,8,0),"")</f>
        <v>18</v>
      </c>
      <c r="L77" s="31">
        <f t="shared" si="3"/>
        <v>9</v>
      </c>
      <c r="M77" s="29" t="str">
        <f>IFERROR(VLOOKUP(B77,'[1]1-BASE'!D$1:CB$65536,18,0),"")</f>
        <v>(vide)</v>
      </c>
      <c r="N77" s="32" t="str">
        <f>IFERROR(VLOOKUP(B77,'[1]1-BASE'!D$1:CB$65536,19,0),"")</f>
        <v>PCS</v>
      </c>
      <c r="O77" s="32">
        <f>IFERROR(VLOOKUP(B77,'[1]1-BASE'!D$1:CB$65536,20,0),"")</f>
        <v>12</v>
      </c>
      <c r="P77" s="33">
        <f>IFERROR(VLOOKUP(B77,'[1]1-BASE'!D$1:CB$65536,21,0),"")</f>
        <v>12</v>
      </c>
      <c r="Q77" s="34">
        <f>IFERROR(VLOOKUP(B77,'[1]1-BASE'!D$1:DA$65536,22,0),"")</f>
        <v>0</v>
      </c>
      <c r="R77" s="34">
        <f>IFERROR(VLOOKUP(B77,'[1]1-BASE'!D$1:DA$65536,23,0),"")</f>
        <v>0</v>
      </c>
      <c r="S77" s="34">
        <f>IFERROR(VLOOKUP(B77,'[1]1-BASE'!D$1:DA$65536,24,0),"")</f>
        <v>0</v>
      </c>
      <c r="T77" s="34">
        <f>IFERROR(VLOOKUP(B77,'[1]1-BASE'!D$1:DA$65536,25,0),"")</f>
        <v>0</v>
      </c>
      <c r="U77" s="34">
        <f>IFERROR(VLOOKUP(B77,'[1]1-BASE'!D$1:DA$65536,26,0),"")</f>
        <v>0</v>
      </c>
      <c r="V77" s="34">
        <f>IFERROR(VLOOKUP(B77,'[1]1-BASE'!D$1:DA$65536,27,0),"")</f>
        <v>0</v>
      </c>
      <c r="W77" s="34">
        <f>IFERROR(VLOOKUP(B77,'[1]1-BASE'!D$1:DA$65536,28,0),"")</f>
        <v>0</v>
      </c>
      <c r="X77" s="34">
        <f>IFERROR(VLOOKUP(B77,'[1]1-BASE'!D$1:DA$65536,29,0),"")</f>
        <v>0</v>
      </c>
      <c r="Y77" s="34">
        <f>IFERROR(VLOOKUP(B77,'[1]1-BASE'!D$1:DA$65536,30,0),"")</f>
        <v>0</v>
      </c>
      <c r="Z77" s="34">
        <f>IFERROR(VLOOKUP(B77,'[1]1-BASE'!D$1:DA$65536,31,0),"")</f>
        <v>0</v>
      </c>
      <c r="AA77" s="34">
        <f>IFERROR(VLOOKUP(B77,'[1]1-BASE'!D$1:DA$65536,32,0),"")</f>
        <v>0</v>
      </c>
      <c r="AB77" s="34">
        <f>IFERROR(VLOOKUP(B77,'[1]1-BASE'!D$1:DA$65536,33,0),"")</f>
        <v>0</v>
      </c>
      <c r="AC77" s="34">
        <f>IFERROR(VLOOKUP(B77,'[1]1-BASE'!D$1:DA$65536,34,0),"")</f>
        <v>0</v>
      </c>
      <c r="AD77" s="34">
        <f>IFERROR(VLOOKUP(B77,'[1]1-BASE'!D$1:DA$65536,35,0),"")</f>
        <v>0</v>
      </c>
      <c r="AE77" s="34">
        <f>IFERROR(VLOOKUP(B77,'[1]1-BASE'!D$1:DA$65536,36,0),"")</f>
        <v>0</v>
      </c>
      <c r="AF77" s="34">
        <f>IFERROR(VLOOKUP(B77,'[1]1-BASE'!D$1:DA$65536,37,0),"")</f>
        <v>0</v>
      </c>
      <c r="AG77" s="34">
        <f>IFERROR(VLOOKUP(B77,'[1]1-BASE'!D$1:DA$65536,38,0),"")</f>
        <v>0</v>
      </c>
      <c r="AH77" s="34">
        <f>IFERROR(VLOOKUP(B77,'[1]1-BASE'!D$1:DA$65536,39,0),"")</f>
        <v>0</v>
      </c>
      <c r="AI77" s="34">
        <f>IFERROR(VLOOKUP(B77,'[1]1-BASE'!D$1:DA$65536,40,0),"")</f>
        <v>0</v>
      </c>
      <c r="AJ77" s="34">
        <f>IFERROR(VLOOKUP(B77,'[1]1-BASE'!D$1:DA$65536,41,0),"")</f>
        <v>0</v>
      </c>
      <c r="AK77" s="34">
        <f>IFERROR(VLOOKUP(B77,'[1]1-BASE'!D$1:DA$65536,42,0),"")</f>
        <v>0</v>
      </c>
      <c r="AL77" s="34">
        <f>IFERROR(VLOOKUP(B77,'[1]1-BASE'!D$1:DA$65536,43,0),"")</f>
        <v>0</v>
      </c>
      <c r="AM77" s="34">
        <f>IFERROR(VLOOKUP(B77,'[1]1-BASE'!D$1:DA$65536,44,0),"")</f>
        <v>0</v>
      </c>
      <c r="AN77" s="34">
        <f>IFERROR(VLOOKUP(B77,'[1]1-BASE'!D$1:DA$65536,45,0),"")</f>
        <v>0</v>
      </c>
      <c r="AO77" s="34">
        <f>IFERROR(VLOOKUP(B77,'[1]1-BASE'!D$1:DA$65536,46,0),"")</f>
        <v>0</v>
      </c>
      <c r="AP77" s="34">
        <f>IFERROR(VLOOKUP(B77,'[1]1-BASE'!D$1:DA$65536,47,0),"")</f>
        <v>0</v>
      </c>
      <c r="AQ77" s="34">
        <f>IFERROR(VLOOKUP(B77,'[1]1-BASE'!D$1:DA$65536,48,0),"")</f>
        <v>0</v>
      </c>
      <c r="AR77" s="34">
        <f>IFERROR(VLOOKUP(B77,'[1]1-BASE'!D$1:DA$65536,49,0),"")</f>
        <v>0</v>
      </c>
      <c r="AS77" s="34">
        <f>IFERROR(VLOOKUP(B77,'[1]1-BASE'!D$1:DA$65536,50,0),"")</f>
        <v>0</v>
      </c>
      <c r="AT77" s="34">
        <f>IFERROR(VLOOKUP(B77,'[1]1-BASE'!D$1:DA$65536,51,0),"")</f>
        <v>0</v>
      </c>
      <c r="AU77" s="34">
        <f>IFERROR(VLOOKUP(B77,'[1]1-BASE'!D$1:DA$65536,52,0),"")</f>
        <v>0</v>
      </c>
      <c r="AV77" s="34">
        <f>IFERROR(VLOOKUP(B77,'[1]1-BASE'!D$1:DA$65536,53,0),"")</f>
        <v>0</v>
      </c>
      <c r="AW77" s="34">
        <f>IFERROR(VLOOKUP(B77,'[1]1-BASE'!D$1:DA$65536,54,0),"")</f>
        <v>0</v>
      </c>
      <c r="AX77" s="34">
        <f>IFERROR(VLOOKUP(B77,'[1]1-BASE'!D$1:DA$65536,55,0),"")</f>
        <v>0</v>
      </c>
      <c r="AY77" s="34">
        <f>IFERROR(VLOOKUP(B77,'[1]1-BASE'!D$1:DA$65536,87,0),"")</f>
        <v>0</v>
      </c>
      <c r="AZ77" s="34">
        <f>IFERROR(VLOOKUP(B77,'[1]1-BASE'!D$1:DA$65536,86,0),"")</f>
        <v>0</v>
      </c>
      <c r="BA77" s="34">
        <f>IFERROR(VLOOKUP(B77,'[1]1-BASE'!D$1:DA$65536,76,0),"")</f>
        <v>0</v>
      </c>
      <c r="BB77" s="34">
        <f>IFERROR(VLOOKUP(B77,'[1]1-BASE'!D$1:DA$65536,77,0),"")</f>
        <v>0</v>
      </c>
      <c r="BC77" s="34">
        <f>IFERROR(VLOOKUP(B77,'[1]1-BASE'!D$1:DA$65536,78,0),"")</f>
        <v>0</v>
      </c>
      <c r="BD77" s="34">
        <f>IFERROR(VLOOKUP(B77,'[1]1-BASE'!D$1:DA$65536,79,0),"")</f>
        <v>0</v>
      </c>
      <c r="BE77" s="34">
        <f>IFERROR(VLOOKUP(B77,'[1]1-BASE'!D$1:DA$65536,80,0),"")</f>
        <v>0</v>
      </c>
      <c r="BF77" s="34">
        <f>IFERROR(VLOOKUP(B77,'[1]1-BASE'!D$1:DA$65536,83,0),"")</f>
        <v>0</v>
      </c>
      <c r="BG77" s="34">
        <f>IFERROR(VLOOKUP(B77,'[1]1-BASE'!D$1:DA$65536,84,0),"")</f>
        <v>0</v>
      </c>
      <c r="BH77" s="34">
        <f>IFERROR(VLOOKUP(B77,'[1]1-BASE'!D$1:DA$65536,81,0),"")</f>
        <v>0</v>
      </c>
      <c r="BI77" s="34">
        <f>IFERROR(VLOOKUP(B77,'[1]1-BASE'!D$1:DA$65536,85,0),"")</f>
        <v>0</v>
      </c>
      <c r="BJ77" s="34">
        <f>IFERROR(VLOOKUP(B77,'[1]1-BASE'!D$1:DA$65536,56,0),"")</f>
        <v>0</v>
      </c>
      <c r="BK77" s="34">
        <f>IFERROR(VLOOKUP(B77,'[1]1-BASE'!D$1:DA$65536,58,0),"")</f>
        <v>4</v>
      </c>
      <c r="BL77" s="34">
        <f>IFERROR(VLOOKUP(B77,'[1]1-BASE'!D$1:DA$65536,59,0),"")</f>
        <v>2</v>
      </c>
      <c r="BM77" s="34">
        <f>IFERROR(VLOOKUP(B77,'[1]1-BASE'!D$1:DA$65536,61,0),"")</f>
        <v>2</v>
      </c>
      <c r="BN77" s="34">
        <f>IFERROR(VLOOKUP(B77,'[1]1-BASE'!D$1:DA$65536,63,0),"")</f>
        <v>2</v>
      </c>
      <c r="BO77" s="34">
        <f>IFERROR(VLOOKUP(B77,'[1]1-BASE'!D$1:DA$65536,65,0),"")</f>
        <v>2</v>
      </c>
      <c r="BP77" s="34">
        <f>IFERROR(VLOOKUP(B77,'[1]1-BASE'!D$1:DA$65536,57,0),"")</f>
        <v>0</v>
      </c>
      <c r="BQ77" s="34">
        <f>IFERROR(VLOOKUP(B77,'[1]1-BASE'!D$1:DA$65536,60,0),"")</f>
        <v>0</v>
      </c>
      <c r="BR77" s="34">
        <f>IFERROR(VLOOKUP(B77,'[1]1-BASE'!D$1:DA$65536,62,0),"")</f>
        <v>0</v>
      </c>
      <c r="BS77" s="34">
        <f>IFERROR(VLOOKUP(B77,'[1]1-BASE'!D$1:DA$65536,64,0),"")</f>
        <v>0</v>
      </c>
      <c r="BT77" s="34">
        <f>IFERROR(VLOOKUP(B77,'[1]1-BASE'!D$1:DA$65536,66,0),"")</f>
        <v>0</v>
      </c>
      <c r="BU77" s="34">
        <f>IFERROR(VLOOKUP(B77,'[1]1-BASE'!D$1:DA$65536,67,0),"")</f>
        <v>0</v>
      </c>
      <c r="BV77" s="34">
        <f>IFERROR(VLOOKUP(B77,'[1]1-BASE'!D$1:DA$65536,68,0),"")</f>
        <v>0</v>
      </c>
      <c r="BW77" s="34">
        <f>IFERROR(VLOOKUP(B77,'[1]1-BASE'!D$1:DA$65536,69,0),"")</f>
        <v>0</v>
      </c>
      <c r="BX77" s="34">
        <f>IFERROR(VLOOKUP(B77,'[1]1-BASE'!D$1:DA$65536,70,0),"")</f>
        <v>0</v>
      </c>
      <c r="BY77" s="34">
        <f>IFERROR(VLOOKUP(B77,'[1]1-BASE'!D$1:DA$65536,71,0),"")</f>
        <v>0</v>
      </c>
      <c r="BZ77" s="34">
        <f>IFERROR(VLOOKUP(B77,'[1]1-BASE'!D$1:DA$65536,72,0),"")</f>
        <v>0</v>
      </c>
      <c r="CA77" s="34">
        <f>IFERROR(VLOOKUP(B77,'[1]1-BASE'!D$1:DA$65536,73,0),"")</f>
        <v>0</v>
      </c>
      <c r="CB77" s="34">
        <f>IFERROR(VLOOKUP(B77,'[1]1-BASE'!D$1:DA$65536,74,0),"")</f>
        <v>0</v>
      </c>
      <c r="CC77" s="34">
        <f>IFERROR(VLOOKUP(B77,'[1]1-BASE'!D$1:DA$65536,75,0),"")</f>
        <v>0</v>
      </c>
      <c r="CD77" s="34">
        <f>IFERROR(VLOOKUP(B77,'[1]1-BASE'!D$1:DA$65536,82,0),"")</f>
        <v>0</v>
      </c>
    </row>
    <row r="78" spans="1:82" s="35" customFormat="1" ht="75" customHeight="1">
      <c r="A78" s="27"/>
      <c r="B78" s="28" t="s">
        <v>181</v>
      </c>
      <c r="C78" s="29" t="str">
        <f>IFERROR(VLOOKUP(B78,'[1]1-BASE'!D$1:CB$65536,2,0),"")</f>
        <v>303HLI0</v>
      </c>
      <c r="D78" s="29" t="str">
        <f>IFERROR(VLOOKUP(B78,'[1]1-BASE'!D$1:CB$65536,3,0),"")</f>
        <v>GALEXET HOODIE</v>
      </c>
      <c r="E78" s="29" t="str">
        <f>IFERROR(VLOOKUP(B78,'[1]1-BASE'!D$1:CB$65536,4,0),"")</f>
        <v>905</v>
      </c>
      <c r="F78" s="29" t="str">
        <f>IFERROR(VLOOKUP(B78,'[1]1-BASE'!D$1:CB$65536,5,0),"")</f>
        <v>BLUE NAVY/TURQUOISE LT</v>
      </c>
      <c r="G78" s="27" t="str">
        <f>IFERROR(VLOOKUP(B78,'[1]1-BASE'!D$1:CB$65536,15,0),"")</f>
        <v>ETE 2018</v>
      </c>
      <c r="H78" s="27" t="str">
        <f>IFERROR(VLOOKUP(B78,'[1]1-BASE'!D$1:CB$65536,17,0),"")</f>
        <v>KID</v>
      </c>
      <c r="I78" s="30">
        <f>IFERROR(VLOOKUP(B78,'[1]1-BASE'!D$1:CB$65536,7,0),"")</f>
        <v>45</v>
      </c>
      <c r="J78" s="31">
        <f t="shared" si="2"/>
        <v>22.5</v>
      </c>
      <c r="K78" s="30">
        <f>IFERROR(VLOOKUP(B78,'[1]1-BASE'!D$1:CB$65536,8,0),"")</f>
        <v>0</v>
      </c>
      <c r="L78" s="31">
        <f t="shared" si="3"/>
        <v>0</v>
      </c>
      <c r="M78" s="29" t="str">
        <f>IFERROR(VLOOKUP(B78,'[1]1-BASE'!D$1:CB$65536,18,0),"")</f>
        <v>10Y-4|12Y-4|14Y-2|6Y-2|8Y-3</v>
      </c>
      <c r="N78" s="32" t="str">
        <f>IFERROR(VLOOKUP(B78,'[1]1-BASE'!D$1:CB$65536,19,0),"")</f>
        <v>C15K</v>
      </c>
      <c r="O78" s="32">
        <f>IFERROR(VLOOKUP(B78,'[1]1-BASE'!D$1:CB$65536,20,0),"")</f>
        <v>30</v>
      </c>
      <c r="P78" s="33">
        <f>IFERROR(VLOOKUP(B78,'[1]1-BASE'!D$1:CB$65536,21,0),"")</f>
        <v>2</v>
      </c>
      <c r="Q78" s="34">
        <f>IFERROR(VLOOKUP(B78,'[1]1-BASE'!D$1:DA$65536,22,0),"")</f>
        <v>0</v>
      </c>
      <c r="R78" s="34">
        <f>IFERROR(VLOOKUP(B78,'[1]1-BASE'!D$1:DA$65536,23,0),"")</f>
        <v>0</v>
      </c>
      <c r="S78" s="34">
        <f>IFERROR(VLOOKUP(B78,'[1]1-BASE'!D$1:DA$65536,24,0),"")</f>
        <v>0</v>
      </c>
      <c r="T78" s="34">
        <f>IFERROR(VLOOKUP(B78,'[1]1-BASE'!D$1:DA$65536,25,0),"")</f>
        <v>0</v>
      </c>
      <c r="U78" s="34">
        <f>IFERROR(VLOOKUP(B78,'[1]1-BASE'!D$1:DA$65536,26,0),"")</f>
        <v>0</v>
      </c>
      <c r="V78" s="34">
        <f>IFERROR(VLOOKUP(B78,'[1]1-BASE'!D$1:DA$65536,27,0),"")</f>
        <v>0</v>
      </c>
      <c r="W78" s="34">
        <f>IFERROR(VLOOKUP(B78,'[1]1-BASE'!D$1:DA$65536,28,0),"")</f>
        <v>0</v>
      </c>
      <c r="X78" s="34">
        <f>IFERROR(VLOOKUP(B78,'[1]1-BASE'!D$1:DA$65536,29,0),"")</f>
        <v>0</v>
      </c>
      <c r="Y78" s="34">
        <f>IFERROR(VLOOKUP(B78,'[1]1-BASE'!D$1:DA$65536,30,0),"")</f>
        <v>0</v>
      </c>
      <c r="Z78" s="34">
        <f>IFERROR(VLOOKUP(B78,'[1]1-BASE'!D$1:DA$65536,31,0),"")</f>
        <v>0</v>
      </c>
      <c r="AA78" s="34">
        <f>IFERROR(VLOOKUP(B78,'[1]1-BASE'!D$1:DA$65536,32,0),"")</f>
        <v>0</v>
      </c>
      <c r="AB78" s="34">
        <f>IFERROR(VLOOKUP(B78,'[1]1-BASE'!D$1:DA$65536,33,0),"")</f>
        <v>0</v>
      </c>
      <c r="AC78" s="34">
        <f>IFERROR(VLOOKUP(B78,'[1]1-BASE'!D$1:DA$65536,34,0),"")</f>
        <v>0</v>
      </c>
      <c r="AD78" s="34">
        <f>IFERROR(VLOOKUP(B78,'[1]1-BASE'!D$1:DA$65536,35,0),"")</f>
        <v>0</v>
      </c>
      <c r="AE78" s="34">
        <f>IFERROR(VLOOKUP(B78,'[1]1-BASE'!D$1:DA$65536,36,0),"")</f>
        <v>0</v>
      </c>
      <c r="AF78" s="34">
        <f>IFERROR(VLOOKUP(B78,'[1]1-BASE'!D$1:DA$65536,37,0),"")</f>
        <v>0</v>
      </c>
      <c r="AG78" s="34">
        <f>IFERROR(VLOOKUP(B78,'[1]1-BASE'!D$1:DA$65536,38,0),"")</f>
        <v>0</v>
      </c>
      <c r="AH78" s="34">
        <f>IFERROR(VLOOKUP(B78,'[1]1-BASE'!D$1:DA$65536,39,0),"")</f>
        <v>0</v>
      </c>
      <c r="AI78" s="34">
        <f>IFERROR(VLOOKUP(B78,'[1]1-BASE'!D$1:DA$65536,40,0),"")</f>
        <v>0</v>
      </c>
      <c r="AJ78" s="34">
        <f>IFERROR(VLOOKUP(B78,'[1]1-BASE'!D$1:DA$65536,41,0),"")</f>
        <v>0</v>
      </c>
      <c r="AK78" s="34">
        <f>IFERROR(VLOOKUP(B78,'[1]1-BASE'!D$1:DA$65536,42,0),"")</f>
        <v>0</v>
      </c>
      <c r="AL78" s="34">
        <f>IFERROR(VLOOKUP(B78,'[1]1-BASE'!D$1:DA$65536,43,0),"")</f>
        <v>0</v>
      </c>
      <c r="AM78" s="34">
        <f>IFERROR(VLOOKUP(B78,'[1]1-BASE'!D$1:DA$65536,44,0),"")</f>
        <v>0</v>
      </c>
      <c r="AN78" s="34">
        <f>IFERROR(VLOOKUP(B78,'[1]1-BASE'!D$1:DA$65536,45,0),"")</f>
        <v>0</v>
      </c>
      <c r="AO78" s="34">
        <f>IFERROR(VLOOKUP(B78,'[1]1-BASE'!D$1:DA$65536,46,0),"")</f>
        <v>0</v>
      </c>
      <c r="AP78" s="34">
        <f>IFERROR(VLOOKUP(B78,'[1]1-BASE'!D$1:DA$65536,47,0),"")</f>
        <v>0</v>
      </c>
      <c r="AQ78" s="34">
        <f>IFERROR(VLOOKUP(B78,'[1]1-BASE'!D$1:DA$65536,48,0),"")</f>
        <v>0</v>
      </c>
      <c r="AR78" s="34">
        <f>IFERROR(VLOOKUP(B78,'[1]1-BASE'!D$1:DA$65536,49,0),"")</f>
        <v>0</v>
      </c>
      <c r="AS78" s="34">
        <f>IFERROR(VLOOKUP(B78,'[1]1-BASE'!D$1:DA$65536,50,0),"")</f>
        <v>0</v>
      </c>
      <c r="AT78" s="34">
        <f>IFERROR(VLOOKUP(B78,'[1]1-BASE'!D$1:DA$65536,51,0),"")</f>
        <v>0</v>
      </c>
      <c r="AU78" s="34">
        <f>IFERROR(VLOOKUP(B78,'[1]1-BASE'!D$1:DA$65536,52,0),"")</f>
        <v>0</v>
      </c>
      <c r="AV78" s="34">
        <f>IFERROR(VLOOKUP(B78,'[1]1-BASE'!D$1:DA$65536,53,0),"")</f>
        <v>0</v>
      </c>
      <c r="AW78" s="34">
        <f>IFERROR(VLOOKUP(B78,'[1]1-BASE'!D$1:DA$65536,54,0),"")</f>
        <v>0</v>
      </c>
      <c r="AX78" s="34">
        <f>IFERROR(VLOOKUP(B78,'[1]1-BASE'!D$1:DA$65536,55,0),"")</f>
        <v>0</v>
      </c>
      <c r="AY78" s="34">
        <f>IFERROR(VLOOKUP(B78,'[1]1-BASE'!D$1:DA$65536,87,0),"")</f>
        <v>0</v>
      </c>
      <c r="AZ78" s="34">
        <f>IFERROR(VLOOKUP(B78,'[1]1-BASE'!D$1:DA$65536,86,0),"")</f>
        <v>0</v>
      </c>
      <c r="BA78" s="34">
        <f>IFERROR(VLOOKUP(B78,'[1]1-BASE'!D$1:DA$65536,76,0),"")</f>
        <v>0</v>
      </c>
      <c r="BB78" s="34">
        <f>IFERROR(VLOOKUP(B78,'[1]1-BASE'!D$1:DA$65536,77,0),"")</f>
        <v>0</v>
      </c>
      <c r="BC78" s="34">
        <f>IFERROR(VLOOKUP(B78,'[1]1-BASE'!D$1:DA$65536,78,0),"")</f>
        <v>0</v>
      </c>
      <c r="BD78" s="34">
        <f>IFERROR(VLOOKUP(B78,'[1]1-BASE'!D$1:DA$65536,79,0),"")</f>
        <v>0</v>
      </c>
      <c r="BE78" s="34">
        <f>IFERROR(VLOOKUP(B78,'[1]1-BASE'!D$1:DA$65536,80,0),"")</f>
        <v>0</v>
      </c>
      <c r="BF78" s="34">
        <f>IFERROR(VLOOKUP(B78,'[1]1-BASE'!D$1:DA$65536,83,0),"")</f>
        <v>0</v>
      </c>
      <c r="BG78" s="34">
        <f>IFERROR(VLOOKUP(B78,'[1]1-BASE'!D$1:DA$65536,84,0),"")</f>
        <v>0</v>
      </c>
      <c r="BH78" s="34">
        <f>IFERROR(VLOOKUP(B78,'[1]1-BASE'!D$1:DA$65536,81,0),"")</f>
        <v>0</v>
      </c>
      <c r="BI78" s="34">
        <f>IFERROR(VLOOKUP(B78,'[1]1-BASE'!D$1:DA$65536,85,0),"")</f>
        <v>0</v>
      </c>
      <c r="BJ78" s="34">
        <f>IFERROR(VLOOKUP(B78,'[1]1-BASE'!D$1:DA$65536,56,0),"")</f>
        <v>0</v>
      </c>
      <c r="BK78" s="34">
        <f>IFERROR(VLOOKUP(B78,'[1]1-BASE'!D$1:DA$65536,58,0),"")</f>
        <v>0</v>
      </c>
      <c r="BL78" s="34">
        <f>IFERROR(VLOOKUP(B78,'[1]1-BASE'!D$1:DA$65536,59,0),"")</f>
        <v>0</v>
      </c>
      <c r="BM78" s="34">
        <f>IFERROR(VLOOKUP(B78,'[1]1-BASE'!D$1:DA$65536,61,0),"")</f>
        <v>0</v>
      </c>
      <c r="BN78" s="34">
        <f>IFERROR(VLOOKUP(B78,'[1]1-BASE'!D$1:DA$65536,63,0),"")</f>
        <v>0</v>
      </c>
      <c r="BO78" s="34">
        <f>IFERROR(VLOOKUP(B78,'[1]1-BASE'!D$1:DA$65536,65,0),"")</f>
        <v>0</v>
      </c>
      <c r="BP78" s="34">
        <f>IFERROR(VLOOKUP(B78,'[1]1-BASE'!D$1:DA$65536,57,0),"")</f>
        <v>0</v>
      </c>
      <c r="BQ78" s="34">
        <f>IFERROR(VLOOKUP(B78,'[1]1-BASE'!D$1:DA$65536,60,0),"")</f>
        <v>0</v>
      </c>
      <c r="BR78" s="34">
        <f>IFERROR(VLOOKUP(B78,'[1]1-BASE'!D$1:DA$65536,62,0),"")</f>
        <v>0</v>
      </c>
      <c r="BS78" s="34">
        <f>IFERROR(VLOOKUP(B78,'[1]1-BASE'!D$1:DA$65536,64,0),"")</f>
        <v>0</v>
      </c>
      <c r="BT78" s="34">
        <f>IFERROR(VLOOKUP(B78,'[1]1-BASE'!D$1:DA$65536,66,0),"")</f>
        <v>0</v>
      </c>
      <c r="BU78" s="34">
        <f>IFERROR(VLOOKUP(B78,'[1]1-BASE'!D$1:DA$65536,67,0),"")</f>
        <v>0</v>
      </c>
      <c r="BV78" s="34">
        <f>IFERROR(VLOOKUP(B78,'[1]1-BASE'!D$1:DA$65536,68,0),"")</f>
        <v>0</v>
      </c>
      <c r="BW78" s="34">
        <f>IFERROR(VLOOKUP(B78,'[1]1-BASE'!D$1:DA$65536,69,0),"")</f>
        <v>0</v>
      </c>
      <c r="BX78" s="34">
        <f>IFERROR(VLOOKUP(B78,'[1]1-BASE'!D$1:DA$65536,70,0),"")</f>
        <v>0</v>
      </c>
      <c r="BY78" s="34">
        <f>IFERROR(VLOOKUP(B78,'[1]1-BASE'!D$1:DA$65536,71,0),"")</f>
        <v>0</v>
      </c>
      <c r="BZ78" s="34">
        <f>IFERROR(VLOOKUP(B78,'[1]1-BASE'!D$1:DA$65536,72,0),"")</f>
        <v>0</v>
      </c>
      <c r="CA78" s="34">
        <f>IFERROR(VLOOKUP(B78,'[1]1-BASE'!D$1:DA$65536,73,0),"")</f>
        <v>0</v>
      </c>
      <c r="CB78" s="34">
        <f>IFERROR(VLOOKUP(B78,'[1]1-BASE'!D$1:DA$65536,74,0),"")</f>
        <v>0</v>
      </c>
      <c r="CC78" s="34">
        <f>IFERROR(VLOOKUP(B78,'[1]1-BASE'!D$1:DA$65536,75,0),"")</f>
        <v>0</v>
      </c>
      <c r="CD78" s="34">
        <f>IFERROR(VLOOKUP(B78,'[1]1-BASE'!D$1:DA$65536,82,0),"")</f>
        <v>2</v>
      </c>
    </row>
    <row r="79" spans="1:82" s="35" customFormat="1" ht="75" customHeight="1">
      <c r="A79" s="27"/>
      <c r="B79" s="28" t="s">
        <v>182</v>
      </c>
      <c r="C79" s="29" t="str">
        <f>IFERROR(VLOOKUP(B79,'[1]1-BASE'!D$1:CB$65536,2,0),"")</f>
        <v>303HLI0</v>
      </c>
      <c r="D79" s="29" t="str">
        <f>IFERROR(VLOOKUP(B79,'[1]1-BASE'!D$1:CB$65536,3,0),"")</f>
        <v>GALEXET HOODIE</v>
      </c>
      <c r="E79" s="29" t="str">
        <f>IFERROR(VLOOKUP(B79,'[1]1-BASE'!D$1:CB$65536,4,0),"")</f>
        <v>905</v>
      </c>
      <c r="F79" s="29" t="str">
        <f>IFERROR(VLOOKUP(B79,'[1]1-BASE'!D$1:CB$65536,5,0),"")</f>
        <v>BLUE NAVY/TURQUOISE LT</v>
      </c>
      <c r="G79" s="27" t="str">
        <f>IFERROR(VLOOKUP(B79,'[1]1-BASE'!D$1:CB$65536,15,0),"")</f>
        <v>ETE 2018</v>
      </c>
      <c r="H79" s="27" t="str">
        <f>IFERROR(VLOOKUP(B79,'[1]1-BASE'!D$1:CB$65536,17,0),"")</f>
        <v>KID</v>
      </c>
      <c r="I79" s="30">
        <f>IFERROR(VLOOKUP(B79,'[1]1-BASE'!D$1:CB$65536,7,0),"")</f>
        <v>0</v>
      </c>
      <c r="J79" s="31">
        <f t="shared" si="2"/>
        <v>0</v>
      </c>
      <c r="K79" s="30">
        <f>IFERROR(VLOOKUP(B79,'[1]1-BASE'!D$1:CB$65536,8,0),"")</f>
        <v>45</v>
      </c>
      <c r="L79" s="31">
        <f t="shared" si="3"/>
        <v>22.5</v>
      </c>
      <c r="M79" s="29" t="str">
        <f>IFERROR(VLOOKUP(B79,'[1]1-BASE'!D$1:CB$65536,18,0),"")</f>
        <v>(vide)</v>
      </c>
      <c r="N79" s="32" t="str">
        <f>IFERROR(VLOOKUP(B79,'[1]1-BASE'!D$1:CB$65536,19,0),"")</f>
        <v>PCS</v>
      </c>
      <c r="O79" s="32">
        <f>IFERROR(VLOOKUP(B79,'[1]1-BASE'!D$1:CB$65536,20,0),"")</f>
        <v>19</v>
      </c>
      <c r="P79" s="33">
        <f>IFERROR(VLOOKUP(B79,'[1]1-BASE'!D$1:CB$65536,21,0),"")</f>
        <v>19</v>
      </c>
      <c r="Q79" s="34">
        <f>IFERROR(VLOOKUP(B79,'[1]1-BASE'!D$1:DA$65536,22,0),"")</f>
        <v>0</v>
      </c>
      <c r="R79" s="34">
        <f>IFERROR(VLOOKUP(B79,'[1]1-BASE'!D$1:DA$65536,23,0),"")</f>
        <v>0</v>
      </c>
      <c r="S79" s="34">
        <f>IFERROR(VLOOKUP(B79,'[1]1-BASE'!D$1:DA$65536,24,0),"")</f>
        <v>0</v>
      </c>
      <c r="T79" s="34">
        <f>IFERROR(VLOOKUP(B79,'[1]1-BASE'!D$1:DA$65536,25,0),"")</f>
        <v>0</v>
      </c>
      <c r="U79" s="34">
        <f>IFERROR(VLOOKUP(B79,'[1]1-BASE'!D$1:DA$65536,26,0),"")</f>
        <v>0</v>
      </c>
      <c r="V79" s="34">
        <f>IFERROR(VLOOKUP(B79,'[1]1-BASE'!D$1:DA$65536,27,0),"")</f>
        <v>0</v>
      </c>
      <c r="W79" s="34">
        <f>IFERROR(VLOOKUP(B79,'[1]1-BASE'!D$1:DA$65536,28,0),"")</f>
        <v>0</v>
      </c>
      <c r="X79" s="34">
        <f>IFERROR(VLOOKUP(B79,'[1]1-BASE'!D$1:DA$65536,29,0),"")</f>
        <v>0</v>
      </c>
      <c r="Y79" s="34">
        <f>IFERROR(VLOOKUP(B79,'[1]1-BASE'!D$1:DA$65536,30,0),"")</f>
        <v>0</v>
      </c>
      <c r="Z79" s="34">
        <f>IFERROR(VLOOKUP(B79,'[1]1-BASE'!D$1:DA$65536,31,0),"")</f>
        <v>0</v>
      </c>
      <c r="AA79" s="34">
        <f>IFERROR(VLOOKUP(B79,'[1]1-BASE'!D$1:DA$65536,32,0),"")</f>
        <v>0</v>
      </c>
      <c r="AB79" s="34">
        <f>IFERROR(VLOOKUP(B79,'[1]1-BASE'!D$1:DA$65536,33,0),"")</f>
        <v>0</v>
      </c>
      <c r="AC79" s="34">
        <f>IFERROR(VLOOKUP(B79,'[1]1-BASE'!D$1:DA$65536,34,0),"")</f>
        <v>0</v>
      </c>
      <c r="AD79" s="34">
        <f>IFERROR(VLOOKUP(B79,'[1]1-BASE'!D$1:DA$65536,35,0),"")</f>
        <v>0</v>
      </c>
      <c r="AE79" s="34">
        <f>IFERROR(VLOOKUP(B79,'[1]1-BASE'!D$1:DA$65536,36,0),"")</f>
        <v>0</v>
      </c>
      <c r="AF79" s="34">
        <f>IFERROR(VLOOKUP(B79,'[1]1-BASE'!D$1:DA$65536,37,0),"")</f>
        <v>0</v>
      </c>
      <c r="AG79" s="34">
        <f>IFERROR(VLOOKUP(B79,'[1]1-BASE'!D$1:DA$65536,38,0),"")</f>
        <v>0</v>
      </c>
      <c r="AH79" s="34">
        <f>IFERROR(VLOOKUP(B79,'[1]1-BASE'!D$1:DA$65536,39,0),"")</f>
        <v>0</v>
      </c>
      <c r="AI79" s="34">
        <f>IFERROR(VLOOKUP(B79,'[1]1-BASE'!D$1:DA$65536,40,0),"")</f>
        <v>0</v>
      </c>
      <c r="AJ79" s="34">
        <f>IFERROR(VLOOKUP(B79,'[1]1-BASE'!D$1:DA$65536,41,0),"")</f>
        <v>0</v>
      </c>
      <c r="AK79" s="34">
        <f>IFERROR(VLOOKUP(B79,'[1]1-BASE'!D$1:DA$65536,42,0),"")</f>
        <v>0</v>
      </c>
      <c r="AL79" s="34">
        <f>IFERROR(VLOOKUP(B79,'[1]1-BASE'!D$1:DA$65536,43,0),"")</f>
        <v>0</v>
      </c>
      <c r="AM79" s="34">
        <f>IFERROR(VLOOKUP(B79,'[1]1-BASE'!D$1:DA$65536,44,0),"")</f>
        <v>0</v>
      </c>
      <c r="AN79" s="34">
        <f>IFERROR(VLOOKUP(B79,'[1]1-BASE'!D$1:DA$65536,45,0),"")</f>
        <v>0</v>
      </c>
      <c r="AO79" s="34">
        <f>IFERROR(VLOOKUP(B79,'[1]1-BASE'!D$1:DA$65536,46,0),"")</f>
        <v>0</v>
      </c>
      <c r="AP79" s="34">
        <f>IFERROR(VLOOKUP(B79,'[1]1-BASE'!D$1:DA$65536,47,0),"")</f>
        <v>0</v>
      </c>
      <c r="AQ79" s="34">
        <f>IFERROR(VLOOKUP(B79,'[1]1-BASE'!D$1:DA$65536,48,0),"")</f>
        <v>0</v>
      </c>
      <c r="AR79" s="34">
        <f>IFERROR(VLOOKUP(B79,'[1]1-BASE'!D$1:DA$65536,49,0),"")</f>
        <v>0</v>
      </c>
      <c r="AS79" s="34">
        <f>IFERROR(VLOOKUP(B79,'[1]1-BASE'!D$1:DA$65536,50,0),"")</f>
        <v>0</v>
      </c>
      <c r="AT79" s="34">
        <f>IFERROR(VLOOKUP(B79,'[1]1-BASE'!D$1:DA$65536,51,0),"")</f>
        <v>0</v>
      </c>
      <c r="AU79" s="34">
        <f>IFERROR(VLOOKUP(B79,'[1]1-BASE'!D$1:DA$65536,52,0),"")</f>
        <v>0</v>
      </c>
      <c r="AV79" s="34">
        <f>IFERROR(VLOOKUP(B79,'[1]1-BASE'!D$1:DA$65536,53,0),"")</f>
        <v>0</v>
      </c>
      <c r="AW79" s="34">
        <f>IFERROR(VLOOKUP(B79,'[1]1-BASE'!D$1:DA$65536,54,0),"")</f>
        <v>0</v>
      </c>
      <c r="AX79" s="34">
        <f>IFERROR(VLOOKUP(B79,'[1]1-BASE'!D$1:DA$65536,55,0),"")</f>
        <v>0</v>
      </c>
      <c r="AY79" s="34">
        <f>IFERROR(VLOOKUP(B79,'[1]1-BASE'!D$1:DA$65536,87,0),"")</f>
        <v>0</v>
      </c>
      <c r="AZ79" s="34">
        <f>IFERROR(VLOOKUP(B79,'[1]1-BASE'!D$1:DA$65536,86,0),"")</f>
        <v>0</v>
      </c>
      <c r="BA79" s="34">
        <f>IFERROR(VLOOKUP(B79,'[1]1-BASE'!D$1:DA$65536,76,0),"")</f>
        <v>0</v>
      </c>
      <c r="BB79" s="34">
        <f>IFERROR(VLOOKUP(B79,'[1]1-BASE'!D$1:DA$65536,77,0),"")</f>
        <v>0</v>
      </c>
      <c r="BC79" s="34">
        <f>IFERROR(VLOOKUP(B79,'[1]1-BASE'!D$1:DA$65536,78,0),"")</f>
        <v>0</v>
      </c>
      <c r="BD79" s="34">
        <f>IFERROR(VLOOKUP(B79,'[1]1-BASE'!D$1:DA$65536,79,0),"")</f>
        <v>0</v>
      </c>
      <c r="BE79" s="34">
        <f>IFERROR(VLOOKUP(B79,'[1]1-BASE'!D$1:DA$65536,80,0),"")</f>
        <v>0</v>
      </c>
      <c r="BF79" s="34">
        <f>IFERROR(VLOOKUP(B79,'[1]1-BASE'!D$1:DA$65536,83,0),"")</f>
        <v>0</v>
      </c>
      <c r="BG79" s="34">
        <f>IFERROR(VLOOKUP(B79,'[1]1-BASE'!D$1:DA$65536,84,0),"")</f>
        <v>0</v>
      </c>
      <c r="BH79" s="34">
        <f>IFERROR(VLOOKUP(B79,'[1]1-BASE'!D$1:DA$65536,81,0),"")</f>
        <v>0</v>
      </c>
      <c r="BI79" s="34">
        <f>IFERROR(VLOOKUP(B79,'[1]1-BASE'!D$1:DA$65536,85,0),"")</f>
        <v>0</v>
      </c>
      <c r="BJ79" s="34">
        <f>IFERROR(VLOOKUP(B79,'[1]1-BASE'!D$1:DA$65536,56,0),"")</f>
        <v>0</v>
      </c>
      <c r="BK79" s="34">
        <f>IFERROR(VLOOKUP(B79,'[1]1-BASE'!D$1:DA$65536,58,0),"")</f>
        <v>2</v>
      </c>
      <c r="BL79" s="34">
        <f>IFERROR(VLOOKUP(B79,'[1]1-BASE'!D$1:DA$65536,59,0),"")</f>
        <v>8</v>
      </c>
      <c r="BM79" s="34">
        <f>IFERROR(VLOOKUP(B79,'[1]1-BASE'!D$1:DA$65536,61,0),"")</f>
        <v>4</v>
      </c>
      <c r="BN79" s="34">
        <f>IFERROR(VLOOKUP(B79,'[1]1-BASE'!D$1:DA$65536,63,0),"")</f>
        <v>4</v>
      </c>
      <c r="BO79" s="34">
        <f>IFERROR(VLOOKUP(B79,'[1]1-BASE'!D$1:DA$65536,65,0),"")</f>
        <v>1</v>
      </c>
      <c r="BP79" s="34">
        <f>IFERROR(VLOOKUP(B79,'[1]1-BASE'!D$1:DA$65536,57,0),"")</f>
        <v>0</v>
      </c>
      <c r="BQ79" s="34">
        <f>IFERROR(VLOOKUP(B79,'[1]1-BASE'!D$1:DA$65536,60,0),"")</f>
        <v>0</v>
      </c>
      <c r="BR79" s="34">
        <f>IFERROR(VLOOKUP(B79,'[1]1-BASE'!D$1:DA$65536,62,0),"")</f>
        <v>0</v>
      </c>
      <c r="BS79" s="34">
        <f>IFERROR(VLOOKUP(B79,'[1]1-BASE'!D$1:DA$65536,64,0),"")</f>
        <v>0</v>
      </c>
      <c r="BT79" s="34">
        <f>IFERROR(VLOOKUP(B79,'[1]1-BASE'!D$1:DA$65536,66,0),"")</f>
        <v>0</v>
      </c>
      <c r="BU79" s="34">
        <f>IFERROR(VLOOKUP(B79,'[1]1-BASE'!D$1:DA$65536,67,0),"")</f>
        <v>0</v>
      </c>
      <c r="BV79" s="34">
        <f>IFERROR(VLOOKUP(B79,'[1]1-BASE'!D$1:DA$65536,68,0),"")</f>
        <v>0</v>
      </c>
      <c r="BW79" s="34">
        <f>IFERROR(VLOOKUP(B79,'[1]1-BASE'!D$1:DA$65536,69,0),"")</f>
        <v>0</v>
      </c>
      <c r="BX79" s="34">
        <f>IFERROR(VLOOKUP(B79,'[1]1-BASE'!D$1:DA$65536,70,0),"")</f>
        <v>0</v>
      </c>
      <c r="BY79" s="34">
        <f>IFERROR(VLOOKUP(B79,'[1]1-BASE'!D$1:DA$65536,71,0),"")</f>
        <v>0</v>
      </c>
      <c r="BZ79" s="34">
        <f>IFERROR(VLOOKUP(B79,'[1]1-BASE'!D$1:DA$65536,72,0),"")</f>
        <v>0</v>
      </c>
      <c r="CA79" s="34">
        <f>IFERROR(VLOOKUP(B79,'[1]1-BASE'!D$1:DA$65536,73,0),"")</f>
        <v>0</v>
      </c>
      <c r="CB79" s="34">
        <f>IFERROR(VLOOKUP(B79,'[1]1-BASE'!D$1:DA$65536,74,0),"")</f>
        <v>0</v>
      </c>
      <c r="CC79" s="34">
        <f>IFERROR(VLOOKUP(B79,'[1]1-BASE'!D$1:DA$65536,75,0),"")</f>
        <v>0</v>
      </c>
      <c r="CD79" s="34">
        <f>IFERROR(VLOOKUP(B79,'[1]1-BASE'!D$1:DA$65536,82,0),"")</f>
        <v>0</v>
      </c>
    </row>
    <row r="80" spans="1:82" s="35" customFormat="1" ht="75" customHeight="1">
      <c r="A80" s="27"/>
      <c r="B80" s="28" t="s">
        <v>183</v>
      </c>
      <c r="C80" s="29" t="str">
        <f>IFERROR(VLOOKUP(B80,'[1]1-BASE'!D$1:CB$65536,2,0),"")</f>
        <v>303HS50</v>
      </c>
      <c r="D80" s="29" t="str">
        <f>IFERROR(VLOOKUP(B80,'[1]1-BASE'!D$1:CB$65536,3,0),"")</f>
        <v>UGO HOODIE</v>
      </c>
      <c r="E80" s="29" t="str">
        <f>IFERROR(VLOOKUP(B80,'[1]1-BASE'!D$1:CB$65536,4,0),"")</f>
        <v>900</v>
      </c>
      <c r="F80" s="29" t="str">
        <f>IFERROR(VLOOKUP(B80,'[1]1-BASE'!D$1:CB$65536,5,0),"")</f>
        <v>BLUE NAVY/GREEN</v>
      </c>
      <c r="G80" s="27" t="str">
        <f>IFERROR(VLOOKUP(B80,'[1]1-BASE'!D$1:CB$65536,15,0),"")</f>
        <v>HIVER 2018</v>
      </c>
      <c r="H80" s="27" t="str">
        <f>IFERROR(VLOOKUP(B80,'[1]1-BASE'!D$1:CB$65536,17,0),"")</f>
        <v>MAN</v>
      </c>
      <c r="I80" s="30">
        <f>IFERROR(VLOOKUP(B80,'[1]1-BASE'!D$1:CB$65536,7,0),"")</f>
        <v>65</v>
      </c>
      <c r="J80" s="31">
        <f t="shared" si="2"/>
        <v>32.5</v>
      </c>
      <c r="K80" s="30">
        <f>IFERROR(VLOOKUP(B80,'[1]1-BASE'!D$1:CB$65536,8,0),"")</f>
        <v>0</v>
      </c>
      <c r="L80" s="31">
        <f t="shared" si="3"/>
        <v>0</v>
      </c>
      <c r="M80" s="29" t="str">
        <f>IFERROR(VLOOKUP(B80,'[1]1-BASE'!D$1:CB$65536,18,0),"")</f>
        <v>(vide)</v>
      </c>
      <c r="N80" s="32" t="str">
        <f>IFERROR(VLOOKUP(B80,'[1]1-BASE'!D$1:CB$65536,19,0),"")</f>
        <v>PCS</v>
      </c>
      <c r="O80" s="32">
        <f>IFERROR(VLOOKUP(B80,'[1]1-BASE'!D$1:CB$65536,20,0),"")</f>
        <v>8</v>
      </c>
      <c r="P80" s="33">
        <f>IFERROR(VLOOKUP(B80,'[1]1-BASE'!D$1:CB$65536,21,0),"")</f>
        <v>8</v>
      </c>
      <c r="Q80" s="34">
        <f>IFERROR(VLOOKUP(B80,'[1]1-BASE'!D$1:DA$65536,22,0),"")</f>
        <v>0</v>
      </c>
      <c r="R80" s="34">
        <f>IFERROR(VLOOKUP(B80,'[1]1-BASE'!D$1:DA$65536,23,0),"")</f>
        <v>0</v>
      </c>
      <c r="S80" s="34">
        <f>IFERROR(VLOOKUP(B80,'[1]1-BASE'!D$1:DA$65536,24,0),"")</f>
        <v>0</v>
      </c>
      <c r="T80" s="34">
        <f>IFERROR(VLOOKUP(B80,'[1]1-BASE'!D$1:DA$65536,25,0),"")</f>
        <v>0</v>
      </c>
      <c r="U80" s="34">
        <f>IFERROR(VLOOKUP(B80,'[1]1-BASE'!D$1:DA$65536,26,0),"")</f>
        <v>0</v>
      </c>
      <c r="V80" s="34">
        <f>IFERROR(VLOOKUP(B80,'[1]1-BASE'!D$1:DA$65536,27,0),"")</f>
        <v>0</v>
      </c>
      <c r="W80" s="34">
        <f>IFERROR(VLOOKUP(B80,'[1]1-BASE'!D$1:DA$65536,28,0),"")</f>
        <v>0</v>
      </c>
      <c r="X80" s="34">
        <f>IFERROR(VLOOKUP(B80,'[1]1-BASE'!D$1:DA$65536,29,0),"")</f>
        <v>0</v>
      </c>
      <c r="Y80" s="34">
        <f>IFERROR(VLOOKUP(B80,'[1]1-BASE'!D$1:DA$65536,30,0),"")</f>
        <v>0</v>
      </c>
      <c r="Z80" s="34">
        <f>IFERROR(VLOOKUP(B80,'[1]1-BASE'!D$1:DA$65536,31,0),"")</f>
        <v>0</v>
      </c>
      <c r="AA80" s="34">
        <f>IFERROR(VLOOKUP(B80,'[1]1-BASE'!D$1:DA$65536,32,0),"")</f>
        <v>0</v>
      </c>
      <c r="AB80" s="34">
        <f>IFERROR(VLOOKUP(B80,'[1]1-BASE'!D$1:DA$65536,33,0),"")</f>
        <v>0</v>
      </c>
      <c r="AC80" s="34">
        <f>IFERROR(VLOOKUP(B80,'[1]1-BASE'!D$1:DA$65536,34,0),"")</f>
        <v>0</v>
      </c>
      <c r="AD80" s="34">
        <f>IFERROR(VLOOKUP(B80,'[1]1-BASE'!D$1:DA$65536,35,0),"")</f>
        <v>0</v>
      </c>
      <c r="AE80" s="34">
        <f>IFERROR(VLOOKUP(B80,'[1]1-BASE'!D$1:DA$65536,36,0),"")</f>
        <v>0</v>
      </c>
      <c r="AF80" s="34">
        <f>IFERROR(VLOOKUP(B80,'[1]1-BASE'!D$1:DA$65536,37,0),"")</f>
        <v>0</v>
      </c>
      <c r="AG80" s="34">
        <f>IFERROR(VLOOKUP(B80,'[1]1-BASE'!D$1:DA$65536,38,0),"")</f>
        <v>0</v>
      </c>
      <c r="AH80" s="34">
        <f>IFERROR(VLOOKUP(B80,'[1]1-BASE'!D$1:DA$65536,39,0),"")</f>
        <v>0</v>
      </c>
      <c r="AI80" s="34">
        <f>IFERROR(VLOOKUP(B80,'[1]1-BASE'!D$1:DA$65536,40,0),"")</f>
        <v>0</v>
      </c>
      <c r="AJ80" s="34">
        <f>IFERROR(VLOOKUP(B80,'[1]1-BASE'!D$1:DA$65536,41,0),"")</f>
        <v>0</v>
      </c>
      <c r="AK80" s="34">
        <f>IFERROR(VLOOKUP(B80,'[1]1-BASE'!D$1:DA$65536,42,0),"")</f>
        <v>0</v>
      </c>
      <c r="AL80" s="34">
        <f>IFERROR(VLOOKUP(B80,'[1]1-BASE'!D$1:DA$65536,43,0),"")</f>
        <v>0</v>
      </c>
      <c r="AM80" s="34">
        <f>IFERROR(VLOOKUP(B80,'[1]1-BASE'!D$1:DA$65536,44,0),"")</f>
        <v>0</v>
      </c>
      <c r="AN80" s="34">
        <f>IFERROR(VLOOKUP(B80,'[1]1-BASE'!D$1:DA$65536,45,0),"")</f>
        <v>0</v>
      </c>
      <c r="AO80" s="34">
        <f>IFERROR(VLOOKUP(B80,'[1]1-BASE'!D$1:DA$65536,46,0),"")</f>
        <v>0</v>
      </c>
      <c r="AP80" s="34">
        <f>IFERROR(VLOOKUP(B80,'[1]1-BASE'!D$1:DA$65536,47,0),"")</f>
        <v>0</v>
      </c>
      <c r="AQ80" s="34">
        <f>IFERROR(VLOOKUP(B80,'[1]1-BASE'!D$1:DA$65536,48,0),"")</f>
        <v>0</v>
      </c>
      <c r="AR80" s="34">
        <f>IFERROR(VLOOKUP(B80,'[1]1-BASE'!D$1:DA$65536,49,0),"")</f>
        <v>0</v>
      </c>
      <c r="AS80" s="34">
        <f>IFERROR(VLOOKUP(B80,'[1]1-BASE'!D$1:DA$65536,50,0),"")</f>
        <v>0</v>
      </c>
      <c r="AT80" s="34">
        <f>IFERROR(VLOOKUP(B80,'[1]1-BASE'!D$1:DA$65536,51,0),"")</f>
        <v>0</v>
      </c>
      <c r="AU80" s="34">
        <f>IFERROR(VLOOKUP(B80,'[1]1-BASE'!D$1:DA$65536,52,0),"")</f>
        <v>0</v>
      </c>
      <c r="AV80" s="34">
        <f>IFERROR(VLOOKUP(B80,'[1]1-BASE'!D$1:DA$65536,53,0),"")</f>
        <v>0</v>
      </c>
      <c r="AW80" s="34">
        <f>IFERROR(VLOOKUP(B80,'[1]1-BASE'!D$1:DA$65536,54,0),"")</f>
        <v>0</v>
      </c>
      <c r="AX80" s="34">
        <f>IFERROR(VLOOKUP(B80,'[1]1-BASE'!D$1:DA$65536,55,0),"")</f>
        <v>0</v>
      </c>
      <c r="AY80" s="34">
        <f>IFERROR(VLOOKUP(B80,'[1]1-BASE'!D$1:DA$65536,87,0),"")</f>
        <v>0</v>
      </c>
      <c r="AZ80" s="34">
        <f>IFERROR(VLOOKUP(B80,'[1]1-BASE'!D$1:DA$65536,86,0),"")</f>
        <v>0</v>
      </c>
      <c r="BA80" s="34">
        <f>IFERROR(VLOOKUP(B80,'[1]1-BASE'!D$1:DA$65536,76,0),"")</f>
        <v>0</v>
      </c>
      <c r="BB80" s="34">
        <f>IFERROR(VLOOKUP(B80,'[1]1-BASE'!D$1:DA$65536,77,0),"")</f>
        <v>0</v>
      </c>
      <c r="BC80" s="34">
        <f>IFERROR(VLOOKUP(B80,'[1]1-BASE'!D$1:DA$65536,78,0),"")</f>
        <v>0</v>
      </c>
      <c r="BD80" s="34">
        <f>IFERROR(VLOOKUP(B80,'[1]1-BASE'!D$1:DA$65536,79,0),"")</f>
        <v>0</v>
      </c>
      <c r="BE80" s="34">
        <f>IFERROR(VLOOKUP(B80,'[1]1-BASE'!D$1:DA$65536,80,0),"")</f>
        <v>0</v>
      </c>
      <c r="BF80" s="34">
        <f>IFERROR(VLOOKUP(B80,'[1]1-BASE'!D$1:DA$65536,83,0),"")</f>
        <v>0</v>
      </c>
      <c r="BG80" s="34">
        <f>IFERROR(VLOOKUP(B80,'[1]1-BASE'!D$1:DA$65536,84,0),"")</f>
        <v>0</v>
      </c>
      <c r="BH80" s="34">
        <f>IFERROR(VLOOKUP(B80,'[1]1-BASE'!D$1:DA$65536,81,0),"")</f>
        <v>0</v>
      </c>
      <c r="BI80" s="34">
        <f>IFERROR(VLOOKUP(B80,'[1]1-BASE'!D$1:DA$65536,85,0),"")</f>
        <v>0</v>
      </c>
      <c r="BJ80" s="34">
        <f>IFERROR(VLOOKUP(B80,'[1]1-BASE'!D$1:DA$65536,56,0),"")</f>
        <v>0</v>
      </c>
      <c r="BK80" s="34">
        <f>IFERROR(VLOOKUP(B80,'[1]1-BASE'!D$1:DA$65536,58,0),"")</f>
        <v>0</v>
      </c>
      <c r="BL80" s="34">
        <f>IFERROR(VLOOKUP(B80,'[1]1-BASE'!D$1:DA$65536,59,0),"")</f>
        <v>0</v>
      </c>
      <c r="BM80" s="34">
        <f>IFERROR(VLOOKUP(B80,'[1]1-BASE'!D$1:DA$65536,61,0),"")</f>
        <v>0</v>
      </c>
      <c r="BN80" s="34">
        <f>IFERROR(VLOOKUP(B80,'[1]1-BASE'!D$1:DA$65536,63,0),"")</f>
        <v>0</v>
      </c>
      <c r="BO80" s="34">
        <f>IFERROR(VLOOKUP(B80,'[1]1-BASE'!D$1:DA$65536,65,0),"")</f>
        <v>0</v>
      </c>
      <c r="BP80" s="34">
        <f>IFERROR(VLOOKUP(B80,'[1]1-BASE'!D$1:DA$65536,57,0),"")</f>
        <v>0</v>
      </c>
      <c r="BQ80" s="34">
        <f>IFERROR(VLOOKUP(B80,'[1]1-BASE'!D$1:DA$65536,60,0),"")</f>
        <v>0</v>
      </c>
      <c r="BR80" s="34">
        <f>IFERROR(VLOOKUP(B80,'[1]1-BASE'!D$1:DA$65536,62,0),"")</f>
        <v>0</v>
      </c>
      <c r="BS80" s="34">
        <f>IFERROR(VLOOKUP(B80,'[1]1-BASE'!D$1:DA$65536,64,0),"")</f>
        <v>0</v>
      </c>
      <c r="BT80" s="34">
        <f>IFERROR(VLOOKUP(B80,'[1]1-BASE'!D$1:DA$65536,66,0),"")</f>
        <v>0</v>
      </c>
      <c r="BU80" s="34">
        <f>IFERROR(VLOOKUP(B80,'[1]1-BASE'!D$1:DA$65536,67,0),"")</f>
        <v>0</v>
      </c>
      <c r="BV80" s="34">
        <f>IFERROR(VLOOKUP(B80,'[1]1-BASE'!D$1:DA$65536,68,0),"")</f>
        <v>0</v>
      </c>
      <c r="BW80" s="34">
        <f>IFERROR(VLOOKUP(B80,'[1]1-BASE'!D$1:DA$65536,69,0),"")</f>
        <v>0</v>
      </c>
      <c r="BX80" s="34">
        <f>IFERROR(VLOOKUP(B80,'[1]1-BASE'!D$1:DA$65536,70,0),"")</f>
        <v>0</v>
      </c>
      <c r="BY80" s="34">
        <f>IFERROR(VLOOKUP(B80,'[1]1-BASE'!D$1:DA$65536,71,0),"")</f>
        <v>5</v>
      </c>
      <c r="BZ80" s="34">
        <f>IFERROR(VLOOKUP(B80,'[1]1-BASE'!D$1:DA$65536,72,0),"")</f>
        <v>1</v>
      </c>
      <c r="CA80" s="34">
        <f>IFERROR(VLOOKUP(B80,'[1]1-BASE'!D$1:DA$65536,73,0),"")</f>
        <v>2</v>
      </c>
      <c r="CB80" s="34">
        <f>IFERROR(VLOOKUP(B80,'[1]1-BASE'!D$1:DA$65536,74,0),"")</f>
        <v>0</v>
      </c>
      <c r="CC80" s="34">
        <f>IFERROR(VLOOKUP(B80,'[1]1-BASE'!D$1:DA$65536,75,0),"")</f>
        <v>0</v>
      </c>
      <c r="CD80" s="34">
        <f>IFERROR(VLOOKUP(B80,'[1]1-BASE'!D$1:DA$65536,82,0),"")</f>
        <v>0</v>
      </c>
    </row>
    <row r="81" spans="1:82" s="35" customFormat="1" ht="75" customHeight="1">
      <c r="A81" s="27"/>
      <c r="B81" s="28" t="s">
        <v>184</v>
      </c>
      <c r="C81" s="29" t="str">
        <f>IFERROR(VLOOKUP(B81,'[1]1-BASE'!D$1:CB$65536,2,0),"")</f>
        <v>303HSQ0</v>
      </c>
      <c r="D81" s="29" t="str">
        <f>IFERROR(VLOOKUP(B81,'[1]1-BASE'!D$1:CB$65536,3,0),"")</f>
        <v>AMOS SWEAT</v>
      </c>
      <c r="E81" s="29" t="str">
        <f>IFERROR(VLOOKUP(B81,'[1]1-BASE'!D$1:CB$65536,4,0),"")</f>
        <v>821</v>
      </c>
      <c r="F81" s="29" t="str">
        <f>IFERROR(VLOOKUP(B81,'[1]1-BASE'!D$1:CB$65536,5,0),"")</f>
        <v>BLUE NAVY</v>
      </c>
      <c r="G81" s="27" t="str">
        <f>IFERROR(VLOOKUP(B81,'[1]1-BASE'!D$1:CB$65536,15,0),"")</f>
        <v>HIVER 2018</v>
      </c>
      <c r="H81" s="27" t="str">
        <f>IFERROR(VLOOKUP(B81,'[1]1-BASE'!D$1:CB$65536,17,0),"")</f>
        <v>MAN</v>
      </c>
      <c r="I81" s="30">
        <f>IFERROR(VLOOKUP(B81,'[1]1-BASE'!D$1:CB$65536,7,0),"")</f>
        <v>50</v>
      </c>
      <c r="J81" s="31">
        <f t="shared" si="2"/>
        <v>25</v>
      </c>
      <c r="K81" s="30">
        <f>IFERROR(VLOOKUP(B81,'[1]1-BASE'!D$1:CB$65536,8,0),"")</f>
        <v>0</v>
      </c>
      <c r="L81" s="31">
        <f t="shared" si="3"/>
        <v>0</v>
      </c>
      <c r="M81" s="29" t="str">
        <f>IFERROR(VLOOKUP(B81,'[1]1-BASE'!D$1:CB$65536,18,0),"")</f>
        <v>(vide)</v>
      </c>
      <c r="N81" s="32" t="str">
        <f>IFERROR(VLOOKUP(B81,'[1]1-BASE'!D$1:CB$65536,19,0),"")</f>
        <v>PCS</v>
      </c>
      <c r="O81" s="32">
        <f>IFERROR(VLOOKUP(B81,'[1]1-BASE'!D$1:CB$65536,20,0),"")</f>
        <v>4</v>
      </c>
      <c r="P81" s="33">
        <f>IFERROR(VLOOKUP(B81,'[1]1-BASE'!D$1:CB$65536,21,0),"")</f>
        <v>4</v>
      </c>
      <c r="Q81" s="34">
        <f>IFERROR(VLOOKUP(B81,'[1]1-BASE'!D$1:DA$65536,22,0),"")</f>
        <v>0</v>
      </c>
      <c r="R81" s="34">
        <f>IFERROR(VLOOKUP(B81,'[1]1-BASE'!D$1:DA$65536,23,0),"")</f>
        <v>0</v>
      </c>
      <c r="S81" s="34">
        <f>IFERROR(VLOOKUP(B81,'[1]1-BASE'!D$1:DA$65536,24,0),"")</f>
        <v>0</v>
      </c>
      <c r="T81" s="34">
        <f>IFERROR(VLOOKUP(B81,'[1]1-BASE'!D$1:DA$65536,25,0),"")</f>
        <v>0</v>
      </c>
      <c r="U81" s="34">
        <f>IFERROR(VLOOKUP(B81,'[1]1-BASE'!D$1:DA$65536,26,0),"")</f>
        <v>0</v>
      </c>
      <c r="V81" s="34">
        <f>IFERROR(VLOOKUP(B81,'[1]1-BASE'!D$1:DA$65536,27,0),"")</f>
        <v>0</v>
      </c>
      <c r="W81" s="34">
        <f>IFERROR(VLOOKUP(B81,'[1]1-BASE'!D$1:DA$65536,28,0),"")</f>
        <v>0</v>
      </c>
      <c r="X81" s="34">
        <f>IFERROR(VLOOKUP(B81,'[1]1-BASE'!D$1:DA$65536,29,0),"")</f>
        <v>0</v>
      </c>
      <c r="Y81" s="34">
        <f>IFERROR(VLOOKUP(B81,'[1]1-BASE'!D$1:DA$65536,30,0),"")</f>
        <v>0</v>
      </c>
      <c r="Z81" s="34">
        <f>IFERROR(VLOOKUP(B81,'[1]1-BASE'!D$1:DA$65536,31,0),"")</f>
        <v>0</v>
      </c>
      <c r="AA81" s="34">
        <f>IFERROR(VLOOKUP(B81,'[1]1-BASE'!D$1:DA$65536,32,0),"")</f>
        <v>0</v>
      </c>
      <c r="AB81" s="34">
        <f>IFERROR(VLOOKUP(B81,'[1]1-BASE'!D$1:DA$65536,33,0),"")</f>
        <v>0</v>
      </c>
      <c r="AC81" s="34">
        <f>IFERROR(VLOOKUP(B81,'[1]1-BASE'!D$1:DA$65536,34,0),"")</f>
        <v>0</v>
      </c>
      <c r="AD81" s="34">
        <f>IFERROR(VLOOKUP(B81,'[1]1-BASE'!D$1:DA$65536,35,0),"")</f>
        <v>0</v>
      </c>
      <c r="AE81" s="34">
        <f>IFERROR(VLOOKUP(B81,'[1]1-BASE'!D$1:DA$65536,36,0),"")</f>
        <v>0</v>
      </c>
      <c r="AF81" s="34">
        <f>IFERROR(VLOOKUP(B81,'[1]1-BASE'!D$1:DA$65536,37,0),"")</f>
        <v>0</v>
      </c>
      <c r="AG81" s="34">
        <f>IFERROR(VLOOKUP(B81,'[1]1-BASE'!D$1:DA$65536,38,0),"")</f>
        <v>0</v>
      </c>
      <c r="AH81" s="34">
        <f>IFERROR(VLOOKUP(B81,'[1]1-BASE'!D$1:DA$65536,39,0),"")</f>
        <v>0</v>
      </c>
      <c r="AI81" s="34">
        <f>IFERROR(VLOOKUP(B81,'[1]1-BASE'!D$1:DA$65536,40,0),"")</f>
        <v>0</v>
      </c>
      <c r="AJ81" s="34">
        <f>IFERROR(VLOOKUP(B81,'[1]1-BASE'!D$1:DA$65536,41,0),"")</f>
        <v>0</v>
      </c>
      <c r="AK81" s="34">
        <f>IFERROR(VLOOKUP(B81,'[1]1-BASE'!D$1:DA$65536,42,0),"")</f>
        <v>0</v>
      </c>
      <c r="AL81" s="34">
        <f>IFERROR(VLOOKUP(B81,'[1]1-BASE'!D$1:DA$65536,43,0),"")</f>
        <v>0</v>
      </c>
      <c r="AM81" s="34">
        <f>IFERROR(VLOOKUP(B81,'[1]1-BASE'!D$1:DA$65536,44,0),"")</f>
        <v>0</v>
      </c>
      <c r="AN81" s="34">
        <f>IFERROR(VLOOKUP(B81,'[1]1-BASE'!D$1:DA$65536,45,0),"")</f>
        <v>0</v>
      </c>
      <c r="AO81" s="34">
        <f>IFERROR(VLOOKUP(B81,'[1]1-BASE'!D$1:DA$65536,46,0),"")</f>
        <v>0</v>
      </c>
      <c r="AP81" s="34">
        <f>IFERROR(VLOOKUP(B81,'[1]1-BASE'!D$1:DA$65536,47,0),"")</f>
        <v>0</v>
      </c>
      <c r="AQ81" s="34">
        <f>IFERROR(VLOOKUP(B81,'[1]1-BASE'!D$1:DA$65536,48,0),"")</f>
        <v>0</v>
      </c>
      <c r="AR81" s="34">
        <f>IFERROR(VLOOKUP(B81,'[1]1-BASE'!D$1:DA$65536,49,0),"")</f>
        <v>0</v>
      </c>
      <c r="AS81" s="34">
        <f>IFERROR(VLOOKUP(B81,'[1]1-BASE'!D$1:DA$65536,50,0),"")</f>
        <v>0</v>
      </c>
      <c r="AT81" s="34">
        <f>IFERROR(VLOOKUP(B81,'[1]1-BASE'!D$1:DA$65536,51,0),"")</f>
        <v>0</v>
      </c>
      <c r="AU81" s="34">
        <f>IFERROR(VLOOKUP(B81,'[1]1-BASE'!D$1:DA$65536,52,0),"")</f>
        <v>0</v>
      </c>
      <c r="AV81" s="34">
        <f>IFERROR(VLOOKUP(B81,'[1]1-BASE'!D$1:DA$65536,53,0),"")</f>
        <v>0</v>
      </c>
      <c r="AW81" s="34">
        <f>IFERROR(VLOOKUP(B81,'[1]1-BASE'!D$1:DA$65536,54,0),"")</f>
        <v>0</v>
      </c>
      <c r="AX81" s="34">
        <f>IFERROR(VLOOKUP(B81,'[1]1-BASE'!D$1:DA$65536,55,0),"")</f>
        <v>0</v>
      </c>
      <c r="AY81" s="34">
        <f>IFERROR(VLOOKUP(B81,'[1]1-BASE'!D$1:DA$65536,87,0),"")</f>
        <v>0</v>
      </c>
      <c r="AZ81" s="34">
        <f>IFERROR(VLOOKUP(B81,'[1]1-BASE'!D$1:DA$65536,86,0),"")</f>
        <v>0</v>
      </c>
      <c r="BA81" s="34">
        <f>IFERROR(VLOOKUP(B81,'[1]1-BASE'!D$1:DA$65536,76,0),"")</f>
        <v>0</v>
      </c>
      <c r="BB81" s="34">
        <f>IFERROR(VLOOKUP(B81,'[1]1-BASE'!D$1:DA$65536,77,0),"")</f>
        <v>0</v>
      </c>
      <c r="BC81" s="34">
        <f>IFERROR(VLOOKUP(B81,'[1]1-BASE'!D$1:DA$65536,78,0),"")</f>
        <v>0</v>
      </c>
      <c r="BD81" s="34">
        <f>IFERROR(VLOOKUP(B81,'[1]1-BASE'!D$1:DA$65536,79,0),"")</f>
        <v>0</v>
      </c>
      <c r="BE81" s="34">
        <f>IFERROR(VLOOKUP(B81,'[1]1-BASE'!D$1:DA$65536,80,0),"")</f>
        <v>0</v>
      </c>
      <c r="BF81" s="34">
        <f>IFERROR(VLOOKUP(B81,'[1]1-BASE'!D$1:DA$65536,83,0),"")</f>
        <v>0</v>
      </c>
      <c r="BG81" s="34">
        <f>IFERROR(VLOOKUP(B81,'[1]1-BASE'!D$1:DA$65536,84,0),"")</f>
        <v>0</v>
      </c>
      <c r="BH81" s="34">
        <f>IFERROR(VLOOKUP(B81,'[1]1-BASE'!D$1:DA$65536,81,0),"")</f>
        <v>0</v>
      </c>
      <c r="BI81" s="34">
        <f>IFERROR(VLOOKUP(B81,'[1]1-BASE'!D$1:DA$65536,85,0),"")</f>
        <v>0</v>
      </c>
      <c r="BJ81" s="34">
        <f>IFERROR(VLOOKUP(B81,'[1]1-BASE'!D$1:DA$65536,56,0),"")</f>
        <v>0</v>
      </c>
      <c r="BK81" s="34">
        <f>IFERROR(VLOOKUP(B81,'[1]1-BASE'!D$1:DA$65536,58,0),"")</f>
        <v>0</v>
      </c>
      <c r="BL81" s="34">
        <f>IFERROR(VLOOKUP(B81,'[1]1-BASE'!D$1:DA$65536,59,0),"")</f>
        <v>0</v>
      </c>
      <c r="BM81" s="34">
        <f>IFERROR(VLOOKUP(B81,'[1]1-BASE'!D$1:DA$65536,61,0),"")</f>
        <v>0</v>
      </c>
      <c r="BN81" s="34">
        <f>IFERROR(VLOOKUP(B81,'[1]1-BASE'!D$1:DA$65536,63,0),"")</f>
        <v>0</v>
      </c>
      <c r="BO81" s="34">
        <f>IFERROR(VLOOKUP(B81,'[1]1-BASE'!D$1:DA$65536,65,0),"")</f>
        <v>0</v>
      </c>
      <c r="BP81" s="34">
        <f>IFERROR(VLOOKUP(B81,'[1]1-BASE'!D$1:DA$65536,57,0),"")</f>
        <v>0</v>
      </c>
      <c r="BQ81" s="34">
        <f>IFERROR(VLOOKUP(B81,'[1]1-BASE'!D$1:DA$65536,60,0),"")</f>
        <v>0</v>
      </c>
      <c r="BR81" s="34">
        <f>IFERROR(VLOOKUP(B81,'[1]1-BASE'!D$1:DA$65536,62,0),"")</f>
        <v>0</v>
      </c>
      <c r="BS81" s="34">
        <f>IFERROR(VLOOKUP(B81,'[1]1-BASE'!D$1:DA$65536,64,0),"")</f>
        <v>0</v>
      </c>
      <c r="BT81" s="34">
        <f>IFERROR(VLOOKUP(B81,'[1]1-BASE'!D$1:DA$65536,66,0),"")</f>
        <v>0</v>
      </c>
      <c r="BU81" s="34">
        <f>IFERROR(VLOOKUP(B81,'[1]1-BASE'!D$1:DA$65536,67,0),"")</f>
        <v>0</v>
      </c>
      <c r="BV81" s="34">
        <f>IFERROR(VLOOKUP(B81,'[1]1-BASE'!D$1:DA$65536,68,0),"")</f>
        <v>0</v>
      </c>
      <c r="BW81" s="34">
        <f>IFERROR(VLOOKUP(B81,'[1]1-BASE'!D$1:DA$65536,69,0),"")</f>
        <v>4</v>
      </c>
      <c r="BX81" s="34">
        <f>IFERROR(VLOOKUP(B81,'[1]1-BASE'!D$1:DA$65536,70,0),"")</f>
        <v>0</v>
      </c>
      <c r="BY81" s="34">
        <f>IFERROR(VLOOKUP(B81,'[1]1-BASE'!D$1:DA$65536,71,0),"")</f>
        <v>0</v>
      </c>
      <c r="BZ81" s="34">
        <f>IFERROR(VLOOKUP(B81,'[1]1-BASE'!D$1:DA$65536,72,0),"")</f>
        <v>0</v>
      </c>
      <c r="CA81" s="34">
        <f>IFERROR(VLOOKUP(B81,'[1]1-BASE'!D$1:DA$65536,73,0),"")</f>
        <v>0</v>
      </c>
      <c r="CB81" s="34">
        <f>IFERROR(VLOOKUP(B81,'[1]1-BASE'!D$1:DA$65536,74,0),"")</f>
        <v>0</v>
      </c>
      <c r="CC81" s="34">
        <f>IFERROR(VLOOKUP(B81,'[1]1-BASE'!D$1:DA$65536,75,0),"")</f>
        <v>0</v>
      </c>
      <c r="CD81" s="34">
        <f>IFERROR(VLOOKUP(B81,'[1]1-BASE'!D$1:DA$65536,82,0),"")</f>
        <v>0</v>
      </c>
    </row>
    <row r="82" spans="1:82" s="35" customFormat="1" ht="75" customHeight="1">
      <c r="A82" s="27"/>
      <c r="B82" s="28" t="s">
        <v>185</v>
      </c>
      <c r="C82" s="29" t="str">
        <f>IFERROR(VLOOKUP(B82,'[1]1-BASE'!D$1:CB$65536,2,0),"")</f>
        <v>303HSQ0</v>
      </c>
      <c r="D82" s="29" t="str">
        <f>IFERROR(VLOOKUP(B82,'[1]1-BASE'!D$1:CB$65536,3,0),"")</f>
        <v>AMOS SWEAT</v>
      </c>
      <c r="E82" s="29" t="str">
        <f>IFERROR(VLOOKUP(B82,'[1]1-BASE'!D$1:CB$65536,4,0),"")</f>
        <v>885</v>
      </c>
      <c r="F82" s="29" t="str">
        <f>IFERROR(VLOOKUP(B82,'[1]1-BASE'!D$1:CB$65536,5,0),"")</f>
        <v>GREEN LICHENE</v>
      </c>
      <c r="G82" s="27" t="str">
        <f>IFERROR(VLOOKUP(B82,'[1]1-BASE'!D$1:CB$65536,15,0),"")</f>
        <v>HIVER 2018</v>
      </c>
      <c r="H82" s="27" t="str">
        <f>IFERROR(VLOOKUP(B82,'[1]1-BASE'!D$1:CB$65536,17,0),"")</f>
        <v>MAN</v>
      </c>
      <c r="I82" s="30">
        <f>IFERROR(VLOOKUP(B82,'[1]1-BASE'!D$1:CB$65536,7,0),"")</f>
        <v>50</v>
      </c>
      <c r="J82" s="31">
        <f t="shared" si="2"/>
        <v>25</v>
      </c>
      <c r="K82" s="30">
        <f>IFERROR(VLOOKUP(B82,'[1]1-BASE'!D$1:CB$65536,8,0),"")</f>
        <v>0</v>
      </c>
      <c r="L82" s="31">
        <f t="shared" si="3"/>
        <v>0</v>
      </c>
      <c r="M82" s="29" t="str">
        <f>IFERROR(VLOOKUP(B82,'[1]1-BASE'!D$1:CB$65536,18,0),"")</f>
        <v>(vide)</v>
      </c>
      <c r="N82" s="32" t="str">
        <f>IFERROR(VLOOKUP(B82,'[1]1-BASE'!D$1:CB$65536,19,0),"")</f>
        <v>PCS</v>
      </c>
      <c r="O82" s="32">
        <f>IFERROR(VLOOKUP(B82,'[1]1-BASE'!D$1:CB$65536,20,0),"")</f>
        <v>3</v>
      </c>
      <c r="P82" s="33">
        <f>IFERROR(VLOOKUP(B82,'[1]1-BASE'!D$1:CB$65536,21,0),"")</f>
        <v>3</v>
      </c>
      <c r="Q82" s="34">
        <f>IFERROR(VLOOKUP(B82,'[1]1-BASE'!D$1:DA$65536,22,0),"")</f>
        <v>0</v>
      </c>
      <c r="R82" s="34">
        <f>IFERROR(VLOOKUP(B82,'[1]1-BASE'!D$1:DA$65536,23,0),"")</f>
        <v>0</v>
      </c>
      <c r="S82" s="34">
        <f>IFERROR(VLOOKUP(B82,'[1]1-BASE'!D$1:DA$65536,24,0),"")</f>
        <v>0</v>
      </c>
      <c r="T82" s="34">
        <f>IFERROR(VLOOKUP(B82,'[1]1-BASE'!D$1:DA$65536,25,0),"")</f>
        <v>0</v>
      </c>
      <c r="U82" s="34">
        <f>IFERROR(VLOOKUP(B82,'[1]1-BASE'!D$1:DA$65536,26,0),"")</f>
        <v>0</v>
      </c>
      <c r="V82" s="34">
        <f>IFERROR(VLOOKUP(B82,'[1]1-BASE'!D$1:DA$65536,27,0),"")</f>
        <v>0</v>
      </c>
      <c r="W82" s="34">
        <f>IFERROR(VLOOKUP(B82,'[1]1-BASE'!D$1:DA$65536,28,0),"")</f>
        <v>0</v>
      </c>
      <c r="X82" s="34">
        <f>IFERROR(VLOOKUP(B82,'[1]1-BASE'!D$1:DA$65536,29,0),"")</f>
        <v>0</v>
      </c>
      <c r="Y82" s="34">
        <f>IFERROR(VLOOKUP(B82,'[1]1-BASE'!D$1:DA$65536,30,0),"")</f>
        <v>0</v>
      </c>
      <c r="Z82" s="34">
        <f>IFERROR(VLOOKUP(B82,'[1]1-BASE'!D$1:DA$65536,31,0),"")</f>
        <v>0</v>
      </c>
      <c r="AA82" s="34">
        <f>IFERROR(VLOOKUP(B82,'[1]1-BASE'!D$1:DA$65536,32,0),"")</f>
        <v>0</v>
      </c>
      <c r="AB82" s="34">
        <f>IFERROR(VLOOKUP(B82,'[1]1-BASE'!D$1:DA$65536,33,0),"")</f>
        <v>0</v>
      </c>
      <c r="AC82" s="34">
        <f>IFERROR(VLOOKUP(B82,'[1]1-BASE'!D$1:DA$65536,34,0),"")</f>
        <v>0</v>
      </c>
      <c r="AD82" s="34">
        <f>IFERROR(VLOOKUP(B82,'[1]1-BASE'!D$1:DA$65536,35,0),"")</f>
        <v>0</v>
      </c>
      <c r="AE82" s="34">
        <f>IFERROR(VLOOKUP(B82,'[1]1-BASE'!D$1:DA$65536,36,0),"")</f>
        <v>0</v>
      </c>
      <c r="AF82" s="34">
        <f>IFERROR(VLOOKUP(B82,'[1]1-BASE'!D$1:DA$65536,37,0),"")</f>
        <v>0</v>
      </c>
      <c r="AG82" s="34">
        <f>IFERROR(VLOOKUP(B82,'[1]1-BASE'!D$1:DA$65536,38,0),"")</f>
        <v>0</v>
      </c>
      <c r="AH82" s="34">
        <f>IFERROR(VLOOKUP(B82,'[1]1-BASE'!D$1:DA$65536,39,0),"")</f>
        <v>0</v>
      </c>
      <c r="AI82" s="34">
        <f>IFERROR(VLOOKUP(B82,'[1]1-BASE'!D$1:DA$65536,40,0),"")</f>
        <v>0</v>
      </c>
      <c r="AJ82" s="34">
        <f>IFERROR(VLOOKUP(B82,'[1]1-BASE'!D$1:DA$65536,41,0),"")</f>
        <v>0</v>
      </c>
      <c r="AK82" s="34">
        <f>IFERROR(VLOOKUP(B82,'[1]1-BASE'!D$1:DA$65536,42,0),"")</f>
        <v>0</v>
      </c>
      <c r="AL82" s="34">
        <f>IFERROR(VLOOKUP(B82,'[1]1-BASE'!D$1:DA$65536,43,0),"")</f>
        <v>0</v>
      </c>
      <c r="AM82" s="34">
        <f>IFERROR(VLOOKUP(B82,'[1]1-BASE'!D$1:DA$65536,44,0),"")</f>
        <v>0</v>
      </c>
      <c r="AN82" s="34">
        <f>IFERROR(VLOOKUP(B82,'[1]1-BASE'!D$1:DA$65536,45,0),"")</f>
        <v>0</v>
      </c>
      <c r="AO82" s="34">
        <f>IFERROR(VLOOKUP(B82,'[1]1-BASE'!D$1:DA$65536,46,0),"")</f>
        <v>0</v>
      </c>
      <c r="AP82" s="34">
        <f>IFERROR(VLOOKUP(B82,'[1]1-BASE'!D$1:DA$65536,47,0),"")</f>
        <v>0</v>
      </c>
      <c r="AQ82" s="34">
        <f>IFERROR(VLOOKUP(B82,'[1]1-BASE'!D$1:DA$65536,48,0),"")</f>
        <v>0</v>
      </c>
      <c r="AR82" s="34">
        <f>IFERROR(VLOOKUP(B82,'[1]1-BASE'!D$1:DA$65536,49,0),"")</f>
        <v>0</v>
      </c>
      <c r="AS82" s="34">
        <f>IFERROR(VLOOKUP(B82,'[1]1-BASE'!D$1:DA$65536,50,0),"")</f>
        <v>0</v>
      </c>
      <c r="AT82" s="34">
        <f>IFERROR(VLOOKUP(B82,'[1]1-BASE'!D$1:DA$65536,51,0),"")</f>
        <v>0</v>
      </c>
      <c r="AU82" s="34">
        <f>IFERROR(VLOOKUP(B82,'[1]1-BASE'!D$1:DA$65536,52,0),"")</f>
        <v>0</v>
      </c>
      <c r="AV82" s="34">
        <f>IFERROR(VLOOKUP(B82,'[1]1-BASE'!D$1:DA$65536,53,0),"")</f>
        <v>0</v>
      </c>
      <c r="AW82" s="34">
        <f>IFERROR(VLOOKUP(B82,'[1]1-BASE'!D$1:DA$65536,54,0),"")</f>
        <v>0</v>
      </c>
      <c r="AX82" s="34">
        <f>IFERROR(VLOOKUP(B82,'[1]1-BASE'!D$1:DA$65536,55,0),"")</f>
        <v>0</v>
      </c>
      <c r="AY82" s="34">
        <f>IFERROR(VLOOKUP(B82,'[1]1-BASE'!D$1:DA$65536,87,0),"")</f>
        <v>0</v>
      </c>
      <c r="AZ82" s="34">
        <f>IFERROR(VLOOKUP(B82,'[1]1-BASE'!D$1:DA$65536,86,0),"")</f>
        <v>0</v>
      </c>
      <c r="BA82" s="34">
        <f>IFERROR(VLOOKUP(B82,'[1]1-BASE'!D$1:DA$65536,76,0),"")</f>
        <v>0</v>
      </c>
      <c r="BB82" s="34">
        <f>IFERROR(VLOOKUP(B82,'[1]1-BASE'!D$1:DA$65536,77,0),"")</f>
        <v>0</v>
      </c>
      <c r="BC82" s="34">
        <f>IFERROR(VLOOKUP(B82,'[1]1-BASE'!D$1:DA$65536,78,0),"")</f>
        <v>0</v>
      </c>
      <c r="BD82" s="34">
        <f>IFERROR(VLOOKUP(B82,'[1]1-BASE'!D$1:DA$65536,79,0),"")</f>
        <v>0</v>
      </c>
      <c r="BE82" s="34">
        <f>IFERROR(VLOOKUP(B82,'[1]1-BASE'!D$1:DA$65536,80,0),"")</f>
        <v>0</v>
      </c>
      <c r="BF82" s="34">
        <f>IFERROR(VLOOKUP(B82,'[1]1-BASE'!D$1:DA$65536,83,0),"")</f>
        <v>0</v>
      </c>
      <c r="BG82" s="34">
        <f>IFERROR(VLOOKUP(B82,'[1]1-BASE'!D$1:DA$65536,84,0),"")</f>
        <v>0</v>
      </c>
      <c r="BH82" s="34">
        <f>IFERROR(VLOOKUP(B82,'[1]1-BASE'!D$1:DA$65536,81,0),"")</f>
        <v>0</v>
      </c>
      <c r="BI82" s="34">
        <f>IFERROR(VLOOKUP(B82,'[1]1-BASE'!D$1:DA$65536,85,0),"")</f>
        <v>0</v>
      </c>
      <c r="BJ82" s="34">
        <f>IFERROR(VLOOKUP(B82,'[1]1-BASE'!D$1:DA$65536,56,0),"")</f>
        <v>0</v>
      </c>
      <c r="BK82" s="34">
        <f>IFERROR(VLOOKUP(B82,'[1]1-BASE'!D$1:DA$65536,58,0),"")</f>
        <v>0</v>
      </c>
      <c r="BL82" s="34">
        <f>IFERROR(VLOOKUP(B82,'[1]1-BASE'!D$1:DA$65536,59,0),"")</f>
        <v>0</v>
      </c>
      <c r="BM82" s="34">
        <f>IFERROR(VLOOKUP(B82,'[1]1-BASE'!D$1:DA$65536,61,0),"")</f>
        <v>0</v>
      </c>
      <c r="BN82" s="34">
        <f>IFERROR(VLOOKUP(B82,'[1]1-BASE'!D$1:DA$65536,63,0),"")</f>
        <v>0</v>
      </c>
      <c r="BO82" s="34">
        <f>IFERROR(VLOOKUP(B82,'[1]1-BASE'!D$1:DA$65536,65,0),"")</f>
        <v>0</v>
      </c>
      <c r="BP82" s="34">
        <f>IFERROR(VLOOKUP(B82,'[1]1-BASE'!D$1:DA$65536,57,0),"")</f>
        <v>0</v>
      </c>
      <c r="BQ82" s="34">
        <f>IFERROR(VLOOKUP(B82,'[1]1-BASE'!D$1:DA$65536,60,0),"")</f>
        <v>0</v>
      </c>
      <c r="BR82" s="34">
        <f>IFERROR(VLOOKUP(B82,'[1]1-BASE'!D$1:DA$65536,62,0),"")</f>
        <v>0</v>
      </c>
      <c r="BS82" s="34">
        <f>IFERROR(VLOOKUP(B82,'[1]1-BASE'!D$1:DA$65536,64,0),"")</f>
        <v>0</v>
      </c>
      <c r="BT82" s="34">
        <f>IFERROR(VLOOKUP(B82,'[1]1-BASE'!D$1:DA$65536,66,0),"")</f>
        <v>0</v>
      </c>
      <c r="BU82" s="34">
        <f>IFERROR(VLOOKUP(B82,'[1]1-BASE'!D$1:DA$65536,67,0),"")</f>
        <v>0</v>
      </c>
      <c r="BV82" s="34">
        <f>IFERROR(VLOOKUP(B82,'[1]1-BASE'!D$1:DA$65536,68,0),"")</f>
        <v>0</v>
      </c>
      <c r="BW82" s="34">
        <f>IFERROR(VLOOKUP(B82,'[1]1-BASE'!D$1:DA$65536,69,0),"")</f>
        <v>0</v>
      </c>
      <c r="BX82" s="34">
        <f>IFERROR(VLOOKUP(B82,'[1]1-BASE'!D$1:DA$65536,70,0),"")</f>
        <v>0</v>
      </c>
      <c r="BY82" s="34">
        <f>IFERROR(VLOOKUP(B82,'[1]1-BASE'!D$1:DA$65536,71,0),"")</f>
        <v>0</v>
      </c>
      <c r="BZ82" s="34">
        <f>IFERROR(VLOOKUP(B82,'[1]1-BASE'!D$1:DA$65536,72,0),"")</f>
        <v>0</v>
      </c>
      <c r="CA82" s="34">
        <f>IFERROR(VLOOKUP(B82,'[1]1-BASE'!D$1:DA$65536,73,0),"")</f>
        <v>3</v>
      </c>
      <c r="CB82" s="34">
        <f>IFERROR(VLOOKUP(B82,'[1]1-BASE'!D$1:DA$65536,74,0),"")</f>
        <v>0</v>
      </c>
      <c r="CC82" s="34">
        <f>IFERROR(VLOOKUP(B82,'[1]1-BASE'!D$1:DA$65536,75,0),"")</f>
        <v>0</v>
      </c>
      <c r="CD82" s="34">
        <f>IFERROR(VLOOKUP(B82,'[1]1-BASE'!D$1:DA$65536,82,0),"")</f>
        <v>0</v>
      </c>
    </row>
    <row r="83" spans="1:82" s="35" customFormat="1" ht="75" customHeight="1">
      <c r="A83" s="27"/>
      <c r="B83" s="28" t="s">
        <v>186</v>
      </c>
      <c r="C83" s="29" t="str">
        <f>IFERROR(VLOOKUP(B83,'[1]1-BASE'!D$1:CB$65536,2,0),"")</f>
        <v>303HTL0</v>
      </c>
      <c r="D83" s="29" t="str">
        <f>IFERROR(VLOOKUP(B83,'[1]1-BASE'!D$1:CB$65536,3,0),"")</f>
        <v>FULVIO TEE</v>
      </c>
      <c r="E83" s="29" t="str">
        <f>IFERROR(VLOOKUP(B83,'[1]1-BASE'!D$1:CB$65536,4,0),"")</f>
        <v>901</v>
      </c>
      <c r="F83" s="29" t="str">
        <f>IFERROR(VLOOKUP(B83,'[1]1-BASE'!D$1:CB$65536,5,0),"")</f>
        <v>GREEN LICHENE/BLUE</v>
      </c>
      <c r="G83" s="27" t="str">
        <f>IFERROR(VLOOKUP(B83,'[1]1-BASE'!D$1:CB$65536,15,0),"")</f>
        <v>HIVER 2018</v>
      </c>
      <c r="H83" s="27" t="str">
        <f>IFERROR(VLOOKUP(B83,'[1]1-BASE'!D$1:CB$65536,17,0),"")</f>
        <v>MAN</v>
      </c>
      <c r="I83" s="30">
        <f>IFERROR(VLOOKUP(B83,'[1]1-BASE'!D$1:CB$65536,7,0),"")</f>
        <v>28</v>
      </c>
      <c r="J83" s="31">
        <f t="shared" si="2"/>
        <v>14</v>
      </c>
      <c r="K83" s="30">
        <f>IFERROR(VLOOKUP(B83,'[1]1-BASE'!D$1:CB$65536,8,0),"")</f>
        <v>0</v>
      </c>
      <c r="L83" s="31">
        <f t="shared" si="3"/>
        <v>0</v>
      </c>
      <c r="M83" s="29" t="str">
        <f>IFERROR(VLOOKUP(B83,'[1]1-BASE'!D$1:CB$65536,18,0),"")</f>
        <v>(vide)</v>
      </c>
      <c r="N83" s="32" t="str">
        <f>IFERROR(VLOOKUP(B83,'[1]1-BASE'!D$1:CB$65536,19,0),"")</f>
        <v>PCS</v>
      </c>
      <c r="O83" s="32">
        <f>IFERROR(VLOOKUP(B83,'[1]1-BASE'!D$1:CB$65536,20,0),"")</f>
        <v>2</v>
      </c>
      <c r="P83" s="33">
        <f>IFERROR(VLOOKUP(B83,'[1]1-BASE'!D$1:CB$65536,21,0),"")</f>
        <v>2</v>
      </c>
      <c r="Q83" s="34">
        <f>IFERROR(VLOOKUP(B83,'[1]1-BASE'!D$1:DA$65536,22,0),"")</f>
        <v>0</v>
      </c>
      <c r="R83" s="34">
        <f>IFERROR(VLOOKUP(B83,'[1]1-BASE'!D$1:DA$65536,23,0),"")</f>
        <v>0</v>
      </c>
      <c r="S83" s="34">
        <f>IFERROR(VLOOKUP(B83,'[1]1-BASE'!D$1:DA$65536,24,0),"")</f>
        <v>0</v>
      </c>
      <c r="T83" s="34">
        <f>IFERROR(VLOOKUP(B83,'[1]1-BASE'!D$1:DA$65536,25,0),"")</f>
        <v>0</v>
      </c>
      <c r="U83" s="34">
        <f>IFERROR(VLOOKUP(B83,'[1]1-BASE'!D$1:DA$65536,26,0),"")</f>
        <v>0</v>
      </c>
      <c r="V83" s="34">
        <f>IFERROR(VLOOKUP(B83,'[1]1-BASE'!D$1:DA$65536,27,0),"")</f>
        <v>0</v>
      </c>
      <c r="W83" s="34">
        <f>IFERROR(VLOOKUP(B83,'[1]1-BASE'!D$1:DA$65536,28,0),"")</f>
        <v>0</v>
      </c>
      <c r="X83" s="34">
        <f>IFERROR(VLOOKUP(B83,'[1]1-BASE'!D$1:DA$65536,29,0),"")</f>
        <v>0</v>
      </c>
      <c r="Y83" s="34">
        <f>IFERROR(VLOOKUP(B83,'[1]1-BASE'!D$1:DA$65536,30,0),"")</f>
        <v>0</v>
      </c>
      <c r="Z83" s="34">
        <f>IFERROR(VLOOKUP(B83,'[1]1-BASE'!D$1:DA$65536,31,0),"")</f>
        <v>0</v>
      </c>
      <c r="AA83" s="34">
        <f>IFERROR(VLOOKUP(B83,'[1]1-BASE'!D$1:DA$65536,32,0),"")</f>
        <v>0</v>
      </c>
      <c r="AB83" s="34">
        <f>IFERROR(VLOOKUP(B83,'[1]1-BASE'!D$1:DA$65536,33,0),"")</f>
        <v>0</v>
      </c>
      <c r="AC83" s="34">
        <f>IFERROR(VLOOKUP(B83,'[1]1-BASE'!D$1:DA$65536,34,0),"")</f>
        <v>0</v>
      </c>
      <c r="AD83" s="34">
        <f>IFERROR(VLOOKUP(B83,'[1]1-BASE'!D$1:DA$65536,35,0),"")</f>
        <v>0</v>
      </c>
      <c r="AE83" s="34">
        <f>IFERROR(VLOOKUP(B83,'[1]1-BASE'!D$1:DA$65536,36,0),"")</f>
        <v>0</v>
      </c>
      <c r="AF83" s="34">
        <f>IFERROR(VLOOKUP(B83,'[1]1-BASE'!D$1:DA$65536,37,0),"")</f>
        <v>0</v>
      </c>
      <c r="AG83" s="34">
        <f>IFERROR(VLOOKUP(B83,'[1]1-BASE'!D$1:DA$65536,38,0),"")</f>
        <v>0</v>
      </c>
      <c r="AH83" s="34">
        <f>IFERROR(VLOOKUP(B83,'[1]1-BASE'!D$1:DA$65536,39,0),"")</f>
        <v>0</v>
      </c>
      <c r="AI83" s="34">
        <f>IFERROR(VLOOKUP(B83,'[1]1-BASE'!D$1:DA$65536,40,0),"")</f>
        <v>0</v>
      </c>
      <c r="AJ83" s="34">
        <f>IFERROR(VLOOKUP(B83,'[1]1-BASE'!D$1:DA$65536,41,0),"")</f>
        <v>0</v>
      </c>
      <c r="AK83" s="34">
        <f>IFERROR(VLOOKUP(B83,'[1]1-BASE'!D$1:DA$65536,42,0),"")</f>
        <v>0</v>
      </c>
      <c r="AL83" s="34">
        <f>IFERROR(VLOOKUP(B83,'[1]1-BASE'!D$1:DA$65536,43,0),"")</f>
        <v>0</v>
      </c>
      <c r="AM83" s="34">
        <f>IFERROR(VLOOKUP(B83,'[1]1-BASE'!D$1:DA$65536,44,0),"")</f>
        <v>0</v>
      </c>
      <c r="AN83" s="34">
        <f>IFERROR(VLOOKUP(B83,'[1]1-BASE'!D$1:DA$65536,45,0),"")</f>
        <v>0</v>
      </c>
      <c r="AO83" s="34">
        <f>IFERROR(VLOOKUP(B83,'[1]1-BASE'!D$1:DA$65536,46,0),"")</f>
        <v>0</v>
      </c>
      <c r="AP83" s="34">
        <f>IFERROR(VLOOKUP(B83,'[1]1-BASE'!D$1:DA$65536,47,0),"")</f>
        <v>0</v>
      </c>
      <c r="AQ83" s="34">
        <f>IFERROR(VLOOKUP(B83,'[1]1-BASE'!D$1:DA$65536,48,0),"")</f>
        <v>0</v>
      </c>
      <c r="AR83" s="34">
        <f>IFERROR(VLOOKUP(B83,'[1]1-BASE'!D$1:DA$65536,49,0),"")</f>
        <v>0</v>
      </c>
      <c r="AS83" s="34">
        <f>IFERROR(VLOOKUP(B83,'[1]1-BASE'!D$1:DA$65536,50,0),"")</f>
        <v>0</v>
      </c>
      <c r="AT83" s="34">
        <f>IFERROR(VLOOKUP(B83,'[1]1-BASE'!D$1:DA$65536,51,0),"")</f>
        <v>0</v>
      </c>
      <c r="AU83" s="34">
        <f>IFERROR(VLOOKUP(B83,'[1]1-BASE'!D$1:DA$65536,52,0),"")</f>
        <v>0</v>
      </c>
      <c r="AV83" s="34">
        <f>IFERROR(VLOOKUP(B83,'[1]1-BASE'!D$1:DA$65536,53,0),"")</f>
        <v>0</v>
      </c>
      <c r="AW83" s="34">
        <f>IFERROR(VLOOKUP(B83,'[1]1-BASE'!D$1:DA$65536,54,0),"")</f>
        <v>0</v>
      </c>
      <c r="AX83" s="34">
        <f>IFERROR(VLOOKUP(B83,'[1]1-BASE'!D$1:DA$65536,55,0),"")</f>
        <v>0</v>
      </c>
      <c r="AY83" s="34">
        <f>IFERROR(VLOOKUP(B83,'[1]1-BASE'!D$1:DA$65536,87,0),"")</f>
        <v>0</v>
      </c>
      <c r="AZ83" s="34">
        <f>IFERROR(VLOOKUP(B83,'[1]1-BASE'!D$1:DA$65536,86,0),"")</f>
        <v>0</v>
      </c>
      <c r="BA83" s="34">
        <f>IFERROR(VLOOKUP(B83,'[1]1-BASE'!D$1:DA$65536,76,0),"")</f>
        <v>0</v>
      </c>
      <c r="BB83" s="34">
        <f>IFERROR(VLOOKUP(B83,'[1]1-BASE'!D$1:DA$65536,77,0),"")</f>
        <v>0</v>
      </c>
      <c r="BC83" s="34">
        <f>IFERROR(VLOOKUP(B83,'[1]1-BASE'!D$1:DA$65536,78,0),"")</f>
        <v>0</v>
      </c>
      <c r="BD83" s="34">
        <f>IFERROR(VLOOKUP(B83,'[1]1-BASE'!D$1:DA$65536,79,0),"")</f>
        <v>0</v>
      </c>
      <c r="BE83" s="34">
        <f>IFERROR(VLOOKUP(B83,'[1]1-BASE'!D$1:DA$65536,80,0),"")</f>
        <v>0</v>
      </c>
      <c r="BF83" s="34">
        <f>IFERROR(VLOOKUP(B83,'[1]1-BASE'!D$1:DA$65536,83,0),"")</f>
        <v>0</v>
      </c>
      <c r="BG83" s="34">
        <f>IFERROR(VLOOKUP(B83,'[1]1-BASE'!D$1:DA$65536,84,0),"")</f>
        <v>0</v>
      </c>
      <c r="BH83" s="34">
        <f>IFERROR(VLOOKUP(B83,'[1]1-BASE'!D$1:DA$65536,81,0),"")</f>
        <v>0</v>
      </c>
      <c r="BI83" s="34">
        <f>IFERROR(VLOOKUP(B83,'[1]1-BASE'!D$1:DA$65536,85,0),"")</f>
        <v>0</v>
      </c>
      <c r="BJ83" s="34">
        <f>IFERROR(VLOOKUP(B83,'[1]1-BASE'!D$1:DA$65536,56,0),"")</f>
        <v>0</v>
      </c>
      <c r="BK83" s="34">
        <f>IFERROR(VLOOKUP(B83,'[1]1-BASE'!D$1:DA$65536,58,0),"")</f>
        <v>0</v>
      </c>
      <c r="BL83" s="34">
        <f>IFERROR(VLOOKUP(B83,'[1]1-BASE'!D$1:DA$65536,59,0),"")</f>
        <v>0</v>
      </c>
      <c r="BM83" s="34">
        <f>IFERROR(VLOOKUP(B83,'[1]1-BASE'!D$1:DA$65536,61,0),"")</f>
        <v>0</v>
      </c>
      <c r="BN83" s="34">
        <f>IFERROR(VLOOKUP(B83,'[1]1-BASE'!D$1:DA$65536,63,0),"")</f>
        <v>0</v>
      </c>
      <c r="BO83" s="34">
        <f>IFERROR(VLOOKUP(B83,'[1]1-BASE'!D$1:DA$65536,65,0),"")</f>
        <v>0</v>
      </c>
      <c r="BP83" s="34">
        <f>IFERROR(VLOOKUP(B83,'[1]1-BASE'!D$1:DA$65536,57,0),"")</f>
        <v>0</v>
      </c>
      <c r="BQ83" s="34">
        <f>IFERROR(VLOOKUP(B83,'[1]1-BASE'!D$1:DA$65536,60,0),"")</f>
        <v>0</v>
      </c>
      <c r="BR83" s="34">
        <f>IFERROR(VLOOKUP(B83,'[1]1-BASE'!D$1:DA$65536,62,0),"")</f>
        <v>0</v>
      </c>
      <c r="BS83" s="34">
        <f>IFERROR(VLOOKUP(B83,'[1]1-BASE'!D$1:DA$65536,64,0),"")</f>
        <v>0</v>
      </c>
      <c r="BT83" s="34">
        <f>IFERROR(VLOOKUP(B83,'[1]1-BASE'!D$1:DA$65536,66,0),"")</f>
        <v>0</v>
      </c>
      <c r="BU83" s="34">
        <f>IFERROR(VLOOKUP(B83,'[1]1-BASE'!D$1:DA$65536,67,0),"")</f>
        <v>0</v>
      </c>
      <c r="BV83" s="34">
        <f>IFERROR(VLOOKUP(B83,'[1]1-BASE'!D$1:DA$65536,68,0),"")</f>
        <v>0</v>
      </c>
      <c r="BW83" s="34">
        <f>IFERROR(VLOOKUP(B83,'[1]1-BASE'!D$1:DA$65536,69,0),"")</f>
        <v>0</v>
      </c>
      <c r="BX83" s="34">
        <f>IFERROR(VLOOKUP(B83,'[1]1-BASE'!D$1:DA$65536,70,0),"")</f>
        <v>0</v>
      </c>
      <c r="BY83" s="34">
        <f>IFERROR(VLOOKUP(B83,'[1]1-BASE'!D$1:DA$65536,71,0),"")</f>
        <v>0</v>
      </c>
      <c r="BZ83" s="34">
        <f>IFERROR(VLOOKUP(B83,'[1]1-BASE'!D$1:DA$65536,72,0),"")</f>
        <v>1</v>
      </c>
      <c r="CA83" s="34">
        <f>IFERROR(VLOOKUP(B83,'[1]1-BASE'!D$1:DA$65536,73,0),"")</f>
        <v>1</v>
      </c>
      <c r="CB83" s="34">
        <f>IFERROR(VLOOKUP(B83,'[1]1-BASE'!D$1:DA$65536,74,0),"")</f>
        <v>0</v>
      </c>
      <c r="CC83" s="34">
        <f>IFERROR(VLOOKUP(B83,'[1]1-BASE'!D$1:DA$65536,75,0),"")</f>
        <v>0</v>
      </c>
      <c r="CD83" s="34">
        <f>IFERROR(VLOOKUP(B83,'[1]1-BASE'!D$1:DA$65536,82,0),"")</f>
        <v>0</v>
      </c>
    </row>
    <row r="84" spans="1:82" s="35" customFormat="1" ht="75" customHeight="1">
      <c r="A84" s="27"/>
      <c r="B84" s="28" t="s">
        <v>187</v>
      </c>
      <c r="C84" s="29" t="str">
        <f>IFERROR(VLOOKUP(B84,'[1]1-BASE'!D$1:CB$65536,2,0),"")</f>
        <v>303K0C0</v>
      </c>
      <c r="D84" s="29" t="str">
        <f>IFERROR(VLOOKUP(B84,'[1]1-BASE'!D$1:CB$65536,3,0),"")</f>
        <v>BABETH TKS</v>
      </c>
      <c r="E84" s="29" t="str">
        <f>IFERROR(VLOOKUP(B84,'[1]1-BASE'!D$1:CB$65536,4,0),"")</f>
        <v>902</v>
      </c>
      <c r="F84" s="29" t="str">
        <f>IFERROR(VLOOKUP(B84,'[1]1-BASE'!D$1:CB$65536,5,0),"")</f>
        <v xml:space="preserve">FUXIA /BLACK </v>
      </c>
      <c r="G84" s="27" t="str">
        <f>IFERROR(VLOOKUP(B84,'[1]1-BASE'!D$1:CB$65536,15,0),"")</f>
        <v>HIVER 2016</v>
      </c>
      <c r="H84" s="27" t="str">
        <f>IFERROR(VLOOKUP(B84,'[1]1-BASE'!D$1:CB$65536,17,0),"")</f>
        <v>GIRL</v>
      </c>
      <c r="I84" s="30">
        <f>IFERROR(VLOOKUP(B84,'[1]1-BASE'!D$1:CB$65536,7,0),"")</f>
        <v>0</v>
      </c>
      <c r="J84" s="31">
        <f t="shared" si="2"/>
        <v>0</v>
      </c>
      <c r="K84" s="30">
        <f>IFERROR(VLOOKUP(B84,'[1]1-BASE'!D$1:CB$65536,8,0),"")</f>
        <v>50</v>
      </c>
      <c r="L84" s="31">
        <f t="shared" si="3"/>
        <v>25</v>
      </c>
      <c r="M84" s="29" t="str">
        <f>IFERROR(VLOOKUP(B84,'[1]1-BASE'!D$1:CB$65536,18,0),"")</f>
        <v>(vide)</v>
      </c>
      <c r="N84" s="32" t="str">
        <f>IFERROR(VLOOKUP(B84,'[1]1-BASE'!D$1:CB$65536,19,0),"")</f>
        <v>PCS</v>
      </c>
      <c r="O84" s="32">
        <f>IFERROR(VLOOKUP(B84,'[1]1-BASE'!D$1:CB$65536,20,0),"")</f>
        <v>1</v>
      </c>
      <c r="P84" s="33">
        <f>IFERROR(VLOOKUP(B84,'[1]1-BASE'!D$1:CB$65536,21,0),"")</f>
        <v>1</v>
      </c>
      <c r="Q84" s="34">
        <f>IFERROR(VLOOKUP(B84,'[1]1-BASE'!D$1:DA$65536,22,0),"")</f>
        <v>0</v>
      </c>
      <c r="R84" s="34">
        <f>IFERROR(VLOOKUP(B84,'[1]1-BASE'!D$1:DA$65536,23,0),"")</f>
        <v>0</v>
      </c>
      <c r="S84" s="34">
        <f>IFERROR(VLOOKUP(B84,'[1]1-BASE'!D$1:DA$65536,24,0),"")</f>
        <v>0</v>
      </c>
      <c r="T84" s="34">
        <f>IFERROR(VLOOKUP(B84,'[1]1-BASE'!D$1:DA$65536,25,0),"")</f>
        <v>0</v>
      </c>
      <c r="U84" s="34">
        <f>IFERROR(VLOOKUP(B84,'[1]1-BASE'!D$1:DA$65536,26,0),"")</f>
        <v>0</v>
      </c>
      <c r="V84" s="34">
        <f>IFERROR(VLOOKUP(B84,'[1]1-BASE'!D$1:DA$65536,27,0),"")</f>
        <v>0</v>
      </c>
      <c r="W84" s="34">
        <f>IFERROR(VLOOKUP(B84,'[1]1-BASE'!D$1:DA$65536,28,0),"")</f>
        <v>0</v>
      </c>
      <c r="X84" s="34">
        <f>IFERROR(VLOOKUP(B84,'[1]1-BASE'!D$1:DA$65536,29,0),"")</f>
        <v>0</v>
      </c>
      <c r="Y84" s="34">
        <f>IFERROR(VLOOKUP(B84,'[1]1-BASE'!D$1:DA$65536,30,0),"")</f>
        <v>0</v>
      </c>
      <c r="Z84" s="34">
        <f>IFERROR(VLOOKUP(B84,'[1]1-BASE'!D$1:DA$65536,31,0),"")</f>
        <v>0</v>
      </c>
      <c r="AA84" s="34">
        <f>IFERROR(VLOOKUP(B84,'[1]1-BASE'!D$1:DA$65536,32,0),"")</f>
        <v>0</v>
      </c>
      <c r="AB84" s="34">
        <f>IFERROR(VLOOKUP(B84,'[1]1-BASE'!D$1:DA$65536,33,0),"")</f>
        <v>0</v>
      </c>
      <c r="AC84" s="34">
        <f>IFERROR(VLOOKUP(B84,'[1]1-BASE'!D$1:DA$65536,34,0),"")</f>
        <v>0</v>
      </c>
      <c r="AD84" s="34">
        <f>IFERROR(VLOOKUP(B84,'[1]1-BASE'!D$1:DA$65536,35,0),"")</f>
        <v>0</v>
      </c>
      <c r="AE84" s="34">
        <f>IFERROR(VLOOKUP(B84,'[1]1-BASE'!D$1:DA$65536,36,0),"")</f>
        <v>0</v>
      </c>
      <c r="AF84" s="34">
        <f>IFERROR(VLOOKUP(B84,'[1]1-BASE'!D$1:DA$65536,37,0),"")</f>
        <v>0</v>
      </c>
      <c r="AG84" s="34">
        <f>IFERROR(VLOOKUP(B84,'[1]1-BASE'!D$1:DA$65536,38,0),"")</f>
        <v>0</v>
      </c>
      <c r="AH84" s="34">
        <f>IFERROR(VLOOKUP(B84,'[1]1-BASE'!D$1:DA$65536,39,0),"")</f>
        <v>0</v>
      </c>
      <c r="AI84" s="34">
        <f>IFERROR(VLOOKUP(B84,'[1]1-BASE'!D$1:DA$65536,40,0),"")</f>
        <v>0</v>
      </c>
      <c r="AJ84" s="34">
        <f>IFERROR(VLOOKUP(B84,'[1]1-BASE'!D$1:DA$65536,41,0),"")</f>
        <v>0</v>
      </c>
      <c r="AK84" s="34">
        <f>IFERROR(VLOOKUP(B84,'[1]1-BASE'!D$1:DA$65536,42,0),"")</f>
        <v>0</v>
      </c>
      <c r="AL84" s="34">
        <f>IFERROR(VLOOKUP(B84,'[1]1-BASE'!D$1:DA$65536,43,0),"")</f>
        <v>0</v>
      </c>
      <c r="AM84" s="34">
        <f>IFERROR(VLOOKUP(B84,'[1]1-BASE'!D$1:DA$65536,44,0),"")</f>
        <v>0</v>
      </c>
      <c r="AN84" s="34">
        <f>IFERROR(VLOOKUP(B84,'[1]1-BASE'!D$1:DA$65536,45,0),"")</f>
        <v>0</v>
      </c>
      <c r="AO84" s="34">
        <f>IFERROR(VLOOKUP(B84,'[1]1-BASE'!D$1:DA$65536,46,0),"")</f>
        <v>0</v>
      </c>
      <c r="AP84" s="34">
        <f>IFERROR(VLOOKUP(B84,'[1]1-BASE'!D$1:DA$65536,47,0),"")</f>
        <v>0</v>
      </c>
      <c r="AQ84" s="34">
        <f>IFERROR(VLOOKUP(B84,'[1]1-BASE'!D$1:DA$65536,48,0),"")</f>
        <v>0</v>
      </c>
      <c r="AR84" s="34">
        <f>IFERROR(VLOOKUP(B84,'[1]1-BASE'!D$1:DA$65536,49,0),"")</f>
        <v>0</v>
      </c>
      <c r="AS84" s="34">
        <f>IFERROR(VLOOKUP(B84,'[1]1-BASE'!D$1:DA$65536,50,0),"")</f>
        <v>0</v>
      </c>
      <c r="AT84" s="34">
        <f>IFERROR(VLOOKUP(B84,'[1]1-BASE'!D$1:DA$65536,51,0),"")</f>
        <v>0</v>
      </c>
      <c r="AU84" s="34">
        <f>IFERROR(VLOOKUP(B84,'[1]1-BASE'!D$1:DA$65536,52,0),"")</f>
        <v>0</v>
      </c>
      <c r="AV84" s="34">
        <f>IFERROR(VLOOKUP(B84,'[1]1-BASE'!D$1:DA$65536,53,0),"")</f>
        <v>0</v>
      </c>
      <c r="AW84" s="34">
        <f>IFERROR(VLOOKUP(B84,'[1]1-BASE'!D$1:DA$65536,54,0),"")</f>
        <v>0</v>
      </c>
      <c r="AX84" s="34">
        <f>IFERROR(VLOOKUP(B84,'[1]1-BASE'!D$1:DA$65536,55,0),"")</f>
        <v>0</v>
      </c>
      <c r="AY84" s="34">
        <f>IFERROR(VLOOKUP(B84,'[1]1-BASE'!D$1:DA$65536,87,0),"")</f>
        <v>0</v>
      </c>
      <c r="AZ84" s="34">
        <f>IFERROR(VLOOKUP(B84,'[1]1-BASE'!D$1:DA$65536,86,0),"")</f>
        <v>0</v>
      </c>
      <c r="BA84" s="34">
        <f>IFERROR(VLOOKUP(B84,'[1]1-BASE'!D$1:DA$65536,76,0),"")</f>
        <v>0</v>
      </c>
      <c r="BB84" s="34">
        <f>IFERROR(VLOOKUP(B84,'[1]1-BASE'!D$1:DA$65536,77,0),"")</f>
        <v>0</v>
      </c>
      <c r="BC84" s="34">
        <f>IFERROR(VLOOKUP(B84,'[1]1-BASE'!D$1:DA$65536,78,0),"")</f>
        <v>0</v>
      </c>
      <c r="BD84" s="34">
        <f>IFERROR(VLOOKUP(B84,'[1]1-BASE'!D$1:DA$65536,79,0),"")</f>
        <v>0</v>
      </c>
      <c r="BE84" s="34">
        <f>IFERROR(VLOOKUP(B84,'[1]1-BASE'!D$1:DA$65536,80,0),"")</f>
        <v>0</v>
      </c>
      <c r="BF84" s="34">
        <f>IFERROR(VLOOKUP(B84,'[1]1-BASE'!D$1:DA$65536,83,0),"")</f>
        <v>0</v>
      </c>
      <c r="BG84" s="34">
        <f>IFERROR(VLOOKUP(B84,'[1]1-BASE'!D$1:DA$65536,84,0),"")</f>
        <v>0</v>
      </c>
      <c r="BH84" s="34">
        <f>IFERROR(VLOOKUP(B84,'[1]1-BASE'!D$1:DA$65536,81,0),"")</f>
        <v>0</v>
      </c>
      <c r="BI84" s="34">
        <f>IFERROR(VLOOKUP(B84,'[1]1-BASE'!D$1:DA$65536,85,0),"")</f>
        <v>0</v>
      </c>
      <c r="BJ84" s="34">
        <f>IFERROR(VLOOKUP(B84,'[1]1-BASE'!D$1:DA$65536,56,0),"")</f>
        <v>0</v>
      </c>
      <c r="BK84" s="34">
        <f>IFERROR(VLOOKUP(B84,'[1]1-BASE'!D$1:DA$65536,58,0),"")</f>
        <v>0</v>
      </c>
      <c r="BL84" s="34">
        <f>IFERROR(VLOOKUP(B84,'[1]1-BASE'!D$1:DA$65536,59,0),"")</f>
        <v>0</v>
      </c>
      <c r="BM84" s="34">
        <f>IFERROR(VLOOKUP(B84,'[1]1-BASE'!D$1:DA$65536,61,0),"")</f>
        <v>1</v>
      </c>
      <c r="BN84" s="34">
        <f>IFERROR(VLOOKUP(B84,'[1]1-BASE'!D$1:DA$65536,63,0),"")</f>
        <v>0</v>
      </c>
      <c r="BO84" s="34">
        <f>IFERROR(VLOOKUP(B84,'[1]1-BASE'!D$1:DA$65536,65,0),"")</f>
        <v>0</v>
      </c>
      <c r="BP84" s="34">
        <f>IFERROR(VLOOKUP(B84,'[1]1-BASE'!D$1:DA$65536,57,0),"")</f>
        <v>0</v>
      </c>
      <c r="BQ84" s="34">
        <f>IFERROR(VLOOKUP(B84,'[1]1-BASE'!D$1:DA$65536,60,0),"")</f>
        <v>0</v>
      </c>
      <c r="BR84" s="34">
        <f>IFERROR(VLOOKUP(B84,'[1]1-BASE'!D$1:DA$65536,62,0),"")</f>
        <v>0</v>
      </c>
      <c r="BS84" s="34">
        <f>IFERROR(VLOOKUP(B84,'[1]1-BASE'!D$1:DA$65536,64,0),"")</f>
        <v>0</v>
      </c>
      <c r="BT84" s="34">
        <f>IFERROR(VLOOKUP(B84,'[1]1-BASE'!D$1:DA$65536,66,0),"")</f>
        <v>0</v>
      </c>
      <c r="BU84" s="34">
        <f>IFERROR(VLOOKUP(B84,'[1]1-BASE'!D$1:DA$65536,67,0),"")</f>
        <v>0</v>
      </c>
      <c r="BV84" s="34">
        <f>IFERROR(VLOOKUP(B84,'[1]1-BASE'!D$1:DA$65536,68,0),"")</f>
        <v>0</v>
      </c>
      <c r="BW84" s="34">
        <f>IFERROR(VLOOKUP(B84,'[1]1-BASE'!D$1:DA$65536,69,0),"")</f>
        <v>0</v>
      </c>
      <c r="BX84" s="34">
        <f>IFERROR(VLOOKUP(B84,'[1]1-BASE'!D$1:DA$65536,70,0),"")</f>
        <v>0</v>
      </c>
      <c r="BY84" s="34">
        <f>IFERROR(VLOOKUP(B84,'[1]1-BASE'!D$1:DA$65536,71,0),"")</f>
        <v>0</v>
      </c>
      <c r="BZ84" s="34">
        <f>IFERROR(VLOOKUP(B84,'[1]1-BASE'!D$1:DA$65536,72,0),"")</f>
        <v>0</v>
      </c>
      <c r="CA84" s="34">
        <f>IFERROR(VLOOKUP(B84,'[1]1-BASE'!D$1:DA$65536,73,0),"")</f>
        <v>0</v>
      </c>
      <c r="CB84" s="34">
        <f>IFERROR(VLOOKUP(B84,'[1]1-BASE'!D$1:DA$65536,74,0),"")</f>
        <v>0</v>
      </c>
      <c r="CC84" s="34">
        <f>IFERROR(VLOOKUP(B84,'[1]1-BASE'!D$1:DA$65536,75,0),"")</f>
        <v>0</v>
      </c>
      <c r="CD84" s="34">
        <f>IFERROR(VLOOKUP(B84,'[1]1-BASE'!D$1:DA$65536,82,0),"")</f>
        <v>0</v>
      </c>
    </row>
    <row r="85" spans="1:82" s="35" customFormat="1" ht="75" customHeight="1">
      <c r="A85" s="27"/>
      <c r="B85" s="28" t="s">
        <v>188</v>
      </c>
      <c r="C85" s="29" t="str">
        <f>IFERROR(VLOOKUP(B85,'[1]1-BASE'!D$1:CB$65536,2,0),"")</f>
        <v>303K0C0</v>
      </c>
      <c r="D85" s="29" t="str">
        <f>IFERROR(VLOOKUP(B85,'[1]1-BASE'!D$1:CB$65536,3,0),"")</f>
        <v>BABETH TKS</v>
      </c>
      <c r="E85" s="29" t="str">
        <f>IFERROR(VLOOKUP(B85,'[1]1-BASE'!D$1:CB$65536,4,0),"")</f>
        <v>903</v>
      </c>
      <c r="F85" s="29" t="str">
        <f>IFERROR(VLOOKUP(B85,'[1]1-BASE'!D$1:CB$65536,5,0),"")</f>
        <v xml:space="preserve">PINK POWDER/NAVY BLUE </v>
      </c>
      <c r="G85" s="27" t="str">
        <f>IFERROR(VLOOKUP(B85,'[1]1-BASE'!D$1:CB$65536,15,0),"")</f>
        <v>HIVER 2016</v>
      </c>
      <c r="H85" s="27" t="str">
        <f>IFERROR(VLOOKUP(B85,'[1]1-BASE'!D$1:CB$65536,17,0),"")</f>
        <v>GIRL</v>
      </c>
      <c r="I85" s="30">
        <f>IFERROR(VLOOKUP(B85,'[1]1-BASE'!D$1:CB$65536,7,0),"")</f>
        <v>0</v>
      </c>
      <c r="J85" s="31">
        <f t="shared" si="2"/>
        <v>0</v>
      </c>
      <c r="K85" s="30">
        <f>IFERROR(VLOOKUP(B85,'[1]1-BASE'!D$1:CB$65536,8,0),"")</f>
        <v>50</v>
      </c>
      <c r="L85" s="31">
        <f t="shared" si="3"/>
        <v>25</v>
      </c>
      <c r="M85" s="29" t="str">
        <f>IFERROR(VLOOKUP(B85,'[1]1-BASE'!D$1:CB$65536,18,0),"")</f>
        <v>(vide)</v>
      </c>
      <c r="N85" s="32" t="str">
        <f>IFERROR(VLOOKUP(B85,'[1]1-BASE'!D$1:CB$65536,19,0),"")</f>
        <v>PCS</v>
      </c>
      <c r="O85" s="32">
        <f>IFERROR(VLOOKUP(B85,'[1]1-BASE'!D$1:CB$65536,20,0),"")</f>
        <v>1</v>
      </c>
      <c r="P85" s="33">
        <f>IFERROR(VLOOKUP(B85,'[1]1-BASE'!D$1:CB$65536,21,0),"")</f>
        <v>1</v>
      </c>
      <c r="Q85" s="34">
        <f>IFERROR(VLOOKUP(B85,'[1]1-BASE'!D$1:DA$65536,22,0),"")</f>
        <v>0</v>
      </c>
      <c r="R85" s="34">
        <f>IFERROR(VLOOKUP(B85,'[1]1-BASE'!D$1:DA$65536,23,0),"")</f>
        <v>0</v>
      </c>
      <c r="S85" s="34">
        <f>IFERROR(VLOOKUP(B85,'[1]1-BASE'!D$1:DA$65536,24,0),"")</f>
        <v>0</v>
      </c>
      <c r="T85" s="34">
        <f>IFERROR(VLOOKUP(B85,'[1]1-BASE'!D$1:DA$65536,25,0),"")</f>
        <v>0</v>
      </c>
      <c r="U85" s="34">
        <f>IFERROR(VLOOKUP(B85,'[1]1-BASE'!D$1:DA$65536,26,0),"")</f>
        <v>0</v>
      </c>
      <c r="V85" s="34">
        <f>IFERROR(VLOOKUP(B85,'[1]1-BASE'!D$1:DA$65536,27,0),"")</f>
        <v>0</v>
      </c>
      <c r="W85" s="34">
        <f>IFERROR(VLOOKUP(B85,'[1]1-BASE'!D$1:DA$65536,28,0),"")</f>
        <v>0</v>
      </c>
      <c r="X85" s="34">
        <f>IFERROR(VLOOKUP(B85,'[1]1-BASE'!D$1:DA$65536,29,0),"")</f>
        <v>0</v>
      </c>
      <c r="Y85" s="34">
        <f>IFERROR(VLOOKUP(B85,'[1]1-BASE'!D$1:DA$65536,30,0),"")</f>
        <v>0</v>
      </c>
      <c r="Z85" s="34">
        <f>IFERROR(VLOOKUP(B85,'[1]1-BASE'!D$1:DA$65536,31,0),"")</f>
        <v>0</v>
      </c>
      <c r="AA85" s="34">
        <f>IFERROR(VLOOKUP(B85,'[1]1-BASE'!D$1:DA$65536,32,0),"")</f>
        <v>0</v>
      </c>
      <c r="AB85" s="34">
        <f>IFERROR(VLOOKUP(B85,'[1]1-BASE'!D$1:DA$65536,33,0),"")</f>
        <v>0</v>
      </c>
      <c r="AC85" s="34">
        <f>IFERROR(VLOOKUP(B85,'[1]1-BASE'!D$1:DA$65536,34,0),"")</f>
        <v>0</v>
      </c>
      <c r="AD85" s="34">
        <f>IFERROR(VLOOKUP(B85,'[1]1-BASE'!D$1:DA$65536,35,0),"")</f>
        <v>0</v>
      </c>
      <c r="AE85" s="34">
        <f>IFERROR(VLOOKUP(B85,'[1]1-BASE'!D$1:DA$65536,36,0),"")</f>
        <v>0</v>
      </c>
      <c r="AF85" s="34">
        <f>IFERROR(VLOOKUP(B85,'[1]1-BASE'!D$1:DA$65536,37,0),"")</f>
        <v>0</v>
      </c>
      <c r="AG85" s="34">
        <f>IFERROR(VLOOKUP(B85,'[1]1-BASE'!D$1:DA$65536,38,0),"")</f>
        <v>0</v>
      </c>
      <c r="AH85" s="34">
        <f>IFERROR(VLOOKUP(B85,'[1]1-BASE'!D$1:DA$65536,39,0),"")</f>
        <v>0</v>
      </c>
      <c r="AI85" s="34">
        <f>IFERROR(VLOOKUP(B85,'[1]1-BASE'!D$1:DA$65536,40,0),"")</f>
        <v>0</v>
      </c>
      <c r="AJ85" s="34">
        <f>IFERROR(VLOOKUP(B85,'[1]1-BASE'!D$1:DA$65536,41,0),"")</f>
        <v>0</v>
      </c>
      <c r="AK85" s="34">
        <f>IFERROR(VLOOKUP(B85,'[1]1-BASE'!D$1:DA$65536,42,0),"")</f>
        <v>0</v>
      </c>
      <c r="AL85" s="34">
        <f>IFERROR(VLOOKUP(B85,'[1]1-BASE'!D$1:DA$65536,43,0),"")</f>
        <v>0</v>
      </c>
      <c r="AM85" s="34">
        <f>IFERROR(VLOOKUP(B85,'[1]1-BASE'!D$1:DA$65536,44,0),"")</f>
        <v>0</v>
      </c>
      <c r="AN85" s="34">
        <f>IFERROR(VLOOKUP(B85,'[1]1-BASE'!D$1:DA$65536,45,0),"")</f>
        <v>0</v>
      </c>
      <c r="AO85" s="34">
        <f>IFERROR(VLOOKUP(B85,'[1]1-BASE'!D$1:DA$65536,46,0),"")</f>
        <v>0</v>
      </c>
      <c r="AP85" s="34">
        <f>IFERROR(VLOOKUP(B85,'[1]1-BASE'!D$1:DA$65536,47,0),"")</f>
        <v>0</v>
      </c>
      <c r="AQ85" s="34">
        <f>IFERROR(VLOOKUP(B85,'[1]1-BASE'!D$1:DA$65536,48,0),"")</f>
        <v>0</v>
      </c>
      <c r="AR85" s="34">
        <f>IFERROR(VLOOKUP(B85,'[1]1-BASE'!D$1:DA$65536,49,0),"")</f>
        <v>0</v>
      </c>
      <c r="AS85" s="34">
        <f>IFERROR(VLOOKUP(B85,'[1]1-BASE'!D$1:DA$65536,50,0),"")</f>
        <v>0</v>
      </c>
      <c r="AT85" s="34">
        <f>IFERROR(VLOOKUP(B85,'[1]1-BASE'!D$1:DA$65536,51,0),"")</f>
        <v>0</v>
      </c>
      <c r="AU85" s="34">
        <f>IFERROR(VLOOKUP(B85,'[1]1-BASE'!D$1:DA$65536,52,0),"")</f>
        <v>0</v>
      </c>
      <c r="AV85" s="34">
        <f>IFERROR(VLOOKUP(B85,'[1]1-BASE'!D$1:DA$65536,53,0),"")</f>
        <v>0</v>
      </c>
      <c r="AW85" s="34">
        <f>IFERROR(VLOOKUP(B85,'[1]1-BASE'!D$1:DA$65536,54,0),"")</f>
        <v>0</v>
      </c>
      <c r="AX85" s="34">
        <f>IFERROR(VLOOKUP(B85,'[1]1-BASE'!D$1:DA$65536,55,0),"")</f>
        <v>0</v>
      </c>
      <c r="AY85" s="34">
        <f>IFERROR(VLOOKUP(B85,'[1]1-BASE'!D$1:DA$65536,87,0),"")</f>
        <v>0</v>
      </c>
      <c r="AZ85" s="34">
        <f>IFERROR(VLOOKUP(B85,'[1]1-BASE'!D$1:DA$65536,86,0),"")</f>
        <v>0</v>
      </c>
      <c r="BA85" s="34">
        <f>IFERROR(VLOOKUP(B85,'[1]1-BASE'!D$1:DA$65536,76,0),"")</f>
        <v>0</v>
      </c>
      <c r="BB85" s="34">
        <f>IFERROR(VLOOKUP(B85,'[1]1-BASE'!D$1:DA$65536,77,0),"")</f>
        <v>0</v>
      </c>
      <c r="BC85" s="34">
        <f>IFERROR(VLOOKUP(B85,'[1]1-BASE'!D$1:DA$65536,78,0),"")</f>
        <v>0</v>
      </c>
      <c r="BD85" s="34">
        <f>IFERROR(VLOOKUP(B85,'[1]1-BASE'!D$1:DA$65536,79,0),"")</f>
        <v>0</v>
      </c>
      <c r="BE85" s="34">
        <f>IFERROR(VLOOKUP(B85,'[1]1-BASE'!D$1:DA$65536,80,0),"")</f>
        <v>0</v>
      </c>
      <c r="BF85" s="34">
        <f>IFERROR(VLOOKUP(B85,'[1]1-BASE'!D$1:DA$65536,83,0),"")</f>
        <v>0</v>
      </c>
      <c r="BG85" s="34">
        <f>IFERROR(VLOOKUP(B85,'[1]1-BASE'!D$1:DA$65536,84,0),"")</f>
        <v>0</v>
      </c>
      <c r="BH85" s="34">
        <f>IFERROR(VLOOKUP(B85,'[1]1-BASE'!D$1:DA$65536,81,0),"")</f>
        <v>0</v>
      </c>
      <c r="BI85" s="34">
        <f>IFERROR(VLOOKUP(B85,'[1]1-BASE'!D$1:DA$65536,85,0),"")</f>
        <v>0</v>
      </c>
      <c r="BJ85" s="34">
        <f>IFERROR(VLOOKUP(B85,'[1]1-BASE'!D$1:DA$65536,56,0),"")</f>
        <v>0</v>
      </c>
      <c r="BK85" s="34">
        <f>IFERROR(VLOOKUP(B85,'[1]1-BASE'!D$1:DA$65536,58,0),"")</f>
        <v>0</v>
      </c>
      <c r="BL85" s="34">
        <f>IFERROR(VLOOKUP(B85,'[1]1-BASE'!D$1:DA$65536,59,0),"")</f>
        <v>0</v>
      </c>
      <c r="BM85" s="34">
        <f>IFERROR(VLOOKUP(B85,'[1]1-BASE'!D$1:DA$65536,61,0),"")</f>
        <v>1</v>
      </c>
      <c r="BN85" s="34">
        <f>IFERROR(VLOOKUP(B85,'[1]1-BASE'!D$1:DA$65536,63,0),"")</f>
        <v>0</v>
      </c>
      <c r="BO85" s="34">
        <f>IFERROR(VLOOKUP(B85,'[1]1-BASE'!D$1:DA$65536,65,0),"")</f>
        <v>0</v>
      </c>
      <c r="BP85" s="34">
        <f>IFERROR(VLOOKUP(B85,'[1]1-BASE'!D$1:DA$65536,57,0),"")</f>
        <v>0</v>
      </c>
      <c r="BQ85" s="34">
        <f>IFERROR(VLOOKUP(B85,'[1]1-BASE'!D$1:DA$65536,60,0),"")</f>
        <v>0</v>
      </c>
      <c r="BR85" s="34">
        <f>IFERROR(VLOOKUP(B85,'[1]1-BASE'!D$1:DA$65536,62,0),"")</f>
        <v>0</v>
      </c>
      <c r="BS85" s="34">
        <f>IFERROR(VLOOKUP(B85,'[1]1-BASE'!D$1:DA$65536,64,0),"")</f>
        <v>0</v>
      </c>
      <c r="BT85" s="34">
        <f>IFERROR(VLOOKUP(B85,'[1]1-BASE'!D$1:DA$65536,66,0),"")</f>
        <v>0</v>
      </c>
      <c r="BU85" s="34">
        <f>IFERROR(VLOOKUP(B85,'[1]1-BASE'!D$1:DA$65536,67,0),"")</f>
        <v>0</v>
      </c>
      <c r="BV85" s="34">
        <f>IFERROR(VLOOKUP(B85,'[1]1-BASE'!D$1:DA$65536,68,0),"")</f>
        <v>0</v>
      </c>
      <c r="BW85" s="34">
        <f>IFERROR(VLOOKUP(B85,'[1]1-BASE'!D$1:DA$65536,69,0),"")</f>
        <v>0</v>
      </c>
      <c r="BX85" s="34">
        <f>IFERROR(VLOOKUP(B85,'[1]1-BASE'!D$1:DA$65536,70,0),"")</f>
        <v>0</v>
      </c>
      <c r="BY85" s="34">
        <f>IFERROR(VLOOKUP(B85,'[1]1-BASE'!D$1:DA$65536,71,0),"")</f>
        <v>0</v>
      </c>
      <c r="BZ85" s="34">
        <f>IFERROR(VLOOKUP(B85,'[1]1-BASE'!D$1:DA$65536,72,0),"")</f>
        <v>0</v>
      </c>
      <c r="CA85" s="34">
        <f>IFERROR(VLOOKUP(B85,'[1]1-BASE'!D$1:DA$65536,73,0),"")</f>
        <v>0</v>
      </c>
      <c r="CB85" s="34">
        <f>IFERROR(VLOOKUP(B85,'[1]1-BASE'!D$1:DA$65536,74,0),"")</f>
        <v>0</v>
      </c>
      <c r="CC85" s="34">
        <f>IFERROR(VLOOKUP(B85,'[1]1-BASE'!D$1:DA$65536,75,0),"")</f>
        <v>0</v>
      </c>
      <c r="CD85" s="34">
        <f>IFERROR(VLOOKUP(B85,'[1]1-BASE'!D$1:DA$65536,82,0),"")</f>
        <v>0</v>
      </c>
    </row>
    <row r="86" spans="1:82" s="35" customFormat="1" ht="75" customHeight="1">
      <c r="A86" s="27"/>
      <c r="B86" s="28" t="s">
        <v>189</v>
      </c>
      <c r="C86" s="29" t="str">
        <f>IFERROR(VLOOKUP(B86,'[1]1-BASE'!D$1:CB$65536,2,0),"")</f>
        <v>303K1M0</v>
      </c>
      <c r="D86" s="29" t="str">
        <f>IFERROR(VLOOKUP(B86,'[1]1-BASE'!D$1:CB$65536,3,0),"")</f>
        <v xml:space="preserve">BLANCHE PADDED JKT </v>
      </c>
      <c r="E86" s="29" t="str">
        <f>IFERROR(VLOOKUP(B86,'[1]1-BASE'!D$1:CB$65536,4,0),"")</f>
        <v>X1Z</v>
      </c>
      <c r="F86" s="29" t="str">
        <f>IFERROR(VLOOKUP(B86,'[1]1-BASE'!D$1:CB$65536,5,0),"")</f>
        <v xml:space="preserve">NAVY </v>
      </c>
      <c r="G86" s="27" t="str">
        <f>IFERROR(VLOOKUP(B86,'[1]1-BASE'!D$1:CB$65536,15,0),"")</f>
        <v>HIVER 2016</v>
      </c>
      <c r="H86" s="27" t="str">
        <f>IFERROR(VLOOKUP(B86,'[1]1-BASE'!D$1:CB$65536,17,0),"")</f>
        <v>GIRL</v>
      </c>
      <c r="I86" s="30">
        <f>IFERROR(VLOOKUP(B86,'[1]1-BASE'!D$1:CB$65536,7,0),"")</f>
        <v>0</v>
      </c>
      <c r="J86" s="31">
        <f t="shared" si="2"/>
        <v>0</v>
      </c>
      <c r="K86" s="30">
        <f>IFERROR(VLOOKUP(B86,'[1]1-BASE'!D$1:CB$65536,8,0),"")</f>
        <v>65</v>
      </c>
      <c r="L86" s="31">
        <f t="shared" si="3"/>
        <v>32.5</v>
      </c>
      <c r="M86" s="29" t="str">
        <f>IFERROR(VLOOKUP(B86,'[1]1-BASE'!D$1:CB$65536,18,0),"")</f>
        <v>(vide)</v>
      </c>
      <c r="N86" s="32" t="str">
        <f>IFERROR(VLOOKUP(B86,'[1]1-BASE'!D$1:CB$65536,19,0),"")</f>
        <v>PCS</v>
      </c>
      <c r="O86" s="32">
        <f>IFERROR(VLOOKUP(B86,'[1]1-BASE'!D$1:CB$65536,20,0),"")</f>
        <v>10</v>
      </c>
      <c r="P86" s="33">
        <f>IFERROR(VLOOKUP(B86,'[1]1-BASE'!D$1:CB$65536,21,0),"")</f>
        <v>10</v>
      </c>
      <c r="Q86" s="34">
        <f>IFERROR(VLOOKUP(B86,'[1]1-BASE'!D$1:DA$65536,22,0),"")</f>
        <v>0</v>
      </c>
      <c r="R86" s="34">
        <f>IFERROR(VLOOKUP(B86,'[1]1-BASE'!D$1:DA$65536,23,0),"")</f>
        <v>0</v>
      </c>
      <c r="S86" s="34">
        <f>IFERROR(VLOOKUP(B86,'[1]1-BASE'!D$1:DA$65536,24,0),"")</f>
        <v>0</v>
      </c>
      <c r="T86" s="34">
        <f>IFERROR(VLOOKUP(B86,'[1]1-BASE'!D$1:DA$65536,25,0),"")</f>
        <v>0</v>
      </c>
      <c r="U86" s="34">
        <f>IFERROR(VLOOKUP(B86,'[1]1-BASE'!D$1:DA$65536,26,0),"")</f>
        <v>0</v>
      </c>
      <c r="V86" s="34">
        <f>IFERROR(VLOOKUP(B86,'[1]1-BASE'!D$1:DA$65536,27,0),"")</f>
        <v>0</v>
      </c>
      <c r="W86" s="34">
        <f>IFERROR(VLOOKUP(B86,'[1]1-BASE'!D$1:DA$65536,28,0),"")</f>
        <v>0</v>
      </c>
      <c r="X86" s="34">
        <f>IFERROR(VLOOKUP(B86,'[1]1-BASE'!D$1:DA$65536,29,0),"")</f>
        <v>0</v>
      </c>
      <c r="Y86" s="34">
        <f>IFERROR(VLOOKUP(B86,'[1]1-BASE'!D$1:DA$65536,30,0),"")</f>
        <v>0</v>
      </c>
      <c r="Z86" s="34">
        <f>IFERROR(VLOOKUP(B86,'[1]1-BASE'!D$1:DA$65536,31,0),"")</f>
        <v>0</v>
      </c>
      <c r="AA86" s="34">
        <f>IFERROR(VLOOKUP(B86,'[1]1-BASE'!D$1:DA$65536,32,0),"")</f>
        <v>0</v>
      </c>
      <c r="AB86" s="34">
        <f>IFERROR(VLOOKUP(B86,'[1]1-BASE'!D$1:DA$65536,33,0),"")</f>
        <v>0</v>
      </c>
      <c r="AC86" s="34">
        <f>IFERROR(VLOOKUP(B86,'[1]1-BASE'!D$1:DA$65536,34,0),"")</f>
        <v>0</v>
      </c>
      <c r="AD86" s="34">
        <f>IFERROR(VLOOKUP(B86,'[1]1-BASE'!D$1:DA$65536,35,0),"")</f>
        <v>0</v>
      </c>
      <c r="AE86" s="34">
        <f>IFERROR(VLOOKUP(B86,'[1]1-BASE'!D$1:DA$65536,36,0),"")</f>
        <v>0</v>
      </c>
      <c r="AF86" s="34">
        <f>IFERROR(VLOOKUP(B86,'[1]1-BASE'!D$1:DA$65536,37,0),"")</f>
        <v>0</v>
      </c>
      <c r="AG86" s="34">
        <f>IFERROR(VLOOKUP(B86,'[1]1-BASE'!D$1:DA$65536,38,0),"")</f>
        <v>0</v>
      </c>
      <c r="AH86" s="34">
        <f>IFERROR(VLOOKUP(B86,'[1]1-BASE'!D$1:DA$65536,39,0),"")</f>
        <v>0</v>
      </c>
      <c r="AI86" s="34">
        <f>IFERROR(VLOOKUP(B86,'[1]1-BASE'!D$1:DA$65536,40,0),"")</f>
        <v>0</v>
      </c>
      <c r="AJ86" s="34">
        <f>IFERROR(VLOOKUP(B86,'[1]1-BASE'!D$1:DA$65536,41,0),"")</f>
        <v>0</v>
      </c>
      <c r="AK86" s="34">
        <f>IFERROR(VLOOKUP(B86,'[1]1-BASE'!D$1:DA$65536,42,0),"")</f>
        <v>0</v>
      </c>
      <c r="AL86" s="34">
        <f>IFERROR(VLOOKUP(B86,'[1]1-BASE'!D$1:DA$65536,43,0),"")</f>
        <v>0</v>
      </c>
      <c r="AM86" s="34">
        <f>IFERROR(VLOOKUP(B86,'[1]1-BASE'!D$1:DA$65536,44,0),"")</f>
        <v>0</v>
      </c>
      <c r="AN86" s="34">
        <f>IFERROR(VLOOKUP(B86,'[1]1-BASE'!D$1:DA$65536,45,0),"")</f>
        <v>0</v>
      </c>
      <c r="AO86" s="34">
        <f>IFERROR(VLOOKUP(B86,'[1]1-BASE'!D$1:DA$65536,46,0),"")</f>
        <v>0</v>
      </c>
      <c r="AP86" s="34">
        <f>IFERROR(VLOOKUP(B86,'[1]1-BASE'!D$1:DA$65536,47,0),"")</f>
        <v>0</v>
      </c>
      <c r="AQ86" s="34">
        <f>IFERROR(VLOOKUP(B86,'[1]1-BASE'!D$1:DA$65536,48,0),"")</f>
        <v>0</v>
      </c>
      <c r="AR86" s="34">
        <f>IFERROR(VLOOKUP(B86,'[1]1-BASE'!D$1:DA$65536,49,0),"")</f>
        <v>0</v>
      </c>
      <c r="AS86" s="34">
        <f>IFERROR(VLOOKUP(B86,'[1]1-BASE'!D$1:DA$65536,50,0),"")</f>
        <v>0</v>
      </c>
      <c r="AT86" s="34">
        <f>IFERROR(VLOOKUP(B86,'[1]1-BASE'!D$1:DA$65536,51,0),"")</f>
        <v>0</v>
      </c>
      <c r="AU86" s="34">
        <f>IFERROR(VLOOKUP(B86,'[1]1-BASE'!D$1:DA$65536,52,0),"")</f>
        <v>0</v>
      </c>
      <c r="AV86" s="34">
        <f>IFERROR(VLOOKUP(B86,'[1]1-BASE'!D$1:DA$65536,53,0),"")</f>
        <v>0</v>
      </c>
      <c r="AW86" s="34">
        <f>IFERROR(VLOOKUP(B86,'[1]1-BASE'!D$1:DA$65536,54,0),"")</f>
        <v>0</v>
      </c>
      <c r="AX86" s="34">
        <f>IFERROR(VLOOKUP(B86,'[1]1-BASE'!D$1:DA$65536,55,0),"")</f>
        <v>0</v>
      </c>
      <c r="AY86" s="34">
        <f>IFERROR(VLOOKUP(B86,'[1]1-BASE'!D$1:DA$65536,87,0),"")</f>
        <v>0</v>
      </c>
      <c r="AZ86" s="34">
        <f>IFERROR(VLOOKUP(B86,'[1]1-BASE'!D$1:DA$65536,86,0),"")</f>
        <v>0</v>
      </c>
      <c r="BA86" s="34">
        <f>IFERROR(VLOOKUP(B86,'[1]1-BASE'!D$1:DA$65536,76,0),"")</f>
        <v>0</v>
      </c>
      <c r="BB86" s="34">
        <f>IFERROR(VLOOKUP(B86,'[1]1-BASE'!D$1:DA$65536,77,0),"")</f>
        <v>0</v>
      </c>
      <c r="BC86" s="34">
        <f>IFERROR(VLOOKUP(B86,'[1]1-BASE'!D$1:DA$65536,78,0),"")</f>
        <v>0</v>
      </c>
      <c r="BD86" s="34">
        <f>IFERROR(VLOOKUP(B86,'[1]1-BASE'!D$1:DA$65536,79,0),"")</f>
        <v>0</v>
      </c>
      <c r="BE86" s="34">
        <f>IFERROR(VLOOKUP(B86,'[1]1-BASE'!D$1:DA$65536,80,0),"")</f>
        <v>0</v>
      </c>
      <c r="BF86" s="34">
        <f>IFERROR(VLOOKUP(B86,'[1]1-BASE'!D$1:DA$65536,83,0),"")</f>
        <v>0</v>
      </c>
      <c r="BG86" s="34">
        <f>IFERROR(VLOOKUP(B86,'[1]1-BASE'!D$1:DA$65536,84,0),"")</f>
        <v>0</v>
      </c>
      <c r="BH86" s="34">
        <f>IFERROR(VLOOKUP(B86,'[1]1-BASE'!D$1:DA$65536,81,0),"")</f>
        <v>0</v>
      </c>
      <c r="BI86" s="34">
        <f>IFERROR(VLOOKUP(B86,'[1]1-BASE'!D$1:DA$65536,85,0),"")</f>
        <v>0</v>
      </c>
      <c r="BJ86" s="34">
        <f>IFERROR(VLOOKUP(B86,'[1]1-BASE'!D$1:DA$65536,56,0),"")</f>
        <v>0</v>
      </c>
      <c r="BK86" s="34">
        <f>IFERROR(VLOOKUP(B86,'[1]1-BASE'!D$1:DA$65536,58,0),"")</f>
        <v>0</v>
      </c>
      <c r="BL86" s="34">
        <f>IFERROR(VLOOKUP(B86,'[1]1-BASE'!D$1:DA$65536,59,0),"")</f>
        <v>0</v>
      </c>
      <c r="BM86" s="34">
        <f>IFERROR(VLOOKUP(B86,'[1]1-BASE'!D$1:DA$65536,61,0),"")</f>
        <v>1</v>
      </c>
      <c r="BN86" s="34">
        <f>IFERROR(VLOOKUP(B86,'[1]1-BASE'!D$1:DA$65536,63,0),"")</f>
        <v>0</v>
      </c>
      <c r="BO86" s="34">
        <f>IFERROR(VLOOKUP(B86,'[1]1-BASE'!D$1:DA$65536,65,0),"")</f>
        <v>9</v>
      </c>
      <c r="BP86" s="34">
        <f>IFERROR(VLOOKUP(B86,'[1]1-BASE'!D$1:DA$65536,57,0),"")</f>
        <v>0</v>
      </c>
      <c r="BQ86" s="34">
        <f>IFERROR(VLOOKUP(B86,'[1]1-BASE'!D$1:DA$65536,60,0),"")</f>
        <v>0</v>
      </c>
      <c r="BR86" s="34">
        <f>IFERROR(VLOOKUP(B86,'[1]1-BASE'!D$1:DA$65536,62,0),"")</f>
        <v>0</v>
      </c>
      <c r="BS86" s="34">
        <f>IFERROR(VLOOKUP(B86,'[1]1-BASE'!D$1:DA$65536,64,0),"")</f>
        <v>0</v>
      </c>
      <c r="BT86" s="34">
        <f>IFERROR(VLOOKUP(B86,'[1]1-BASE'!D$1:DA$65536,66,0),"")</f>
        <v>0</v>
      </c>
      <c r="BU86" s="34">
        <f>IFERROR(VLOOKUP(B86,'[1]1-BASE'!D$1:DA$65536,67,0),"")</f>
        <v>0</v>
      </c>
      <c r="BV86" s="34">
        <f>IFERROR(VLOOKUP(B86,'[1]1-BASE'!D$1:DA$65536,68,0),"")</f>
        <v>0</v>
      </c>
      <c r="BW86" s="34">
        <f>IFERROR(VLOOKUP(B86,'[1]1-BASE'!D$1:DA$65536,69,0),"")</f>
        <v>0</v>
      </c>
      <c r="BX86" s="34">
        <f>IFERROR(VLOOKUP(B86,'[1]1-BASE'!D$1:DA$65536,70,0),"")</f>
        <v>0</v>
      </c>
      <c r="BY86" s="34">
        <f>IFERROR(VLOOKUP(B86,'[1]1-BASE'!D$1:DA$65536,71,0),"")</f>
        <v>0</v>
      </c>
      <c r="BZ86" s="34">
        <f>IFERROR(VLOOKUP(B86,'[1]1-BASE'!D$1:DA$65536,72,0),"")</f>
        <v>0</v>
      </c>
      <c r="CA86" s="34">
        <f>IFERROR(VLOOKUP(B86,'[1]1-BASE'!D$1:DA$65536,73,0),"")</f>
        <v>0</v>
      </c>
      <c r="CB86" s="34">
        <f>IFERROR(VLOOKUP(B86,'[1]1-BASE'!D$1:DA$65536,74,0),"")</f>
        <v>0</v>
      </c>
      <c r="CC86" s="34">
        <f>IFERROR(VLOOKUP(B86,'[1]1-BASE'!D$1:DA$65536,75,0),"")</f>
        <v>0</v>
      </c>
      <c r="CD86" s="34">
        <f>IFERROR(VLOOKUP(B86,'[1]1-BASE'!D$1:DA$65536,82,0),"")</f>
        <v>0</v>
      </c>
    </row>
    <row r="87" spans="1:82" s="35" customFormat="1" ht="75" customHeight="1">
      <c r="A87" s="27"/>
      <c r="B87" s="28" t="s">
        <v>190</v>
      </c>
      <c r="C87" s="29" t="str">
        <f>IFERROR(VLOOKUP(B87,'[1]1-BASE'!D$1:CB$65536,2,0),"")</f>
        <v>303LD60</v>
      </c>
      <c r="D87" s="29" t="str">
        <f>IFERROR(VLOOKUP(B87,'[1]1-BASE'!D$1:CB$65536,3,0),"")</f>
        <v>ALBION TEE SS</v>
      </c>
      <c r="E87" s="29" t="str">
        <f>IFERROR(VLOOKUP(B87,'[1]1-BASE'!D$1:CB$65536,4,0),"")</f>
        <v>001</v>
      </c>
      <c r="F87" s="29" t="str">
        <f>IFERROR(VLOOKUP(B87,'[1]1-BASE'!D$1:CB$65536,5,0),"")</f>
        <v>WHITE</v>
      </c>
      <c r="G87" s="27" t="str">
        <f>IFERROR(VLOOKUP(B87,'[1]1-BASE'!D$1:CB$65536,15,0),"")</f>
        <v>HIVER 2016</v>
      </c>
      <c r="H87" s="27" t="str">
        <f>IFERROR(VLOOKUP(B87,'[1]1-BASE'!D$1:CB$65536,17,0),"")</f>
        <v>MAN</v>
      </c>
      <c r="I87" s="30">
        <f>IFERROR(VLOOKUP(B87,'[1]1-BASE'!D$1:CB$65536,7,0),"")</f>
        <v>30</v>
      </c>
      <c r="J87" s="31">
        <f t="shared" si="2"/>
        <v>15</v>
      </c>
      <c r="K87" s="30">
        <f>IFERROR(VLOOKUP(B87,'[1]1-BASE'!D$1:CB$65536,8,0),"")</f>
        <v>0</v>
      </c>
      <c r="L87" s="31">
        <f t="shared" si="3"/>
        <v>0</v>
      </c>
      <c r="M87" s="29" t="str">
        <f>IFERROR(VLOOKUP(B87,'[1]1-BASE'!D$1:CB$65536,18,0),"")</f>
        <v>(vide)</v>
      </c>
      <c r="N87" s="32" t="str">
        <f>IFERROR(VLOOKUP(B87,'[1]1-BASE'!D$1:CB$65536,19,0),"")</f>
        <v>PCS</v>
      </c>
      <c r="O87" s="32">
        <f>IFERROR(VLOOKUP(B87,'[1]1-BASE'!D$1:CB$65536,20,0),"")</f>
        <v>18</v>
      </c>
      <c r="P87" s="33">
        <f>IFERROR(VLOOKUP(B87,'[1]1-BASE'!D$1:CB$65536,21,0),"")</f>
        <v>18</v>
      </c>
      <c r="Q87" s="34">
        <f>IFERROR(VLOOKUP(B87,'[1]1-BASE'!D$1:DA$65536,22,0),"")</f>
        <v>0</v>
      </c>
      <c r="R87" s="34">
        <f>IFERROR(VLOOKUP(B87,'[1]1-BASE'!D$1:DA$65536,23,0),"")</f>
        <v>0</v>
      </c>
      <c r="S87" s="34">
        <f>IFERROR(VLOOKUP(B87,'[1]1-BASE'!D$1:DA$65536,24,0),"")</f>
        <v>0</v>
      </c>
      <c r="T87" s="34">
        <f>IFERROR(VLOOKUP(B87,'[1]1-BASE'!D$1:DA$65536,25,0),"")</f>
        <v>0</v>
      </c>
      <c r="U87" s="34">
        <f>IFERROR(VLOOKUP(B87,'[1]1-BASE'!D$1:DA$65536,26,0),"")</f>
        <v>0</v>
      </c>
      <c r="V87" s="34">
        <f>IFERROR(VLOOKUP(B87,'[1]1-BASE'!D$1:DA$65536,27,0),"")</f>
        <v>0</v>
      </c>
      <c r="W87" s="34">
        <f>IFERROR(VLOOKUP(B87,'[1]1-BASE'!D$1:DA$65536,28,0),"")</f>
        <v>0</v>
      </c>
      <c r="X87" s="34">
        <f>IFERROR(VLOOKUP(B87,'[1]1-BASE'!D$1:DA$65536,29,0),"")</f>
        <v>0</v>
      </c>
      <c r="Y87" s="34">
        <f>IFERROR(VLOOKUP(B87,'[1]1-BASE'!D$1:DA$65536,30,0),"")</f>
        <v>0</v>
      </c>
      <c r="Z87" s="34">
        <f>IFERROR(VLOOKUP(B87,'[1]1-BASE'!D$1:DA$65536,31,0),"")</f>
        <v>0</v>
      </c>
      <c r="AA87" s="34">
        <f>IFERROR(VLOOKUP(B87,'[1]1-BASE'!D$1:DA$65536,32,0),"")</f>
        <v>0</v>
      </c>
      <c r="AB87" s="34">
        <f>IFERROR(VLOOKUP(B87,'[1]1-BASE'!D$1:DA$65536,33,0),"")</f>
        <v>0</v>
      </c>
      <c r="AC87" s="34">
        <f>IFERROR(VLOOKUP(B87,'[1]1-BASE'!D$1:DA$65536,34,0),"")</f>
        <v>0</v>
      </c>
      <c r="AD87" s="34">
        <f>IFERROR(VLOOKUP(B87,'[1]1-BASE'!D$1:DA$65536,35,0),"")</f>
        <v>0</v>
      </c>
      <c r="AE87" s="34">
        <f>IFERROR(VLOOKUP(B87,'[1]1-BASE'!D$1:DA$65536,36,0),"")</f>
        <v>0</v>
      </c>
      <c r="AF87" s="34">
        <f>IFERROR(VLOOKUP(B87,'[1]1-BASE'!D$1:DA$65536,37,0),"")</f>
        <v>0</v>
      </c>
      <c r="AG87" s="34">
        <f>IFERROR(VLOOKUP(B87,'[1]1-BASE'!D$1:DA$65536,38,0),"")</f>
        <v>0</v>
      </c>
      <c r="AH87" s="34">
        <f>IFERROR(VLOOKUP(B87,'[1]1-BASE'!D$1:DA$65536,39,0),"")</f>
        <v>0</v>
      </c>
      <c r="AI87" s="34">
        <f>IFERROR(VLOOKUP(B87,'[1]1-BASE'!D$1:DA$65536,40,0),"")</f>
        <v>0</v>
      </c>
      <c r="AJ87" s="34">
        <f>IFERROR(VLOOKUP(B87,'[1]1-BASE'!D$1:DA$65536,41,0),"")</f>
        <v>0</v>
      </c>
      <c r="AK87" s="34">
        <f>IFERROR(VLOOKUP(B87,'[1]1-BASE'!D$1:DA$65536,42,0),"")</f>
        <v>0</v>
      </c>
      <c r="AL87" s="34">
        <f>IFERROR(VLOOKUP(B87,'[1]1-BASE'!D$1:DA$65536,43,0),"")</f>
        <v>0</v>
      </c>
      <c r="AM87" s="34">
        <f>IFERROR(VLOOKUP(B87,'[1]1-BASE'!D$1:DA$65536,44,0),"")</f>
        <v>0</v>
      </c>
      <c r="AN87" s="34">
        <f>IFERROR(VLOOKUP(B87,'[1]1-BASE'!D$1:DA$65536,45,0),"")</f>
        <v>0</v>
      </c>
      <c r="AO87" s="34">
        <f>IFERROR(VLOOKUP(B87,'[1]1-BASE'!D$1:DA$65536,46,0),"")</f>
        <v>0</v>
      </c>
      <c r="AP87" s="34">
        <f>IFERROR(VLOOKUP(B87,'[1]1-BASE'!D$1:DA$65536,47,0),"")</f>
        <v>0</v>
      </c>
      <c r="AQ87" s="34">
        <f>IFERROR(VLOOKUP(B87,'[1]1-BASE'!D$1:DA$65536,48,0),"")</f>
        <v>0</v>
      </c>
      <c r="AR87" s="34">
        <f>IFERROR(VLOOKUP(B87,'[1]1-BASE'!D$1:DA$65536,49,0),"")</f>
        <v>0</v>
      </c>
      <c r="AS87" s="34">
        <f>IFERROR(VLOOKUP(B87,'[1]1-BASE'!D$1:DA$65536,50,0),"")</f>
        <v>0</v>
      </c>
      <c r="AT87" s="34">
        <f>IFERROR(VLOOKUP(B87,'[1]1-BASE'!D$1:DA$65536,51,0),"")</f>
        <v>0</v>
      </c>
      <c r="AU87" s="34">
        <f>IFERROR(VLOOKUP(B87,'[1]1-BASE'!D$1:DA$65536,52,0),"")</f>
        <v>0</v>
      </c>
      <c r="AV87" s="34">
        <f>IFERROR(VLOOKUP(B87,'[1]1-BASE'!D$1:DA$65536,53,0),"")</f>
        <v>0</v>
      </c>
      <c r="AW87" s="34">
        <f>IFERROR(VLOOKUP(B87,'[1]1-BASE'!D$1:DA$65536,54,0),"")</f>
        <v>0</v>
      </c>
      <c r="AX87" s="34">
        <f>IFERROR(VLOOKUP(B87,'[1]1-BASE'!D$1:DA$65536,55,0),"")</f>
        <v>0</v>
      </c>
      <c r="AY87" s="34">
        <f>IFERROR(VLOOKUP(B87,'[1]1-BASE'!D$1:DA$65536,87,0),"")</f>
        <v>0</v>
      </c>
      <c r="AZ87" s="34">
        <f>IFERROR(VLOOKUP(B87,'[1]1-BASE'!D$1:DA$65536,86,0),"")</f>
        <v>0</v>
      </c>
      <c r="BA87" s="34">
        <f>IFERROR(VLOOKUP(B87,'[1]1-BASE'!D$1:DA$65536,76,0),"")</f>
        <v>0</v>
      </c>
      <c r="BB87" s="34">
        <f>IFERROR(VLOOKUP(B87,'[1]1-BASE'!D$1:DA$65536,77,0),"")</f>
        <v>0</v>
      </c>
      <c r="BC87" s="34">
        <f>IFERROR(VLOOKUP(B87,'[1]1-BASE'!D$1:DA$65536,78,0),"")</f>
        <v>0</v>
      </c>
      <c r="BD87" s="34">
        <f>IFERROR(VLOOKUP(B87,'[1]1-BASE'!D$1:DA$65536,79,0),"")</f>
        <v>0</v>
      </c>
      <c r="BE87" s="34">
        <f>IFERROR(VLOOKUP(B87,'[1]1-BASE'!D$1:DA$65536,80,0),"")</f>
        <v>0</v>
      </c>
      <c r="BF87" s="34">
        <f>IFERROR(VLOOKUP(B87,'[1]1-BASE'!D$1:DA$65536,83,0),"")</f>
        <v>0</v>
      </c>
      <c r="BG87" s="34">
        <f>IFERROR(VLOOKUP(B87,'[1]1-BASE'!D$1:DA$65536,84,0),"")</f>
        <v>0</v>
      </c>
      <c r="BH87" s="34">
        <f>IFERROR(VLOOKUP(B87,'[1]1-BASE'!D$1:DA$65536,81,0),"")</f>
        <v>0</v>
      </c>
      <c r="BI87" s="34">
        <f>IFERROR(VLOOKUP(B87,'[1]1-BASE'!D$1:DA$65536,85,0),"")</f>
        <v>0</v>
      </c>
      <c r="BJ87" s="34">
        <f>IFERROR(VLOOKUP(B87,'[1]1-BASE'!D$1:DA$65536,56,0),"")</f>
        <v>0</v>
      </c>
      <c r="BK87" s="34">
        <f>IFERROR(VLOOKUP(B87,'[1]1-BASE'!D$1:DA$65536,58,0),"")</f>
        <v>0</v>
      </c>
      <c r="BL87" s="34">
        <f>IFERROR(VLOOKUP(B87,'[1]1-BASE'!D$1:DA$65536,59,0),"")</f>
        <v>0</v>
      </c>
      <c r="BM87" s="34">
        <f>IFERROR(VLOOKUP(B87,'[1]1-BASE'!D$1:DA$65536,61,0),"")</f>
        <v>0</v>
      </c>
      <c r="BN87" s="34">
        <f>IFERROR(VLOOKUP(B87,'[1]1-BASE'!D$1:DA$65536,63,0),"")</f>
        <v>0</v>
      </c>
      <c r="BO87" s="34">
        <f>IFERROR(VLOOKUP(B87,'[1]1-BASE'!D$1:DA$65536,65,0),"")</f>
        <v>0</v>
      </c>
      <c r="BP87" s="34">
        <f>IFERROR(VLOOKUP(B87,'[1]1-BASE'!D$1:DA$65536,57,0),"")</f>
        <v>0</v>
      </c>
      <c r="BQ87" s="34">
        <f>IFERROR(VLOOKUP(B87,'[1]1-BASE'!D$1:DA$65536,60,0),"")</f>
        <v>0</v>
      </c>
      <c r="BR87" s="34">
        <f>IFERROR(VLOOKUP(B87,'[1]1-BASE'!D$1:DA$65536,62,0),"")</f>
        <v>0</v>
      </c>
      <c r="BS87" s="34">
        <f>IFERROR(VLOOKUP(B87,'[1]1-BASE'!D$1:DA$65536,64,0),"")</f>
        <v>0</v>
      </c>
      <c r="BT87" s="34">
        <f>IFERROR(VLOOKUP(B87,'[1]1-BASE'!D$1:DA$65536,66,0),"")</f>
        <v>0</v>
      </c>
      <c r="BU87" s="34">
        <f>IFERROR(VLOOKUP(B87,'[1]1-BASE'!D$1:DA$65536,67,0),"")</f>
        <v>0</v>
      </c>
      <c r="BV87" s="34">
        <f>IFERROR(VLOOKUP(B87,'[1]1-BASE'!D$1:DA$65536,68,0),"")</f>
        <v>0</v>
      </c>
      <c r="BW87" s="34">
        <f>IFERROR(VLOOKUP(B87,'[1]1-BASE'!D$1:DA$65536,69,0),"")</f>
        <v>4</v>
      </c>
      <c r="BX87" s="34">
        <f>IFERROR(VLOOKUP(B87,'[1]1-BASE'!D$1:DA$65536,70,0),"")</f>
        <v>5</v>
      </c>
      <c r="BY87" s="34">
        <f>IFERROR(VLOOKUP(B87,'[1]1-BASE'!D$1:DA$65536,71,0),"")</f>
        <v>4</v>
      </c>
      <c r="BZ87" s="34">
        <f>IFERROR(VLOOKUP(B87,'[1]1-BASE'!D$1:DA$65536,72,0),"")</f>
        <v>5</v>
      </c>
      <c r="CA87" s="34">
        <f>IFERROR(VLOOKUP(B87,'[1]1-BASE'!D$1:DA$65536,73,0),"")</f>
        <v>0</v>
      </c>
      <c r="CB87" s="34">
        <f>IFERROR(VLOOKUP(B87,'[1]1-BASE'!D$1:DA$65536,74,0),"")</f>
        <v>0</v>
      </c>
      <c r="CC87" s="34">
        <f>IFERROR(VLOOKUP(B87,'[1]1-BASE'!D$1:DA$65536,75,0),"")</f>
        <v>0</v>
      </c>
      <c r="CD87" s="34">
        <f>IFERROR(VLOOKUP(B87,'[1]1-BASE'!D$1:DA$65536,82,0),"")</f>
        <v>0</v>
      </c>
    </row>
    <row r="88" spans="1:82" s="35" customFormat="1" ht="75" customHeight="1">
      <c r="A88" s="27"/>
      <c r="B88" s="28" t="s">
        <v>191</v>
      </c>
      <c r="C88" s="29" t="str">
        <f>IFERROR(VLOOKUP(B88,'[1]1-BASE'!D$1:CB$65536,2,0),"")</f>
        <v>303LD60</v>
      </c>
      <c r="D88" s="29" t="str">
        <f>IFERROR(VLOOKUP(B88,'[1]1-BASE'!D$1:CB$65536,3,0),"")</f>
        <v>ALBION TEE SS</v>
      </c>
      <c r="E88" s="29" t="str">
        <f>IFERROR(VLOOKUP(B88,'[1]1-BASE'!D$1:CB$65536,4,0),"")</f>
        <v>005</v>
      </c>
      <c r="F88" s="29" t="str">
        <f>IFERROR(VLOOKUP(B88,'[1]1-BASE'!D$1:CB$65536,5,0),"")</f>
        <v>BLACK</v>
      </c>
      <c r="G88" s="27" t="str">
        <f>IFERROR(VLOOKUP(B88,'[1]1-BASE'!D$1:CB$65536,15,0),"")</f>
        <v>HIVER 2016</v>
      </c>
      <c r="H88" s="27" t="str">
        <f>IFERROR(VLOOKUP(B88,'[1]1-BASE'!D$1:CB$65536,17,0),"")</f>
        <v>MAN</v>
      </c>
      <c r="I88" s="30">
        <f>IFERROR(VLOOKUP(B88,'[1]1-BASE'!D$1:CB$65536,7,0),"")</f>
        <v>30</v>
      </c>
      <c r="J88" s="31">
        <f t="shared" si="2"/>
        <v>15</v>
      </c>
      <c r="K88" s="30">
        <f>IFERROR(VLOOKUP(B88,'[1]1-BASE'!D$1:CB$65536,8,0),"")</f>
        <v>0</v>
      </c>
      <c r="L88" s="31">
        <f t="shared" si="3"/>
        <v>0</v>
      </c>
      <c r="M88" s="29" t="str">
        <f>IFERROR(VLOOKUP(B88,'[1]1-BASE'!D$1:CB$65536,18,0),"")</f>
        <v>(vide)</v>
      </c>
      <c r="N88" s="32" t="str">
        <f>IFERROR(VLOOKUP(B88,'[1]1-BASE'!D$1:CB$65536,19,0),"")</f>
        <v>PCS</v>
      </c>
      <c r="O88" s="32">
        <f>IFERROR(VLOOKUP(B88,'[1]1-BASE'!D$1:CB$65536,20,0),"")</f>
        <v>15</v>
      </c>
      <c r="P88" s="33">
        <f>IFERROR(VLOOKUP(B88,'[1]1-BASE'!D$1:CB$65536,21,0),"")</f>
        <v>15</v>
      </c>
      <c r="Q88" s="34">
        <f>IFERROR(VLOOKUP(B88,'[1]1-BASE'!D$1:DA$65536,22,0),"")</f>
        <v>0</v>
      </c>
      <c r="R88" s="34">
        <f>IFERROR(VLOOKUP(B88,'[1]1-BASE'!D$1:DA$65536,23,0),"")</f>
        <v>0</v>
      </c>
      <c r="S88" s="34">
        <f>IFERROR(VLOOKUP(B88,'[1]1-BASE'!D$1:DA$65536,24,0),"")</f>
        <v>0</v>
      </c>
      <c r="T88" s="34">
        <f>IFERROR(VLOOKUP(B88,'[1]1-BASE'!D$1:DA$65536,25,0),"")</f>
        <v>0</v>
      </c>
      <c r="U88" s="34">
        <f>IFERROR(VLOOKUP(B88,'[1]1-BASE'!D$1:DA$65536,26,0),"")</f>
        <v>0</v>
      </c>
      <c r="V88" s="34">
        <f>IFERROR(VLOOKUP(B88,'[1]1-BASE'!D$1:DA$65536,27,0),"")</f>
        <v>0</v>
      </c>
      <c r="W88" s="34">
        <f>IFERROR(VLOOKUP(B88,'[1]1-BASE'!D$1:DA$65536,28,0),"")</f>
        <v>0</v>
      </c>
      <c r="X88" s="34">
        <f>IFERROR(VLOOKUP(B88,'[1]1-BASE'!D$1:DA$65536,29,0),"")</f>
        <v>0</v>
      </c>
      <c r="Y88" s="34">
        <f>IFERROR(VLOOKUP(B88,'[1]1-BASE'!D$1:DA$65536,30,0),"")</f>
        <v>0</v>
      </c>
      <c r="Z88" s="34">
        <f>IFERROR(VLOOKUP(B88,'[1]1-BASE'!D$1:DA$65536,31,0),"")</f>
        <v>0</v>
      </c>
      <c r="AA88" s="34">
        <f>IFERROR(VLOOKUP(B88,'[1]1-BASE'!D$1:DA$65536,32,0),"")</f>
        <v>0</v>
      </c>
      <c r="AB88" s="34">
        <f>IFERROR(VLOOKUP(B88,'[1]1-BASE'!D$1:DA$65536,33,0),"")</f>
        <v>0</v>
      </c>
      <c r="AC88" s="34">
        <f>IFERROR(VLOOKUP(B88,'[1]1-BASE'!D$1:DA$65536,34,0),"")</f>
        <v>0</v>
      </c>
      <c r="AD88" s="34">
        <f>IFERROR(VLOOKUP(B88,'[1]1-BASE'!D$1:DA$65536,35,0),"")</f>
        <v>0</v>
      </c>
      <c r="AE88" s="34">
        <f>IFERROR(VLOOKUP(B88,'[1]1-BASE'!D$1:DA$65536,36,0),"")</f>
        <v>0</v>
      </c>
      <c r="AF88" s="34">
        <f>IFERROR(VLOOKUP(B88,'[1]1-BASE'!D$1:DA$65536,37,0),"")</f>
        <v>0</v>
      </c>
      <c r="AG88" s="34">
        <f>IFERROR(VLOOKUP(B88,'[1]1-BASE'!D$1:DA$65536,38,0),"")</f>
        <v>0</v>
      </c>
      <c r="AH88" s="34">
        <f>IFERROR(VLOOKUP(B88,'[1]1-BASE'!D$1:DA$65536,39,0),"")</f>
        <v>0</v>
      </c>
      <c r="AI88" s="34">
        <f>IFERROR(VLOOKUP(B88,'[1]1-BASE'!D$1:DA$65536,40,0),"")</f>
        <v>0</v>
      </c>
      <c r="AJ88" s="34">
        <f>IFERROR(VLOOKUP(B88,'[1]1-BASE'!D$1:DA$65536,41,0),"")</f>
        <v>0</v>
      </c>
      <c r="AK88" s="34">
        <f>IFERROR(VLOOKUP(B88,'[1]1-BASE'!D$1:DA$65536,42,0),"")</f>
        <v>0</v>
      </c>
      <c r="AL88" s="34">
        <f>IFERROR(VLOOKUP(B88,'[1]1-BASE'!D$1:DA$65536,43,0),"")</f>
        <v>0</v>
      </c>
      <c r="AM88" s="34">
        <f>IFERROR(VLOOKUP(B88,'[1]1-BASE'!D$1:DA$65536,44,0),"")</f>
        <v>0</v>
      </c>
      <c r="AN88" s="34">
        <f>IFERROR(VLOOKUP(B88,'[1]1-BASE'!D$1:DA$65536,45,0),"")</f>
        <v>0</v>
      </c>
      <c r="AO88" s="34">
        <f>IFERROR(VLOOKUP(B88,'[1]1-BASE'!D$1:DA$65536,46,0),"")</f>
        <v>0</v>
      </c>
      <c r="AP88" s="34">
        <f>IFERROR(VLOOKUP(B88,'[1]1-BASE'!D$1:DA$65536,47,0),"")</f>
        <v>0</v>
      </c>
      <c r="AQ88" s="34">
        <f>IFERROR(VLOOKUP(B88,'[1]1-BASE'!D$1:DA$65536,48,0),"")</f>
        <v>0</v>
      </c>
      <c r="AR88" s="34">
        <f>IFERROR(VLOOKUP(B88,'[1]1-BASE'!D$1:DA$65536,49,0),"")</f>
        <v>0</v>
      </c>
      <c r="AS88" s="34">
        <f>IFERROR(VLOOKUP(B88,'[1]1-BASE'!D$1:DA$65536,50,0),"")</f>
        <v>0</v>
      </c>
      <c r="AT88" s="34">
        <f>IFERROR(VLOOKUP(B88,'[1]1-BASE'!D$1:DA$65536,51,0),"")</f>
        <v>0</v>
      </c>
      <c r="AU88" s="34">
        <f>IFERROR(VLOOKUP(B88,'[1]1-BASE'!D$1:DA$65536,52,0),"")</f>
        <v>0</v>
      </c>
      <c r="AV88" s="34">
        <f>IFERROR(VLOOKUP(B88,'[1]1-BASE'!D$1:DA$65536,53,0),"")</f>
        <v>0</v>
      </c>
      <c r="AW88" s="34">
        <f>IFERROR(VLOOKUP(B88,'[1]1-BASE'!D$1:DA$65536,54,0),"")</f>
        <v>0</v>
      </c>
      <c r="AX88" s="34">
        <f>IFERROR(VLOOKUP(B88,'[1]1-BASE'!D$1:DA$65536,55,0),"")</f>
        <v>0</v>
      </c>
      <c r="AY88" s="34">
        <f>IFERROR(VLOOKUP(B88,'[1]1-BASE'!D$1:DA$65536,87,0),"")</f>
        <v>0</v>
      </c>
      <c r="AZ88" s="34">
        <f>IFERROR(VLOOKUP(B88,'[1]1-BASE'!D$1:DA$65536,86,0),"")</f>
        <v>0</v>
      </c>
      <c r="BA88" s="34">
        <f>IFERROR(VLOOKUP(B88,'[1]1-BASE'!D$1:DA$65536,76,0),"")</f>
        <v>0</v>
      </c>
      <c r="BB88" s="34">
        <f>IFERROR(VLOOKUP(B88,'[1]1-BASE'!D$1:DA$65536,77,0),"")</f>
        <v>0</v>
      </c>
      <c r="BC88" s="34">
        <f>IFERROR(VLOOKUP(B88,'[1]1-BASE'!D$1:DA$65536,78,0),"")</f>
        <v>0</v>
      </c>
      <c r="BD88" s="34">
        <f>IFERROR(VLOOKUP(B88,'[1]1-BASE'!D$1:DA$65536,79,0),"")</f>
        <v>0</v>
      </c>
      <c r="BE88" s="34">
        <f>IFERROR(VLOOKUP(B88,'[1]1-BASE'!D$1:DA$65536,80,0),"")</f>
        <v>0</v>
      </c>
      <c r="BF88" s="34">
        <f>IFERROR(VLOOKUP(B88,'[1]1-BASE'!D$1:DA$65536,83,0),"")</f>
        <v>0</v>
      </c>
      <c r="BG88" s="34">
        <f>IFERROR(VLOOKUP(B88,'[1]1-BASE'!D$1:DA$65536,84,0),"")</f>
        <v>0</v>
      </c>
      <c r="BH88" s="34">
        <f>IFERROR(VLOOKUP(B88,'[1]1-BASE'!D$1:DA$65536,81,0),"")</f>
        <v>0</v>
      </c>
      <c r="BI88" s="34">
        <f>IFERROR(VLOOKUP(B88,'[1]1-BASE'!D$1:DA$65536,85,0),"")</f>
        <v>0</v>
      </c>
      <c r="BJ88" s="34">
        <f>IFERROR(VLOOKUP(B88,'[1]1-BASE'!D$1:DA$65536,56,0),"")</f>
        <v>0</v>
      </c>
      <c r="BK88" s="34">
        <f>IFERROR(VLOOKUP(B88,'[1]1-BASE'!D$1:DA$65536,58,0),"")</f>
        <v>0</v>
      </c>
      <c r="BL88" s="34">
        <f>IFERROR(VLOOKUP(B88,'[1]1-BASE'!D$1:DA$65536,59,0),"")</f>
        <v>0</v>
      </c>
      <c r="BM88" s="34">
        <f>IFERROR(VLOOKUP(B88,'[1]1-BASE'!D$1:DA$65536,61,0),"")</f>
        <v>0</v>
      </c>
      <c r="BN88" s="34">
        <f>IFERROR(VLOOKUP(B88,'[1]1-BASE'!D$1:DA$65536,63,0),"")</f>
        <v>0</v>
      </c>
      <c r="BO88" s="34">
        <f>IFERROR(VLOOKUP(B88,'[1]1-BASE'!D$1:DA$65536,65,0),"")</f>
        <v>0</v>
      </c>
      <c r="BP88" s="34">
        <f>IFERROR(VLOOKUP(B88,'[1]1-BASE'!D$1:DA$65536,57,0),"")</f>
        <v>0</v>
      </c>
      <c r="BQ88" s="34">
        <f>IFERROR(VLOOKUP(B88,'[1]1-BASE'!D$1:DA$65536,60,0),"")</f>
        <v>0</v>
      </c>
      <c r="BR88" s="34">
        <f>IFERROR(VLOOKUP(B88,'[1]1-BASE'!D$1:DA$65536,62,0),"")</f>
        <v>0</v>
      </c>
      <c r="BS88" s="34">
        <f>IFERROR(VLOOKUP(B88,'[1]1-BASE'!D$1:DA$65536,64,0),"")</f>
        <v>0</v>
      </c>
      <c r="BT88" s="34">
        <f>IFERROR(VLOOKUP(B88,'[1]1-BASE'!D$1:DA$65536,66,0),"")</f>
        <v>0</v>
      </c>
      <c r="BU88" s="34">
        <f>IFERROR(VLOOKUP(B88,'[1]1-BASE'!D$1:DA$65536,67,0),"")</f>
        <v>0</v>
      </c>
      <c r="BV88" s="34">
        <f>IFERROR(VLOOKUP(B88,'[1]1-BASE'!D$1:DA$65536,68,0),"")</f>
        <v>0</v>
      </c>
      <c r="BW88" s="34">
        <f>IFERROR(VLOOKUP(B88,'[1]1-BASE'!D$1:DA$65536,69,0),"")</f>
        <v>2</v>
      </c>
      <c r="BX88" s="34">
        <f>IFERROR(VLOOKUP(B88,'[1]1-BASE'!D$1:DA$65536,70,0),"")</f>
        <v>3</v>
      </c>
      <c r="BY88" s="34">
        <f>IFERROR(VLOOKUP(B88,'[1]1-BASE'!D$1:DA$65536,71,0),"")</f>
        <v>5</v>
      </c>
      <c r="BZ88" s="34">
        <f>IFERROR(VLOOKUP(B88,'[1]1-BASE'!D$1:DA$65536,72,0),"")</f>
        <v>5</v>
      </c>
      <c r="CA88" s="34">
        <f>IFERROR(VLOOKUP(B88,'[1]1-BASE'!D$1:DA$65536,73,0),"")</f>
        <v>0</v>
      </c>
      <c r="CB88" s="34">
        <f>IFERROR(VLOOKUP(B88,'[1]1-BASE'!D$1:DA$65536,74,0),"")</f>
        <v>0</v>
      </c>
      <c r="CC88" s="34">
        <f>IFERROR(VLOOKUP(B88,'[1]1-BASE'!D$1:DA$65536,75,0),"")</f>
        <v>0</v>
      </c>
      <c r="CD88" s="34">
        <f>IFERROR(VLOOKUP(B88,'[1]1-BASE'!D$1:DA$65536,82,0),"")</f>
        <v>0</v>
      </c>
    </row>
    <row r="89" spans="1:82" s="35" customFormat="1" ht="75" customHeight="1">
      <c r="A89" s="27"/>
      <c r="B89" s="28" t="s">
        <v>192</v>
      </c>
      <c r="C89" s="29" t="str">
        <f>IFERROR(VLOOKUP(B89,'[1]1-BASE'!D$1:CB$65536,2,0),"")</f>
        <v>303LD90</v>
      </c>
      <c r="D89" s="29" t="str">
        <f>IFERROR(VLOOKUP(B89,'[1]1-BASE'!D$1:CB$65536,3,0),"")</f>
        <v>ASTON SWEAT</v>
      </c>
      <c r="E89" s="29" t="str">
        <f>IFERROR(VLOOKUP(B89,'[1]1-BASE'!D$1:CB$65536,4,0),"")</f>
        <v>005</v>
      </c>
      <c r="F89" s="29" t="str">
        <f>IFERROR(VLOOKUP(B89,'[1]1-BASE'!D$1:CB$65536,5,0),"")</f>
        <v>BLACK</v>
      </c>
      <c r="G89" s="27" t="str">
        <f>IFERROR(VLOOKUP(B89,'[1]1-BASE'!D$1:CB$65536,15,0),"")</f>
        <v>HIVER 2016</v>
      </c>
      <c r="H89" s="27" t="str">
        <f>IFERROR(VLOOKUP(B89,'[1]1-BASE'!D$1:CB$65536,17,0),"")</f>
        <v>MAN</v>
      </c>
      <c r="I89" s="30">
        <f>IFERROR(VLOOKUP(B89,'[1]1-BASE'!D$1:CB$65536,7,0),"")</f>
        <v>65</v>
      </c>
      <c r="J89" s="31">
        <f t="shared" si="2"/>
        <v>32.5</v>
      </c>
      <c r="K89" s="30">
        <f>IFERROR(VLOOKUP(B89,'[1]1-BASE'!D$1:CB$65536,8,0),"")</f>
        <v>0</v>
      </c>
      <c r="L89" s="31">
        <f t="shared" si="3"/>
        <v>0</v>
      </c>
      <c r="M89" s="29" t="str">
        <f>IFERROR(VLOOKUP(B89,'[1]1-BASE'!D$1:CB$65536,18,0),"")</f>
        <v>(vide)</v>
      </c>
      <c r="N89" s="32" t="str">
        <f>IFERROR(VLOOKUP(B89,'[1]1-BASE'!D$1:CB$65536,19,0),"")</f>
        <v>PCS</v>
      </c>
      <c r="O89" s="32">
        <f>IFERROR(VLOOKUP(B89,'[1]1-BASE'!D$1:CB$65536,20,0),"")</f>
        <v>17</v>
      </c>
      <c r="P89" s="33">
        <f>IFERROR(VLOOKUP(B89,'[1]1-BASE'!D$1:CB$65536,21,0),"")</f>
        <v>17</v>
      </c>
      <c r="Q89" s="34">
        <f>IFERROR(VLOOKUP(B89,'[1]1-BASE'!D$1:DA$65536,22,0),"")</f>
        <v>0</v>
      </c>
      <c r="R89" s="34">
        <f>IFERROR(VLOOKUP(B89,'[1]1-BASE'!D$1:DA$65536,23,0),"")</f>
        <v>0</v>
      </c>
      <c r="S89" s="34">
        <f>IFERROR(VLOOKUP(B89,'[1]1-BASE'!D$1:DA$65536,24,0),"")</f>
        <v>0</v>
      </c>
      <c r="T89" s="34">
        <f>IFERROR(VLOOKUP(B89,'[1]1-BASE'!D$1:DA$65536,25,0),"")</f>
        <v>0</v>
      </c>
      <c r="U89" s="34">
        <f>IFERROR(VLOOKUP(B89,'[1]1-BASE'!D$1:DA$65536,26,0),"")</f>
        <v>0</v>
      </c>
      <c r="V89" s="34">
        <f>IFERROR(VLOOKUP(B89,'[1]1-BASE'!D$1:DA$65536,27,0),"")</f>
        <v>0</v>
      </c>
      <c r="W89" s="34">
        <f>IFERROR(VLOOKUP(B89,'[1]1-BASE'!D$1:DA$65536,28,0),"")</f>
        <v>0</v>
      </c>
      <c r="X89" s="34">
        <f>IFERROR(VLOOKUP(B89,'[1]1-BASE'!D$1:DA$65536,29,0),"")</f>
        <v>0</v>
      </c>
      <c r="Y89" s="34">
        <f>IFERROR(VLOOKUP(B89,'[1]1-BASE'!D$1:DA$65536,30,0),"")</f>
        <v>0</v>
      </c>
      <c r="Z89" s="34">
        <f>IFERROR(VLOOKUP(B89,'[1]1-BASE'!D$1:DA$65536,31,0),"")</f>
        <v>0</v>
      </c>
      <c r="AA89" s="34">
        <f>IFERROR(VLOOKUP(B89,'[1]1-BASE'!D$1:DA$65536,32,0),"")</f>
        <v>0</v>
      </c>
      <c r="AB89" s="34">
        <f>IFERROR(VLOOKUP(B89,'[1]1-BASE'!D$1:DA$65536,33,0),"")</f>
        <v>0</v>
      </c>
      <c r="AC89" s="34">
        <f>IFERROR(VLOOKUP(B89,'[1]1-BASE'!D$1:DA$65536,34,0),"")</f>
        <v>0</v>
      </c>
      <c r="AD89" s="34">
        <f>IFERROR(VLOOKUP(B89,'[1]1-BASE'!D$1:DA$65536,35,0),"")</f>
        <v>0</v>
      </c>
      <c r="AE89" s="34">
        <f>IFERROR(VLOOKUP(B89,'[1]1-BASE'!D$1:DA$65536,36,0),"")</f>
        <v>0</v>
      </c>
      <c r="AF89" s="34">
        <f>IFERROR(VLOOKUP(B89,'[1]1-BASE'!D$1:DA$65536,37,0),"")</f>
        <v>0</v>
      </c>
      <c r="AG89" s="34">
        <f>IFERROR(VLOOKUP(B89,'[1]1-BASE'!D$1:DA$65536,38,0),"")</f>
        <v>0</v>
      </c>
      <c r="AH89" s="34">
        <f>IFERROR(VLOOKUP(B89,'[1]1-BASE'!D$1:DA$65536,39,0),"")</f>
        <v>0</v>
      </c>
      <c r="AI89" s="34">
        <f>IFERROR(VLOOKUP(B89,'[1]1-BASE'!D$1:DA$65536,40,0),"")</f>
        <v>0</v>
      </c>
      <c r="AJ89" s="34">
        <f>IFERROR(VLOOKUP(B89,'[1]1-BASE'!D$1:DA$65536,41,0),"")</f>
        <v>0</v>
      </c>
      <c r="AK89" s="34">
        <f>IFERROR(VLOOKUP(B89,'[1]1-BASE'!D$1:DA$65536,42,0),"")</f>
        <v>0</v>
      </c>
      <c r="AL89" s="34">
        <f>IFERROR(VLOOKUP(B89,'[1]1-BASE'!D$1:DA$65536,43,0),"")</f>
        <v>0</v>
      </c>
      <c r="AM89" s="34">
        <f>IFERROR(VLOOKUP(B89,'[1]1-BASE'!D$1:DA$65536,44,0),"")</f>
        <v>0</v>
      </c>
      <c r="AN89" s="34">
        <f>IFERROR(VLOOKUP(B89,'[1]1-BASE'!D$1:DA$65536,45,0),"")</f>
        <v>0</v>
      </c>
      <c r="AO89" s="34">
        <f>IFERROR(VLOOKUP(B89,'[1]1-BASE'!D$1:DA$65536,46,0),"")</f>
        <v>0</v>
      </c>
      <c r="AP89" s="34">
        <f>IFERROR(VLOOKUP(B89,'[1]1-BASE'!D$1:DA$65536,47,0),"")</f>
        <v>0</v>
      </c>
      <c r="AQ89" s="34">
        <f>IFERROR(VLOOKUP(B89,'[1]1-BASE'!D$1:DA$65536,48,0),"")</f>
        <v>0</v>
      </c>
      <c r="AR89" s="34">
        <f>IFERROR(VLOOKUP(B89,'[1]1-BASE'!D$1:DA$65536,49,0),"")</f>
        <v>0</v>
      </c>
      <c r="AS89" s="34">
        <f>IFERROR(VLOOKUP(B89,'[1]1-BASE'!D$1:DA$65536,50,0),"")</f>
        <v>0</v>
      </c>
      <c r="AT89" s="34">
        <f>IFERROR(VLOOKUP(B89,'[1]1-BASE'!D$1:DA$65536,51,0),"")</f>
        <v>0</v>
      </c>
      <c r="AU89" s="34">
        <f>IFERROR(VLOOKUP(B89,'[1]1-BASE'!D$1:DA$65536,52,0),"")</f>
        <v>0</v>
      </c>
      <c r="AV89" s="34">
        <f>IFERROR(VLOOKUP(B89,'[1]1-BASE'!D$1:DA$65536,53,0),"")</f>
        <v>0</v>
      </c>
      <c r="AW89" s="34">
        <f>IFERROR(VLOOKUP(B89,'[1]1-BASE'!D$1:DA$65536,54,0),"")</f>
        <v>0</v>
      </c>
      <c r="AX89" s="34">
        <f>IFERROR(VLOOKUP(B89,'[1]1-BASE'!D$1:DA$65536,55,0),"")</f>
        <v>0</v>
      </c>
      <c r="AY89" s="34">
        <f>IFERROR(VLOOKUP(B89,'[1]1-BASE'!D$1:DA$65536,87,0),"")</f>
        <v>0</v>
      </c>
      <c r="AZ89" s="34">
        <f>IFERROR(VLOOKUP(B89,'[1]1-BASE'!D$1:DA$65536,86,0),"")</f>
        <v>0</v>
      </c>
      <c r="BA89" s="34">
        <f>IFERROR(VLOOKUP(B89,'[1]1-BASE'!D$1:DA$65536,76,0),"")</f>
        <v>0</v>
      </c>
      <c r="BB89" s="34">
        <f>IFERROR(VLOOKUP(B89,'[1]1-BASE'!D$1:DA$65536,77,0),"")</f>
        <v>0</v>
      </c>
      <c r="BC89" s="34">
        <f>IFERROR(VLOOKUP(B89,'[1]1-BASE'!D$1:DA$65536,78,0),"")</f>
        <v>0</v>
      </c>
      <c r="BD89" s="34">
        <f>IFERROR(VLOOKUP(B89,'[1]1-BASE'!D$1:DA$65536,79,0),"")</f>
        <v>0</v>
      </c>
      <c r="BE89" s="34">
        <f>IFERROR(VLOOKUP(B89,'[1]1-BASE'!D$1:DA$65536,80,0),"")</f>
        <v>0</v>
      </c>
      <c r="BF89" s="34">
        <f>IFERROR(VLOOKUP(B89,'[1]1-BASE'!D$1:DA$65536,83,0),"")</f>
        <v>0</v>
      </c>
      <c r="BG89" s="34">
        <f>IFERROR(VLOOKUP(B89,'[1]1-BASE'!D$1:DA$65536,84,0),"")</f>
        <v>0</v>
      </c>
      <c r="BH89" s="34">
        <f>IFERROR(VLOOKUP(B89,'[1]1-BASE'!D$1:DA$65536,81,0),"")</f>
        <v>0</v>
      </c>
      <c r="BI89" s="34">
        <f>IFERROR(VLOOKUP(B89,'[1]1-BASE'!D$1:DA$65536,85,0),"")</f>
        <v>0</v>
      </c>
      <c r="BJ89" s="34">
        <f>IFERROR(VLOOKUP(B89,'[1]1-BASE'!D$1:DA$65536,56,0),"")</f>
        <v>0</v>
      </c>
      <c r="BK89" s="34">
        <f>IFERROR(VLOOKUP(B89,'[1]1-BASE'!D$1:DA$65536,58,0),"")</f>
        <v>0</v>
      </c>
      <c r="BL89" s="34">
        <f>IFERROR(VLOOKUP(B89,'[1]1-BASE'!D$1:DA$65536,59,0),"")</f>
        <v>0</v>
      </c>
      <c r="BM89" s="34">
        <f>IFERROR(VLOOKUP(B89,'[1]1-BASE'!D$1:DA$65536,61,0),"")</f>
        <v>0</v>
      </c>
      <c r="BN89" s="34">
        <f>IFERROR(VLOOKUP(B89,'[1]1-BASE'!D$1:DA$65536,63,0),"")</f>
        <v>0</v>
      </c>
      <c r="BO89" s="34">
        <f>IFERROR(VLOOKUP(B89,'[1]1-BASE'!D$1:DA$65536,65,0),"")</f>
        <v>0</v>
      </c>
      <c r="BP89" s="34">
        <f>IFERROR(VLOOKUP(B89,'[1]1-BASE'!D$1:DA$65536,57,0),"")</f>
        <v>0</v>
      </c>
      <c r="BQ89" s="34">
        <f>IFERROR(VLOOKUP(B89,'[1]1-BASE'!D$1:DA$65536,60,0),"")</f>
        <v>0</v>
      </c>
      <c r="BR89" s="34">
        <f>IFERROR(VLOOKUP(B89,'[1]1-BASE'!D$1:DA$65536,62,0),"")</f>
        <v>0</v>
      </c>
      <c r="BS89" s="34">
        <f>IFERROR(VLOOKUP(B89,'[1]1-BASE'!D$1:DA$65536,64,0),"")</f>
        <v>0</v>
      </c>
      <c r="BT89" s="34">
        <f>IFERROR(VLOOKUP(B89,'[1]1-BASE'!D$1:DA$65536,66,0),"")</f>
        <v>0</v>
      </c>
      <c r="BU89" s="34">
        <f>IFERROR(VLOOKUP(B89,'[1]1-BASE'!D$1:DA$65536,67,0),"")</f>
        <v>0</v>
      </c>
      <c r="BV89" s="34">
        <f>IFERROR(VLOOKUP(B89,'[1]1-BASE'!D$1:DA$65536,68,0),"")</f>
        <v>0</v>
      </c>
      <c r="BW89" s="34">
        <f>IFERROR(VLOOKUP(B89,'[1]1-BASE'!D$1:DA$65536,69,0),"")</f>
        <v>5</v>
      </c>
      <c r="BX89" s="34">
        <f>IFERROR(VLOOKUP(B89,'[1]1-BASE'!D$1:DA$65536,70,0),"")</f>
        <v>3</v>
      </c>
      <c r="BY89" s="34">
        <f>IFERROR(VLOOKUP(B89,'[1]1-BASE'!D$1:DA$65536,71,0),"")</f>
        <v>5</v>
      </c>
      <c r="BZ89" s="34">
        <f>IFERROR(VLOOKUP(B89,'[1]1-BASE'!D$1:DA$65536,72,0),"")</f>
        <v>4</v>
      </c>
      <c r="CA89" s="34">
        <f>IFERROR(VLOOKUP(B89,'[1]1-BASE'!D$1:DA$65536,73,0),"")</f>
        <v>0</v>
      </c>
      <c r="CB89" s="34">
        <f>IFERROR(VLOOKUP(B89,'[1]1-BASE'!D$1:DA$65536,74,0),"")</f>
        <v>0</v>
      </c>
      <c r="CC89" s="34">
        <f>IFERROR(VLOOKUP(B89,'[1]1-BASE'!D$1:DA$65536,75,0),"")</f>
        <v>0</v>
      </c>
      <c r="CD89" s="34">
        <f>IFERROR(VLOOKUP(B89,'[1]1-BASE'!D$1:DA$65536,82,0),"")</f>
        <v>0</v>
      </c>
    </row>
    <row r="90" spans="1:82" s="35" customFormat="1" ht="75" customHeight="1">
      <c r="A90" s="27"/>
      <c r="B90" s="28" t="s">
        <v>193</v>
      </c>
      <c r="C90" s="29" t="str">
        <f>IFERROR(VLOOKUP(B90,'[1]1-BASE'!D$1:CB$65536,2,0),"")</f>
        <v>303LDD0</v>
      </c>
      <c r="D90" s="29" t="str">
        <f>IFERROR(VLOOKUP(B90,'[1]1-BASE'!D$1:CB$65536,3,0),"")</f>
        <v>GREENOCK PANTS</v>
      </c>
      <c r="E90" s="29" t="str">
        <f>IFERROR(VLOOKUP(B90,'[1]1-BASE'!D$1:CB$65536,4,0),"")</f>
        <v>005</v>
      </c>
      <c r="F90" s="29" t="str">
        <f>IFERROR(VLOOKUP(B90,'[1]1-BASE'!D$1:CB$65536,5,0),"")</f>
        <v>BLACK</v>
      </c>
      <c r="G90" s="27" t="str">
        <f>IFERROR(VLOOKUP(B90,'[1]1-BASE'!D$1:CB$65536,15,0),"")</f>
        <v>HIVER 2016</v>
      </c>
      <c r="H90" s="27" t="str">
        <f>IFERROR(VLOOKUP(B90,'[1]1-BASE'!D$1:CB$65536,17,0),"")</f>
        <v>MAN</v>
      </c>
      <c r="I90" s="30">
        <f>IFERROR(VLOOKUP(B90,'[1]1-BASE'!D$1:CB$65536,7,0),"")</f>
        <v>70</v>
      </c>
      <c r="J90" s="31">
        <f t="shared" si="2"/>
        <v>35</v>
      </c>
      <c r="K90" s="30">
        <f>IFERROR(VLOOKUP(B90,'[1]1-BASE'!D$1:CB$65536,8,0),"")</f>
        <v>0</v>
      </c>
      <c r="L90" s="31">
        <f t="shared" si="3"/>
        <v>0</v>
      </c>
      <c r="M90" s="29" t="str">
        <f>IFERROR(VLOOKUP(B90,'[1]1-BASE'!D$1:CB$65536,18,0),"")</f>
        <v>(vide)</v>
      </c>
      <c r="N90" s="32" t="str">
        <f>IFERROR(VLOOKUP(B90,'[1]1-BASE'!D$1:CB$65536,19,0),"")</f>
        <v>PCS</v>
      </c>
      <c r="O90" s="32">
        <f>IFERROR(VLOOKUP(B90,'[1]1-BASE'!D$1:CB$65536,20,0),"")</f>
        <v>14</v>
      </c>
      <c r="P90" s="33">
        <f>IFERROR(VLOOKUP(B90,'[1]1-BASE'!D$1:CB$65536,21,0),"")</f>
        <v>14</v>
      </c>
      <c r="Q90" s="34">
        <f>IFERROR(VLOOKUP(B90,'[1]1-BASE'!D$1:DA$65536,22,0),"")</f>
        <v>0</v>
      </c>
      <c r="R90" s="34">
        <f>IFERROR(VLOOKUP(B90,'[1]1-BASE'!D$1:DA$65536,23,0),"")</f>
        <v>0</v>
      </c>
      <c r="S90" s="34">
        <f>IFERROR(VLOOKUP(B90,'[1]1-BASE'!D$1:DA$65536,24,0),"")</f>
        <v>0</v>
      </c>
      <c r="T90" s="34">
        <f>IFERROR(VLOOKUP(B90,'[1]1-BASE'!D$1:DA$65536,25,0),"")</f>
        <v>0</v>
      </c>
      <c r="U90" s="34">
        <f>IFERROR(VLOOKUP(B90,'[1]1-BASE'!D$1:DA$65536,26,0),"")</f>
        <v>0</v>
      </c>
      <c r="V90" s="34">
        <f>IFERROR(VLOOKUP(B90,'[1]1-BASE'!D$1:DA$65536,27,0),"")</f>
        <v>0</v>
      </c>
      <c r="W90" s="34">
        <f>IFERROR(VLOOKUP(B90,'[1]1-BASE'!D$1:DA$65536,28,0),"")</f>
        <v>0</v>
      </c>
      <c r="X90" s="34">
        <f>IFERROR(VLOOKUP(B90,'[1]1-BASE'!D$1:DA$65536,29,0),"")</f>
        <v>0</v>
      </c>
      <c r="Y90" s="34">
        <f>IFERROR(VLOOKUP(B90,'[1]1-BASE'!D$1:DA$65536,30,0),"")</f>
        <v>0</v>
      </c>
      <c r="Z90" s="34">
        <f>IFERROR(VLOOKUP(B90,'[1]1-BASE'!D$1:DA$65536,31,0),"")</f>
        <v>0</v>
      </c>
      <c r="AA90" s="34">
        <f>IFERROR(VLOOKUP(B90,'[1]1-BASE'!D$1:DA$65536,32,0),"")</f>
        <v>0</v>
      </c>
      <c r="AB90" s="34">
        <f>IFERROR(VLOOKUP(B90,'[1]1-BASE'!D$1:DA$65536,33,0),"")</f>
        <v>0</v>
      </c>
      <c r="AC90" s="34">
        <f>IFERROR(VLOOKUP(B90,'[1]1-BASE'!D$1:DA$65536,34,0),"")</f>
        <v>0</v>
      </c>
      <c r="AD90" s="34">
        <f>IFERROR(VLOOKUP(B90,'[1]1-BASE'!D$1:DA$65536,35,0),"")</f>
        <v>0</v>
      </c>
      <c r="AE90" s="34">
        <f>IFERROR(VLOOKUP(B90,'[1]1-BASE'!D$1:DA$65536,36,0),"")</f>
        <v>0</v>
      </c>
      <c r="AF90" s="34">
        <f>IFERROR(VLOOKUP(B90,'[1]1-BASE'!D$1:DA$65536,37,0),"")</f>
        <v>0</v>
      </c>
      <c r="AG90" s="34">
        <f>IFERROR(VLOOKUP(B90,'[1]1-BASE'!D$1:DA$65536,38,0),"")</f>
        <v>0</v>
      </c>
      <c r="AH90" s="34">
        <f>IFERROR(VLOOKUP(B90,'[1]1-BASE'!D$1:DA$65536,39,0),"")</f>
        <v>0</v>
      </c>
      <c r="AI90" s="34">
        <f>IFERROR(VLOOKUP(B90,'[1]1-BASE'!D$1:DA$65536,40,0),"")</f>
        <v>0</v>
      </c>
      <c r="AJ90" s="34">
        <f>IFERROR(VLOOKUP(B90,'[1]1-BASE'!D$1:DA$65536,41,0),"")</f>
        <v>0</v>
      </c>
      <c r="AK90" s="34">
        <f>IFERROR(VLOOKUP(B90,'[1]1-BASE'!D$1:DA$65536,42,0),"")</f>
        <v>0</v>
      </c>
      <c r="AL90" s="34">
        <f>IFERROR(VLOOKUP(B90,'[1]1-BASE'!D$1:DA$65536,43,0),"")</f>
        <v>0</v>
      </c>
      <c r="AM90" s="34">
        <f>IFERROR(VLOOKUP(B90,'[1]1-BASE'!D$1:DA$65536,44,0),"")</f>
        <v>0</v>
      </c>
      <c r="AN90" s="34">
        <f>IFERROR(VLOOKUP(B90,'[1]1-BASE'!D$1:DA$65536,45,0),"")</f>
        <v>0</v>
      </c>
      <c r="AO90" s="34">
        <f>IFERROR(VLOOKUP(B90,'[1]1-BASE'!D$1:DA$65536,46,0),"")</f>
        <v>0</v>
      </c>
      <c r="AP90" s="34">
        <f>IFERROR(VLOOKUP(B90,'[1]1-BASE'!D$1:DA$65536,47,0),"")</f>
        <v>0</v>
      </c>
      <c r="AQ90" s="34">
        <f>IFERROR(VLOOKUP(B90,'[1]1-BASE'!D$1:DA$65536,48,0),"")</f>
        <v>0</v>
      </c>
      <c r="AR90" s="34">
        <f>IFERROR(VLOOKUP(B90,'[1]1-BASE'!D$1:DA$65536,49,0),"")</f>
        <v>0</v>
      </c>
      <c r="AS90" s="34">
        <f>IFERROR(VLOOKUP(B90,'[1]1-BASE'!D$1:DA$65536,50,0),"")</f>
        <v>0</v>
      </c>
      <c r="AT90" s="34">
        <f>IFERROR(VLOOKUP(B90,'[1]1-BASE'!D$1:DA$65536,51,0),"")</f>
        <v>0</v>
      </c>
      <c r="AU90" s="34">
        <f>IFERROR(VLOOKUP(B90,'[1]1-BASE'!D$1:DA$65536,52,0),"")</f>
        <v>0</v>
      </c>
      <c r="AV90" s="34">
        <f>IFERROR(VLOOKUP(B90,'[1]1-BASE'!D$1:DA$65536,53,0),"")</f>
        <v>0</v>
      </c>
      <c r="AW90" s="34">
        <f>IFERROR(VLOOKUP(B90,'[1]1-BASE'!D$1:DA$65536,54,0),"")</f>
        <v>0</v>
      </c>
      <c r="AX90" s="34">
        <f>IFERROR(VLOOKUP(B90,'[1]1-BASE'!D$1:DA$65536,55,0),"")</f>
        <v>0</v>
      </c>
      <c r="AY90" s="34">
        <f>IFERROR(VLOOKUP(B90,'[1]1-BASE'!D$1:DA$65536,87,0),"")</f>
        <v>0</v>
      </c>
      <c r="AZ90" s="34">
        <f>IFERROR(VLOOKUP(B90,'[1]1-BASE'!D$1:DA$65536,86,0),"")</f>
        <v>0</v>
      </c>
      <c r="BA90" s="34">
        <f>IFERROR(VLOOKUP(B90,'[1]1-BASE'!D$1:DA$65536,76,0),"")</f>
        <v>0</v>
      </c>
      <c r="BB90" s="34">
        <f>IFERROR(VLOOKUP(B90,'[1]1-BASE'!D$1:DA$65536,77,0),"")</f>
        <v>0</v>
      </c>
      <c r="BC90" s="34">
        <f>IFERROR(VLOOKUP(B90,'[1]1-BASE'!D$1:DA$65536,78,0),"")</f>
        <v>0</v>
      </c>
      <c r="BD90" s="34">
        <f>IFERROR(VLOOKUP(B90,'[1]1-BASE'!D$1:DA$65536,79,0),"")</f>
        <v>0</v>
      </c>
      <c r="BE90" s="34">
        <f>IFERROR(VLOOKUP(B90,'[1]1-BASE'!D$1:DA$65536,80,0),"")</f>
        <v>0</v>
      </c>
      <c r="BF90" s="34">
        <f>IFERROR(VLOOKUP(B90,'[1]1-BASE'!D$1:DA$65536,83,0),"")</f>
        <v>0</v>
      </c>
      <c r="BG90" s="34">
        <f>IFERROR(VLOOKUP(B90,'[1]1-BASE'!D$1:DA$65536,84,0),"")</f>
        <v>0</v>
      </c>
      <c r="BH90" s="34">
        <f>IFERROR(VLOOKUP(B90,'[1]1-BASE'!D$1:DA$65536,81,0),"")</f>
        <v>0</v>
      </c>
      <c r="BI90" s="34">
        <f>IFERROR(VLOOKUP(B90,'[1]1-BASE'!D$1:DA$65536,85,0),"")</f>
        <v>0</v>
      </c>
      <c r="BJ90" s="34">
        <f>IFERROR(VLOOKUP(B90,'[1]1-BASE'!D$1:DA$65536,56,0),"")</f>
        <v>0</v>
      </c>
      <c r="BK90" s="34">
        <f>IFERROR(VLOOKUP(B90,'[1]1-BASE'!D$1:DA$65536,58,0),"")</f>
        <v>0</v>
      </c>
      <c r="BL90" s="34">
        <f>IFERROR(VLOOKUP(B90,'[1]1-BASE'!D$1:DA$65536,59,0),"")</f>
        <v>0</v>
      </c>
      <c r="BM90" s="34">
        <f>IFERROR(VLOOKUP(B90,'[1]1-BASE'!D$1:DA$65536,61,0),"")</f>
        <v>0</v>
      </c>
      <c r="BN90" s="34">
        <f>IFERROR(VLOOKUP(B90,'[1]1-BASE'!D$1:DA$65536,63,0),"")</f>
        <v>0</v>
      </c>
      <c r="BO90" s="34">
        <f>IFERROR(VLOOKUP(B90,'[1]1-BASE'!D$1:DA$65536,65,0),"")</f>
        <v>0</v>
      </c>
      <c r="BP90" s="34">
        <f>IFERROR(VLOOKUP(B90,'[1]1-BASE'!D$1:DA$65536,57,0),"")</f>
        <v>0</v>
      </c>
      <c r="BQ90" s="34">
        <f>IFERROR(VLOOKUP(B90,'[1]1-BASE'!D$1:DA$65536,60,0),"")</f>
        <v>0</v>
      </c>
      <c r="BR90" s="34">
        <f>IFERROR(VLOOKUP(B90,'[1]1-BASE'!D$1:DA$65536,62,0),"")</f>
        <v>0</v>
      </c>
      <c r="BS90" s="34">
        <f>IFERROR(VLOOKUP(B90,'[1]1-BASE'!D$1:DA$65536,64,0),"")</f>
        <v>0</v>
      </c>
      <c r="BT90" s="34">
        <f>IFERROR(VLOOKUP(B90,'[1]1-BASE'!D$1:DA$65536,66,0),"")</f>
        <v>0</v>
      </c>
      <c r="BU90" s="34">
        <f>IFERROR(VLOOKUP(B90,'[1]1-BASE'!D$1:DA$65536,67,0),"")</f>
        <v>0</v>
      </c>
      <c r="BV90" s="34">
        <f>IFERROR(VLOOKUP(B90,'[1]1-BASE'!D$1:DA$65536,68,0),"")</f>
        <v>0</v>
      </c>
      <c r="BW90" s="34">
        <f>IFERROR(VLOOKUP(B90,'[1]1-BASE'!D$1:DA$65536,69,0),"")</f>
        <v>4</v>
      </c>
      <c r="BX90" s="34">
        <f>IFERROR(VLOOKUP(B90,'[1]1-BASE'!D$1:DA$65536,70,0),"")</f>
        <v>5</v>
      </c>
      <c r="BY90" s="34">
        <f>IFERROR(VLOOKUP(B90,'[1]1-BASE'!D$1:DA$65536,71,0),"")</f>
        <v>5</v>
      </c>
      <c r="BZ90" s="34">
        <f>IFERROR(VLOOKUP(B90,'[1]1-BASE'!D$1:DA$65536,72,0),"")</f>
        <v>0</v>
      </c>
      <c r="CA90" s="34">
        <f>IFERROR(VLOOKUP(B90,'[1]1-BASE'!D$1:DA$65536,73,0),"")</f>
        <v>0</v>
      </c>
      <c r="CB90" s="34">
        <f>IFERROR(VLOOKUP(B90,'[1]1-BASE'!D$1:DA$65536,74,0),"")</f>
        <v>0</v>
      </c>
      <c r="CC90" s="34">
        <f>IFERROR(VLOOKUP(B90,'[1]1-BASE'!D$1:DA$65536,75,0),"")</f>
        <v>0</v>
      </c>
      <c r="CD90" s="34">
        <f>IFERROR(VLOOKUP(B90,'[1]1-BASE'!D$1:DA$65536,82,0),"")</f>
        <v>0</v>
      </c>
    </row>
    <row r="91" spans="1:82" s="35" customFormat="1" ht="75" customHeight="1">
      <c r="A91" s="27"/>
      <c r="B91" s="28" t="s">
        <v>194</v>
      </c>
      <c r="C91" s="29" t="str">
        <f>IFERROR(VLOOKUP(B91,'[1]1-BASE'!D$1:CB$65536,2,0),"")</f>
        <v>303LDJ0</v>
      </c>
      <c r="D91" s="29" t="str">
        <f>IFERROR(VLOOKUP(B91,'[1]1-BASE'!D$1:CB$65536,3,0),"")</f>
        <v>HAMPDEN SWEAT</v>
      </c>
      <c r="E91" s="29" t="str">
        <f>IFERROR(VLOOKUP(B91,'[1]1-BASE'!D$1:CB$65536,4,0),"")</f>
        <v>905</v>
      </c>
      <c r="F91" s="29" t="str">
        <f>IFERROR(VLOOKUP(B91,'[1]1-BASE'!D$1:CB$65536,5,0),"")</f>
        <v>BLACK / GREY STEEL</v>
      </c>
      <c r="G91" s="27" t="str">
        <f>IFERROR(VLOOKUP(B91,'[1]1-BASE'!D$1:CB$65536,15,0),"")</f>
        <v>HIVER 2016</v>
      </c>
      <c r="H91" s="27" t="str">
        <f>IFERROR(VLOOKUP(B91,'[1]1-BASE'!D$1:CB$65536,17,0),"")</f>
        <v>MAN</v>
      </c>
      <c r="I91" s="30">
        <f>IFERROR(VLOOKUP(B91,'[1]1-BASE'!D$1:CB$65536,7,0),"")</f>
        <v>55</v>
      </c>
      <c r="J91" s="31">
        <f t="shared" si="2"/>
        <v>27.5</v>
      </c>
      <c r="K91" s="30">
        <f>IFERROR(VLOOKUP(B91,'[1]1-BASE'!D$1:CB$65536,8,0),"")</f>
        <v>0</v>
      </c>
      <c r="L91" s="31">
        <f t="shared" si="3"/>
        <v>0</v>
      </c>
      <c r="M91" s="29" t="str">
        <f>IFERROR(VLOOKUP(B91,'[1]1-BASE'!D$1:CB$65536,18,0),"")</f>
        <v>(vide)</v>
      </c>
      <c r="N91" s="32" t="str">
        <f>IFERROR(VLOOKUP(B91,'[1]1-BASE'!D$1:CB$65536,19,0),"")</f>
        <v>PCS</v>
      </c>
      <c r="O91" s="32">
        <f>IFERROR(VLOOKUP(B91,'[1]1-BASE'!D$1:CB$65536,20,0),"")</f>
        <v>13</v>
      </c>
      <c r="P91" s="33">
        <f>IFERROR(VLOOKUP(B91,'[1]1-BASE'!D$1:CB$65536,21,0),"")</f>
        <v>13</v>
      </c>
      <c r="Q91" s="34">
        <f>IFERROR(VLOOKUP(B91,'[1]1-BASE'!D$1:DA$65536,22,0),"")</f>
        <v>0</v>
      </c>
      <c r="R91" s="34">
        <f>IFERROR(VLOOKUP(B91,'[1]1-BASE'!D$1:DA$65536,23,0),"")</f>
        <v>0</v>
      </c>
      <c r="S91" s="34">
        <f>IFERROR(VLOOKUP(B91,'[1]1-BASE'!D$1:DA$65536,24,0),"")</f>
        <v>0</v>
      </c>
      <c r="T91" s="34">
        <f>IFERROR(VLOOKUP(B91,'[1]1-BASE'!D$1:DA$65536,25,0),"")</f>
        <v>0</v>
      </c>
      <c r="U91" s="34">
        <f>IFERROR(VLOOKUP(B91,'[1]1-BASE'!D$1:DA$65536,26,0),"")</f>
        <v>0</v>
      </c>
      <c r="V91" s="34">
        <f>IFERROR(VLOOKUP(B91,'[1]1-BASE'!D$1:DA$65536,27,0),"")</f>
        <v>0</v>
      </c>
      <c r="W91" s="34">
        <f>IFERROR(VLOOKUP(B91,'[1]1-BASE'!D$1:DA$65536,28,0),"")</f>
        <v>0</v>
      </c>
      <c r="X91" s="34">
        <f>IFERROR(VLOOKUP(B91,'[1]1-BASE'!D$1:DA$65536,29,0),"")</f>
        <v>0</v>
      </c>
      <c r="Y91" s="34">
        <f>IFERROR(VLOOKUP(B91,'[1]1-BASE'!D$1:DA$65536,30,0),"")</f>
        <v>0</v>
      </c>
      <c r="Z91" s="34">
        <f>IFERROR(VLOOKUP(B91,'[1]1-BASE'!D$1:DA$65536,31,0),"")</f>
        <v>0</v>
      </c>
      <c r="AA91" s="34">
        <f>IFERROR(VLOOKUP(B91,'[1]1-BASE'!D$1:DA$65536,32,0),"")</f>
        <v>0</v>
      </c>
      <c r="AB91" s="34">
        <f>IFERROR(VLOOKUP(B91,'[1]1-BASE'!D$1:DA$65536,33,0),"")</f>
        <v>0</v>
      </c>
      <c r="AC91" s="34">
        <f>IFERROR(VLOOKUP(B91,'[1]1-BASE'!D$1:DA$65536,34,0),"")</f>
        <v>0</v>
      </c>
      <c r="AD91" s="34">
        <f>IFERROR(VLOOKUP(B91,'[1]1-BASE'!D$1:DA$65536,35,0),"")</f>
        <v>0</v>
      </c>
      <c r="AE91" s="34">
        <f>IFERROR(VLOOKUP(B91,'[1]1-BASE'!D$1:DA$65536,36,0),"")</f>
        <v>0</v>
      </c>
      <c r="AF91" s="34">
        <f>IFERROR(VLOOKUP(B91,'[1]1-BASE'!D$1:DA$65536,37,0),"")</f>
        <v>0</v>
      </c>
      <c r="AG91" s="34">
        <f>IFERROR(VLOOKUP(B91,'[1]1-BASE'!D$1:DA$65536,38,0),"")</f>
        <v>0</v>
      </c>
      <c r="AH91" s="34">
        <f>IFERROR(VLOOKUP(B91,'[1]1-BASE'!D$1:DA$65536,39,0),"")</f>
        <v>0</v>
      </c>
      <c r="AI91" s="34">
        <f>IFERROR(VLOOKUP(B91,'[1]1-BASE'!D$1:DA$65536,40,0),"")</f>
        <v>0</v>
      </c>
      <c r="AJ91" s="34">
        <f>IFERROR(VLOOKUP(B91,'[1]1-BASE'!D$1:DA$65536,41,0),"")</f>
        <v>0</v>
      </c>
      <c r="AK91" s="34">
        <f>IFERROR(VLOOKUP(B91,'[1]1-BASE'!D$1:DA$65536,42,0),"")</f>
        <v>0</v>
      </c>
      <c r="AL91" s="34">
        <f>IFERROR(VLOOKUP(B91,'[1]1-BASE'!D$1:DA$65536,43,0),"")</f>
        <v>0</v>
      </c>
      <c r="AM91" s="34">
        <f>IFERROR(VLOOKUP(B91,'[1]1-BASE'!D$1:DA$65536,44,0),"")</f>
        <v>0</v>
      </c>
      <c r="AN91" s="34">
        <f>IFERROR(VLOOKUP(B91,'[1]1-BASE'!D$1:DA$65536,45,0),"")</f>
        <v>0</v>
      </c>
      <c r="AO91" s="34">
        <f>IFERROR(VLOOKUP(B91,'[1]1-BASE'!D$1:DA$65536,46,0),"")</f>
        <v>0</v>
      </c>
      <c r="AP91" s="34">
        <f>IFERROR(VLOOKUP(B91,'[1]1-BASE'!D$1:DA$65536,47,0),"")</f>
        <v>0</v>
      </c>
      <c r="AQ91" s="34">
        <f>IFERROR(VLOOKUP(B91,'[1]1-BASE'!D$1:DA$65536,48,0),"")</f>
        <v>0</v>
      </c>
      <c r="AR91" s="34">
        <f>IFERROR(VLOOKUP(B91,'[1]1-BASE'!D$1:DA$65536,49,0),"")</f>
        <v>0</v>
      </c>
      <c r="AS91" s="34">
        <f>IFERROR(VLOOKUP(B91,'[1]1-BASE'!D$1:DA$65536,50,0),"")</f>
        <v>0</v>
      </c>
      <c r="AT91" s="34">
        <f>IFERROR(VLOOKUP(B91,'[1]1-BASE'!D$1:DA$65536,51,0),"")</f>
        <v>0</v>
      </c>
      <c r="AU91" s="34">
        <f>IFERROR(VLOOKUP(B91,'[1]1-BASE'!D$1:DA$65536,52,0),"")</f>
        <v>0</v>
      </c>
      <c r="AV91" s="34">
        <f>IFERROR(VLOOKUP(B91,'[1]1-BASE'!D$1:DA$65536,53,0),"")</f>
        <v>0</v>
      </c>
      <c r="AW91" s="34">
        <f>IFERROR(VLOOKUP(B91,'[1]1-BASE'!D$1:DA$65536,54,0),"")</f>
        <v>0</v>
      </c>
      <c r="AX91" s="34">
        <f>IFERROR(VLOOKUP(B91,'[1]1-BASE'!D$1:DA$65536,55,0),"")</f>
        <v>0</v>
      </c>
      <c r="AY91" s="34">
        <f>IFERROR(VLOOKUP(B91,'[1]1-BASE'!D$1:DA$65536,87,0),"")</f>
        <v>0</v>
      </c>
      <c r="AZ91" s="34">
        <f>IFERROR(VLOOKUP(B91,'[1]1-BASE'!D$1:DA$65536,86,0),"")</f>
        <v>0</v>
      </c>
      <c r="BA91" s="34">
        <f>IFERROR(VLOOKUP(B91,'[1]1-BASE'!D$1:DA$65536,76,0),"")</f>
        <v>0</v>
      </c>
      <c r="BB91" s="34">
        <f>IFERROR(VLOOKUP(B91,'[1]1-BASE'!D$1:DA$65536,77,0),"")</f>
        <v>0</v>
      </c>
      <c r="BC91" s="34">
        <f>IFERROR(VLOOKUP(B91,'[1]1-BASE'!D$1:DA$65536,78,0),"")</f>
        <v>0</v>
      </c>
      <c r="BD91" s="34">
        <f>IFERROR(VLOOKUP(B91,'[1]1-BASE'!D$1:DA$65536,79,0),"")</f>
        <v>0</v>
      </c>
      <c r="BE91" s="34">
        <f>IFERROR(VLOOKUP(B91,'[1]1-BASE'!D$1:DA$65536,80,0),"")</f>
        <v>0</v>
      </c>
      <c r="BF91" s="34">
        <f>IFERROR(VLOOKUP(B91,'[1]1-BASE'!D$1:DA$65536,83,0),"")</f>
        <v>0</v>
      </c>
      <c r="BG91" s="34">
        <f>IFERROR(VLOOKUP(B91,'[1]1-BASE'!D$1:DA$65536,84,0),"")</f>
        <v>0</v>
      </c>
      <c r="BH91" s="34">
        <f>IFERROR(VLOOKUP(B91,'[1]1-BASE'!D$1:DA$65536,81,0),"")</f>
        <v>0</v>
      </c>
      <c r="BI91" s="34">
        <f>IFERROR(VLOOKUP(B91,'[1]1-BASE'!D$1:DA$65536,85,0),"")</f>
        <v>0</v>
      </c>
      <c r="BJ91" s="34">
        <f>IFERROR(VLOOKUP(B91,'[1]1-BASE'!D$1:DA$65536,56,0),"")</f>
        <v>0</v>
      </c>
      <c r="BK91" s="34">
        <f>IFERROR(VLOOKUP(B91,'[1]1-BASE'!D$1:DA$65536,58,0),"")</f>
        <v>0</v>
      </c>
      <c r="BL91" s="34">
        <f>IFERROR(VLOOKUP(B91,'[1]1-BASE'!D$1:DA$65536,59,0),"")</f>
        <v>0</v>
      </c>
      <c r="BM91" s="34">
        <f>IFERROR(VLOOKUP(B91,'[1]1-BASE'!D$1:DA$65536,61,0),"")</f>
        <v>0</v>
      </c>
      <c r="BN91" s="34">
        <f>IFERROR(VLOOKUP(B91,'[1]1-BASE'!D$1:DA$65536,63,0),"")</f>
        <v>0</v>
      </c>
      <c r="BO91" s="34">
        <f>IFERROR(VLOOKUP(B91,'[1]1-BASE'!D$1:DA$65536,65,0),"")</f>
        <v>0</v>
      </c>
      <c r="BP91" s="34">
        <f>IFERROR(VLOOKUP(B91,'[1]1-BASE'!D$1:DA$65536,57,0),"")</f>
        <v>0</v>
      </c>
      <c r="BQ91" s="34">
        <f>IFERROR(VLOOKUP(B91,'[1]1-BASE'!D$1:DA$65536,60,0),"")</f>
        <v>0</v>
      </c>
      <c r="BR91" s="34">
        <f>IFERROR(VLOOKUP(B91,'[1]1-BASE'!D$1:DA$65536,62,0),"")</f>
        <v>0</v>
      </c>
      <c r="BS91" s="34">
        <f>IFERROR(VLOOKUP(B91,'[1]1-BASE'!D$1:DA$65536,64,0),"")</f>
        <v>0</v>
      </c>
      <c r="BT91" s="34">
        <f>IFERROR(VLOOKUP(B91,'[1]1-BASE'!D$1:DA$65536,66,0),"")</f>
        <v>0</v>
      </c>
      <c r="BU91" s="34">
        <f>IFERROR(VLOOKUP(B91,'[1]1-BASE'!D$1:DA$65536,67,0),"")</f>
        <v>0</v>
      </c>
      <c r="BV91" s="34">
        <f>IFERROR(VLOOKUP(B91,'[1]1-BASE'!D$1:DA$65536,68,0),"")</f>
        <v>0</v>
      </c>
      <c r="BW91" s="34">
        <f>IFERROR(VLOOKUP(B91,'[1]1-BASE'!D$1:DA$65536,69,0),"")</f>
        <v>4</v>
      </c>
      <c r="BX91" s="34">
        <f>IFERROR(VLOOKUP(B91,'[1]1-BASE'!D$1:DA$65536,70,0),"")</f>
        <v>3</v>
      </c>
      <c r="BY91" s="34">
        <f>IFERROR(VLOOKUP(B91,'[1]1-BASE'!D$1:DA$65536,71,0),"")</f>
        <v>4</v>
      </c>
      <c r="BZ91" s="34">
        <f>IFERROR(VLOOKUP(B91,'[1]1-BASE'!D$1:DA$65536,72,0),"")</f>
        <v>2</v>
      </c>
      <c r="CA91" s="34">
        <f>IFERROR(VLOOKUP(B91,'[1]1-BASE'!D$1:DA$65536,73,0),"")</f>
        <v>0</v>
      </c>
      <c r="CB91" s="34">
        <f>IFERROR(VLOOKUP(B91,'[1]1-BASE'!D$1:DA$65536,74,0),"")</f>
        <v>0</v>
      </c>
      <c r="CC91" s="34">
        <f>IFERROR(VLOOKUP(B91,'[1]1-BASE'!D$1:DA$65536,75,0),"")</f>
        <v>0</v>
      </c>
      <c r="CD91" s="34">
        <f>IFERROR(VLOOKUP(B91,'[1]1-BASE'!D$1:DA$65536,82,0),"")</f>
        <v>0</v>
      </c>
    </row>
    <row r="92" spans="1:82" s="35" customFormat="1" ht="75" customHeight="1">
      <c r="A92" s="27"/>
      <c r="B92" s="28" t="s">
        <v>195</v>
      </c>
      <c r="C92" s="29" t="str">
        <f>IFERROR(VLOOKUP(B92,'[1]1-BASE'!D$1:CB$65536,2,0),"")</f>
        <v>303LF20</v>
      </c>
      <c r="D92" s="29" t="str">
        <f>IFERROR(VLOOKUP(B92,'[1]1-BASE'!D$1:CB$65536,3,0),"")</f>
        <v>ELGIN TRACKTOP</v>
      </c>
      <c r="E92" s="29" t="str">
        <f>IFERROR(VLOOKUP(B92,'[1]1-BASE'!D$1:CB$65536,4,0),"")</f>
        <v>005</v>
      </c>
      <c r="F92" s="29" t="str">
        <f>IFERROR(VLOOKUP(B92,'[1]1-BASE'!D$1:CB$65536,5,0),"")</f>
        <v>BLACK</v>
      </c>
      <c r="G92" s="27" t="str">
        <f>IFERROR(VLOOKUP(B92,'[1]1-BASE'!D$1:CB$65536,15,0),"")</f>
        <v>HIVER 2016</v>
      </c>
      <c r="H92" s="27" t="str">
        <f>IFERROR(VLOOKUP(B92,'[1]1-BASE'!D$1:CB$65536,17,0),"")</f>
        <v>MAN</v>
      </c>
      <c r="I92" s="30">
        <f>IFERROR(VLOOKUP(B92,'[1]1-BASE'!D$1:CB$65536,7,0),"")</f>
        <v>70</v>
      </c>
      <c r="J92" s="31">
        <f t="shared" si="2"/>
        <v>35</v>
      </c>
      <c r="K92" s="30">
        <f>IFERROR(VLOOKUP(B92,'[1]1-BASE'!D$1:CB$65536,8,0),"")</f>
        <v>0</v>
      </c>
      <c r="L92" s="31">
        <f t="shared" si="3"/>
        <v>0</v>
      </c>
      <c r="M92" s="29" t="str">
        <f>IFERROR(VLOOKUP(B92,'[1]1-BASE'!D$1:CB$65536,18,0),"")</f>
        <v>(vide)</v>
      </c>
      <c r="N92" s="32" t="str">
        <f>IFERROR(VLOOKUP(B92,'[1]1-BASE'!D$1:CB$65536,19,0),"")</f>
        <v>PCS</v>
      </c>
      <c r="O92" s="32">
        <f>IFERROR(VLOOKUP(B92,'[1]1-BASE'!D$1:CB$65536,20,0),"")</f>
        <v>4</v>
      </c>
      <c r="P92" s="33">
        <f>IFERROR(VLOOKUP(B92,'[1]1-BASE'!D$1:CB$65536,21,0),"")</f>
        <v>4</v>
      </c>
      <c r="Q92" s="34">
        <f>IFERROR(VLOOKUP(B92,'[1]1-BASE'!D$1:DA$65536,22,0),"")</f>
        <v>0</v>
      </c>
      <c r="R92" s="34">
        <f>IFERROR(VLOOKUP(B92,'[1]1-BASE'!D$1:DA$65536,23,0),"")</f>
        <v>0</v>
      </c>
      <c r="S92" s="34">
        <f>IFERROR(VLOOKUP(B92,'[1]1-BASE'!D$1:DA$65536,24,0),"")</f>
        <v>0</v>
      </c>
      <c r="T92" s="34">
        <f>IFERROR(VLOOKUP(B92,'[1]1-BASE'!D$1:DA$65536,25,0),"")</f>
        <v>0</v>
      </c>
      <c r="U92" s="34">
        <f>IFERROR(VLOOKUP(B92,'[1]1-BASE'!D$1:DA$65536,26,0),"")</f>
        <v>0</v>
      </c>
      <c r="V92" s="34">
        <f>IFERROR(VLOOKUP(B92,'[1]1-BASE'!D$1:DA$65536,27,0),"")</f>
        <v>0</v>
      </c>
      <c r="W92" s="34">
        <f>IFERROR(VLOOKUP(B92,'[1]1-BASE'!D$1:DA$65536,28,0),"")</f>
        <v>0</v>
      </c>
      <c r="X92" s="34">
        <f>IFERROR(VLOOKUP(B92,'[1]1-BASE'!D$1:DA$65536,29,0),"")</f>
        <v>0</v>
      </c>
      <c r="Y92" s="34">
        <f>IFERROR(VLOOKUP(B92,'[1]1-BASE'!D$1:DA$65536,30,0),"")</f>
        <v>0</v>
      </c>
      <c r="Z92" s="34">
        <f>IFERROR(VLOOKUP(B92,'[1]1-BASE'!D$1:DA$65536,31,0),"")</f>
        <v>0</v>
      </c>
      <c r="AA92" s="34">
        <f>IFERROR(VLOOKUP(B92,'[1]1-BASE'!D$1:DA$65536,32,0),"")</f>
        <v>0</v>
      </c>
      <c r="AB92" s="34">
        <f>IFERROR(VLOOKUP(B92,'[1]1-BASE'!D$1:DA$65536,33,0),"")</f>
        <v>0</v>
      </c>
      <c r="AC92" s="34">
        <f>IFERROR(VLOOKUP(B92,'[1]1-BASE'!D$1:DA$65536,34,0),"")</f>
        <v>0</v>
      </c>
      <c r="AD92" s="34">
        <f>IFERROR(VLOOKUP(B92,'[1]1-BASE'!D$1:DA$65536,35,0),"")</f>
        <v>0</v>
      </c>
      <c r="AE92" s="34">
        <f>IFERROR(VLOOKUP(B92,'[1]1-BASE'!D$1:DA$65536,36,0),"")</f>
        <v>0</v>
      </c>
      <c r="AF92" s="34">
        <f>IFERROR(VLOOKUP(B92,'[1]1-BASE'!D$1:DA$65536,37,0),"")</f>
        <v>0</v>
      </c>
      <c r="AG92" s="34">
        <f>IFERROR(VLOOKUP(B92,'[1]1-BASE'!D$1:DA$65536,38,0),"")</f>
        <v>0</v>
      </c>
      <c r="AH92" s="34">
        <f>IFERROR(VLOOKUP(B92,'[1]1-BASE'!D$1:DA$65536,39,0),"")</f>
        <v>0</v>
      </c>
      <c r="AI92" s="34">
        <f>IFERROR(VLOOKUP(B92,'[1]1-BASE'!D$1:DA$65536,40,0),"")</f>
        <v>0</v>
      </c>
      <c r="AJ92" s="34">
        <f>IFERROR(VLOOKUP(B92,'[1]1-BASE'!D$1:DA$65536,41,0),"")</f>
        <v>0</v>
      </c>
      <c r="AK92" s="34">
        <f>IFERROR(VLOOKUP(B92,'[1]1-BASE'!D$1:DA$65536,42,0),"")</f>
        <v>0</v>
      </c>
      <c r="AL92" s="34">
        <f>IFERROR(VLOOKUP(B92,'[1]1-BASE'!D$1:DA$65536,43,0),"")</f>
        <v>0</v>
      </c>
      <c r="AM92" s="34">
        <f>IFERROR(VLOOKUP(B92,'[1]1-BASE'!D$1:DA$65536,44,0),"")</f>
        <v>0</v>
      </c>
      <c r="AN92" s="34">
        <f>IFERROR(VLOOKUP(B92,'[1]1-BASE'!D$1:DA$65536,45,0),"")</f>
        <v>0</v>
      </c>
      <c r="AO92" s="34">
        <f>IFERROR(VLOOKUP(B92,'[1]1-BASE'!D$1:DA$65536,46,0),"")</f>
        <v>0</v>
      </c>
      <c r="AP92" s="34">
        <f>IFERROR(VLOOKUP(B92,'[1]1-BASE'!D$1:DA$65536,47,0),"")</f>
        <v>0</v>
      </c>
      <c r="AQ92" s="34">
        <f>IFERROR(VLOOKUP(B92,'[1]1-BASE'!D$1:DA$65536,48,0),"")</f>
        <v>0</v>
      </c>
      <c r="AR92" s="34">
        <f>IFERROR(VLOOKUP(B92,'[1]1-BASE'!D$1:DA$65536,49,0),"")</f>
        <v>0</v>
      </c>
      <c r="AS92" s="34">
        <f>IFERROR(VLOOKUP(B92,'[1]1-BASE'!D$1:DA$65536,50,0),"")</f>
        <v>0</v>
      </c>
      <c r="AT92" s="34">
        <f>IFERROR(VLOOKUP(B92,'[1]1-BASE'!D$1:DA$65536,51,0),"")</f>
        <v>0</v>
      </c>
      <c r="AU92" s="34">
        <f>IFERROR(VLOOKUP(B92,'[1]1-BASE'!D$1:DA$65536,52,0),"")</f>
        <v>0</v>
      </c>
      <c r="AV92" s="34">
        <f>IFERROR(VLOOKUP(B92,'[1]1-BASE'!D$1:DA$65536,53,0),"")</f>
        <v>0</v>
      </c>
      <c r="AW92" s="34">
        <f>IFERROR(VLOOKUP(B92,'[1]1-BASE'!D$1:DA$65536,54,0),"")</f>
        <v>0</v>
      </c>
      <c r="AX92" s="34">
        <f>IFERROR(VLOOKUP(B92,'[1]1-BASE'!D$1:DA$65536,55,0),"")</f>
        <v>0</v>
      </c>
      <c r="AY92" s="34">
        <f>IFERROR(VLOOKUP(B92,'[1]1-BASE'!D$1:DA$65536,87,0),"")</f>
        <v>0</v>
      </c>
      <c r="AZ92" s="34">
        <f>IFERROR(VLOOKUP(B92,'[1]1-BASE'!D$1:DA$65536,86,0),"")</f>
        <v>0</v>
      </c>
      <c r="BA92" s="34">
        <f>IFERROR(VLOOKUP(B92,'[1]1-BASE'!D$1:DA$65536,76,0),"")</f>
        <v>0</v>
      </c>
      <c r="BB92" s="34">
        <f>IFERROR(VLOOKUP(B92,'[1]1-BASE'!D$1:DA$65536,77,0),"")</f>
        <v>0</v>
      </c>
      <c r="BC92" s="34">
        <f>IFERROR(VLOOKUP(B92,'[1]1-BASE'!D$1:DA$65536,78,0),"")</f>
        <v>0</v>
      </c>
      <c r="BD92" s="34">
        <f>IFERROR(VLOOKUP(B92,'[1]1-BASE'!D$1:DA$65536,79,0),"")</f>
        <v>0</v>
      </c>
      <c r="BE92" s="34">
        <f>IFERROR(VLOOKUP(B92,'[1]1-BASE'!D$1:DA$65536,80,0),"")</f>
        <v>0</v>
      </c>
      <c r="BF92" s="34">
        <f>IFERROR(VLOOKUP(B92,'[1]1-BASE'!D$1:DA$65536,83,0),"")</f>
        <v>0</v>
      </c>
      <c r="BG92" s="34">
        <f>IFERROR(VLOOKUP(B92,'[1]1-BASE'!D$1:DA$65536,84,0),"")</f>
        <v>0</v>
      </c>
      <c r="BH92" s="34">
        <f>IFERROR(VLOOKUP(B92,'[1]1-BASE'!D$1:DA$65536,81,0),"")</f>
        <v>0</v>
      </c>
      <c r="BI92" s="34">
        <f>IFERROR(VLOOKUP(B92,'[1]1-BASE'!D$1:DA$65536,85,0),"")</f>
        <v>0</v>
      </c>
      <c r="BJ92" s="34">
        <f>IFERROR(VLOOKUP(B92,'[1]1-BASE'!D$1:DA$65536,56,0),"")</f>
        <v>0</v>
      </c>
      <c r="BK92" s="34">
        <f>IFERROR(VLOOKUP(B92,'[1]1-BASE'!D$1:DA$65536,58,0),"")</f>
        <v>0</v>
      </c>
      <c r="BL92" s="34">
        <f>IFERROR(VLOOKUP(B92,'[1]1-BASE'!D$1:DA$65536,59,0),"")</f>
        <v>0</v>
      </c>
      <c r="BM92" s="34">
        <f>IFERROR(VLOOKUP(B92,'[1]1-BASE'!D$1:DA$65536,61,0),"")</f>
        <v>0</v>
      </c>
      <c r="BN92" s="34">
        <f>IFERROR(VLOOKUP(B92,'[1]1-BASE'!D$1:DA$65536,63,0),"")</f>
        <v>0</v>
      </c>
      <c r="BO92" s="34">
        <f>IFERROR(VLOOKUP(B92,'[1]1-BASE'!D$1:DA$65536,65,0),"")</f>
        <v>0</v>
      </c>
      <c r="BP92" s="34">
        <f>IFERROR(VLOOKUP(B92,'[1]1-BASE'!D$1:DA$65536,57,0),"")</f>
        <v>0</v>
      </c>
      <c r="BQ92" s="34">
        <f>IFERROR(VLOOKUP(B92,'[1]1-BASE'!D$1:DA$65536,60,0),"")</f>
        <v>0</v>
      </c>
      <c r="BR92" s="34">
        <f>IFERROR(VLOOKUP(B92,'[1]1-BASE'!D$1:DA$65536,62,0),"")</f>
        <v>0</v>
      </c>
      <c r="BS92" s="34">
        <f>IFERROR(VLOOKUP(B92,'[1]1-BASE'!D$1:DA$65536,64,0),"")</f>
        <v>0</v>
      </c>
      <c r="BT92" s="34">
        <f>IFERROR(VLOOKUP(B92,'[1]1-BASE'!D$1:DA$65536,66,0),"")</f>
        <v>0</v>
      </c>
      <c r="BU92" s="34">
        <f>IFERROR(VLOOKUP(B92,'[1]1-BASE'!D$1:DA$65536,67,0),"")</f>
        <v>0</v>
      </c>
      <c r="BV92" s="34">
        <f>IFERROR(VLOOKUP(B92,'[1]1-BASE'!D$1:DA$65536,68,0),"")</f>
        <v>0</v>
      </c>
      <c r="BW92" s="34">
        <f>IFERROR(VLOOKUP(B92,'[1]1-BASE'!D$1:DA$65536,69,0),"")</f>
        <v>3</v>
      </c>
      <c r="BX92" s="34">
        <f>IFERROR(VLOOKUP(B92,'[1]1-BASE'!D$1:DA$65536,70,0),"")</f>
        <v>0</v>
      </c>
      <c r="BY92" s="34">
        <f>IFERROR(VLOOKUP(B92,'[1]1-BASE'!D$1:DA$65536,71,0),"")</f>
        <v>0</v>
      </c>
      <c r="BZ92" s="34">
        <f>IFERROR(VLOOKUP(B92,'[1]1-BASE'!D$1:DA$65536,72,0),"")</f>
        <v>1</v>
      </c>
      <c r="CA92" s="34">
        <f>IFERROR(VLOOKUP(B92,'[1]1-BASE'!D$1:DA$65536,73,0),"")</f>
        <v>0</v>
      </c>
      <c r="CB92" s="34">
        <f>IFERROR(VLOOKUP(B92,'[1]1-BASE'!D$1:DA$65536,74,0),"")</f>
        <v>0</v>
      </c>
      <c r="CC92" s="34">
        <f>IFERROR(VLOOKUP(B92,'[1]1-BASE'!D$1:DA$65536,75,0),"")</f>
        <v>0</v>
      </c>
      <c r="CD92" s="34">
        <f>IFERROR(VLOOKUP(B92,'[1]1-BASE'!D$1:DA$65536,82,0),"")</f>
        <v>0</v>
      </c>
    </row>
    <row r="93" spans="1:82" s="35" customFormat="1" ht="75" customHeight="1">
      <c r="A93" s="27"/>
      <c r="B93" s="28" t="s">
        <v>196</v>
      </c>
      <c r="C93" s="29" t="str">
        <f>IFERROR(VLOOKUP(B93,'[1]1-BASE'!D$1:CB$65536,2,0),"")</f>
        <v>303LRI0</v>
      </c>
      <c r="D93" s="29" t="str">
        <f>IFERROR(VLOOKUP(B93,'[1]1-BASE'!D$1:CB$65536,3,0),"")</f>
        <v>LUDO TEE SHIRT</v>
      </c>
      <c r="E93" s="29" t="str">
        <f>IFERROR(VLOOKUP(B93,'[1]1-BASE'!D$1:CB$65536,4,0),"")</f>
        <v>001</v>
      </c>
      <c r="F93" s="29" t="str">
        <f>IFERROR(VLOOKUP(B93,'[1]1-BASE'!D$1:CB$65536,5,0),"")</f>
        <v>WHITE</v>
      </c>
      <c r="G93" s="27" t="str">
        <f>IFERROR(VLOOKUP(B93,'[1]1-BASE'!D$1:CB$65536,15,0),"")</f>
        <v>HIVER 2016</v>
      </c>
      <c r="H93" s="27" t="str">
        <f>IFERROR(VLOOKUP(B93,'[1]1-BASE'!D$1:CB$65536,17,0),"")</f>
        <v>MAN</v>
      </c>
      <c r="I93" s="30">
        <f>IFERROR(VLOOKUP(B93,'[1]1-BASE'!D$1:CB$65536,7,0),"")</f>
        <v>0</v>
      </c>
      <c r="J93" s="31">
        <f t="shared" si="2"/>
        <v>0</v>
      </c>
      <c r="K93" s="30">
        <f>IFERROR(VLOOKUP(B93,'[1]1-BASE'!D$1:CB$65536,8,0),"")</f>
        <v>14</v>
      </c>
      <c r="L93" s="31">
        <f t="shared" si="3"/>
        <v>7</v>
      </c>
      <c r="M93" s="29" t="str">
        <f>IFERROR(VLOOKUP(B93,'[1]1-BASE'!D$1:CB$65536,18,0),"")</f>
        <v>(vide)</v>
      </c>
      <c r="N93" s="32" t="str">
        <f>IFERROR(VLOOKUP(B93,'[1]1-BASE'!D$1:CB$65536,19,0),"")</f>
        <v>PCS</v>
      </c>
      <c r="O93" s="32">
        <f>IFERROR(VLOOKUP(B93,'[1]1-BASE'!D$1:CB$65536,20,0),"")</f>
        <v>1</v>
      </c>
      <c r="P93" s="33">
        <f>IFERROR(VLOOKUP(B93,'[1]1-BASE'!D$1:CB$65536,21,0),"")</f>
        <v>1</v>
      </c>
      <c r="Q93" s="34">
        <f>IFERROR(VLOOKUP(B93,'[1]1-BASE'!D$1:DA$65536,22,0),"")</f>
        <v>0</v>
      </c>
      <c r="R93" s="34">
        <f>IFERROR(VLOOKUP(B93,'[1]1-BASE'!D$1:DA$65536,23,0),"")</f>
        <v>0</v>
      </c>
      <c r="S93" s="34">
        <f>IFERROR(VLOOKUP(B93,'[1]1-BASE'!D$1:DA$65536,24,0),"")</f>
        <v>0</v>
      </c>
      <c r="T93" s="34">
        <f>IFERROR(VLOOKUP(B93,'[1]1-BASE'!D$1:DA$65536,25,0),"")</f>
        <v>0</v>
      </c>
      <c r="U93" s="34">
        <f>IFERROR(VLOOKUP(B93,'[1]1-BASE'!D$1:DA$65536,26,0),"")</f>
        <v>0</v>
      </c>
      <c r="V93" s="34">
        <f>IFERROR(VLOOKUP(B93,'[1]1-BASE'!D$1:DA$65536,27,0),"")</f>
        <v>0</v>
      </c>
      <c r="W93" s="34">
        <f>IFERROR(VLOOKUP(B93,'[1]1-BASE'!D$1:DA$65536,28,0),"")</f>
        <v>0</v>
      </c>
      <c r="X93" s="34">
        <f>IFERROR(VLOOKUP(B93,'[1]1-BASE'!D$1:DA$65536,29,0),"")</f>
        <v>0</v>
      </c>
      <c r="Y93" s="34">
        <f>IFERROR(VLOOKUP(B93,'[1]1-BASE'!D$1:DA$65536,30,0),"")</f>
        <v>0</v>
      </c>
      <c r="Z93" s="34">
        <f>IFERROR(VLOOKUP(B93,'[1]1-BASE'!D$1:DA$65536,31,0),"")</f>
        <v>0</v>
      </c>
      <c r="AA93" s="34">
        <f>IFERROR(VLOOKUP(B93,'[1]1-BASE'!D$1:DA$65536,32,0),"")</f>
        <v>0</v>
      </c>
      <c r="AB93" s="34">
        <f>IFERROR(VLOOKUP(B93,'[1]1-BASE'!D$1:DA$65536,33,0),"")</f>
        <v>0</v>
      </c>
      <c r="AC93" s="34">
        <f>IFERROR(VLOOKUP(B93,'[1]1-BASE'!D$1:DA$65536,34,0),"")</f>
        <v>0</v>
      </c>
      <c r="AD93" s="34">
        <f>IFERROR(VLOOKUP(B93,'[1]1-BASE'!D$1:DA$65536,35,0),"")</f>
        <v>0</v>
      </c>
      <c r="AE93" s="34">
        <f>IFERROR(VLOOKUP(B93,'[1]1-BASE'!D$1:DA$65536,36,0),"")</f>
        <v>0</v>
      </c>
      <c r="AF93" s="34">
        <f>IFERROR(VLOOKUP(B93,'[1]1-BASE'!D$1:DA$65536,37,0),"")</f>
        <v>0</v>
      </c>
      <c r="AG93" s="34">
        <f>IFERROR(VLOOKUP(B93,'[1]1-BASE'!D$1:DA$65536,38,0),"")</f>
        <v>0</v>
      </c>
      <c r="AH93" s="34">
        <f>IFERROR(VLOOKUP(B93,'[1]1-BASE'!D$1:DA$65536,39,0),"")</f>
        <v>0</v>
      </c>
      <c r="AI93" s="34">
        <f>IFERROR(VLOOKUP(B93,'[1]1-BASE'!D$1:DA$65536,40,0),"")</f>
        <v>0</v>
      </c>
      <c r="AJ93" s="34">
        <f>IFERROR(VLOOKUP(B93,'[1]1-BASE'!D$1:DA$65536,41,0),"")</f>
        <v>0</v>
      </c>
      <c r="AK93" s="34">
        <f>IFERROR(VLOOKUP(B93,'[1]1-BASE'!D$1:DA$65536,42,0),"")</f>
        <v>0</v>
      </c>
      <c r="AL93" s="34">
        <f>IFERROR(VLOOKUP(B93,'[1]1-BASE'!D$1:DA$65536,43,0),"")</f>
        <v>0</v>
      </c>
      <c r="AM93" s="34">
        <f>IFERROR(VLOOKUP(B93,'[1]1-BASE'!D$1:DA$65536,44,0),"")</f>
        <v>0</v>
      </c>
      <c r="AN93" s="34">
        <f>IFERROR(VLOOKUP(B93,'[1]1-BASE'!D$1:DA$65536,45,0),"")</f>
        <v>0</v>
      </c>
      <c r="AO93" s="34">
        <f>IFERROR(VLOOKUP(B93,'[1]1-BASE'!D$1:DA$65536,46,0),"")</f>
        <v>0</v>
      </c>
      <c r="AP93" s="34">
        <f>IFERROR(VLOOKUP(B93,'[1]1-BASE'!D$1:DA$65536,47,0),"")</f>
        <v>0</v>
      </c>
      <c r="AQ93" s="34">
        <f>IFERROR(VLOOKUP(B93,'[1]1-BASE'!D$1:DA$65536,48,0),"")</f>
        <v>0</v>
      </c>
      <c r="AR93" s="34">
        <f>IFERROR(VLOOKUP(B93,'[1]1-BASE'!D$1:DA$65536,49,0),"")</f>
        <v>0</v>
      </c>
      <c r="AS93" s="34">
        <f>IFERROR(VLOOKUP(B93,'[1]1-BASE'!D$1:DA$65536,50,0),"")</f>
        <v>0</v>
      </c>
      <c r="AT93" s="34">
        <f>IFERROR(VLOOKUP(B93,'[1]1-BASE'!D$1:DA$65536,51,0),"")</f>
        <v>0</v>
      </c>
      <c r="AU93" s="34">
        <f>IFERROR(VLOOKUP(B93,'[1]1-BASE'!D$1:DA$65536,52,0),"")</f>
        <v>0</v>
      </c>
      <c r="AV93" s="34">
        <f>IFERROR(VLOOKUP(B93,'[1]1-BASE'!D$1:DA$65536,53,0),"")</f>
        <v>0</v>
      </c>
      <c r="AW93" s="34">
        <f>IFERROR(VLOOKUP(B93,'[1]1-BASE'!D$1:DA$65536,54,0),"")</f>
        <v>0</v>
      </c>
      <c r="AX93" s="34">
        <f>IFERROR(VLOOKUP(B93,'[1]1-BASE'!D$1:DA$65536,55,0),"")</f>
        <v>0</v>
      </c>
      <c r="AY93" s="34">
        <f>IFERROR(VLOOKUP(B93,'[1]1-BASE'!D$1:DA$65536,87,0),"")</f>
        <v>0</v>
      </c>
      <c r="AZ93" s="34">
        <f>IFERROR(VLOOKUP(B93,'[1]1-BASE'!D$1:DA$65536,86,0),"")</f>
        <v>0</v>
      </c>
      <c r="BA93" s="34">
        <f>IFERROR(VLOOKUP(B93,'[1]1-BASE'!D$1:DA$65536,76,0),"")</f>
        <v>0</v>
      </c>
      <c r="BB93" s="34">
        <f>IFERROR(VLOOKUP(B93,'[1]1-BASE'!D$1:DA$65536,77,0),"")</f>
        <v>0</v>
      </c>
      <c r="BC93" s="34">
        <f>IFERROR(VLOOKUP(B93,'[1]1-BASE'!D$1:DA$65536,78,0),"")</f>
        <v>0</v>
      </c>
      <c r="BD93" s="34">
        <f>IFERROR(VLOOKUP(B93,'[1]1-BASE'!D$1:DA$65536,79,0),"")</f>
        <v>0</v>
      </c>
      <c r="BE93" s="34">
        <f>IFERROR(VLOOKUP(B93,'[1]1-BASE'!D$1:DA$65536,80,0),"")</f>
        <v>0</v>
      </c>
      <c r="BF93" s="34">
        <f>IFERROR(VLOOKUP(B93,'[1]1-BASE'!D$1:DA$65536,83,0),"")</f>
        <v>0</v>
      </c>
      <c r="BG93" s="34">
        <f>IFERROR(VLOOKUP(B93,'[1]1-BASE'!D$1:DA$65536,84,0),"")</f>
        <v>0</v>
      </c>
      <c r="BH93" s="34">
        <f>IFERROR(VLOOKUP(B93,'[1]1-BASE'!D$1:DA$65536,81,0),"")</f>
        <v>0</v>
      </c>
      <c r="BI93" s="34">
        <f>IFERROR(VLOOKUP(B93,'[1]1-BASE'!D$1:DA$65536,85,0),"")</f>
        <v>0</v>
      </c>
      <c r="BJ93" s="34">
        <f>IFERROR(VLOOKUP(B93,'[1]1-BASE'!D$1:DA$65536,56,0),"")</f>
        <v>0</v>
      </c>
      <c r="BK93" s="34">
        <f>IFERROR(VLOOKUP(B93,'[1]1-BASE'!D$1:DA$65536,58,0),"")</f>
        <v>0</v>
      </c>
      <c r="BL93" s="34">
        <f>IFERROR(VLOOKUP(B93,'[1]1-BASE'!D$1:DA$65536,59,0),"")</f>
        <v>0</v>
      </c>
      <c r="BM93" s="34">
        <f>IFERROR(VLOOKUP(B93,'[1]1-BASE'!D$1:DA$65536,61,0),"")</f>
        <v>0</v>
      </c>
      <c r="BN93" s="34">
        <f>IFERROR(VLOOKUP(B93,'[1]1-BASE'!D$1:DA$65536,63,0),"")</f>
        <v>1</v>
      </c>
      <c r="BO93" s="34">
        <f>IFERROR(VLOOKUP(B93,'[1]1-BASE'!D$1:DA$65536,65,0),"")</f>
        <v>0</v>
      </c>
      <c r="BP93" s="34">
        <f>IFERROR(VLOOKUP(B93,'[1]1-BASE'!D$1:DA$65536,57,0),"")</f>
        <v>0</v>
      </c>
      <c r="BQ93" s="34">
        <f>IFERROR(VLOOKUP(B93,'[1]1-BASE'!D$1:DA$65536,60,0),"")</f>
        <v>0</v>
      </c>
      <c r="BR93" s="34">
        <f>IFERROR(VLOOKUP(B93,'[1]1-BASE'!D$1:DA$65536,62,0),"")</f>
        <v>0</v>
      </c>
      <c r="BS93" s="34">
        <f>IFERROR(VLOOKUP(B93,'[1]1-BASE'!D$1:DA$65536,64,0),"")</f>
        <v>0</v>
      </c>
      <c r="BT93" s="34">
        <f>IFERROR(VLOOKUP(B93,'[1]1-BASE'!D$1:DA$65536,66,0),"")</f>
        <v>0</v>
      </c>
      <c r="BU93" s="34">
        <f>IFERROR(VLOOKUP(B93,'[1]1-BASE'!D$1:DA$65536,67,0),"")</f>
        <v>0</v>
      </c>
      <c r="BV93" s="34">
        <f>IFERROR(VLOOKUP(B93,'[1]1-BASE'!D$1:DA$65536,68,0),"")</f>
        <v>0</v>
      </c>
      <c r="BW93" s="34">
        <f>IFERROR(VLOOKUP(B93,'[1]1-BASE'!D$1:DA$65536,69,0),"")</f>
        <v>0</v>
      </c>
      <c r="BX93" s="34">
        <f>IFERROR(VLOOKUP(B93,'[1]1-BASE'!D$1:DA$65536,70,0),"")</f>
        <v>0</v>
      </c>
      <c r="BY93" s="34">
        <f>IFERROR(VLOOKUP(B93,'[1]1-BASE'!D$1:DA$65536,71,0),"")</f>
        <v>0</v>
      </c>
      <c r="BZ93" s="34">
        <f>IFERROR(VLOOKUP(B93,'[1]1-BASE'!D$1:DA$65536,72,0),"")</f>
        <v>0</v>
      </c>
      <c r="CA93" s="34">
        <f>IFERROR(VLOOKUP(B93,'[1]1-BASE'!D$1:DA$65536,73,0),"")</f>
        <v>0</v>
      </c>
      <c r="CB93" s="34">
        <f>IFERROR(VLOOKUP(B93,'[1]1-BASE'!D$1:DA$65536,74,0),"")</f>
        <v>0</v>
      </c>
      <c r="CC93" s="34">
        <f>IFERROR(VLOOKUP(B93,'[1]1-BASE'!D$1:DA$65536,75,0),"")</f>
        <v>0</v>
      </c>
      <c r="CD93" s="34">
        <f>IFERROR(VLOOKUP(B93,'[1]1-BASE'!D$1:DA$65536,82,0),"")</f>
        <v>0</v>
      </c>
    </row>
    <row r="94" spans="1:82" s="35" customFormat="1" ht="75" customHeight="1">
      <c r="A94" s="27"/>
      <c r="B94" s="28" t="s">
        <v>197</v>
      </c>
      <c r="C94" s="29" t="str">
        <f>IFERROR(VLOOKUP(B94,'[1]1-BASE'!D$1:CB$65536,2,0),"")</f>
        <v>303LS00</v>
      </c>
      <c r="D94" s="29" t="str">
        <f>IFERROR(VLOOKUP(B94,'[1]1-BASE'!D$1:CB$65536,3,0),"")</f>
        <v>CESTO PANTS</v>
      </c>
      <c r="E94" s="29" t="str">
        <f>IFERROR(VLOOKUP(B94,'[1]1-BASE'!D$1:CB$65536,4,0),"")</f>
        <v>905</v>
      </c>
      <c r="F94" s="29" t="str">
        <f>IFERROR(VLOOKUP(B94,'[1]1-BASE'!D$1:CB$65536,5,0),"")</f>
        <v xml:space="preserve">BLACK /FLUO GREEN </v>
      </c>
      <c r="G94" s="27" t="str">
        <f>IFERROR(VLOOKUP(B94,'[1]1-BASE'!D$1:CB$65536,15,0),"")</f>
        <v>ETE 2018</v>
      </c>
      <c r="H94" s="27" t="str">
        <f>IFERROR(VLOOKUP(B94,'[1]1-BASE'!D$1:CB$65536,17,0),"")</f>
        <v>MAN</v>
      </c>
      <c r="I94" s="30">
        <f>IFERROR(VLOOKUP(B94,'[1]1-BASE'!D$1:CB$65536,7,0),"")</f>
        <v>25</v>
      </c>
      <c r="J94" s="31">
        <f t="shared" si="2"/>
        <v>12.5</v>
      </c>
      <c r="K94" s="30">
        <f>IFERROR(VLOOKUP(B94,'[1]1-BASE'!D$1:CB$65536,8,0),"")</f>
        <v>0</v>
      </c>
      <c r="L94" s="31">
        <f t="shared" si="3"/>
        <v>0</v>
      </c>
      <c r="M94" s="29" t="str">
        <f>IFERROR(VLOOKUP(B94,'[1]1-BASE'!D$1:CB$65536,18,0),"")</f>
        <v>(vide)</v>
      </c>
      <c r="N94" s="32" t="str">
        <f>IFERROR(VLOOKUP(B94,'[1]1-BASE'!D$1:CB$65536,19,0),"")</f>
        <v>PCS</v>
      </c>
      <c r="O94" s="32">
        <f>IFERROR(VLOOKUP(B94,'[1]1-BASE'!D$1:CB$65536,20,0),"")</f>
        <v>1</v>
      </c>
      <c r="P94" s="33">
        <f>IFERROR(VLOOKUP(B94,'[1]1-BASE'!D$1:CB$65536,21,0),"")</f>
        <v>1</v>
      </c>
      <c r="Q94" s="34">
        <f>IFERROR(VLOOKUP(B94,'[1]1-BASE'!D$1:DA$65536,22,0),"")</f>
        <v>0</v>
      </c>
      <c r="R94" s="34">
        <f>IFERROR(VLOOKUP(B94,'[1]1-BASE'!D$1:DA$65536,23,0),"")</f>
        <v>0</v>
      </c>
      <c r="S94" s="34">
        <f>IFERROR(VLOOKUP(B94,'[1]1-BASE'!D$1:DA$65536,24,0),"")</f>
        <v>0</v>
      </c>
      <c r="T94" s="34">
        <f>IFERROR(VLOOKUP(B94,'[1]1-BASE'!D$1:DA$65536,25,0),"")</f>
        <v>0</v>
      </c>
      <c r="U94" s="34">
        <f>IFERROR(VLOOKUP(B94,'[1]1-BASE'!D$1:DA$65536,26,0),"")</f>
        <v>0</v>
      </c>
      <c r="V94" s="34">
        <f>IFERROR(VLOOKUP(B94,'[1]1-BASE'!D$1:DA$65536,27,0),"")</f>
        <v>0</v>
      </c>
      <c r="W94" s="34">
        <f>IFERROR(VLOOKUP(B94,'[1]1-BASE'!D$1:DA$65536,28,0),"")</f>
        <v>0</v>
      </c>
      <c r="X94" s="34">
        <f>IFERROR(VLOOKUP(B94,'[1]1-BASE'!D$1:DA$65536,29,0),"")</f>
        <v>0</v>
      </c>
      <c r="Y94" s="34">
        <f>IFERROR(VLOOKUP(B94,'[1]1-BASE'!D$1:DA$65536,30,0),"")</f>
        <v>0</v>
      </c>
      <c r="Z94" s="34">
        <f>IFERROR(VLOOKUP(B94,'[1]1-BASE'!D$1:DA$65536,31,0),"")</f>
        <v>0</v>
      </c>
      <c r="AA94" s="34">
        <f>IFERROR(VLOOKUP(B94,'[1]1-BASE'!D$1:DA$65536,32,0),"")</f>
        <v>0</v>
      </c>
      <c r="AB94" s="34">
        <f>IFERROR(VLOOKUP(B94,'[1]1-BASE'!D$1:DA$65536,33,0),"")</f>
        <v>0</v>
      </c>
      <c r="AC94" s="34">
        <f>IFERROR(VLOOKUP(B94,'[1]1-BASE'!D$1:DA$65536,34,0),"")</f>
        <v>0</v>
      </c>
      <c r="AD94" s="34">
        <f>IFERROR(VLOOKUP(B94,'[1]1-BASE'!D$1:DA$65536,35,0),"")</f>
        <v>0</v>
      </c>
      <c r="AE94" s="34">
        <f>IFERROR(VLOOKUP(B94,'[1]1-BASE'!D$1:DA$65536,36,0),"")</f>
        <v>0</v>
      </c>
      <c r="AF94" s="34">
        <f>IFERROR(VLOOKUP(B94,'[1]1-BASE'!D$1:DA$65536,37,0),"")</f>
        <v>0</v>
      </c>
      <c r="AG94" s="34">
        <f>IFERROR(VLOOKUP(B94,'[1]1-BASE'!D$1:DA$65536,38,0),"")</f>
        <v>0</v>
      </c>
      <c r="AH94" s="34">
        <f>IFERROR(VLOOKUP(B94,'[1]1-BASE'!D$1:DA$65536,39,0),"")</f>
        <v>0</v>
      </c>
      <c r="AI94" s="34">
        <f>IFERROR(VLOOKUP(B94,'[1]1-BASE'!D$1:DA$65536,40,0),"")</f>
        <v>0</v>
      </c>
      <c r="AJ94" s="34">
        <f>IFERROR(VLOOKUP(B94,'[1]1-BASE'!D$1:DA$65536,41,0),"")</f>
        <v>0</v>
      </c>
      <c r="AK94" s="34">
        <f>IFERROR(VLOOKUP(B94,'[1]1-BASE'!D$1:DA$65536,42,0),"")</f>
        <v>0</v>
      </c>
      <c r="AL94" s="34">
        <f>IFERROR(VLOOKUP(B94,'[1]1-BASE'!D$1:DA$65536,43,0),"")</f>
        <v>0</v>
      </c>
      <c r="AM94" s="34">
        <f>IFERROR(VLOOKUP(B94,'[1]1-BASE'!D$1:DA$65536,44,0),"")</f>
        <v>0</v>
      </c>
      <c r="AN94" s="34">
        <f>IFERROR(VLOOKUP(B94,'[1]1-BASE'!D$1:DA$65536,45,0),"")</f>
        <v>0</v>
      </c>
      <c r="AO94" s="34">
        <f>IFERROR(VLOOKUP(B94,'[1]1-BASE'!D$1:DA$65536,46,0),"")</f>
        <v>0</v>
      </c>
      <c r="AP94" s="34">
        <f>IFERROR(VLOOKUP(B94,'[1]1-BASE'!D$1:DA$65536,47,0),"")</f>
        <v>0</v>
      </c>
      <c r="AQ94" s="34">
        <f>IFERROR(VLOOKUP(B94,'[1]1-BASE'!D$1:DA$65536,48,0),"")</f>
        <v>0</v>
      </c>
      <c r="AR94" s="34">
        <f>IFERROR(VLOOKUP(B94,'[1]1-BASE'!D$1:DA$65536,49,0),"")</f>
        <v>0</v>
      </c>
      <c r="AS94" s="34">
        <f>IFERROR(VLOOKUP(B94,'[1]1-BASE'!D$1:DA$65536,50,0),"")</f>
        <v>0</v>
      </c>
      <c r="AT94" s="34">
        <f>IFERROR(VLOOKUP(B94,'[1]1-BASE'!D$1:DA$65536,51,0),"")</f>
        <v>0</v>
      </c>
      <c r="AU94" s="34">
        <f>IFERROR(VLOOKUP(B94,'[1]1-BASE'!D$1:DA$65536,52,0),"")</f>
        <v>0</v>
      </c>
      <c r="AV94" s="34">
        <f>IFERROR(VLOOKUP(B94,'[1]1-BASE'!D$1:DA$65536,53,0),"")</f>
        <v>0</v>
      </c>
      <c r="AW94" s="34">
        <f>IFERROR(VLOOKUP(B94,'[1]1-BASE'!D$1:DA$65536,54,0),"")</f>
        <v>0</v>
      </c>
      <c r="AX94" s="34">
        <f>IFERROR(VLOOKUP(B94,'[1]1-BASE'!D$1:DA$65536,55,0),"")</f>
        <v>0</v>
      </c>
      <c r="AY94" s="34">
        <f>IFERROR(VLOOKUP(B94,'[1]1-BASE'!D$1:DA$65536,87,0),"")</f>
        <v>0</v>
      </c>
      <c r="AZ94" s="34">
        <f>IFERROR(VLOOKUP(B94,'[1]1-BASE'!D$1:DA$65536,86,0),"")</f>
        <v>0</v>
      </c>
      <c r="BA94" s="34">
        <f>IFERROR(VLOOKUP(B94,'[1]1-BASE'!D$1:DA$65536,76,0),"")</f>
        <v>0</v>
      </c>
      <c r="BB94" s="34">
        <f>IFERROR(VLOOKUP(B94,'[1]1-BASE'!D$1:DA$65536,77,0),"")</f>
        <v>0</v>
      </c>
      <c r="BC94" s="34">
        <f>IFERROR(VLOOKUP(B94,'[1]1-BASE'!D$1:DA$65536,78,0),"")</f>
        <v>0</v>
      </c>
      <c r="BD94" s="34">
        <f>IFERROR(VLOOKUP(B94,'[1]1-BASE'!D$1:DA$65536,79,0),"")</f>
        <v>0</v>
      </c>
      <c r="BE94" s="34">
        <f>IFERROR(VLOOKUP(B94,'[1]1-BASE'!D$1:DA$65536,80,0),"")</f>
        <v>0</v>
      </c>
      <c r="BF94" s="34">
        <f>IFERROR(VLOOKUP(B94,'[1]1-BASE'!D$1:DA$65536,83,0),"")</f>
        <v>0</v>
      </c>
      <c r="BG94" s="34">
        <f>IFERROR(VLOOKUP(B94,'[1]1-BASE'!D$1:DA$65536,84,0),"")</f>
        <v>0</v>
      </c>
      <c r="BH94" s="34">
        <f>IFERROR(VLOOKUP(B94,'[1]1-BASE'!D$1:DA$65536,81,0),"")</f>
        <v>0</v>
      </c>
      <c r="BI94" s="34">
        <f>IFERROR(VLOOKUP(B94,'[1]1-BASE'!D$1:DA$65536,85,0),"")</f>
        <v>0</v>
      </c>
      <c r="BJ94" s="34">
        <f>IFERROR(VLOOKUP(B94,'[1]1-BASE'!D$1:DA$65536,56,0),"")</f>
        <v>0</v>
      </c>
      <c r="BK94" s="34">
        <f>IFERROR(VLOOKUP(B94,'[1]1-BASE'!D$1:DA$65536,58,0),"")</f>
        <v>0</v>
      </c>
      <c r="BL94" s="34">
        <f>IFERROR(VLOOKUP(B94,'[1]1-BASE'!D$1:DA$65536,59,0),"")</f>
        <v>0</v>
      </c>
      <c r="BM94" s="34">
        <f>IFERROR(VLOOKUP(B94,'[1]1-BASE'!D$1:DA$65536,61,0),"")</f>
        <v>0</v>
      </c>
      <c r="BN94" s="34">
        <f>IFERROR(VLOOKUP(B94,'[1]1-BASE'!D$1:DA$65536,63,0),"")</f>
        <v>0</v>
      </c>
      <c r="BO94" s="34">
        <f>IFERROR(VLOOKUP(B94,'[1]1-BASE'!D$1:DA$65536,65,0),"")</f>
        <v>0</v>
      </c>
      <c r="BP94" s="34">
        <f>IFERROR(VLOOKUP(B94,'[1]1-BASE'!D$1:DA$65536,57,0),"")</f>
        <v>0</v>
      </c>
      <c r="BQ94" s="34">
        <f>IFERROR(VLOOKUP(B94,'[1]1-BASE'!D$1:DA$65536,60,0),"")</f>
        <v>0</v>
      </c>
      <c r="BR94" s="34">
        <f>IFERROR(VLOOKUP(B94,'[1]1-BASE'!D$1:DA$65536,62,0),"")</f>
        <v>0</v>
      </c>
      <c r="BS94" s="34">
        <f>IFERROR(VLOOKUP(B94,'[1]1-BASE'!D$1:DA$65536,64,0),"")</f>
        <v>0</v>
      </c>
      <c r="BT94" s="34">
        <f>IFERROR(VLOOKUP(B94,'[1]1-BASE'!D$1:DA$65536,66,0),"")</f>
        <v>0</v>
      </c>
      <c r="BU94" s="34">
        <f>IFERROR(VLOOKUP(B94,'[1]1-BASE'!D$1:DA$65536,67,0),"")</f>
        <v>0</v>
      </c>
      <c r="BV94" s="34">
        <f>IFERROR(VLOOKUP(B94,'[1]1-BASE'!D$1:DA$65536,68,0),"")</f>
        <v>0</v>
      </c>
      <c r="BW94" s="34">
        <f>IFERROR(VLOOKUP(B94,'[1]1-BASE'!D$1:DA$65536,69,0),"")</f>
        <v>0</v>
      </c>
      <c r="BX94" s="34">
        <f>IFERROR(VLOOKUP(B94,'[1]1-BASE'!D$1:DA$65536,70,0),"")</f>
        <v>0</v>
      </c>
      <c r="BY94" s="34">
        <f>IFERROR(VLOOKUP(B94,'[1]1-BASE'!D$1:DA$65536,71,0),"")</f>
        <v>0</v>
      </c>
      <c r="BZ94" s="34">
        <f>IFERROR(VLOOKUP(B94,'[1]1-BASE'!D$1:DA$65536,72,0),"")</f>
        <v>1</v>
      </c>
      <c r="CA94" s="34">
        <f>IFERROR(VLOOKUP(B94,'[1]1-BASE'!D$1:DA$65536,73,0),"")</f>
        <v>0</v>
      </c>
      <c r="CB94" s="34">
        <f>IFERROR(VLOOKUP(B94,'[1]1-BASE'!D$1:DA$65536,74,0),"")</f>
        <v>0</v>
      </c>
      <c r="CC94" s="34">
        <f>IFERROR(VLOOKUP(B94,'[1]1-BASE'!D$1:DA$65536,75,0),"")</f>
        <v>0</v>
      </c>
      <c r="CD94" s="34">
        <f>IFERROR(VLOOKUP(B94,'[1]1-BASE'!D$1:DA$65536,82,0),"")</f>
        <v>0</v>
      </c>
    </row>
    <row r="95" spans="1:82" s="35" customFormat="1" ht="75" customHeight="1">
      <c r="A95" s="27"/>
      <c r="B95" s="28" t="s">
        <v>198</v>
      </c>
      <c r="C95" s="29" t="str">
        <f>IFERROR(VLOOKUP(B95,'[1]1-BASE'!D$1:CB$65536,2,0),"")</f>
        <v>303LS10</v>
      </c>
      <c r="D95" s="29" t="str">
        <f>IFERROR(VLOOKUP(B95,'[1]1-BASE'!D$1:CB$65536,3,0),"")</f>
        <v xml:space="preserve">PESTO PANTS </v>
      </c>
      <c r="E95" s="29" t="str">
        <f>IFERROR(VLOOKUP(B95,'[1]1-BASE'!D$1:CB$65536,4,0),"")</f>
        <v>907</v>
      </c>
      <c r="F95" s="29" t="str">
        <f>IFERROR(VLOOKUP(B95,'[1]1-BASE'!D$1:CB$65536,5,0),"")</f>
        <v>MID GREY MEL / FLUO YELLOW</v>
      </c>
      <c r="G95" s="27" t="str">
        <f>IFERROR(VLOOKUP(B95,'[1]1-BASE'!D$1:CB$65536,15,0),"")</f>
        <v>ETE 2017</v>
      </c>
      <c r="H95" s="27" t="str">
        <f>IFERROR(VLOOKUP(B95,'[1]1-BASE'!D$1:CB$65536,17,0),"")</f>
        <v>MAN</v>
      </c>
      <c r="I95" s="30">
        <f>IFERROR(VLOOKUP(B95,'[1]1-BASE'!D$1:CB$65536,7,0),"")</f>
        <v>30</v>
      </c>
      <c r="J95" s="31">
        <f t="shared" si="2"/>
        <v>15</v>
      </c>
      <c r="K95" s="30">
        <f>IFERROR(VLOOKUP(B95,'[1]1-BASE'!D$1:CB$65536,8,0),"")</f>
        <v>0</v>
      </c>
      <c r="L95" s="31">
        <f t="shared" si="3"/>
        <v>0</v>
      </c>
      <c r="M95" s="29" t="str">
        <f>IFERROR(VLOOKUP(B95,'[1]1-BASE'!D$1:CB$65536,18,0),"")</f>
        <v>(vide)</v>
      </c>
      <c r="N95" s="32" t="str">
        <f>IFERROR(VLOOKUP(B95,'[1]1-BASE'!D$1:CB$65536,19,0),"")</f>
        <v>PCS</v>
      </c>
      <c r="O95" s="32">
        <f>IFERROR(VLOOKUP(B95,'[1]1-BASE'!D$1:CB$65536,20,0),"")</f>
        <v>1</v>
      </c>
      <c r="P95" s="33">
        <f>IFERROR(VLOOKUP(B95,'[1]1-BASE'!D$1:CB$65536,21,0),"")</f>
        <v>1</v>
      </c>
      <c r="Q95" s="34">
        <f>IFERROR(VLOOKUP(B95,'[1]1-BASE'!D$1:DA$65536,22,0),"")</f>
        <v>0</v>
      </c>
      <c r="R95" s="34">
        <f>IFERROR(VLOOKUP(B95,'[1]1-BASE'!D$1:DA$65536,23,0),"")</f>
        <v>0</v>
      </c>
      <c r="S95" s="34">
        <f>IFERROR(VLOOKUP(B95,'[1]1-BASE'!D$1:DA$65536,24,0),"")</f>
        <v>0</v>
      </c>
      <c r="T95" s="34">
        <f>IFERROR(VLOOKUP(B95,'[1]1-BASE'!D$1:DA$65536,25,0),"")</f>
        <v>0</v>
      </c>
      <c r="U95" s="34">
        <f>IFERROR(VLOOKUP(B95,'[1]1-BASE'!D$1:DA$65536,26,0),"")</f>
        <v>0</v>
      </c>
      <c r="V95" s="34">
        <f>IFERROR(VLOOKUP(B95,'[1]1-BASE'!D$1:DA$65536,27,0),"")</f>
        <v>0</v>
      </c>
      <c r="W95" s="34">
        <f>IFERROR(VLOOKUP(B95,'[1]1-BASE'!D$1:DA$65536,28,0),"")</f>
        <v>0</v>
      </c>
      <c r="X95" s="34">
        <f>IFERROR(VLOOKUP(B95,'[1]1-BASE'!D$1:DA$65536,29,0),"")</f>
        <v>0</v>
      </c>
      <c r="Y95" s="34">
        <f>IFERROR(VLOOKUP(B95,'[1]1-BASE'!D$1:DA$65536,30,0),"")</f>
        <v>0</v>
      </c>
      <c r="Z95" s="34">
        <f>IFERROR(VLOOKUP(B95,'[1]1-BASE'!D$1:DA$65536,31,0),"")</f>
        <v>0</v>
      </c>
      <c r="AA95" s="34">
        <f>IFERROR(VLOOKUP(B95,'[1]1-BASE'!D$1:DA$65536,32,0),"")</f>
        <v>0</v>
      </c>
      <c r="AB95" s="34">
        <f>IFERROR(VLOOKUP(B95,'[1]1-BASE'!D$1:DA$65536,33,0),"")</f>
        <v>0</v>
      </c>
      <c r="AC95" s="34">
        <f>IFERROR(VLOOKUP(B95,'[1]1-BASE'!D$1:DA$65536,34,0),"")</f>
        <v>0</v>
      </c>
      <c r="AD95" s="34">
        <f>IFERROR(VLOOKUP(B95,'[1]1-BASE'!D$1:DA$65536,35,0),"")</f>
        <v>0</v>
      </c>
      <c r="AE95" s="34">
        <f>IFERROR(VLOOKUP(B95,'[1]1-BASE'!D$1:DA$65536,36,0),"")</f>
        <v>0</v>
      </c>
      <c r="AF95" s="34">
        <f>IFERROR(VLOOKUP(B95,'[1]1-BASE'!D$1:DA$65536,37,0),"")</f>
        <v>0</v>
      </c>
      <c r="AG95" s="34">
        <f>IFERROR(VLOOKUP(B95,'[1]1-BASE'!D$1:DA$65536,38,0),"")</f>
        <v>0</v>
      </c>
      <c r="AH95" s="34">
        <f>IFERROR(VLOOKUP(B95,'[1]1-BASE'!D$1:DA$65536,39,0),"")</f>
        <v>0</v>
      </c>
      <c r="AI95" s="34">
        <f>IFERROR(VLOOKUP(B95,'[1]1-BASE'!D$1:DA$65536,40,0),"")</f>
        <v>0</v>
      </c>
      <c r="AJ95" s="34">
        <f>IFERROR(VLOOKUP(B95,'[1]1-BASE'!D$1:DA$65536,41,0),"")</f>
        <v>0</v>
      </c>
      <c r="AK95" s="34">
        <f>IFERROR(VLOOKUP(B95,'[1]1-BASE'!D$1:DA$65536,42,0),"")</f>
        <v>0</v>
      </c>
      <c r="AL95" s="34">
        <f>IFERROR(VLOOKUP(B95,'[1]1-BASE'!D$1:DA$65536,43,0),"")</f>
        <v>0</v>
      </c>
      <c r="AM95" s="34">
        <f>IFERROR(VLOOKUP(B95,'[1]1-BASE'!D$1:DA$65536,44,0),"")</f>
        <v>0</v>
      </c>
      <c r="AN95" s="34">
        <f>IFERROR(VLOOKUP(B95,'[1]1-BASE'!D$1:DA$65536,45,0),"")</f>
        <v>0</v>
      </c>
      <c r="AO95" s="34">
        <f>IFERROR(VLOOKUP(B95,'[1]1-BASE'!D$1:DA$65536,46,0),"")</f>
        <v>0</v>
      </c>
      <c r="AP95" s="34">
        <f>IFERROR(VLOOKUP(B95,'[1]1-BASE'!D$1:DA$65536,47,0),"")</f>
        <v>0</v>
      </c>
      <c r="AQ95" s="34">
        <f>IFERROR(VLOOKUP(B95,'[1]1-BASE'!D$1:DA$65536,48,0),"")</f>
        <v>0</v>
      </c>
      <c r="AR95" s="34">
        <f>IFERROR(VLOOKUP(B95,'[1]1-BASE'!D$1:DA$65536,49,0),"")</f>
        <v>0</v>
      </c>
      <c r="AS95" s="34">
        <f>IFERROR(VLOOKUP(B95,'[1]1-BASE'!D$1:DA$65536,50,0),"")</f>
        <v>0</v>
      </c>
      <c r="AT95" s="34">
        <f>IFERROR(VLOOKUP(B95,'[1]1-BASE'!D$1:DA$65536,51,0),"")</f>
        <v>0</v>
      </c>
      <c r="AU95" s="34">
        <f>IFERROR(VLOOKUP(B95,'[1]1-BASE'!D$1:DA$65536,52,0),"")</f>
        <v>0</v>
      </c>
      <c r="AV95" s="34">
        <f>IFERROR(VLOOKUP(B95,'[1]1-BASE'!D$1:DA$65536,53,0),"")</f>
        <v>0</v>
      </c>
      <c r="AW95" s="34">
        <f>IFERROR(VLOOKUP(B95,'[1]1-BASE'!D$1:DA$65536,54,0),"")</f>
        <v>0</v>
      </c>
      <c r="AX95" s="34">
        <f>IFERROR(VLOOKUP(B95,'[1]1-BASE'!D$1:DA$65536,55,0),"")</f>
        <v>0</v>
      </c>
      <c r="AY95" s="34">
        <f>IFERROR(VLOOKUP(B95,'[1]1-BASE'!D$1:DA$65536,87,0),"")</f>
        <v>0</v>
      </c>
      <c r="AZ95" s="34">
        <f>IFERROR(VLOOKUP(B95,'[1]1-BASE'!D$1:DA$65536,86,0),"")</f>
        <v>0</v>
      </c>
      <c r="BA95" s="34">
        <f>IFERROR(VLOOKUP(B95,'[1]1-BASE'!D$1:DA$65536,76,0),"")</f>
        <v>0</v>
      </c>
      <c r="BB95" s="34">
        <f>IFERROR(VLOOKUP(B95,'[1]1-BASE'!D$1:DA$65536,77,0),"")</f>
        <v>0</v>
      </c>
      <c r="BC95" s="34">
        <f>IFERROR(VLOOKUP(B95,'[1]1-BASE'!D$1:DA$65536,78,0),"")</f>
        <v>0</v>
      </c>
      <c r="BD95" s="34">
        <f>IFERROR(VLOOKUP(B95,'[1]1-BASE'!D$1:DA$65536,79,0),"")</f>
        <v>0</v>
      </c>
      <c r="BE95" s="34">
        <f>IFERROR(VLOOKUP(B95,'[1]1-BASE'!D$1:DA$65536,80,0),"")</f>
        <v>0</v>
      </c>
      <c r="BF95" s="34">
        <f>IFERROR(VLOOKUP(B95,'[1]1-BASE'!D$1:DA$65536,83,0),"")</f>
        <v>0</v>
      </c>
      <c r="BG95" s="34">
        <f>IFERROR(VLOOKUP(B95,'[1]1-BASE'!D$1:DA$65536,84,0),"")</f>
        <v>0</v>
      </c>
      <c r="BH95" s="34">
        <f>IFERROR(VLOOKUP(B95,'[1]1-BASE'!D$1:DA$65536,81,0),"")</f>
        <v>0</v>
      </c>
      <c r="BI95" s="34">
        <f>IFERROR(VLOOKUP(B95,'[1]1-BASE'!D$1:DA$65536,85,0),"")</f>
        <v>0</v>
      </c>
      <c r="BJ95" s="34">
        <f>IFERROR(VLOOKUP(B95,'[1]1-BASE'!D$1:DA$65536,56,0),"")</f>
        <v>0</v>
      </c>
      <c r="BK95" s="34">
        <f>IFERROR(VLOOKUP(B95,'[1]1-BASE'!D$1:DA$65536,58,0),"")</f>
        <v>0</v>
      </c>
      <c r="BL95" s="34">
        <f>IFERROR(VLOOKUP(B95,'[1]1-BASE'!D$1:DA$65536,59,0),"")</f>
        <v>0</v>
      </c>
      <c r="BM95" s="34">
        <f>IFERROR(VLOOKUP(B95,'[1]1-BASE'!D$1:DA$65536,61,0),"")</f>
        <v>0</v>
      </c>
      <c r="BN95" s="34">
        <f>IFERROR(VLOOKUP(B95,'[1]1-BASE'!D$1:DA$65536,63,0),"")</f>
        <v>0</v>
      </c>
      <c r="BO95" s="34">
        <f>IFERROR(VLOOKUP(B95,'[1]1-BASE'!D$1:DA$65536,65,0),"")</f>
        <v>0</v>
      </c>
      <c r="BP95" s="34">
        <f>IFERROR(VLOOKUP(B95,'[1]1-BASE'!D$1:DA$65536,57,0),"")</f>
        <v>0</v>
      </c>
      <c r="BQ95" s="34">
        <f>IFERROR(VLOOKUP(B95,'[1]1-BASE'!D$1:DA$65536,60,0),"")</f>
        <v>0</v>
      </c>
      <c r="BR95" s="34">
        <f>IFERROR(VLOOKUP(B95,'[1]1-BASE'!D$1:DA$65536,62,0),"")</f>
        <v>0</v>
      </c>
      <c r="BS95" s="34">
        <f>IFERROR(VLOOKUP(B95,'[1]1-BASE'!D$1:DA$65536,64,0),"")</f>
        <v>0</v>
      </c>
      <c r="BT95" s="34">
        <f>IFERROR(VLOOKUP(B95,'[1]1-BASE'!D$1:DA$65536,66,0),"")</f>
        <v>0</v>
      </c>
      <c r="BU95" s="34">
        <f>IFERROR(VLOOKUP(B95,'[1]1-BASE'!D$1:DA$65536,67,0),"")</f>
        <v>0</v>
      </c>
      <c r="BV95" s="34">
        <f>IFERROR(VLOOKUP(B95,'[1]1-BASE'!D$1:DA$65536,68,0),"")</f>
        <v>0</v>
      </c>
      <c r="BW95" s="34">
        <f>IFERROR(VLOOKUP(B95,'[1]1-BASE'!D$1:DA$65536,69,0),"")</f>
        <v>0</v>
      </c>
      <c r="BX95" s="34">
        <f>IFERROR(VLOOKUP(B95,'[1]1-BASE'!D$1:DA$65536,70,0),"")</f>
        <v>0</v>
      </c>
      <c r="BY95" s="34">
        <f>IFERROR(VLOOKUP(B95,'[1]1-BASE'!D$1:DA$65536,71,0),"")</f>
        <v>1</v>
      </c>
      <c r="BZ95" s="34">
        <f>IFERROR(VLOOKUP(B95,'[1]1-BASE'!D$1:DA$65536,72,0),"")</f>
        <v>0</v>
      </c>
      <c r="CA95" s="34">
        <f>IFERROR(VLOOKUP(B95,'[1]1-BASE'!D$1:DA$65536,73,0),"")</f>
        <v>0</v>
      </c>
      <c r="CB95" s="34">
        <f>IFERROR(VLOOKUP(B95,'[1]1-BASE'!D$1:DA$65536,74,0),"")</f>
        <v>0</v>
      </c>
      <c r="CC95" s="34">
        <f>IFERROR(VLOOKUP(B95,'[1]1-BASE'!D$1:DA$65536,75,0),"")</f>
        <v>0</v>
      </c>
      <c r="CD95" s="34">
        <f>IFERROR(VLOOKUP(B95,'[1]1-BASE'!D$1:DA$65536,82,0),"")</f>
        <v>0</v>
      </c>
    </row>
    <row r="96" spans="1:82" s="35" customFormat="1" ht="75" customHeight="1">
      <c r="A96" s="27"/>
      <c r="B96" s="28" t="s">
        <v>199</v>
      </c>
      <c r="C96" s="29" t="str">
        <f>IFERROR(VLOOKUP(B96,'[1]1-BASE'!D$1:CB$65536,2,0),"")</f>
        <v>303MJC0</v>
      </c>
      <c r="D96" s="29" t="str">
        <f>IFERROR(VLOOKUP(B96,'[1]1-BASE'!D$1:CB$65536,3,0),"")</f>
        <v>ZANT LOGO PANTS</v>
      </c>
      <c r="E96" s="29" t="str">
        <f>IFERROR(VLOOKUP(B96,'[1]1-BASE'!D$1:CB$65536,4,0),"")</f>
        <v>18M</v>
      </c>
      <c r="F96" s="29" t="str">
        <f>IFERROR(VLOOKUP(B96,'[1]1-BASE'!D$1:CB$65536,5,0),"")</f>
        <v>GREY DK MEL</v>
      </c>
      <c r="G96" s="27" t="str">
        <f>IFERROR(VLOOKUP(B96,'[1]1-BASE'!D$1:CB$65536,15,0),"")</f>
        <v>HIVER 2019</v>
      </c>
      <c r="H96" s="27" t="str">
        <f>IFERROR(VLOOKUP(B96,'[1]1-BASE'!D$1:CB$65536,17,0),"")</f>
        <v>MAN</v>
      </c>
      <c r="I96" s="30">
        <f>IFERROR(VLOOKUP(B96,'[1]1-BASE'!D$1:CB$65536,7,0),"")</f>
        <v>0</v>
      </c>
      <c r="J96" s="31">
        <f t="shared" si="2"/>
        <v>0</v>
      </c>
      <c r="K96" s="30">
        <f>IFERROR(VLOOKUP(B96,'[1]1-BASE'!D$1:CB$65536,8,0),"")</f>
        <v>0</v>
      </c>
      <c r="L96" s="31">
        <f t="shared" si="3"/>
        <v>0</v>
      </c>
      <c r="M96" s="29" t="str">
        <f>IFERROR(VLOOKUP(B96,'[1]1-BASE'!D$1:CB$65536,18,0),"")</f>
        <v>2XL-1|L-2|M-2|S-1|XL-2</v>
      </c>
      <c r="N96" s="32" t="str">
        <f>IFERROR(VLOOKUP(B96,'[1]1-BASE'!D$1:CB$65536,19,0),"")</f>
        <v>C8M</v>
      </c>
      <c r="O96" s="32">
        <f>IFERROR(VLOOKUP(B96,'[1]1-BASE'!D$1:CB$65536,20,0),"")</f>
        <v>112</v>
      </c>
      <c r="P96" s="33">
        <f>IFERROR(VLOOKUP(B96,'[1]1-BASE'!D$1:CB$65536,21,0),"")</f>
        <v>14</v>
      </c>
      <c r="Q96" s="34">
        <f>IFERROR(VLOOKUP(B96,'[1]1-BASE'!D$1:DA$65536,22,0),"")</f>
        <v>0</v>
      </c>
      <c r="R96" s="34">
        <f>IFERROR(VLOOKUP(B96,'[1]1-BASE'!D$1:DA$65536,23,0),"")</f>
        <v>0</v>
      </c>
      <c r="S96" s="34">
        <f>IFERROR(VLOOKUP(B96,'[1]1-BASE'!D$1:DA$65536,24,0),"")</f>
        <v>0</v>
      </c>
      <c r="T96" s="34">
        <f>IFERROR(VLOOKUP(B96,'[1]1-BASE'!D$1:DA$65536,25,0),"")</f>
        <v>0</v>
      </c>
      <c r="U96" s="34">
        <f>IFERROR(VLOOKUP(B96,'[1]1-BASE'!D$1:DA$65536,26,0),"")</f>
        <v>0</v>
      </c>
      <c r="V96" s="34">
        <f>IFERROR(VLOOKUP(B96,'[1]1-BASE'!D$1:DA$65536,27,0),"")</f>
        <v>0</v>
      </c>
      <c r="W96" s="34">
        <f>IFERROR(VLOOKUP(B96,'[1]1-BASE'!D$1:DA$65536,28,0),"")</f>
        <v>0</v>
      </c>
      <c r="X96" s="34">
        <f>IFERROR(VLOOKUP(B96,'[1]1-BASE'!D$1:DA$65536,29,0),"")</f>
        <v>0</v>
      </c>
      <c r="Y96" s="34">
        <f>IFERROR(VLOOKUP(B96,'[1]1-BASE'!D$1:DA$65536,30,0),"")</f>
        <v>0</v>
      </c>
      <c r="Z96" s="34">
        <f>IFERROR(VLOOKUP(B96,'[1]1-BASE'!D$1:DA$65536,31,0),"")</f>
        <v>0</v>
      </c>
      <c r="AA96" s="34">
        <f>IFERROR(VLOOKUP(B96,'[1]1-BASE'!D$1:DA$65536,32,0),"")</f>
        <v>0</v>
      </c>
      <c r="AB96" s="34">
        <f>IFERROR(VLOOKUP(B96,'[1]1-BASE'!D$1:DA$65536,33,0),"")</f>
        <v>0</v>
      </c>
      <c r="AC96" s="34">
        <f>IFERROR(VLOOKUP(B96,'[1]1-BASE'!D$1:DA$65536,34,0),"")</f>
        <v>0</v>
      </c>
      <c r="AD96" s="34">
        <f>IFERROR(VLOOKUP(B96,'[1]1-BASE'!D$1:DA$65536,35,0),"")</f>
        <v>0</v>
      </c>
      <c r="AE96" s="34">
        <f>IFERROR(VLOOKUP(B96,'[1]1-BASE'!D$1:DA$65536,36,0),"")</f>
        <v>0</v>
      </c>
      <c r="AF96" s="34">
        <f>IFERROR(VLOOKUP(B96,'[1]1-BASE'!D$1:DA$65536,37,0),"")</f>
        <v>0</v>
      </c>
      <c r="AG96" s="34">
        <f>IFERROR(VLOOKUP(B96,'[1]1-BASE'!D$1:DA$65536,38,0),"")</f>
        <v>0</v>
      </c>
      <c r="AH96" s="34">
        <f>IFERROR(VLOOKUP(B96,'[1]1-BASE'!D$1:DA$65536,39,0),"")</f>
        <v>0</v>
      </c>
      <c r="AI96" s="34">
        <f>IFERROR(VLOOKUP(B96,'[1]1-BASE'!D$1:DA$65536,40,0),"")</f>
        <v>0</v>
      </c>
      <c r="AJ96" s="34">
        <f>IFERROR(VLOOKUP(B96,'[1]1-BASE'!D$1:DA$65536,41,0),"")</f>
        <v>0</v>
      </c>
      <c r="AK96" s="34">
        <f>IFERROR(VLOOKUP(B96,'[1]1-BASE'!D$1:DA$65536,42,0),"")</f>
        <v>0</v>
      </c>
      <c r="AL96" s="34">
        <f>IFERROR(VLOOKUP(B96,'[1]1-BASE'!D$1:DA$65536,43,0),"")</f>
        <v>0</v>
      </c>
      <c r="AM96" s="34">
        <f>IFERROR(VLOOKUP(B96,'[1]1-BASE'!D$1:DA$65536,44,0),"")</f>
        <v>0</v>
      </c>
      <c r="AN96" s="34">
        <f>IFERROR(VLOOKUP(B96,'[1]1-BASE'!D$1:DA$65536,45,0),"")</f>
        <v>0</v>
      </c>
      <c r="AO96" s="34">
        <f>IFERROR(VLOOKUP(B96,'[1]1-BASE'!D$1:DA$65536,46,0),"")</f>
        <v>0</v>
      </c>
      <c r="AP96" s="34">
        <f>IFERROR(VLOOKUP(B96,'[1]1-BASE'!D$1:DA$65536,47,0),"")</f>
        <v>0</v>
      </c>
      <c r="AQ96" s="34">
        <f>IFERROR(VLOOKUP(B96,'[1]1-BASE'!D$1:DA$65536,48,0),"")</f>
        <v>0</v>
      </c>
      <c r="AR96" s="34">
        <f>IFERROR(VLOOKUP(B96,'[1]1-BASE'!D$1:DA$65536,49,0),"")</f>
        <v>0</v>
      </c>
      <c r="AS96" s="34">
        <f>IFERROR(VLOOKUP(B96,'[1]1-BASE'!D$1:DA$65536,50,0),"")</f>
        <v>0</v>
      </c>
      <c r="AT96" s="34">
        <f>IFERROR(VLOOKUP(B96,'[1]1-BASE'!D$1:DA$65536,51,0),"")</f>
        <v>0</v>
      </c>
      <c r="AU96" s="34">
        <f>IFERROR(VLOOKUP(B96,'[1]1-BASE'!D$1:DA$65536,52,0),"")</f>
        <v>0</v>
      </c>
      <c r="AV96" s="34">
        <f>IFERROR(VLOOKUP(B96,'[1]1-BASE'!D$1:DA$65536,53,0),"")</f>
        <v>0</v>
      </c>
      <c r="AW96" s="34">
        <f>IFERROR(VLOOKUP(B96,'[1]1-BASE'!D$1:DA$65536,54,0),"")</f>
        <v>0</v>
      </c>
      <c r="AX96" s="34">
        <f>IFERROR(VLOOKUP(B96,'[1]1-BASE'!D$1:DA$65536,55,0),"")</f>
        <v>0</v>
      </c>
      <c r="AY96" s="34">
        <f>IFERROR(VLOOKUP(B96,'[1]1-BASE'!D$1:DA$65536,87,0),"")</f>
        <v>0</v>
      </c>
      <c r="AZ96" s="34">
        <f>IFERROR(VLOOKUP(B96,'[1]1-BASE'!D$1:DA$65536,86,0),"")</f>
        <v>0</v>
      </c>
      <c r="BA96" s="34">
        <f>IFERROR(VLOOKUP(B96,'[1]1-BASE'!D$1:DA$65536,76,0),"")</f>
        <v>0</v>
      </c>
      <c r="BB96" s="34">
        <f>IFERROR(VLOOKUP(B96,'[1]1-BASE'!D$1:DA$65536,77,0),"")</f>
        <v>0</v>
      </c>
      <c r="BC96" s="34">
        <f>IFERROR(VLOOKUP(B96,'[1]1-BASE'!D$1:DA$65536,78,0),"")</f>
        <v>0</v>
      </c>
      <c r="BD96" s="34">
        <f>IFERROR(VLOOKUP(B96,'[1]1-BASE'!D$1:DA$65536,79,0),"")</f>
        <v>0</v>
      </c>
      <c r="BE96" s="34">
        <f>IFERROR(VLOOKUP(B96,'[1]1-BASE'!D$1:DA$65536,80,0),"")</f>
        <v>0</v>
      </c>
      <c r="BF96" s="34">
        <f>IFERROR(VLOOKUP(B96,'[1]1-BASE'!D$1:DA$65536,83,0),"")</f>
        <v>0</v>
      </c>
      <c r="BG96" s="34">
        <f>IFERROR(VLOOKUP(B96,'[1]1-BASE'!D$1:DA$65536,84,0),"")</f>
        <v>0</v>
      </c>
      <c r="BH96" s="34">
        <f>IFERROR(VLOOKUP(B96,'[1]1-BASE'!D$1:DA$65536,81,0),"")</f>
        <v>0</v>
      </c>
      <c r="BI96" s="34">
        <f>IFERROR(VLOOKUP(B96,'[1]1-BASE'!D$1:DA$65536,85,0),"")</f>
        <v>0</v>
      </c>
      <c r="BJ96" s="34">
        <f>IFERROR(VLOOKUP(B96,'[1]1-BASE'!D$1:DA$65536,56,0),"")</f>
        <v>0</v>
      </c>
      <c r="BK96" s="34">
        <f>IFERROR(VLOOKUP(B96,'[1]1-BASE'!D$1:DA$65536,58,0),"")</f>
        <v>0</v>
      </c>
      <c r="BL96" s="34">
        <f>IFERROR(VLOOKUP(B96,'[1]1-BASE'!D$1:DA$65536,59,0),"")</f>
        <v>0</v>
      </c>
      <c r="BM96" s="34">
        <f>IFERROR(VLOOKUP(B96,'[1]1-BASE'!D$1:DA$65536,61,0),"")</f>
        <v>0</v>
      </c>
      <c r="BN96" s="34">
        <f>IFERROR(VLOOKUP(B96,'[1]1-BASE'!D$1:DA$65536,63,0),"")</f>
        <v>0</v>
      </c>
      <c r="BO96" s="34">
        <f>IFERROR(VLOOKUP(B96,'[1]1-BASE'!D$1:DA$65536,65,0),"")</f>
        <v>0</v>
      </c>
      <c r="BP96" s="34">
        <f>IFERROR(VLOOKUP(B96,'[1]1-BASE'!D$1:DA$65536,57,0),"")</f>
        <v>0</v>
      </c>
      <c r="BQ96" s="34">
        <f>IFERROR(VLOOKUP(B96,'[1]1-BASE'!D$1:DA$65536,60,0),"")</f>
        <v>0</v>
      </c>
      <c r="BR96" s="34">
        <f>IFERROR(VLOOKUP(B96,'[1]1-BASE'!D$1:DA$65536,62,0),"")</f>
        <v>0</v>
      </c>
      <c r="BS96" s="34">
        <f>IFERROR(VLOOKUP(B96,'[1]1-BASE'!D$1:DA$65536,64,0),"")</f>
        <v>0</v>
      </c>
      <c r="BT96" s="34">
        <f>IFERROR(VLOOKUP(B96,'[1]1-BASE'!D$1:DA$65536,66,0),"")</f>
        <v>0</v>
      </c>
      <c r="BU96" s="34">
        <f>IFERROR(VLOOKUP(B96,'[1]1-BASE'!D$1:DA$65536,67,0),"")</f>
        <v>0</v>
      </c>
      <c r="BV96" s="34">
        <f>IFERROR(VLOOKUP(B96,'[1]1-BASE'!D$1:DA$65536,68,0),"")</f>
        <v>0</v>
      </c>
      <c r="BW96" s="34">
        <f>IFERROR(VLOOKUP(B96,'[1]1-BASE'!D$1:DA$65536,69,0),"")</f>
        <v>0</v>
      </c>
      <c r="BX96" s="34">
        <f>IFERROR(VLOOKUP(B96,'[1]1-BASE'!D$1:DA$65536,70,0),"")</f>
        <v>0</v>
      </c>
      <c r="BY96" s="34">
        <f>IFERROR(VLOOKUP(B96,'[1]1-BASE'!D$1:DA$65536,71,0),"")</f>
        <v>0</v>
      </c>
      <c r="BZ96" s="34">
        <f>IFERROR(VLOOKUP(B96,'[1]1-BASE'!D$1:DA$65536,72,0),"")</f>
        <v>0</v>
      </c>
      <c r="CA96" s="34">
        <f>IFERROR(VLOOKUP(B96,'[1]1-BASE'!D$1:DA$65536,73,0),"")</f>
        <v>0</v>
      </c>
      <c r="CB96" s="34">
        <f>IFERROR(VLOOKUP(B96,'[1]1-BASE'!D$1:DA$65536,74,0),"")</f>
        <v>0</v>
      </c>
      <c r="CC96" s="34">
        <f>IFERROR(VLOOKUP(B96,'[1]1-BASE'!D$1:DA$65536,75,0),"")</f>
        <v>0</v>
      </c>
      <c r="CD96" s="34">
        <f>IFERROR(VLOOKUP(B96,'[1]1-BASE'!D$1:DA$65536,82,0),"")</f>
        <v>14</v>
      </c>
    </row>
    <row r="97" spans="1:82" s="35" customFormat="1" ht="75" customHeight="1">
      <c r="A97" s="27"/>
      <c r="B97" s="28" t="s">
        <v>200</v>
      </c>
      <c r="C97" s="29" t="str">
        <f>IFERROR(VLOOKUP(B97,'[1]1-BASE'!D$1:CB$65536,2,0),"")</f>
        <v>303MJC0</v>
      </c>
      <c r="D97" s="29" t="str">
        <f>IFERROR(VLOOKUP(B97,'[1]1-BASE'!D$1:CB$65536,3,0),"")</f>
        <v>ZANT LOGO PANTS</v>
      </c>
      <c r="E97" s="29" t="str">
        <f>IFERROR(VLOOKUP(B97,'[1]1-BASE'!D$1:CB$65536,4,0),"")</f>
        <v>193</v>
      </c>
      <c r="F97" s="29" t="str">
        <f>IFERROR(VLOOKUP(B97,'[1]1-BASE'!D$1:CB$65536,5,0),"")</f>
        <v xml:space="preserve">BLUE MARINE </v>
      </c>
      <c r="G97" s="27" t="str">
        <f>IFERROR(VLOOKUP(B97,'[1]1-BASE'!D$1:CB$65536,15,0),"")</f>
        <v>HIVER 2019</v>
      </c>
      <c r="H97" s="27" t="str">
        <f>IFERROR(VLOOKUP(B97,'[1]1-BASE'!D$1:CB$65536,17,0),"")</f>
        <v>MAN</v>
      </c>
      <c r="I97" s="30">
        <f>IFERROR(VLOOKUP(B97,'[1]1-BASE'!D$1:CB$65536,7,0),"")</f>
        <v>0</v>
      </c>
      <c r="J97" s="31">
        <f t="shared" si="2"/>
        <v>0</v>
      </c>
      <c r="K97" s="30">
        <f>IFERROR(VLOOKUP(B97,'[1]1-BASE'!D$1:CB$65536,8,0),"")</f>
        <v>0</v>
      </c>
      <c r="L97" s="31">
        <f t="shared" si="3"/>
        <v>0</v>
      </c>
      <c r="M97" s="29" t="str">
        <f>IFERROR(VLOOKUP(B97,'[1]1-BASE'!D$1:CB$65536,18,0),"")</f>
        <v>2XL-1|L-2|M-2|S-1|XL-2</v>
      </c>
      <c r="N97" s="32" t="str">
        <f>IFERROR(VLOOKUP(B97,'[1]1-BASE'!D$1:CB$65536,19,0),"")</f>
        <v>C8M</v>
      </c>
      <c r="O97" s="32">
        <f>IFERROR(VLOOKUP(B97,'[1]1-BASE'!D$1:CB$65536,20,0),"")</f>
        <v>16</v>
      </c>
      <c r="P97" s="33">
        <f>IFERROR(VLOOKUP(B97,'[1]1-BASE'!D$1:CB$65536,21,0),"")</f>
        <v>2</v>
      </c>
      <c r="Q97" s="34">
        <f>IFERROR(VLOOKUP(B97,'[1]1-BASE'!D$1:DA$65536,22,0),"")</f>
        <v>0</v>
      </c>
      <c r="R97" s="34">
        <f>IFERROR(VLOOKUP(B97,'[1]1-BASE'!D$1:DA$65536,23,0),"")</f>
        <v>0</v>
      </c>
      <c r="S97" s="34">
        <f>IFERROR(VLOOKUP(B97,'[1]1-BASE'!D$1:DA$65536,24,0),"")</f>
        <v>0</v>
      </c>
      <c r="T97" s="34">
        <f>IFERROR(VLOOKUP(B97,'[1]1-BASE'!D$1:DA$65536,25,0),"")</f>
        <v>0</v>
      </c>
      <c r="U97" s="34">
        <f>IFERROR(VLOOKUP(B97,'[1]1-BASE'!D$1:DA$65536,26,0),"")</f>
        <v>0</v>
      </c>
      <c r="V97" s="34">
        <f>IFERROR(VLOOKUP(B97,'[1]1-BASE'!D$1:DA$65536,27,0),"")</f>
        <v>0</v>
      </c>
      <c r="W97" s="34">
        <f>IFERROR(VLOOKUP(B97,'[1]1-BASE'!D$1:DA$65536,28,0),"")</f>
        <v>0</v>
      </c>
      <c r="X97" s="34">
        <f>IFERROR(VLOOKUP(B97,'[1]1-BASE'!D$1:DA$65536,29,0),"")</f>
        <v>0</v>
      </c>
      <c r="Y97" s="34">
        <f>IFERROR(VLOOKUP(B97,'[1]1-BASE'!D$1:DA$65536,30,0),"")</f>
        <v>0</v>
      </c>
      <c r="Z97" s="34">
        <f>IFERROR(VLOOKUP(B97,'[1]1-BASE'!D$1:DA$65536,31,0),"")</f>
        <v>0</v>
      </c>
      <c r="AA97" s="34">
        <f>IFERROR(VLOOKUP(B97,'[1]1-BASE'!D$1:DA$65536,32,0),"")</f>
        <v>0</v>
      </c>
      <c r="AB97" s="34">
        <f>IFERROR(VLOOKUP(B97,'[1]1-BASE'!D$1:DA$65536,33,0),"")</f>
        <v>0</v>
      </c>
      <c r="AC97" s="34">
        <f>IFERROR(VLOOKUP(B97,'[1]1-BASE'!D$1:DA$65536,34,0),"")</f>
        <v>0</v>
      </c>
      <c r="AD97" s="34">
        <f>IFERROR(VLOOKUP(B97,'[1]1-BASE'!D$1:DA$65536,35,0),"")</f>
        <v>0</v>
      </c>
      <c r="AE97" s="34">
        <f>IFERROR(VLOOKUP(B97,'[1]1-BASE'!D$1:DA$65536,36,0),"")</f>
        <v>0</v>
      </c>
      <c r="AF97" s="34">
        <f>IFERROR(VLOOKUP(B97,'[1]1-BASE'!D$1:DA$65536,37,0),"")</f>
        <v>0</v>
      </c>
      <c r="AG97" s="34">
        <f>IFERROR(VLOOKUP(B97,'[1]1-BASE'!D$1:DA$65536,38,0),"")</f>
        <v>0</v>
      </c>
      <c r="AH97" s="34">
        <f>IFERROR(VLOOKUP(B97,'[1]1-BASE'!D$1:DA$65536,39,0),"")</f>
        <v>0</v>
      </c>
      <c r="AI97" s="34">
        <f>IFERROR(VLOOKUP(B97,'[1]1-BASE'!D$1:DA$65536,40,0),"")</f>
        <v>0</v>
      </c>
      <c r="AJ97" s="34">
        <f>IFERROR(VLOOKUP(B97,'[1]1-BASE'!D$1:DA$65536,41,0),"")</f>
        <v>0</v>
      </c>
      <c r="AK97" s="34">
        <f>IFERROR(VLOOKUP(B97,'[1]1-BASE'!D$1:DA$65536,42,0),"")</f>
        <v>0</v>
      </c>
      <c r="AL97" s="34">
        <f>IFERROR(VLOOKUP(B97,'[1]1-BASE'!D$1:DA$65536,43,0),"")</f>
        <v>0</v>
      </c>
      <c r="AM97" s="34">
        <f>IFERROR(VLOOKUP(B97,'[1]1-BASE'!D$1:DA$65536,44,0),"")</f>
        <v>0</v>
      </c>
      <c r="AN97" s="34">
        <f>IFERROR(VLOOKUP(B97,'[1]1-BASE'!D$1:DA$65536,45,0),"")</f>
        <v>0</v>
      </c>
      <c r="AO97" s="34">
        <f>IFERROR(VLOOKUP(B97,'[1]1-BASE'!D$1:DA$65536,46,0),"")</f>
        <v>0</v>
      </c>
      <c r="AP97" s="34">
        <f>IFERROR(VLOOKUP(B97,'[1]1-BASE'!D$1:DA$65536,47,0),"")</f>
        <v>0</v>
      </c>
      <c r="AQ97" s="34">
        <f>IFERROR(VLOOKUP(B97,'[1]1-BASE'!D$1:DA$65536,48,0),"")</f>
        <v>0</v>
      </c>
      <c r="AR97" s="34">
        <f>IFERROR(VLOOKUP(B97,'[1]1-BASE'!D$1:DA$65536,49,0),"")</f>
        <v>0</v>
      </c>
      <c r="AS97" s="34">
        <f>IFERROR(VLOOKUP(B97,'[1]1-BASE'!D$1:DA$65536,50,0),"")</f>
        <v>0</v>
      </c>
      <c r="AT97" s="34">
        <f>IFERROR(VLOOKUP(B97,'[1]1-BASE'!D$1:DA$65536,51,0),"")</f>
        <v>0</v>
      </c>
      <c r="AU97" s="34">
        <f>IFERROR(VLOOKUP(B97,'[1]1-BASE'!D$1:DA$65536,52,0),"")</f>
        <v>0</v>
      </c>
      <c r="AV97" s="34">
        <f>IFERROR(VLOOKUP(B97,'[1]1-BASE'!D$1:DA$65536,53,0),"")</f>
        <v>0</v>
      </c>
      <c r="AW97" s="34">
        <f>IFERROR(VLOOKUP(B97,'[1]1-BASE'!D$1:DA$65536,54,0),"")</f>
        <v>0</v>
      </c>
      <c r="AX97" s="34">
        <f>IFERROR(VLOOKUP(B97,'[1]1-BASE'!D$1:DA$65536,55,0),"")</f>
        <v>0</v>
      </c>
      <c r="AY97" s="34">
        <f>IFERROR(VLOOKUP(B97,'[1]1-BASE'!D$1:DA$65536,87,0),"")</f>
        <v>0</v>
      </c>
      <c r="AZ97" s="34">
        <f>IFERROR(VLOOKUP(B97,'[1]1-BASE'!D$1:DA$65536,86,0),"")</f>
        <v>0</v>
      </c>
      <c r="BA97" s="34">
        <f>IFERROR(VLOOKUP(B97,'[1]1-BASE'!D$1:DA$65536,76,0),"")</f>
        <v>0</v>
      </c>
      <c r="BB97" s="34">
        <f>IFERROR(VLOOKUP(B97,'[1]1-BASE'!D$1:DA$65536,77,0),"")</f>
        <v>0</v>
      </c>
      <c r="BC97" s="34">
        <f>IFERROR(VLOOKUP(B97,'[1]1-BASE'!D$1:DA$65536,78,0),"")</f>
        <v>0</v>
      </c>
      <c r="BD97" s="34">
        <f>IFERROR(VLOOKUP(B97,'[1]1-BASE'!D$1:DA$65536,79,0),"")</f>
        <v>0</v>
      </c>
      <c r="BE97" s="34">
        <f>IFERROR(VLOOKUP(B97,'[1]1-BASE'!D$1:DA$65536,80,0),"")</f>
        <v>0</v>
      </c>
      <c r="BF97" s="34">
        <f>IFERROR(VLOOKUP(B97,'[1]1-BASE'!D$1:DA$65536,83,0),"")</f>
        <v>0</v>
      </c>
      <c r="BG97" s="34">
        <f>IFERROR(VLOOKUP(B97,'[1]1-BASE'!D$1:DA$65536,84,0),"")</f>
        <v>0</v>
      </c>
      <c r="BH97" s="34">
        <f>IFERROR(VLOOKUP(B97,'[1]1-BASE'!D$1:DA$65536,81,0),"")</f>
        <v>0</v>
      </c>
      <c r="BI97" s="34">
        <f>IFERROR(VLOOKUP(B97,'[1]1-BASE'!D$1:DA$65536,85,0),"")</f>
        <v>0</v>
      </c>
      <c r="BJ97" s="34">
        <f>IFERROR(VLOOKUP(B97,'[1]1-BASE'!D$1:DA$65536,56,0),"")</f>
        <v>0</v>
      </c>
      <c r="BK97" s="34">
        <f>IFERROR(VLOOKUP(B97,'[1]1-BASE'!D$1:DA$65536,58,0),"")</f>
        <v>0</v>
      </c>
      <c r="BL97" s="34">
        <f>IFERROR(VLOOKUP(B97,'[1]1-BASE'!D$1:DA$65536,59,0),"")</f>
        <v>0</v>
      </c>
      <c r="BM97" s="34">
        <f>IFERROR(VLOOKUP(B97,'[1]1-BASE'!D$1:DA$65536,61,0),"")</f>
        <v>0</v>
      </c>
      <c r="BN97" s="34">
        <f>IFERROR(VLOOKUP(B97,'[1]1-BASE'!D$1:DA$65536,63,0),"")</f>
        <v>0</v>
      </c>
      <c r="BO97" s="34">
        <f>IFERROR(VLOOKUP(B97,'[1]1-BASE'!D$1:DA$65536,65,0),"")</f>
        <v>0</v>
      </c>
      <c r="BP97" s="34">
        <f>IFERROR(VLOOKUP(B97,'[1]1-BASE'!D$1:DA$65536,57,0),"")</f>
        <v>0</v>
      </c>
      <c r="BQ97" s="34">
        <f>IFERROR(VLOOKUP(B97,'[1]1-BASE'!D$1:DA$65536,60,0),"")</f>
        <v>0</v>
      </c>
      <c r="BR97" s="34">
        <f>IFERROR(VLOOKUP(B97,'[1]1-BASE'!D$1:DA$65536,62,0),"")</f>
        <v>0</v>
      </c>
      <c r="BS97" s="34">
        <f>IFERROR(VLOOKUP(B97,'[1]1-BASE'!D$1:DA$65536,64,0),"")</f>
        <v>0</v>
      </c>
      <c r="BT97" s="34">
        <f>IFERROR(VLOOKUP(B97,'[1]1-BASE'!D$1:DA$65536,66,0),"")</f>
        <v>0</v>
      </c>
      <c r="BU97" s="34">
        <f>IFERROR(VLOOKUP(B97,'[1]1-BASE'!D$1:DA$65536,67,0),"")</f>
        <v>0</v>
      </c>
      <c r="BV97" s="34">
        <f>IFERROR(VLOOKUP(B97,'[1]1-BASE'!D$1:DA$65536,68,0),"")</f>
        <v>0</v>
      </c>
      <c r="BW97" s="34">
        <f>IFERROR(VLOOKUP(B97,'[1]1-BASE'!D$1:DA$65536,69,0),"")</f>
        <v>0</v>
      </c>
      <c r="BX97" s="34">
        <f>IFERROR(VLOOKUP(B97,'[1]1-BASE'!D$1:DA$65536,70,0),"")</f>
        <v>0</v>
      </c>
      <c r="BY97" s="34">
        <f>IFERROR(VLOOKUP(B97,'[1]1-BASE'!D$1:DA$65536,71,0),"")</f>
        <v>0</v>
      </c>
      <c r="BZ97" s="34">
        <f>IFERROR(VLOOKUP(B97,'[1]1-BASE'!D$1:DA$65536,72,0),"")</f>
        <v>0</v>
      </c>
      <c r="CA97" s="34">
        <f>IFERROR(VLOOKUP(B97,'[1]1-BASE'!D$1:DA$65536,73,0),"")</f>
        <v>0</v>
      </c>
      <c r="CB97" s="34">
        <f>IFERROR(VLOOKUP(B97,'[1]1-BASE'!D$1:DA$65536,74,0),"")</f>
        <v>0</v>
      </c>
      <c r="CC97" s="34">
        <f>IFERROR(VLOOKUP(B97,'[1]1-BASE'!D$1:DA$65536,75,0),"")</f>
        <v>0</v>
      </c>
      <c r="CD97" s="34">
        <f>IFERROR(VLOOKUP(B97,'[1]1-BASE'!D$1:DA$65536,82,0),"")</f>
        <v>2</v>
      </c>
    </row>
    <row r="98" spans="1:82" s="35" customFormat="1" ht="75" customHeight="1">
      <c r="A98" s="27"/>
      <c r="B98" s="28" t="s">
        <v>201</v>
      </c>
      <c r="C98" s="29" t="str">
        <f>IFERROR(VLOOKUP(B98,'[1]1-BASE'!D$1:CB$65536,2,0),"")</f>
        <v>303MJC0_ICI</v>
      </c>
      <c r="D98" s="29" t="str">
        <f>IFERROR(VLOOKUP(B98,'[1]1-BASE'!D$1:CB$65536,3,0),"")</f>
        <v>ZANT LOGO PANTS CORTE INGLES</v>
      </c>
      <c r="E98" s="29" t="str">
        <f>IFERROR(VLOOKUP(B98,'[1]1-BASE'!D$1:CB$65536,4,0),"")</f>
        <v>005</v>
      </c>
      <c r="F98" s="29" t="str">
        <f>IFERROR(VLOOKUP(B98,'[1]1-BASE'!D$1:CB$65536,5,0),"")</f>
        <v xml:space="preserve">BLACK </v>
      </c>
      <c r="G98" s="27" t="str">
        <f>IFERROR(VLOOKUP(B98,'[1]1-BASE'!D$1:CB$65536,15,0),"")</f>
        <v>HIVER 2019</v>
      </c>
      <c r="H98" s="27" t="str">
        <f>IFERROR(VLOOKUP(B98,'[1]1-BASE'!D$1:CB$65536,17,0),"")</f>
        <v>MAN</v>
      </c>
      <c r="I98" s="30">
        <f>IFERROR(VLOOKUP(B98,'[1]1-BASE'!D$1:CB$65536,7,0),"")</f>
        <v>0</v>
      </c>
      <c r="J98" s="31">
        <f t="shared" si="2"/>
        <v>0</v>
      </c>
      <c r="K98" s="30">
        <f>IFERROR(VLOOKUP(B98,'[1]1-BASE'!D$1:CB$65536,8,0),"")</f>
        <v>0</v>
      </c>
      <c r="L98" s="31">
        <f t="shared" si="3"/>
        <v>0</v>
      </c>
      <c r="M98" s="29" t="str">
        <f>IFERROR(VLOOKUP(B98,'[1]1-BASE'!D$1:CB$65536,18,0),"")</f>
        <v>(vide)</v>
      </c>
      <c r="N98" s="32" t="str">
        <f>IFERROR(VLOOKUP(B98,'[1]1-BASE'!D$1:CB$65536,19,0),"")</f>
        <v>PCS</v>
      </c>
      <c r="O98" s="32">
        <f>IFERROR(VLOOKUP(B98,'[1]1-BASE'!D$1:CB$65536,20,0),"")</f>
        <v>11</v>
      </c>
      <c r="P98" s="33">
        <f>IFERROR(VLOOKUP(B98,'[1]1-BASE'!D$1:CB$65536,21,0),"")</f>
        <v>11</v>
      </c>
      <c r="Q98" s="34">
        <f>IFERROR(VLOOKUP(B98,'[1]1-BASE'!D$1:DA$65536,22,0),"")</f>
        <v>0</v>
      </c>
      <c r="R98" s="34">
        <f>IFERROR(VLOOKUP(B98,'[1]1-BASE'!D$1:DA$65536,23,0),"")</f>
        <v>0</v>
      </c>
      <c r="S98" s="34">
        <f>IFERROR(VLOOKUP(B98,'[1]1-BASE'!D$1:DA$65536,24,0),"")</f>
        <v>0</v>
      </c>
      <c r="T98" s="34">
        <f>IFERROR(VLOOKUP(B98,'[1]1-BASE'!D$1:DA$65536,25,0),"")</f>
        <v>0</v>
      </c>
      <c r="U98" s="34">
        <f>IFERROR(VLOOKUP(B98,'[1]1-BASE'!D$1:DA$65536,26,0),"")</f>
        <v>0</v>
      </c>
      <c r="V98" s="34">
        <f>IFERROR(VLOOKUP(B98,'[1]1-BASE'!D$1:DA$65536,27,0),"")</f>
        <v>0</v>
      </c>
      <c r="W98" s="34">
        <f>IFERROR(VLOOKUP(B98,'[1]1-BASE'!D$1:DA$65536,28,0),"")</f>
        <v>0</v>
      </c>
      <c r="X98" s="34">
        <f>IFERROR(VLOOKUP(B98,'[1]1-BASE'!D$1:DA$65536,29,0),"")</f>
        <v>0</v>
      </c>
      <c r="Y98" s="34">
        <f>IFERROR(VLOOKUP(B98,'[1]1-BASE'!D$1:DA$65536,30,0),"")</f>
        <v>0</v>
      </c>
      <c r="Z98" s="34">
        <f>IFERROR(VLOOKUP(B98,'[1]1-BASE'!D$1:DA$65536,31,0),"")</f>
        <v>0</v>
      </c>
      <c r="AA98" s="34">
        <f>IFERROR(VLOOKUP(B98,'[1]1-BASE'!D$1:DA$65536,32,0),"")</f>
        <v>0</v>
      </c>
      <c r="AB98" s="34">
        <f>IFERROR(VLOOKUP(B98,'[1]1-BASE'!D$1:DA$65536,33,0),"")</f>
        <v>0</v>
      </c>
      <c r="AC98" s="34">
        <f>IFERROR(VLOOKUP(B98,'[1]1-BASE'!D$1:DA$65536,34,0),"")</f>
        <v>0</v>
      </c>
      <c r="AD98" s="34">
        <f>IFERROR(VLOOKUP(B98,'[1]1-BASE'!D$1:DA$65536,35,0),"")</f>
        <v>0</v>
      </c>
      <c r="AE98" s="34">
        <f>IFERROR(VLOOKUP(B98,'[1]1-BASE'!D$1:DA$65536,36,0),"")</f>
        <v>0</v>
      </c>
      <c r="AF98" s="34">
        <f>IFERROR(VLOOKUP(B98,'[1]1-BASE'!D$1:DA$65536,37,0),"")</f>
        <v>0</v>
      </c>
      <c r="AG98" s="34">
        <f>IFERROR(VLOOKUP(B98,'[1]1-BASE'!D$1:DA$65536,38,0),"")</f>
        <v>0</v>
      </c>
      <c r="AH98" s="34">
        <f>IFERROR(VLOOKUP(B98,'[1]1-BASE'!D$1:DA$65536,39,0),"")</f>
        <v>0</v>
      </c>
      <c r="AI98" s="34">
        <f>IFERROR(VLOOKUP(B98,'[1]1-BASE'!D$1:DA$65536,40,0),"")</f>
        <v>0</v>
      </c>
      <c r="AJ98" s="34">
        <f>IFERROR(VLOOKUP(B98,'[1]1-BASE'!D$1:DA$65536,41,0),"")</f>
        <v>0</v>
      </c>
      <c r="AK98" s="34">
        <f>IFERROR(VLOOKUP(B98,'[1]1-BASE'!D$1:DA$65536,42,0),"")</f>
        <v>0</v>
      </c>
      <c r="AL98" s="34">
        <f>IFERROR(VLOOKUP(B98,'[1]1-BASE'!D$1:DA$65536,43,0),"")</f>
        <v>0</v>
      </c>
      <c r="AM98" s="34">
        <f>IFERROR(VLOOKUP(B98,'[1]1-BASE'!D$1:DA$65536,44,0),"")</f>
        <v>0</v>
      </c>
      <c r="AN98" s="34">
        <f>IFERROR(VLOOKUP(B98,'[1]1-BASE'!D$1:DA$65536,45,0),"")</f>
        <v>0</v>
      </c>
      <c r="AO98" s="34">
        <f>IFERROR(VLOOKUP(B98,'[1]1-BASE'!D$1:DA$65536,46,0),"")</f>
        <v>0</v>
      </c>
      <c r="AP98" s="34">
        <f>IFERROR(VLOOKUP(B98,'[1]1-BASE'!D$1:DA$65536,47,0),"")</f>
        <v>0</v>
      </c>
      <c r="AQ98" s="34">
        <f>IFERROR(VLOOKUP(B98,'[1]1-BASE'!D$1:DA$65536,48,0),"")</f>
        <v>0</v>
      </c>
      <c r="AR98" s="34">
        <f>IFERROR(VLOOKUP(B98,'[1]1-BASE'!D$1:DA$65536,49,0),"")</f>
        <v>0</v>
      </c>
      <c r="AS98" s="34">
        <f>IFERROR(VLOOKUP(B98,'[1]1-BASE'!D$1:DA$65536,50,0),"")</f>
        <v>0</v>
      </c>
      <c r="AT98" s="34">
        <f>IFERROR(VLOOKUP(B98,'[1]1-BASE'!D$1:DA$65536,51,0),"")</f>
        <v>0</v>
      </c>
      <c r="AU98" s="34">
        <f>IFERROR(VLOOKUP(B98,'[1]1-BASE'!D$1:DA$65536,52,0),"")</f>
        <v>0</v>
      </c>
      <c r="AV98" s="34">
        <f>IFERROR(VLOOKUP(B98,'[1]1-BASE'!D$1:DA$65536,53,0),"")</f>
        <v>0</v>
      </c>
      <c r="AW98" s="34">
        <f>IFERROR(VLOOKUP(B98,'[1]1-BASE'!D$1:DA$65536,54,0),"")</f>
        <v>0</v>
      </c>
      <c r="AX98" s="34">
        <f>IFERROR(VLOOKUP(B98,'[1]1-BASE'!D$1:DA$65536,55,0),"")</f>
        <v>0</v>
      </c>
      <c r="AY98" s="34">
        <f>IFERROR(VLOOKUP(B98,'[1]1-BASE'!D$1:DA$65536,87,0),"")</f>
        <v>0</v>
      </c>
      <c r="AZ98" s="34">
        <f>IFERROR(VLOOKUP(B98,'[1]1-BASE'!D$1:DA$65536,86,0),"")</f>
        <v>0</v>
      </c>
      <c r="BA98" s="34">
        <f>IFERROR(VLOOKUP(B98,'[1]1-BASE'!D$1:DA$65536,76,0),"")</f>
        <v>0</v>
      </c>
      <c r="BB98" s="34">
        <f>IFERROR(VLOOKUP(B98,'[1]1-BASE'!D$1:DA$65536,77,0),"")</f>
        <v>0</v>
      </c>
      <c r="BC98" s="34">
        <f>IFERROR(VLOOKUP(B98,'[1]1-BASE'!D$1:DA$65536,78,0),"")</f>
        <v>0</v>
      </c>
      <c r="BD98" s="34">
        <f>IFERROR(VLOOKUP(B98,'[1]1-BASE'!D$1:DA$65536,79,0),"")</f>
        <v>0</v>
      </c>
      <c r="BE98" s="34">
        <f>IFERROR(VLOOKUP(B98,'[1]1-BASE'!D$1:DA$65536,80,0),"")</f>
        <v>0</v>
      </c>
      <c r="BF98" s="34">
        <f>IFERROR(VLOOKUP(B98,'[1]1-BASE'!D$1:DA$65536,83,0),"")</f>
        <v>0</v>
      </c>
      <c r="BG98" s="34">
        <f>IFERROR(VLOOKUP(B98,'[1]1-BASE'!D$1:DA$65536,84,0),"")</f>
        <v>0</v>
      </c>
      <c r="BH98" s="34">
        <f>IFERROR(VLOOKUP(B98,'[1]1-BASE'!D$1:DA$65536,81,0),"")</f>
        <v>0</v>
      </c>
      <c r="BI98" s="34">
        <f>IFERROR(VLOOKUP(B98,'[1]1-BASE'!D$1:DA$65536,85,0),"")</f>
        <v>0</v>
      </c>
      <c r="BJ98" s="34">
        <f>IFERROR(VLOOKUP(B98,'[1]1-BASE'!D$1:DA$65536,56,0),"")</f>
        <v>0</v>
      </c>
      <c r="BK98" s="34">
        <f>IFERROR(VLOOKUP(B98,'[1]1-BASE'!D$1:DA$65536,58,0),"")</f>
        <v>0</v>
      </c>
      <c r="BL98" s="34">
        <f>IFERROR(VLOOKUP(B98,'[1]1-BASE'!D$1:DA$65536,59,0),"")</f>
        <v>0</v>
      </c>
      <c r="BM98" s="34">
        <f>IFERROR(VLOOKUP(B98,'[1]1-BASE'!D$1:DA$65536,61,0),"")</f>
        <v>0</v>
      </c>
      <c r="BN98" s="34">
        <f>IFERROR(VLOOKUP(B98,'[1]1-BASE'!D$1:DA$65536,63,0),"")</f>
        <v>0</v>
      </c>
      <c r="BO98" s="34">
        <f>IFERROR(VLOOKUP(B98,'[1]1-BASE'!D$1:DA$65536,65,0),"")</f>
        <v>0</v>
      </c>
      <c r="BP98" s="34">
        <f>IFERROR(VLOOKUP(B98,'[1]1-BASE'!D$1:DA$65536,57,0),"")</f>
        <v>0</v>
      </c>
      <c r="BQ98" s="34">
        <f>IFERROR(VLOOKUP(B98,'[1]1-BASE'!D$1:DA$65536,60,0),"")</f>
        <v>0</v>
      </c>
      <c r="BR98" s="34">
        <f>IFERROR(VLOOKUP(B98,'[1]1-BASE'!D$1:DA$65536,62,0),"")</f>
        <v>0</v>
      </c>
      <c r="BS98" s="34">
        <f>IFERROR(VLOOKUP(B98,'[1]1-BASE'!D$1:DA$65536,64,0),"")</f>
        <v>0</v>
      </c>
      <c r="BT98" s="34">
        <f>IFERROR(VLOOKUP(B98,'[1]1-BASE'!D$1:DA$65536,66,0),"")</f>
        <v>0</v>
      </c>
      <c r="BU98" s="34">
        <f>IFERROR(VLOOKUP(B98,'[1]1-BASE'!D$1:DA$65536,67,0),"")</f>
        <v>0</v>
      </c>
      <c r="BV98" s="34">
        <f>IFERROR(VLOOKUP(B98,'[1]1-BASE'!D$1:DA$65536,68,0),"")</f>
        <v>0</v>
      </c>
      <c r="BW98" s="34">
        <f>IFERROR(VLOOKUP(B98,'[1]1-BASE'!D$1:DA$65536,69,0),"")</f>
        <v>7</v>
      </c>
      <c r="BX98" s="34">
        <f>IFERROR(VLOOKUP(B98,'[1]1-BASE'!D$1:DA$65536,70,0),"")</f>
        <v>0</v>
      </c>
      <c r="BY98" s="34">
        <f>IFERROR(VLOOKUP(B98,'[1]1-BASE'!D$1:DA$65536,71,0),"")</f>
        <v>3</v>
      </c>
      <c r="BZ98" s="34">
        <f>IFERROR(VLOOKUP(B98,'[1]1-BASE'!D$1:DA$65536,72,0),"")</f>
        <v>1</v>
      </c>
      <c r="CA98" s="34">
        <f>IFERROR(VLOOKUP(B98,'[1]1-BASE'!D$1:DA$65536,73,0),"")</f>
        <v>0</v>
      </c>
      <c r="CB98" s="34">
        <f>IFERROR(VLOOKUP(B98,'[1]1-BASE'!D$1:DA$65536,74,0),"")</f>
        <v>0</v>
      </c>
      <c r="CC98" s="34">
        <f>IFERROR(VLOOKUP(B98,'[1]1-BASE'!D$1:DA$65536,75,0),"")</f>
        <v>0</v>
      </c>
      <c r="CD98" s="34">
        <f>IFERROR(VLOOKUP(B98,'[1]1-BASE'!D$1:DA$65536,82,0),"")</f>
        <v>0</v>
      </c>
    </row>
    <row r="99" spans="1:82" s="35" customFormat="1" ht="75" customHeight="1">
      <c r="A99" s="27"/>
      <c r="B99" s="28" t="s">
        <v>202</v>
      </c>
      <c r="C99" s="29" t="str">
        <f>IFERROR(VLOOKUP(B99,'[1]1-BASE'!D$1:CB$65536,2,0),"")</f>
        <v>303MJC0_ICI</v>
      </c>
      <c r="D99" s="29" t="str">
        <f>IFERROR(VLOOKUP(B99,'[1]1-BASE'!D$1:CB$65536,3,0),"")</f>
        <v>ZANT LOGO PANTS CORTE INGLES</v>
      </c>
      <c r="E99" s="29" t="str">
        <f>IFERROR(VLOOKUP(B99,'[1]1-BASE'!D$1:CB$65536,4,0),"")</f>
        <v>193</v>
      </c>
      <c r="F99" s="29" t="str">
        <f>IFERROR(VLOOKUP(B99,'[1]1-BASE'!D$1:CB$65536,5,0),"")</f>
        <v xml:space="preserve">BLUE MARINE </v>
      </c>
      <c r="G99" s="27" t="str">
        <f>IFERROR(VLOOKUP(B99,'[1]1-BASE'!D$1:CB$65536,15,0),"")</f>
        <v>HIVER 2019</v>
      </c>
      <c r="H99" s="27" t="str">
        <f>IFERROR(VLOOKUP(B99,'[1]1-BASE'!D$1:CB$65536,17,0),"")</f>
        <v>MAN</v>
      </c>
      <c r="I99" s="30">
        <f>IFERROR(VLOOKUP(B99,'[1]1-BASE'!D$1:CB$65536,7,0),"")</f>
        <v>0</v>
      </c>
      <c r="J99" s="31">
        <f t="shared" si="2"/>
        <v>0</v>
      </c>
      <c r="K99" s="30">
        <f>IFERROR(VLOOKUP(B99,'[1]1-BASE'!D$1:CB$65536,8,0),"")</f>
        <v>0</v>
      </c>
      <c r="L99" s="31">
        <f t="shared" si="3"/>
        <v>0</v>
      </c>
      <c r="M99" s="29" t="str">
        <f>IFERROR(VLOOKUP(B99,'[1]1-BASE'!D$1:CB$65536,18,0),"")</f>
        <v>(vide)</v>
      </c>
      <c r="N99" s="32" t="str">
        <f>IFERROR(VLOOKUP(B99,'[1]1-BASE'!D$1:CB$65536,19,0),"")</f>
        <v>PCS</v>
      </c>
      <c r="O99" s="32">
        <f>IFERROR(VLOOKUP(B99,'[1]1-BASE'!D$1:CB$65536,20,0),"")</f>
        <v>24</v>
      </c>
      <c r="P99" s="33">
        <f>IFERROR(VLOOKUP(B99,'[1]1-BASE'!D$1:CB$65536,21,0),"")</f>
        <v>24</v>
      </c>
      <c r="Q99" s="34">
        <f>IFERROR(VLOOKUP(B99,'[1]1-BASE'!D$1:DA$65536,22,0),"")</f>
        <v>0</v>
      </c>
      <c r="R99" s="34">
        <f>IFERROR(VLOOKUP(B99,'[1]1-BASE'!D$1:DA$65536,23,0),"")</f>
        <v>0</v>
      </c>
      <c r="S99" s="34">
        <f>IFERROR(VLOOKUP(B99,'[1]1-BASE'!D$1:DA$65536,24,0),"")</f>
        <v>0</v>
      </c>
      <c r="T99" s="34">
        <f>IFERROR(VLOOKUP(B99,'[1]1-BASE'!D$1:DA$65536,25,0),"")</f>
        <v>0</v>
      </c>
      <c r="U99" s="34">
        <f>IFERROR(VLOOKUP(B99,'[1]1-BASE'!D$1:DA$65536,26,0),"")</f>
        <v>0</v>
      </c>
      <c r="V99" s="34">
        <f>IFERROR(VLOOKUP(B99,'[1]1-BASE'!D$1:DA$65536,27,0),"")</f>
        <v>0</v>
      </c>
      <c r="W99" s="34">
        <f>IFERROR(VLOOKUP(B99,'[1]1-BASE'!D$1:DA$65536,28,0),"")</f>
        <v>0</v>
      </c>
      <c r="X99" s="34">
        <f>IFERROR(VLOOKUP(B99,'[1]1-BASE'!D$1:DA$65536,29,0),"")</f>
        <v>0</v>
      </c>
      <c r="Y99" s="34">
        <f>IFERROR(VLOOKUP(B99,'[1]1-BASE'!D$1:DA$65536,30,0),"")</f>
        <v>0</v>
      </c>
      <c r="Z99" s="34">
        <f>IFERROR(VLOOKUP(B99,'[1]1-BASE'!D$1:DA$65536,31,0),"")</f>
        <v>0</v>
      </c>
      <c r="AA99" s="34">
        <f>IFERROR(VLOOKUP(B99,'[1]1-BASE'!D$1:DA$65536,32,0),"")</f>
        <v>0</v>
      </c>
      <c r="AB99" s="34">
        <f>IFERROR(VLOOKUP(B99,'[1]1-BASE'!D$1:DA$65536,33,0),"")</f>
        <v>0</v>
      </c>
      <c r="AC99" s="34">
        <f>IFERROR(VLOOKUP(B99,'[1]1-BASE'!D$1:DA$65536,34,0),"")</f>
        <v>0</v>
      </c>
      <c r="AD99" s="34">
        <f>IFERROR(VLOOKUP(B99,'[1]1-BASE'!D$1:DA$65536,35,0),"")</f>
        <v>0</v>
      </c>
      <c r="AE99" s="34">
        <f>IFERROR(VLOOKUP(B99,'[1]1-BASE'!D$1:DA$65536,36,0),"")</f>
        <v>0</v>
      </c>
      <c r="AF99" s="34">
        <f>IFERROR(VLOOKUP(B99,'[1]1-BASE'!D$1:DA$65536,37,0),"")</f>
        <v>0</v>
      </c>
      <c r="AG99" s="34">
        <f>IFERROR(VLOOKUP(B99,'[1]1-BASE'!D$1:DA$65536,38,0),"")</f>
        <v>0</v>
      </c>
      <c r="AH99" s="34">
        <f>IFERROR(VLOOKUP(B99,'[1]1-BASE'!D$1:DA$65536,39,0),"")</f>
        <v>0</v>
      </c>
      <c r="AI99" s="34">
        <f>IFERROR(VLOOKUP(B99,'[1]1-BASE'!D$1:DA$65536,40,0),"")</f>
        <v>0</v>
      </c>
      <c r="AJ99" s="34">
        <f>IFERROR(VLOOKUP(B99,'[1]1-BASE'!D$1:DA$65536,41,0),"")</f>
        <v>0</v>
      </c>
      <c r="AK99" s="34">
        <f>IFERROR(VLOOKUP(B99,'[1]1-BASE'!D$1:DA$65536,42,0),"")</f>
        <v>0</v>
      </c>
      <c r="AL99" s="34">
        <f>IFERROR(VLOOKUP(B99,'[1]1-BASE'!D$1:DA$65536,43,0),"")</f>
        <v>0</v>
      </c>
      <c r="AM99" s="34">
        <f>IFERROR(VLOOKUP(B99,'[1]1-BASE'!D$1:DA$65536,44,0),"")</f>
        <v>0</v>
      </c>
      <c r="AN99" s="34">
        <f>IFERROR(VLOOKUP(B99,'[1]1-BASE'!D$1:DA$65536,45,0),"")</f>
        <v>0</v>
      </c>
      <c r="AO99" s="34">
        <f>IFERROR(VLOOKUP(B99,'[1]1-BASE'!D$1:DA$65536,46,0),"")</f>
        <v>0</v>
      </c>
      <c r="AP99" s="34">
        <f>IFERROR(VLOOKUP(B99,'[1]1-BASE'!D$1:DA$65536,47,0),"")</f>
        <v>0</v>
      </c>
      <c r="AQ99" s="34">
        <f>IFERROR(VLOOKUP(B99,'[1]1-BASE'!D$1:DA$65536,48,0),"")</f>
        <v>0</v>
      </c>
      <c r="AR99" s="34">
        <f>IFERROR(VLOOKUP(B99,'[1]1-BASE'!D$1:DA$65536,49,0),"")</f>
        <v>0</v>
      </c>
      <c r="AS99" s="34">
        <f>IFERROR(VLOOKUP(B99,'[1]1-BASE'!D$1:DA$65536,50,0),"")</f>
        <v>0</v>
      </c>
      <c r="AT99" s="34">
        <f>IFERROR(VLOOKUP(B99,'[1]1-BASE'!D$1:DA$65536,51,0),"")</f>
        <v>0</v>
      </c>
      <c r="AU99" s="34">
        <f>IFERROR(VLOOKUP(B99,'[1]1-BASE'!D$1:DA$65536,52,0),"")</f>
        <v>0</v>
      </c>
      <c r="AV99" s="34">
        <f>IFERROR(VLOOKUP(B99,'[1]1-BASE'!D$1:DA$65536,53,0),"")</f>
        <v>0</v>
      </c>
      <c r="AW99" s="34">
        <f>IFERROR(VLOOKUP(B99,'[1]1-BASE'!D$1:DA$65536,54,0),"")</f>
        <v>0</v>
      </c>
      <c r="AX99" s="34">
        <f>IFERROR(VLOOKUP(B99,'[1]1-BASE'!D$1:DA$65536,55,0),"")</f>
        <v>0</v>
      </c>
      <c r="AY99" s="34">
        <f>IFERROR(VLOOKUP(B99,'[1]1-BASE'!D$1:DA$65536,87,0),"")</f>
        <v>0</v>
      </c>
      <c r="AZ99" s="34">
        <f>IFERROR(VLOOKUP(B99,'[1]1-BASE'!D$1:DA$65536,86,0),"")</f>
        <v>0</v>
      </c>
      <c r="BA99" s="34">
        <f>IFERROR(VLOOKUP(B99,'[1]1-BASE'!D$1:DA$65536,76,0),"")</f>
        <v>0</v>
      </c>
      <c r="BB99" s="34">
        <f>IFERROR(VLOOKUP(B99,'[1]1-BASE'!D$1:DA$65536,77,0),"")</f>
        <v>0</v>
      </c>
      <c r="BC99" s="34">
        <f>IFERROR(VLOOKUP(B99,'[1]1-BASE'!D$1:DA$65536,78,0),"")</f>
        <v>0</v>
      </c>
      <c r="BD99" s="34">
        <f>IFERROR(VLOOKUP(B99,'[1]1-BASE'!D$1:DA$65536,79,0),"")</f>
        <v>0</v>
      </c>
      <c r="BE99" s="34">
        <f>IFERROR(VLOOKUP(B99,'[1]1-BASE'!D$1:DA$65536,80,0),"")</f>
        <v>0</v>
      </c>
      <c r="BF99" s="34">
        <f>IFERROR(VLOOKUP(B99,'[1]1-BASE'!D$1:DA$65536,83,0),"")</f>
        <v>0</v>
      </c>
      <c r="BG99" s="34">
        <f>IFERROR(VLOOKUP(B99,'[1]1-BASE'!D$1:DA$65536,84,0),"")</f>
        <v>0</v>
      </c>
      <c r="BH99" s="34">
        <f>IFERROR(VLOOKUP(B99,'[1]1-BASE'!D$1:DA$65536,81,0),"")</f>
        <v>0</v>
      </c>
      <c r="BI99" s="34">
        <f>IFERROR(VLOOKUP(B99,'[1]1-BASE'!D$1:DA$65536,85,0),"")</f>
        <v>0</v>
      </c>
      <c r="BJ99" s="34">
        <f>IFERROR(VLOOKUP(B99,'[1]1-BASE'!D$1:DA$65536,56,0),"")</f>
        <v>0</v>
      </c>
      <c r="BK99" s="34">
        <f>IFERROR(VLOOKUP(B99,'[1]1-BASE'!D$1:DA$65536,58,0),"")</f>
        <v>0</v>
      </c>
      <c r="BL99" s="34">
        <f>IFERROR(VLOOKUP(B99,'[1]1-BASE'!D$1:DA$65536,59,0),"")</f>
        <v>0</v>
      </c>
      <c r="BM99" s="34">
        <f>IFERROR(VLOOKUP(B99,'[1]1-BASE'!D$1:DA$65536,61,0),"")</f>
        <v>0</v>
      </c>
      <c r="BN99" s="34">
        <f>IFERROR(VLOOKUP(B99,'[1]1-BASE'!D$1:DA$65536,63,0),"")</f>
        <v>0</v>
      </c>
      <c r="BO99" s="34">
        <f>IFERROR(VLOOKUP(B99,'[1]1-BASE'!D$1:DA$65536,65,0),"")</f>
        <v>0</v>
      </c>
      <c r="BP99" s="34">
        <f>IFERROR(VLOOKUP(B99,'[1]1-BASE'!D$1:DA$65536,57,0),"")</f>
        <v>0</v>
      </c>
      <c r="BQ99" s="34">
        <f>IFERROR(VLOOKUP(B99,'[1]1-BASE'!D$1:DA$65536,60,0),"")</f>
        <v>0</v>
      </c>
      <c r="BR99" s="34">
        <f>IFERROR(VLOOKUP(B99,'[1]1-BASE'!D$1:DA$65536,62,0),"")</f>
        <v>0</v>
      </c>
      <c r="BS99" s="34">
        <f>IFERROR(VLOOKUP(B99,'[1]1-BASE'!D$1:DA$65536,64,0),"")</f>
        <v>0</v>
      </c>
      <c r="BT99" s="34">
        <f>IFERROR(VLOOKUP(B99,'[1]1-BASE'!D$1:DA$65536,66,0),"")</f>
        <v>0</v>
      </c>
      <c r="BU99" s="34">
        <f>IFERROR(VLOOKUP(B99,'[1]1-BASE'!D$1:DA$65536,67,0),"")</f>
        <v>0</v>
      </c>
      <c r="BV99" s="34">
        <f>IFERROR(VLOOKUP(B99,'[1]1-BASE'!D$1:DA$65536,68,0),"")</f>
        <v>0</v>
      </c>
      <c r="BW99" s="34">
        <f>IFERROR(VLOOKUP(B99,'[1]1-BASE'!D$1:DA$65536,69,0),"")</f>
        <v>0</v>
      </c>
      <c r="BX99" s="34">
        <f>IFERROR(VLOOKUP(B99,'[1]1-BASE'!D$1:DA$65536,70,0),"")</f>
        <v>11</v>
      </c>
      <c r="BY99" s="34">
        <f>IFERROR(VLOOKUP(B99,'[1]1-BASE'!D$1:DA$65536,71,0),"")</f>
        <v>13</v>
      </c>
      <c r="BZ99" s="34">
        <f>IFERROR(VLOOKUP(B99,'[1]1-BASE'!D$1:DA$65536,72,0),"")</f>
        <v>0</v>
      </c>
      <c r="CA99" s="34">
        <f>IFERROR(VLOOKUP(B99,'[1]1-BASE'!D$1:DA$65536,73,0),"")</f>
        <v>0</v>
      </c>
      <c r="CB99" s="34">
        <f>IFERROR(VLOOKUP(B99,'[1]1-BASE'!D$1:DA$65536,74,0),"")</f>
        <v>0</v>
      </c>
      <c r="CC99" s="34">
        <f>IFERROR(VLOOKUP(B99,'[1]1-BASE'!D$1:DA$65536,75,0),"")</f>
        <v>0</v>
      </c>
      <c r="CD99" s="34">
        <f>IFERROR(VLOOKUP(B99,'[1]1-BASE'!D$1:DA$65536,82,0),"")</f>
        <v>0</v>
      </c>
    </row>
    <row r="100" spans="1:82" s="35" customFormat="1" ht="75" customHeight="1">
      <c r="A100" s="27"/>
      <c r="B100" s="28" t="s">
        <v>203</v>
      </c>
      <c r="C100" s="29" t="str">
        <f>IFERROR(VLOOKUP(B100,'[1]1-BASE'!D$1:CB$65536,2,0),"")</f>
        <v>303MJC0_ICI</v>
      </c>
      <c r="D100" s="29" t="str">
        <f>IFERROR(VLOOKUP(B100,'[1]1-BASE'!D$1:CB$65536,3,0),"")</f>
        <v>ZANT LOGO PANTS CORTE INGLES</v>
      </c>
      <c r="E100" s="29" t="str">
        <f>IFERROR(VLOOKUP(B100,'[1]1-BASE'!D$1:CB$65536,4,0),"")</f>
        <v>77M</v>
      </c>
      <c r="F100" s="29" t="str">
        <f>IFERROR(VLOOKUP(B100,'[1]1-BASE'!D$1:CB$65536,5,0),"")</f>
        <v xml:space="preserve">GREY MEL </v>
      </c>
      <c r="G100" s="27" t="str">
        <f>IFERROR(VLOOKUP(B100,'[1]1-BASE'!D$1:CB$65536,15,0),"")</f>
        <v>HIVER 2019</v>
      </c>
      <c r="H100" s="27" t="str">
        <f>IFERROR(VLOOKUP(B100,'[1]1-BASE'!D$1:CB$65536,17,0),"")</f>
        <v>MAN</v>
      </c>
      <c r="I100" s="30">
        <f>IFERROR(VLOOKUP(B100,'[1]1-BASE'!D$1:CB$65536,7,0),"")</f>
        <v>0</v>
      </c>
      <c r="J100" s="31">
        <f t="shared" si="2"/>
        <v>0</v>
      </c>
      <c r="K100" s="30">
        <f>IFERROR(VLOOKUP(B100,'[1]1-BASE'!D$1:CB$65536,8,0),"")</f>
        <v>0</v>
      </c>
      <c r="L100" s="31">
        <f t="shared" si="3"/>
        <v>0</v>
      </c>
      <c r="M100" s="29" t="str">
        <f>IFERROR(VLOOKUP(B100,'[1]1-BASE'!D$1:CB$65536,18,0),"")</f>
        <v>(vide)</v>
      </c>
      <c r="N100" s="32" t="str">
        <f>IFERROR(VLOOKUP(B100,'[1]1-BASE'!D$1:CB$65536,19,0),"")</f>
        <v>PCS</v>
      </c>
      <c r="O100" s="32">
        <f>IFERROR(VLOOKUP(B100,'[1]1-BASE'!D$1:CB$65536,20,0),"")</f>
        <v>63</v>
      </c>
      <c r="P100" s="33">
        <f>IFERROR(VLOOKUP(B100,'[1]1-BASE'!D$1:CB$65536,21,0),"")</f>
        <v>63</v>
      </c>
      <c r="Q100" s="34">
        <f>IFERROR(VLOOKUP(B100,'[1]1-BASE'!D$1:DA$65536,22,0),"")</f>
        <v>0</v>
      </c>
      <c r="R100" s="34">
        <f>IFERROR(VLOOKUP(B100,'[1]1-BASE'!D$1:DA$65536,23,0),"")</f>
        <v>0</v>
      </c>
      <c r="S100" s="34">
        <f>IFERROR(VLOOKUP(B100,'[1]1-BASE'!D$1:DA$65536,24,0),"")</f>
        <v>0</v>
      </c>
      <c r="T100" s="34">
        <f>IFERROR(VLOOKUP(B100,'[1]1-BASE'!D$1:DA$65536,25,0),"")</f>
        <v>0</v>
      </c>
      <c r="U100" s="34">
        <f>IFERROR(VLOOKUP(B100,'[1]1-BASE'!D$1:DA$65536,26,0),"")</f>
        <v>0</v>
      </c>
      <c r="V100" s="34">
        <f>IFERROR(VLOOKUP(B100,'[1]1-BASE'!D$1:DA$65536,27,0),"")</f>
        <v>0</v>
      </c>
      <c r="W100" s="34">
        <f>IFERROR(VLOOKUP(B100,'[1]1-BASE'!D$1:DA$65536,28,0),"")</f>
        <v>0</v>
      </c>
      <c r="X100" s="34">
        <f>IFERROR(VLOOKUP(B100,'[1]1-BASE'!D$1:DA$65536,29,0),"")</f>
        <v>0</v>
      </c>
      <c r="Y100" s="34">
        <f>IFERROR(VLOOKUP(B100,'[1]1-BASE'!D$1:DA$65536,30,0),"")</f>
        <v>0</v>
      </c>
      <c r="Z100" s="34">
        <f>IFERROR(VLOOKUP(B100,'[1]1-BASE'!D$1:DA$65536,31,0),"")</f>
        <v>0</v>
      </c>
      <c r="AA100" s="34">
        <f>IFERROR(VLOOKUP(B100,'[1]1-BASE'!D$1:DA$65536,32,0),"")</f>
        <v>0</v>
      </c>
      <c r="AB100" s="34">
        <f>IFERROR(VLOOKUP(B100,'[1]1-BASE'!D$1:DA$65536,33,0),"")</f>
        <v>0</v>
      </c>
      <c r="AC100" s="34">
        <f>IFERROR(VLOOKUP(B100,'[1]1-BASE'!D$1:DA$65536,34,0),"")</f>
        <v>0</v>
      </c>
      <c r="AD100" s="34">
        <f>IFERROR(VLOOKUP(B100,'[1]1-BASE'!D$1:DA$65536,35,0),"")</f>
        <v>0</v>
      </c>
      <c r="AE100" s="34">
        <f>IFERROR(VLOOKUP(B100,'[1]1-BASE'!D$1:DA$65536,36,0),"")</f>
        <v>0</v>
      </c>
      <c r="AF100" s="34">
        <f>IFERROR(VLOOKUP(B100,'[1]1-BASE'!D$1:DA$65536,37,0),"")</f>
        <v>0</v>
      </c>
      <c r="AG100" s="34">
        <f>IFERROR(VLOOKUP(B100,'[1]1-BASE'!D$1:DA$65536,38,0),"")</f>
        <v>0</v>
      </c>
      <c r="AH100" s="34">
        <f>IFERROR(VLOOKUP(B100,'[1]1-BASE'!D$1:DA$65536,39,0),"")</f>
        <v>0</v>
      </c>
      <c r="AI100" s="34">
        <f>IFERROR(VLOOKUP(B100,'[1]1-BASE'!D$1:DA$65536,40,0),"")</f>
        <v>0</v>
      </c>
      <c r="AJ100" s="34">
        <f>IFERROR(VLOOKUP(B100,'[1]1-BASE'!D$1:DA$65536,41,0),"")</f>
        <v>0</v>
      </c>
      <c r="AK100" s="34">
        <f>IFERROR(VLOOKUP(B100,'[1]1-BASE'!D$1:DA$65536,42,0),"")</f>
        <v>0</v>
      </c>
      <c r="AL100" s="34">
        <f>IFERROR(VLOOKUP(B100,'[1]1-BASE'!D$1:DA$65536,43,0),"")</f>
        <v>0</v>
      </c>
      <c r="AM100" s="34">
        <f>IFERROR(VLOOKUP(B100,'[1]1-BASE'!D$1:DA$65536,44,0),"")</f>
        <v>0</v>
      </c>
      <c r="AN100" s="34">
        <f>IFERROR(VLOOKUP(B100,'[1]1-BASE'!D$1:DA$65536,45,0),"")</f>
        <v>0</v>
      </c>
      <c r="AO100" s="34">
        <f>IFERROR(VLOOKUP(B100,'[1]1-BASE'!D$1:DA$65536,46,0),"")</f>
        <v>0</v>
      </c>
      <c r="AP100" s="34">
        <f>IFERROR(VLOOKUP(B100,'[1]1-BASE'!D$1:DA$65536,47,0),"")</f>
        <v>0</v>
      </c>
      <c r="AQ100" s="34">
        <f>IFERROR(VLOOKUP(B100,'[1]1-BASE'!D$1:DA$65536,48,0),"")</f>
        <v>0</v>
      </c>
      <c r="AR100" s="34">
        <f>IFERROR(VLOOKUP(B100,'[1]1-BASE'!D$1:DA$65536,49,0),"")</f>
        <v>0</v>
      </c>
      <c r="AS100" s="34">
        <f>IFERROR(VLOOKUP(B100,'[1]1-BASE'!D$1:DA$65536,50,0),"")</f>
        <v>0</v>
      </c>
      <c r="AT100" s="34">
        <f>IFERROR(VLOOKUP(B100,'[1]1-BASE'!D$1:DA$65536,51,0),"")</f>
        <v>0</v>
      </c>
      <c r="AU100" s="34">
        <f>IFERROR(VLOOKUP(B100,'[1]1-BASE'!D$1:DA$65536,52,0),"")</f>
        <v>0</v>
      </c>
      <c r="AV100" s="34">
        <f>IFERROR(VLOOKUP(B100,'[1]1-BASE'!D$1:DA$65536,53,0),"")</f>
        <v>0</v>
      </c>
      <c r="AW100" s="34">
        <f>IFERROR(VLOOKUP(B100,'[1]1-BASE'!D$1:DA$65536,54,0),"")</f>
        <v>0</v>
      </c>
      <c r="AX100" s="34">
        <f>IFERROR(VLOOKUP(B100,'[1]1-BASE'!D$1:DA$65536,55,0),"")</f>
        <v>0</v>
      </c>
      <c r="AY100" s="34">
        <f>IFERROR(VLOOKUP(B100,'[1]1-BASE'!D$1:DA$65536,87,0),"")</f>
        <v>0</v>
      </c>
      <c r="AZ100" s="34">
        <f>IFERROR(VLOOKUP(B100,'[1]1-BASE'!D$1:DA$65536,86,0),"")</f>
        <v>0</v>
      </c>
      <c r="BA100" s="34">
        <f>IFERROR(VLOOKUP(B100,'[1]1-BASE'!D$1:DA$65536,76,0),"")</f>
        <v>0</v>
      </c>
      <c r="BB100" s="34">
        <f>IFERROR(VLOOKUP(B100,'[1]1-BASE'!D$1:DA$65536,77,0),"")</f>
        <v>0</v>
      </c>
      <c r="BC100" s="34">
        <f>IFERROR(VLOOKUP(B100,'[1]1-BASE'!D$1:DA$65536,78,0),"")</f>
        <v>0</v>
      </c>
      <c r="BD100" s="34">
        <f>IFERROR(VLOOKUP(B100,'[1]1-BASE'!D$1:DA$65536,79,0),"")</f>
        <v>0</v>
      </c>
      <c r="BE100" s="34">
        <f>IFERROR(VLOOKUP(B100,'[1]1-BASE'!D$1:DA$65536,80,0),"")</f>
        <v>0</v>
      </c>
      <c r="BF100" s="34">
        <f>IFERROR(VLOOKUP(B100,'[1]1-BASE'!D$1:DA$65536,83,0),"")</f>
        <v>0</v>
      </c>
      <c r="BG100" s="34">
        <f>IFERROR(VLOOKUP(B100,'[1]1-BASE'!D$1:DA$65536,84,0),"")</f>
        <v>0</v>
      </c>
      <c r="BH100" s="34">
        <f>IFERROR(VLOOKUP(B100,'[1]1-BASE'!D$1:DA$65536,81,0),"")</f>
        <v>0</v>
      </c>
      <c r="BI100" s="34">
        <f>IFERROR(VLOOKUP(B100,'[1]1-BASE'!D$1:DA$65536,85,0),"")</f>
        <v>0</v>
      </c>
      <c r="BJ100" s="34">
        <f>IFERROR(VLOOKUP(B100,'[1]1-BASE'!D$1:DA$65536,56,0),"")</f>
        <v>0</v>
      </c>
      <c r="BK100" s="34">
        <f>IFERROR(VLOOKUP(B100,'[1]1-BASE'!D$1:DA$65536,58,0),"")</f>
        <v>0</v>
      </c>
      <c r="BL100" s="34">
        <f>IFERROR(VLOOKUP(B100,'[1]1-BASE'!D$1:DA$65536,59,0),"")</f>
        <v>0</v>
      </c>
      <c r="BM100" s="34">
        <f>IFERROR(VLOOKUP(B100,'[1]1-BASE'!D$1:DA$65536,61,0),"")</f>
        <v>0</v>
      </c>
      <c r="BN100" s="34">
        <f>IFERROR(VLOOKUP(B100,'[1]1-BASE'!D$1:DA$65536,63,0),"")</f>
        <v>0</v>
      </c>
      <c r="BO100" s="34">
        <f>IFERROR(VLOOKUP(B100,'[1]1-BASE'!D$1:DA$65536,65,0),"")</f>
        <v>0</v>
      </c>
      <c r="BP100" s="34">
        <f>IFERROR(VLOOKUP(B100,'[1]1-BASE'!D$1:DA$65536,57,0),"")</f>
        <v>0</v>
      </c>
      <c r="BQ100" s="34">
        <f>IFERROR(VLOOKUP(B100,'[1]1-BASE'!D$1:DA$65536,60,0),"")</f>
        <v>0</v>
      </c>
      <c r="BR100" s="34">
        <f>IFERROR(VLOOKUP(B100,'[1]1-BASE'!D$1:DA$65536,62,0),"")</f>
        <v>0</v>
      </c>
      <c r="BS100" s="34">
        <f>IFERROR(VLOOKUP(B100,'[1]1-BASE'!D$1:DA$65536,64,0),"")</f>
        <v>0</v>
      </c>
      <c r="BT100" s="34">
        <f>IFERROR(VLOOKUP(B100,'[1]1-BASE'!D$1:DA$65536,66,0),"")</f>
        <v>0</v>
      </c>
      <c r="BU100" s="34">
        <f>IFERROR(VLOOKUP(B100,'[1]1-BASE'!D$1:DA$65536,67,0),"")</f>
        <v>0</v>
      </c>
      <c r="BV100" s="34">
        <f>IFERROR(VLOOKUP(B100,'[1]1-BASE'!D$1:DA$65536,68,0),"")</f>
        <v>0</v>
      </c>
      <c r="BW100" s="34">
        <f>IFERROR(VLOOKUP(B100,'[1]1-BASE'!D$1:DA$65536,69,0),"")</f>
        <v>0</v>
      </c>
      <c r="BX100" s="34">
        <f>IFERROR(VLOOKUP(B100,'[1]1-BASE'!D$1:DA$65536,70,0),"")</f>
        <v>0</v>
      </c>
      <c r="BY100" s="34">
        <f>IFERROR(VLOOKUP(B100,'[1]1-BASE'!D$1:DA$65536,71,0),"")</f>
        <v>63</v>
      </c>
      <c r="BZ100" s="34">
        <f>IFERROR(VLOOKUP(B100,'[1]1-BASE'!D$1:DA$65536,72,0),"")</f>
        <v>0</v>
      </c>
      <c r="CA100" s="34">
        <f>IFERROR(VLOOKUP(B100,'[1]1-BASE'!D$1:DA$65536,73,0),"")</f>
        <v>0</v>
      </c>
      <c r="CB100" s="34">
        <f>IFERROR(VLOOKUP(B100,'[1]1-BASE'!D$1:DA$65536,74,0),"")</f>
        <v>0</v>
      </c>
      <c r="CC100" s="34">
        <f>IFERROR(VLOOKUP(B100,'[1]1-BASE'!D$1:DA$65536,75,0),"")</f>
        <v>0</v>
      </c>
      <c r="CD100" s="34">
        <f>IFERROR(VLOOKUP(B100,'[1]1-BASE'!D$1:DA$65536,82,0),"")</f>
        <v>0</v>
      </c>
    </row>
    <row r="101" spans="1:82" s="35" customFormat="1" ht="75" customHeight="1">
      <c r="A101" s="27"/>
      <c r="B101" s="28" t="s">
        <v>204</v>
      </c>
      <c r="C101" s="29" t="str">
        <f>IFERROR(VLOOKUP(B101,'[1]1-BASE'!D$1:CB$65536,2,0),"")</f>
        <v>303QM30</v>
      </c>
      <c r="D101" s="29" t="str">
        <f>IFERROR(VLOOKUP(B101,'[1]1-BASE'!D$1:CB$65536,3,0),"")</f>
        <v>ZAMMIS HOODIE</v>
      </c>
      <c r="E101" s="29" t="str">
        <f>IFERROR(VLOOKUP(B101,'[1]1-BASE'!D$1:CB$65536,4,0),"")</f>
        <v>005</v>
      </c>
      <c r="F101" s="29" t="str">
        <f>IFERROR(VLOOKUP(B101,'[1]1-BASE'!D$1:CB$65536,5,0),"")</f>
        <v>BLACK</v>
      </c>
      <c r="G101" s="27" t="str">
        <f>IFERROR(VLOOKUP(B101,'[1]1-BASE'!D$1:CB$65536,15,0),"")</f>
        <v>HIVER 2016</v>
      </c>
      <c r="H101" s="27" t="str">
        <f>IFERROR(VLOOKUP(B101,'[1]1-BASE'!D$1:CB$65536,17,0),"")</f>
        <v>MAN</v>
      </c>
      <c r="I101" s="30">
        <f>IFERROR(VLOOKUP(B101,'[1]1-BASE'!D$1:CB$65536,7,0),"")</f>
        <v>75</v>
      </c>
      <c r="J101" s="31">
        <f t="shared" si="2"/>
        <v>37.5</v>
      </c>
      <c r="K101" s="30">
        <f>IFERROR(VLOOKUP(B101,'[1]1-BASE'!D$1:CB$65536,8,0),"")</f>
        <v>0</v>
      </c>
      <c r="L101" s="31">
        <f t="shared" si="3"/>
        <v>0</v>
      </c>
      <c r="M101" s="29" t="str">
        <f>IFERROR(VLOOKUP(B101,'[1]1-BASE'!D$1:CB$65536,18,0),"")</f>
        <v>(vide)</v>
      </c>
      <c r="N101" s="32" t="str">
        <f>IFERROR(VLOOKUP(B101,'[1]1-BASE'!D$1:CB$65536,19,0),"")</f>
        <v>PCS</v>
      </c>
      <c r="O101" s="32">
        <f>IFERROR(VLOOKUP(B101,'[1]1-BASE'!D$1:CB$65536,20,0),"")</f>
        <v>8</v>
      </c>
      <c r="P101" s="33">
        <f>IFERROR(VLOOKUP(B101,'[1]1-BASE'!D$1:CB$65536,21,0),"")</f>
        <v>8</v>
      </c>
      <c r="Q101" s="34">
        <f>IFERROR(VLOOKUP(B101,'[1]1-BASE'!D$1:DA$65536,22,0),"")</f>
        <v>0</v>
      </c>
      <c r="R101" s="34">
        <f>IFERROR(VLOOKUP(B101,'[1]1-BASE'!D$1:DA$65536,23,0),"")</f>
        <v>0</v>
      </c>
      <c r="S101" s="34">
        <f>IFERROR(VLOOKUP(B101,'[1]1-BASE'!D$1:DA$65536,24,0),"")</f>
        <v>0</v>
      </c>
      <c r="T101" s="34">
        <f>IFERROR(VLOOKUP(B101,'[1]1-BASE'!D$1:DA$65536,25,0),"")</f>
        <v>0</v>
      </c>
      <c r="U101" s="34">
        <f>IFERROR(VLOOKUP(B101,'[1]1-BASE'!D$1:DA$65536,26,0),"")</f>
        <v>0</v>
      </c>
      <c r="V101" s="34">
        <f>IFERROR(VLOOKUP(B101,'[1]1-BASE'!D$1:DA$65536,27,0),"")</f>
        <v>0</v>
      </c>
      <c r="W101" s="34">
        <f>IFERROR(VLOOKUP(B101,'[1]1-BASE'!D$1:DA$65536,28,0),"")</f>
        <v>0</v>
      </c>
      <c r="X101" s="34">
        <f>IFERROR(VLOOKUP(B101,'[1]1-BASE'!D$1:DA$65536,29,0),"")</f>
        <v>0</v>
      </c>
      <c r="Y101" s="34">
        <f>IFERROR(VLOOKUP(B101,'[1]1-BASE'!D$1:DA$65536,30,0),"")</f>
        <v>0</v>
      </c>
      <c r="Z101" s="34">
        <f>IFERROR(VLOOKUP(B101,'[1]1-BASE'!D$1:DA$65536,31,0),"")</f>
        <v>0</v>
      </c>
      <c r="AA101" s="34">
        <f>IFERROR(VLOOKUP(B101,'[1]1-BASE'!D$1:DA$65536,32,0),"")</f>
        <v>0</v>
      </c>
      <c r="AB101" s="34">
        <f>IFERROR(VLOOKUP(B101,'[1]1-BASE'!D$1:DA$65536,33,0),"")</f>
        <v>0</v>
      </c>
      <c r="AC101" s="34">
        <f>IFERROR(VLOOKUP(B101,'[1]1-BASE'!D$1:DA$65536,34,0),"")</f>
        <v>0</v>
      </c>
      <c r="AD101" s="34">
        <f>IFERROR(VLOOKUP(B101,'[1]1-BASE'!D$1:DA$65536,35,0),"")</f>
        <v>0</v>
      </c>
      <c r="AE101" s="34">
        <f>IFERROR(VLOOKUP(B101,'[1]1-BASE'!D$1:DA$65536,36,0),"")</f>
        <v>0</v>
      </c>
      <c r="AF101" s="34">
        <f>IFERROR(VLOOKUP(B101,'[1]1-BASE'!D$1:DA$65536,37,0),"")</f>
        <v>0</v>
      </c>
      <c r="AG101" s="34">
        <f>IFERROR(VLOOKUP(B101,'[1]1-BASE'!D$1:DA$65536,38,0),"")</f>
        <v>0</v>
      </c>
      <c r="AH101" s="34">
        <f>IFERROR(VLOOKUP(B101,'[1]1-BASE'!D$1:DA$65536,39,0),"")</f>
        <v>0</v>
      </c>
      <c r="AI101" s="34">
        <f>IFERROR(VLOOKUP(B101,'[1]1-BASE'!D$1:DA$65536,40,0),"")</f>
        <v>0</v>
      </c>
      <c r="AJ101" s="34">
        <f>IFERROR(VLOOKUP(B101,'[1]1-BASE'!D$1:DA$65536,41,0),"")</f>
        <v>0</v>
      </c>
      <c r="AK101" s="34">
        <f>IFERROR(VLOOKUP(B101,'[1]1-BASE'!D$1:DA$65536,42,0),"")</f>
        <v>0</v>
      </c>
      <c r="AL101" s="34">
        <f>IFERROR(VLOOKUP(B101,'[1]1-BASE'!D$1:DA$65536,43,0),"")</f>
        <v>0</v>
      </c>
      <c r="AM101" s="34">
        <f>IFERROR(VLOOKUP(B101,'[1]1-BASE'!D$1:DA$65536,44,0),"")</f>
        <v>0</v>
      </c>
      <c r="AN101" s="34">
        <f>IFERROR(VLOOKUP(B101,'[1]1-BASE'!D$1:DA$65536,45,0),"")</f>
        <v>0</v>
      </c>
      <c r="AO101" s="34">
        <f>IFERROR(VLOOKUP(B101,'[1]1-BASE'!D$1:DA$65536,46,0),"")</f>
        <v>0</v>
      </c>
      <c r="AP101" s="34">
        <f>IFERROR(VLOOKUP(B101,'[1]1-BASE'!D$1:DA$65536,47,0),"")</f>
        <v>0</v>
      </c>
      <c r="AQ101" s="34">
        <f>IFERROR(VLOOKUP(B101,'[1]1-BASE'!D$1:DA$65536,48,0),"")</f>
        <v>0</v>
      </c>
      <c r="AR101" s="34">
        <f>IFERROR(VLOOKUP(B101,'[1]1-BASE'!D$1:DA$65536,49,0),"")</f>
        <v>0</v>
      </c>
      <c r="AS101" s="34">
        <f>IFERROR(VLOOKUP(B101,'[1]1-BASE'!D$1:DA$65536,50,0),"")</f>
        <v>0</v>
      </c>
      <c r="AT101" s="34">
        <f>IFERROR(VLOOKUP(B101,'[1]1-BASE'!D$1:DA$65536,51,0),"")</f>
        <v>0</v>
      </c>
      <c r="AU101" s="34">
        <f>IFERROR(VLOOKUP(B101,'[1]1-BASE'!D$1:DA$65536,52,0),"")</f>
        <v>0</v>
      </c>
      <c r="AV101" s="34">
        <f>IFERROR(VLOOKUP(B101,'[1]1-BASE'!D$1:DA$65536,53,0),"")</f>
        <v>0</v>
      </c>
      <c r="AW101" s="34">
        <f>IFERROR(VLOOKUP(B101,'[1]1-BASE'!D$1:DA$65536,54,0),"")</f>
        <v>0</v>
      </c>
      <c r="AX101" s="34">
        <f>IFERROR(VLOOKUP(B101,'[1]1-BASE'!D$1:DA$65536,55,0),"")</f>
        <v>0</v>
      </c>
      <c r="AY101" s="34">
        <f>IFERROR(VLOOKUP(B101,'[1]1-BASE'!D$1:DA$65536,87,0),"")</f>
        <v>0</v>
      </c>
      <c r="AZ101" s="34">
        <f>IFERROR(VLOOKUP(B101,'[1]1-BASE'!D$1:DA$65536,86,0),"")</f>
        <v>0</v>
      </c>
      <c r="BA101" s="34">
        <f>IFERROR(VLOOKUP(B101,'[1]1-BASE'!D$1:DA$65536,76,0),"")</f>
        <v>0</v>
      </c>
      <c r="BB101" s="34">
        <f>IFERROR(VLOOKUP(B101,'[1]1-BASE'!D$1:DA$65536,77,0),"")</f>
        <v>0</v>
      </c>
      <c r="BC101" s="34">
        <f>IFERROR(VLOOKUP(B101,'[1]1-BASE'!D$1:DA$65536,78,0),"")</f>
        <v>0</v>
      </c>
      <c r="BD101" s="34">
        <f>IFERROR(VLOOKUP(B101,'[1]1-BASE'!D$1:DA$65536,79,0),"")</f>
        <v>0</v>
      </c>
      <c r="BE101" s="34">
        <f>IFERROR(VLOOKUP(B101,'[1]1-BASE'!D$1:DA$65536,80,0),"")</f>
        <v>0</v>
      </c>
      <c r="BF101" s="34">
        <f>IFERROR(VLOOKUP(B101,'[1]1-BASE'!D$1:DA$65536,83,0),"")</f>
        <v>0</v>
      </c>
      <c r="BG101" s="34">
        <f>IFERROR(VLOOKUP(B101,'[1]1-BASE'!D$1:DA$65536,84,0),"")</f>
        <v>0</v>
      </c>
      <c r="BH101" s="34">
        <f>IFERROR(VLOOKUP(B101,'[1]1-BASE'!D$1:DA$65536,81,0),"")</f>
        <v>0</v>
      </c>
      <c r="BI101" s="34">
        <f>IFERROR(VLOOKUP(B101,'[1]1-BASE'!D$1:DA$65536,85,0),"")</f>
        <v>0</v>
      </c>
      <c r="BJ101" s="34">
        <f>IFERROR(VLOOKUP(B101,'[1]1-BASE'!D$1:DA$65536,56,0),"")</f>
        <v>0</v>
      </c>
      <c r="BK101" s="34">
        <f>IFERROR(VLOOKUP(B101,'[1]1-BASE'!D$1:DA$65536,58,0),"")</f>
        <v>0</v>
      </c>
      <c r="BL101" s="34">
        <f>IFERROR(VLOOKUP(B101,'[1]1-BASE'!D$1:DA$65536,59,0),"")</f>
        <v>0</v>
      </c>
      <c r="BM101" s="34">
        <f>IFERROR(VLOOKUP(B101,'[1]1-BASE'!D$1:DA$65536,61,0),"")</f>
        <v>0</v>
      </c>
      <c r="BN101" s="34">
        <f>IFERROR(VLOOKUP(B101,'[1]1-BASE'!D$1:DA$65536,63,0),"")</f>
        <v>0</v>
      </c>
      <c r="BO101" s="34">
        <f>IFERROR(VLOOKUP(B101,'[1]1-BASE'!D$1:DA$65536,65,0),"")</f>
        <v>0</v>
      </c>
      <c r="BP101" s="34">
        <f>IFERROR(VLOOKUP(B101,'[1]1-BASE'!D$1:DA$65536,57,0),"")</f>
        <v>0</v>
      </c>
      <c r="BQ101" s="34">
        <f>IFERROR(VLOOKUP(B101,'[1]1-BASE'!D$1:DA$65536,60,0),"")</f>
        <v>0</v>
      </c>
      <c r="BR101" s="34">
        <f>IFERROR(VLOOKUP(B101,'[1]1-BASE'!D$1:DA$65536,62,0),"")</f>
        <v>0</v>
      </c>
      <c r="BS101" s="34">
        <f>IFERROR(VLOOKUP(B101,'[1]1-BASE'!D$1:DA$65536,64,0),"")</f>
        <v>0</v>
      </c>
      <c r="BT101" s="34">
        <f>IFERROR(VLOOKUP(B101,'[1]1-BASE'!D$1:DA$65536,66,0),"")</f>
        <v>0</v>
      </c>
      <c r="BU101" s="34">
        <f>IFERROR(VLOOKUP(B101,'[1]1-BASE'!D$1:DA$65536,67,0),"")</f>
        <v>0</v>
      </c>
      <c r="BV101" s="34">
        <f>IFERROR(VLOOKUP(B101,'[1]1-BASE'!D$1:DA$65536,68,0),"")</f>
        <v>0</v>
      </c>
      <c r="BW101" s="34">
        <f>IFERROR(VLOOKUP(B101,'[1]1-BASE'!D$1:DA$65536,69,0),"")</f>
        <v>2</v>
      </c>
      <c r="BX101" s="34">
        <f>IFERROR(VLOOKUP(B101,'[1]1-BASE'!D$1:DA$65536,70,0),"")</f>
        <v>2</v>
      </c>
      <c r="BY101" s="34">
        <f>IFERROR(VLOOKUP(B101,'[1]1-BASE'!D$1:DA$65536,71,0),"")</f>
        <v>2</v>
      </c>
      <c r="BZ101" s="34">
        <f>IFERROR(VLOOKUP(B101,'[1]1-BASE'!D$1:DA$65536,72,0),"")</f>
        <v>2</v>
      </c>
      <c r="CA101" s="34">
        <f>IFERROR(VLOOKUP(B101,'[1]1-BASE'!D$1:DA$65536,73,0),"")</f>
        <v>0</v>
      </c>
      <c r="CB101" s="34">
        <f>IFERROR(VLOOKUP(B101,'[1]1-BASE'!D$1:DA$65536,74,0),"")</f>
        <v>0</v>
      </c>
      <c r="CC101" s="34">
        <f>IFERROR(VLOOKUP(B101,'[1]1-BASE'!D$1:DA$65536,75,0),"")</f>
        <v>0</v>
      </c>
      <c r="CD101" s="34">
        <f>IFERROR(VLOOKUP(B101,'[1]1-BASE'!D$1:DA$65536,82,0),"")</f>
        <v>0</v>
      </c>
    </row>
    <row r="102" spans="1:82" s="35" customFormat="1" ht="75" customHeight="1">
      <c r="A102" s="27"/>
      <c r="B102" s="28" t="s">
        <v>205</v>
      </c>
      <c r="C102" s="29" t="str">
        <f>IFERROR(VLOOKUP(B102,'[1]1-BASE'!D$1:CB$65536,2,0),"")</f>
        <v>303QM30</v>
      </c>
      <c r="D102" s="29" t="str">
        <f>IFERROR(VLOOKUP(B102,'[1]1-BASE'!D$1:CB$65536,3,0),"")</f>
        <v>ZAMMIS HOODIE</v>
      </c>
      <c r="E102" s="29" t="str">
        <f>IFERROR(VLOOKUP(B102,'[1]1-BASE'!D$1:CB$65536,4,0),"")</f>
        <v>777</v>
      </c>
      <c r="F102" s="29" t="str">
        <f>IFERROR(VLOOKUP(B102,'[1]1-BASE'!D$1:CB$65536,5,0),"")</f>
        <v>MEDIEVAL BLUE</v>
      </c>
      <c r="G102" s="27" t="str">
        <f>IFERROR(VLOOKUP(B102,'[1]1-BASE'!D$1:CB$65536,15,0),"")</f>
        <v>HIVER 2016</v>
      </c>
      <c r="H102" s="27" t="str">
        <f>IFERROR(VLOOKUP(B102,'[1]1-BASE'!D$1:CB$65536,17,0),"")</f>
        <v>MAN</v>
      </c>
      <c r="I102" s="30">
        <f>IFERROR(VLOOKUP(B102,'[1]1-BASE'!D$1:CB$65536,7,0),"")</f>
        <v>75</v>
      </c>
      <c r="J102" s="31">
        <f t="shared" si="2"/>
        <v>37.5</v>
      </c>
      <c r="K102" s="30">
        <f>IFERROR(VLOOKUP(B102,'[1]1-BASE'!D$1:CB$65536,8,0),"")</f>
        <v>0</v>
      </c>
      <c r="L102" s="31">
        <f t="shared" si="3"/>
        <v>0</v>
      </c>
      <c r="M102" s="29" t="str">
        <f>IFERROR(VLOOKUP(B102,'[1]1-BASE'!D$1:CB$65536,18,0),"")</f>
        <v>(vide)</v>
      </c>
      <c r="N102" s="32" t="str">
        <f>IFERROR(VLOOKUP(B102,'[1]1-BASE'!D$1:CB$65536,19,0),"")</f>
        <v>PCS</v>
      </c>
      <c r="O102" s="32">
        <f>IFERROR(VLOOKUP(B102,'[1]1-BASE'!D$1:CB$65536,20,0),"")</f>
        <v>19</v>
      </c>
      <c r="P102" s="33">
        <f>IFERROR(VLOOKUP(B102,'[1]1-BASE'!D$1:CB$65536,21,0),"")</f>
        <v>19</v>
      </c>
      <c r="Q102" s="34">
        <f>IFERROR(VLOOKUP(B102,'[1]1-BASE'!D$1:DA$65536,22,0),"")</f>
        <v>0</v>
      </c>
      <c r="R102" s="34">
        <f>IFERROR(VLOOKUP(B102,'[1]1-BASE'!D$1:DA$65536,23,0),"")</f>
        <v>0</v>
      </c>
      <c r="S102" s="34">
        <f>IFERROR(VLOOKUP(B102,'[1]1-BASE'!D$1:DA$65536,24,0),"")</f>
        <v>0</v>
      </c>
      <c r="T102" s="34">
        <f>IFERROR(VLOOKUP(B102,'[1]1-BASE'!D$1:DA$65536,25,0),"")</f>
        <v>0</v>
      </c>
      <c r="U102" s="34">
        <f>IFERROR(VLOOKUP(B102,'[1]1-BASE'!D$1:DA$65536,26,0),"")</f>
        <v>0</v>
      </c>
      <c r="V102" s="34">
        <f>IFERROR(VLOOKUP(B102,'[1]1-BASE'!D$1:DA$65536,27,0),"")</f>
        <v>0</v>
      </c>
      <c r="W102" s="34">
        <f>IFERROR(VLOOKUP(B102,'[1]1-BASE'!D$1:DA$65536,28,0),"")</f>
        <v>0</v>
      </c>
      <c r="X102" s="34">
        <f>IFERROR(VLOOKUP(B102,'[1]1-BASE'!D$1:DA$65536,29,0),"")</f>
        <v>0</v>
      </c>
      <c r="Y102" s="34">
        <f>IFERROR(VLOOKUP(B102,'[1]1-BASE'!D$1:DA$65536,30,0),"")</f>
        <v>0</v>
      </c>
      <c r="Z102" s="34">
        <f>IFERROR(VLOOKUP(B102,'[1]1-BASE'!D$1:DA$65536,31,0),"")</f>
        <v>0</v>
      </c>
      <c r="AA102" s="34">
        <f>IFERROR(VLOOKUP(B102,'[1]1-BASE'!D$1:DA$65536,32,0),"")</f>
        <v>0</v>
      </c>
      <c r="AB102" s="34">
        <f>IFERROR(VLOOKUP(B102,'[1]1-BASE'!D$1:DA$65536,33,0),"")</f>
        <v>0</v>
      </c>
      <c r="AC102" s="34">
        <f>IFERROR(VLOOKUP(B102,'[1]1-BASE'!D$1:DA$65536,34,0),"")</f>
        <v>0</v>
      </c>
      <c r="AD102" s="34">
        <f>IFERROR(VLOOKUP(B102,'[1]1-BASE'!D$1:DA$65536,35,0),"")</f>
        <v>0</v>
      </c>
      <c r="AE102" s="34">
        <f>IFERROR(VLOOKUP(B102,'[1]1-BASE'!D$1:DA$65536,36,0),"")</f>
        <v>0</v>
      </c>
      <c r="AF102" s="34">
        <f>IFERROR(VLOOKUP(B102,'[1]1-BASE'!D$1:DA$65536,37,0),"")</f>
        <v>0</v>
      </c>
      <c r="AG102" s="34">
        <f>IFERROR(VLOOKUP(B102,'[1]1-BASE'!D$1:DA$65536,38,0),"")</f>
        <v>0</v>
      </c>
      <c r="AH102" s="34">
        <f>IFERROR(VLOOKUP(B102,'[1]1-BASE'!D$1:DA$65536,39,0),"")</f>
        <v>0</v>
      </c>
      <c r="AI102" s="34">
        <f>IFERROR(VLOOKUP(B102,'[1]1-BASE'!D$1:DA$65536,40,0),"")</f>
        <v>0</v>
      </c>
      <c r="AJ102" s="34">
        <f>IFERROR(VLOOKUP(B102,'[1]1-BASE'!D$1:DA$65536,41,0),"")</f>
        <v>0</v>
      </c>
      <c r="AK102" s="34">
        <f>IFERROR(VLOOKUP(B102,'[1]1-BASE'!D$1:DA$65536,42,0),"")</f>
        <v>0</v>
      </c>
      <c r="AL102" s="34">
        <f>IFERROR(VLOOKUP(B102,'[1]1-BASE'!D$1:DA$65536,43,0),"")</f>
        <v>0</v>
      </c>
      <c r="AM102" s="34">
        <f>IFERROR(VLOOKUP(B102,'[1]1-BASE'!D$1:DA$65536,44,0),"")</f>
        <v>0</v>
      </c>
      <c r="AN102" s="34">
        <f>IFERROR(VLOOKUP(B102,'[1]1-BASE'!D$1:DA$65536,45,0),"")</f>
        <v>0</v>
      </c>
      <c r="AO102" s="34">
        <f>IFERROR(VLOOKUP(B102,'[1]1-BASE'!D$1:DA$65536,46,0),"")</f>
        <v>0</v>
      </c>
      <c r="AP102" s="34">
        <f>IFERROR(VLOOKUP(B102,'[1]1-BASE'!D$1:DA$65536,47,0),"")</f>
        <v>0</v>
      </c>
      <c r="AQ102" s="34">
        <f>IFERROR(VLOOKUP(B102,'[1]1-BASE'!D$1:DA$65536,48,0),"")</f>
        <v>0</v>
      </c>
      <c r="AR102" s="34">
        <f>IFERROR(VLOOKUP(B102,'[1]1-BASE'!D$1:DA$65536,49,0),"")</f>
        <v>0</v>
      </c>
      <c r="AS102" s="34">
        <f>IFERROR(VLOOKUP(B102,'[1]1-BASE'!D$1:DA$65536,50,0),"")</f>
        <v>0</v>
      </c>
      <c r="AT102" s="34">
        <f>IFERROR(VLOOKUP(B102,'[1]1-BASE'!D$1:DA$65536,51,0),"")</f>
        <v>0</v>
      </c>
      <c r="AU102" s="34">
        <f>IFERROR(VLOOKUP(B102,'[1]1-BASE'!D$1:DA$65536,52,0),"")</f>
        <v>0</v>
      </c>
      <c r="AV102" s="34">
        <f>IFERROR(VLOOKUP(B102,'[1]1-BASE'!D$1:DA$65536,53,0),"")</f>
        <v>0</v>
      </c>
      <c r="AW102" s="34">
        <f>IFERROR(VLOOKUP(B102,'[1]1-BASE'!D$1:DA$65536,54,0),"")</f>
        <v>0</v>
      </c>
      <c r="AX102" s="34">
        <f>IFERROR(VLOOKUP(B102,'[1]1-BASE'!D$1:DA$65536,55,0),"")</f>
        <v>0</v>
      </c>
      <c r="AY102" s="34">
        <f>IFERROR(VLOOKUP(B102,'[1]1-BASE'!D$1:DA$65536,87,0),"")</f>
        <v>0</v>
      </c>
      <c r="AZ102" s="34">
        <f>IFERROR(VLOOKUP(B102,'[1]1-BASE'!D$1:DA$65536,86,0),"")</f>
        <v>0</v>
      </c>
      <c r="BA102" s="34">
        <f>IFERROR(VLOOKUP(B102,'[1]1-BASE'!D$1:DA$65536,76,0),"")</f>
        <v>0</v>
      </c>
      <c r="BB102" s="34">
        <f>IFERROR(VLOOKUP(B102,'[1]1-BASE'!D$1:DA$65536,77,0),"")</f>
        <v>0</v>
      </c>
      <c r="BC102" s="34">
        <f>IFERROR(VLOOKUP(B102,'[1]1-BASE'!D$1:DA$65536,78,0),"")</f>
        <v>0</v>
      </c>
      <c r="BD102" s="34">
        <f>IFERROR(VLOOKUP(B102,'[1]1-BASE'!D$1:DA$65536,79,0),"")</f>
        <v>0</v>
      </c>
      <c r="BE102" s="34">
        <f>IFERROR(VLOOKUP(B102,'[1]1-BASE'!D$1:DA$65536,80,0),"")</f>
        <v>0</v>
      </c>
      <c r="BF102" s="34">
        <f>IFERROR(VLOOKUP(B102,'[1]1-BASE'!D$1:DA$65536,83,0),"")</f>
        <v>0</v>
      </c>
      <c r="BG102" s="34">
        <f>IFERROR(VLOOKUP(B102,'[1]1-BASE'!D$1:DA$65536,84,0),"")</f>
        <v>0</v>
      </c>
      <c r="BH102" s="34">
        <f>IFERROR(VLOOKUP(B102,'[1]1-BASE'!D$1:DA$65536,81,0),"")</f>
        <v>0</v>
      </c>
      <c r="BI102" s="34">
        <f>IFERROR(VLOOKUP(B102,'[1]1-BASE'!D$1:DA$65536,85,0),"")</f>
        <v>0</v>
      </c>
      <c r="BJ102" s="34">
        <f>IFERROR(VLOOKUP(B102,'[1]1-BASE'!D$1:DA$65536,56,0),"")</f>
        <v>0</v>
      </c>
      <c r="BK102" s="34">
        <f>IFERROR(VLOOKUP(B102,'[1]1-BASE'!D$1:DA$65536,58,0),"")</f>
        <v>0</v>
      </c>
      <c r="BL102" s="34">
        <f>IFERROR(VLOOKUP(B102,'[1]1-BASE'!D$1:DA$65536,59,0),"")</f>
        <v>0</v>
      </c>
      <c r="BM102" s="34">
        <f>IFERROR(VLOOKUP(B102,'[1]1-BASE'!D$1:DA$65536,61,0),"")</f>
        <v>0</v>
      </c>
      <c r="BN102" s="34">
        <f>IFERROR(VLOOKUP(B102,'[1]1-BASE'!D$1:DA$65536,63,0),"")</f>
        <v>0</v>
      </c>
      <c r="BO102" s="34">
        <f>IFERROR(VLOOKUP(B102,'[1]1-BASE'!D$1:DA$65536,65,0),"")</f>
        <v>0</v>
      </c>
      <c r="BP102" s="34">
        <f>IFERROR(VLOOKUP(B102,'[1]1-BASE'!D$1:DA$65536,57,0),"")</f>
        <v>0</v>
      </c>
      <c r="BQ102" s="34">
        <f>IFERROR(VLOOKUP(B102,'[1]1-BASE'!D$1:DA$65536,60,0),"")</f>
        <v>0</v>
      </c>
      <c r="BR102" s="34">
        <f>IFERROR(VLOOKUP(B102,'[1]1-BASE'!D$1:DA$65536,62,0),"")</f>
        <v>0</v>
      </c>
      <c r="BS102" s="34">
        <f>IFERROR(VLOOKUP(B102,'[1]1-BASE'!D$1:DA$65536,64,0),"")</f>
        <v>0</v>
      </c>
      <c r="BT102" s="34">
        <f>IFERROR(VLOOKUP(B102,'[1]1-BASE'!D$1:DA$65536,66,0),"")</f>
        <v>0</v>
      </c>
      <c r="BU102" s="34">
        <f>IFERROR(VLOOKUP(B102,'[1]1-BASE'!D$1:DA$65536,67,0),"")</f>
        <v>0</v>
      </c>
      <c r="BV102" s="34">
        <f>IFERROR(VLOOKUP(B102,'[1]1-BASE'!D$1:DA$65536,68,0),"")</f>
        <v>0</v>
      </c>
      <c r="BW102" s="34">
        <f>IFERROR(VLOOKUP(B102,'[1]1-BASE'!D$1:DA$65536,69,0),"")</f>
        <v>5</v>
      </c>
      <c r="BX102" s="34">
        <f>IFERROR(VLOOKUP(B102,'[1]1-BASE'!D$1:DA$65536,70,0),"")</f>
        <v>4</v>
      </c>
      <c r="BY102" s="34">
        <f>IFERROR(VLOOKUP(B102,'[1]1-BASE'!D$1:DA$65536,71,0),"")</f>
        <v>5</v>
      </c>
      <c r="BZ102" s="34">
        <f>IFERROR(VLOOKUP(B102,'[1]1-BASE'!D$1:DA$65536,72,0),"")</f>
        <v>5</v>
      </c>
      <c r="CA102" s="34">
        <f>IFERROR(VLOOKUP(B102,'[1]1-BASE'!D$1:DA$65536,73,0),"")</f>
        <v>0</v>
      </c>
      <c r="CB102" s="34">
        <f>IFERROR(VLOOKUP(B102,'[1]1-BASE'!D$1:DA$65536,74,0),"")</f>
        <v>0</v>
      </c>
      <c r="CC102" s="34">
        <f>IFERROR(VLOOKUP(B102,'[1]1-BASE'!D$1:DA$65536,75,0),"")</f>
        <v>0</v>
      </c>
      <c r="CD102" s="34">
        <f>IFERROR(VLOOKUP(B102,'[1]1-BASE'!D$1:DA$65536,82,0),"")</f>
        <v>0</v>
      </c>
    </row>
    <row r="103" spans="1:82" s="35" customFormat="1" ht="75" customHeight="1">
      <c r="A103" s="27"/>
      <c r="B103" s="28" t="s">
        <v>206</v>
      </c>
      <c r="C103" s="29" t="str">
        <f>IFERROR(VLOOKUP(B103,'[1]1-BASE'!D$1:CB$65536,2,0),"")</f>
        <v>303RN30</v>
      </c>
      <c r="D103" s="29" t="str">
        <f>IFERROR(VLOOKUP(B103,'[1]1-BASE'!D$1:CB$65536,3,0),"")</f>
        <v>OLDHAM TEE</v>
      </c>
      <c r="E103" s="29" t="str">
        <f>IFERROR(VLOOKUP(B103,'[1]1-BASE'!D$1:CB$65536,4,0),"")</f>
        <v>905</v>
      </c>
      <c r="F103" s="29" t="str">
        <f>IFERROR(VLOOKUP(B103,'[1]1-BASE'!D$1:CB$65536,5,0),"")</f>
        <v>BLACK</v>
      </c>
      <c r="G103" s="27" t="str">
        <f>IFERROR(VLOOKUP(B103,'[1]1-BASE'!D$1:CB$65536,15,0),"")</f>
        <v>ETE 2017</v>
      </c>
      <c r="H103" s="27" t="str">
        <f>IFERROR(VLOOKUP(B103,'[1]1-BASE'!D$1:CB$65536,17,0),"")</f>
        <v>MAN</v>
      </c>
      <c r="I103" s="30">
        <f>IFERROR(VLOOKUP(B103,'[1]1-BASE'!D$1:CB$65536,7,0),"")</f>
        <v>40</v>
      </c>
      <c r="J103" s="31">
        <f t="shared" si="2"/>
        <v>20</v>
      </c>
      <c r="K103" s="30">
        <f>IFERROR(VLOOKUP(B103,'[1]1-BASE'!D$1:CB$65536,8,0),"")</f>
        <v>0</v>
      </c>
      <c r="L103" s="31">
        <f t="shared" si="3"/>
        <v>0</v>
      </c>
      <c r="M103" s="29" t="str">
        <f>IFERROR(VLOOKUP(B103,'[1]1-BASE'!D$1:CB$65536,18,0),"")</f>
        <v>(vide)</v>
      </c>
      <c r="N103" s="32" t="str">
        <f>IFERROR(VLOOKUP(B103,'[1]1-BASE'!D$1:CB$65536,19,0),"")</f>
        <v>PCS</v>
      </c>
      <c r="O103" s="32">
        <f>IFERROR(VLOOKUP(B103,'[1]1-BASE'!D$1:CB$65536,20,0),"")</f>
        <v>5</v>
      </c>
      <c r="P103" s="33">
        <f>IFERROR(VLOOKUP(B103,'[1]1-BASE'!D$1:CB$65536,21,0),"")</f>
        <v>5</v>
      </c>
      <c r="Q103" s="34">
        <f>IFERROR(VLOOKUP(B103,'[1]1-BASE'!D$1:DA$65536,22,0),"")</f>
        <v>0</v>
      </c>
      <c r="R103" s="34">
        <f>IFERROR(VLOOKUP(B103,'[1]1-BASE'!D$1:DA$65536,23,0),"")</f>
        <v>0</v>
      </c>
      <c r="S103" s="34">
        <f>IFERROR(VLOOKUP(B103,'[1]1-BASE'!D$1:DA$65536,24,0),"")</f>
        <v>0</v>
      </c>
      <c r="T103" s="34">
        <f>IFERROR(VLOOKUP(B103,'[1]1-BASE'!D$1:DA$65536,25,0),"")</f>
        <v>0</v>
      </c>
      <c r="U103" s="34">
        <f>IFERROR(VLOOKUP(B103,'[1]1-BASE'!D$1:DA$65536,26,0),"")</f>
        <v>0</v>
      </c>
      <c r="V103" s="34">
        <f>IFERROR(VLOOKUP(B103,'[1]1-BASE'!D$1:DA$65536,27,0),"")</f>
        <v>0</v>
      </c>
      <c r="W103" s="34">
        <f>IFERROR(VLOOKUP(B103,'[1]1-BASE'!D$1:DA$65536,28,0),"")</f>
        <v>0</v>
      </c>
      <c r="X103" s="34">
        <f>IFERROR(VLOOKUP(B103,'[1]1-BASE'!D$1:DA$65536,29,0),"")</f>
        <v>0</v>
      </c>
      <c r="Y103" s="34">
        <f>IFERROR(VLOOKUP(B103,'[1]1-BASE'!D$1:DA$65536,30,0),"")</f>
        <v>0</v>
      </c>
      <c r="Z103" s="34">
        <f>IFERROR(VLOOKUP(B103,'[1]1-BASE'!D$1:DA$65536,31,0),"")</f>
        <v>0</v>
      </c>
      <c r="AA103" s="34">
        <f>IFERROR(VLOOKUP(B103,'[1]1-BASE'!D$1:DA$65536,32,0),"")</f>
        <v>0</v>
      </c>
      <c r="AB103" s="34">
        <f>IFERROR(VLOOKUP(B103,'[1]1-BASE'!D$1:DA$65536,33,0),"")</f>
        <v>0</v>
      </c>
      <c r="AC103" s="34">
        <f>IFERROR(VLOOKUP(B103,'[1]1-BASE'!D$1:DA$65536,34,0),"")</f>
        <v>0</v>
      </c>
      <c r="AD103" s="34">
        <f>IFERROR(VLOOKUP(B103,'[1]1-BASE'!D$1:DA$65536,35,0),"")</f>
        <v>0</v>
      </c>
      <c r="AE103" s="34">
        <f>IFERROR(VLOOKUP(B103,'[1]1-BASE'!D$1:DA$65536,36,0),"")</f>
        <v>0</v>
      </c>
      <c r="AF103" s="34">
        <f>IFERROR(VLOOKUP(B103,'[1]1-BASE'!D$1:DA$65536,37,0),"")</f>
        <v>0</v>
      </c>
      <c r="AG103" s="34">
        <f>IFERROR(VLOOKUP(B103,'[1]1-BASE'!D$1:DA$65536,38,0),"")</f>
        <v>0</v>
      </c>
      <c r="AH103" s="34">
        <f>IFERROR(VLOOKUP(B103,'[1]1-BASE'!D$1:DA$65536,39,0),"")</f>
        <v>0</v>
      </c>
      <c r="AI103" s="34">
        <f>IFERROR(VLOOKUP(B103,'[1]1-BASE'!D$1:DA$65536,40,0),"")</f>
        <v>0</v>
      </c>
      <c r="AJ103" s="34">
        <f>IFERROR(VLOOKUP(B103,'[1]1-BASE'!D$1:DA$65536,41,0),"")</f>
        <v>0</v>
      </c>
      <c r="AK103" s="34">
        <f>IFERROR(VLOOKUP(B103,'[1]1-BASE'!D$1:DA$65536,42,0),"")</f>
        <v>0</v>
      </c>
      <c r="AL103" s="34">
        <f>IFERROR(VLOOKUP(B103,'[1]1-BASE'!D$1:DA$65536,43,0),"")</f>
        <v>0</v>
      </c>
      <c r="AM103" s="34">
        <f>IFERROR(VLOOKUP(B103,'[1]1-BASE'!D$1:DA$65536,44,0),"")</f>
        <v>0</v>
      </c>
      <c r="AN103" s="34">
        <f>IFERROR(VLOOKUP(B103,'[1]1-BASE'!D$1:DA$65536,45,0),"")</f>
        <v>0</v>
      </c>
      <c r="AO103" s="34">
        <f>IFERROR(VLOOKUP(B103,'[1]1-BASE'!D$1:DA$65536,46,0),"")</f>
        <v>0</v>
      </c>
      <c r="AP103" s="34">
        <f>IFERROR(VLOOKUP(B103,'[1]1-BASE'!D$1:DA$65536,47,0),"")</f>
        <v>0</v>
      </c>
      <c r="AQ103" s="34">
        <f>IFERROR(VLOOKUP(B103,'[1]1-BASE'!D$1:DA$65536,48,0),"")</f>
        <v>0</v>
      </c>
      <c r="AR103" s="34">
        <f>IFERROR(VLOOKUP(B103,'[1]1-BASE'!D$1:DA$65536,49,0),"")</f>
        <v>0</v>
      </c>
      <c r="AS103" s="34">
        <f>IFERROR(VLOOKUP(B103,'[1]1-BASE'!D$1:DA$65536,50,0),"")</f>
        <v>0</v>
      </c>
      <c r="AT103" s="34">
        <f>IFERROR(VLOOKUP(B103,'[1]1-BASE'!D$1:DA$65536,51,0),"")</f>
        <v>0</v>
      </c>
      <c r="AU103" s="34">
        <f>IFERROR(VLOOKUP(B103,'[1]1-BASE'!D$1:DA$65536,52,0),"")</f>
        <v>0</v>
      </c>
      <c r="AV103" s="34">
        <f>IFERROR(VLOOKUP(B103,'[1]1-BASE'!D$1:DA$65536,53,0),"")</f>
        <v>0</v>
      </c>
      <c r="AW103" s="34">
        <f>IFERROR(VLOOKUP(B103,'[1]1-BASE'!D$1:DA$65536,54,0),"")</f>
        <v>0</v>
      </c>
      <c r="AX103" s="34">
        <f>IFERROR(VLOOKUP(B103,'[1]1-BASE'!D$1:DA$65536,55,0),"")</f>
        <v>0</v>
      </c>
      <c r="AY103" s="34">
        <f>IFERROR(VLOOKUP(B103,'[1]1-BASE'!D$1:DA$65536,87,0),"")</f>
        <v>0</v>
      </c>
      <c r="AZ103" s="34">
        <f>IFERROR(VLOOKUP(B103,'[1]1-BASE'!D$1:DA$65536,86,0),"")</f>
        <v>0</v>
      </c>
      <c r="BA103" s="34">
        <f>IFERROR(VLOOKUP(B103,'[1]1-BASE'!D$1:DA$65536,76,0),"")</f>
        <v>0</v>
      </c>
      <c r="BB103" s="34">
        <f>IFERROR(VLOOKUP(B103,'[1]1-BASE'!D$1:DA$65536,77,0),"")</f>
        <v>0</v>
      </c>
      <c r="BC103" s="34">
        <f>IFERROR(VLOOKUP(B103,'[1]1-BASE'!D$1:DA$65536,78,0),"")</f>
        <v>0</v>
      </c>
      <c r="BD103" s="34">
        <f>IFERROR(VLOOKUP(B103,'[1]1-BASE'!D$1:DA$65536,79,0),"")</f>
        <v>0</v>
      </c>
      <c r="BE103" s="34">
        <f>IFERROR(VLOOKUP(B103,'[1]1-BASE'!D$1:DA$65536,80,0),"")</f>
        <v>0</v>
      </c>
      <c r="BF103" s="34">
        <f>IFERROR(VLOOKUP(B103,'[1]1-BASE'!D$1:DA$65536,83,0),"")</f>
        <v>0</v>
      </c>
      <c r="BG103" s="34">
        <f>IFERROR(VLOOKUP(B103,'[1]1-BASE'!D$1:DA$65536,84,0),"")</f>
        <v>0</v>
      </c>
      <c r="BH103" s="34">
        <f>IFERROR(VLOOKUP(B103,'[1]1-BASE'!D$1:DA$65536,81,0),"")</f>
        <v>0</v>
      </c>
      <c r="BI103" s="34">
        <f>IFERROR(VLOOKUP(B103,'[1]1-BASE'!D$1:DA$65536,85,0),"")</f>
        <v>0</v>
      </c>
      <c r="BJ103" s="34">
        <f>IFERROR(VLOOKUP(B103,'[1]1-BASE'!D$1:DA$65536,56,0),"")</f>
        <v>0</v>
      </c>
      <c r="BK103" s="34">
        <f>IFERROR(VLOOKUP(B103,'[1]1-BASE'!D$1:DA$65536,58,0),"")</f>
        <v>0</v>
      </c>
      <c r="BL103" s="34">
        <f>IFERROR(VLOOKUP(B103,'[1]1-BASE'!D$1:DA$65536,59,0),"")</f>
        <v>0</v>
      </c>
      <c r="BM103" s="34">
        <f>IFERROR(VLOOKUP(B103,'[1]1-BASE'!D$1:DA$65536,61,0),"")</f>
        <v>0</v>
      </c>
      <c r="BN103" s="34">
        <f>IFERROR(VLOOKUP(B103,'[1]1-BASE'!D$1:DA$65536,63,0),"")</f>
        <v>0</v>
      </c>
      <c r="BO103" s="34">
        <f>IFERROR(VLOOKUP(B103,'[1]1-BASE'!D$1:DA$65536,65,0),"")</f>
        <v>0</v>
      </c>
      <c r="BP103" s="34">
        <f>IFERROR(VLOOKUP(B103,'[1]1-BASE'!D$1:DA$65536,57,0),"")</f>
        <v>0</v>
      </c>
      <c r="BQ103" s="34">
        <f>IFERROR(VLOOKUP(B103,'[1]1-BASE'!D$1:DA$65536,60,0),"")</f>
        <v>0</v>
      </c>
      <c r="BR103" s="34">
        <f>IFERROR(VLOOKUP(B103,'[1]1-BASE'!D$1:DA$65536,62,0),"")</f>
        <v>0</v>
      </c>
      <c r="BS103" s="34">
        <f>IFERROR(VLOOKUP(B103,'[1]1-BASE'!D$1:DA$65536,64,0),"")</f>
        <v>0</v>
      </c>
      <c r="BT103" s="34">
        <f>IFERROR(VLOOKUP(B103,'[1]1-BASE'!D$1:DA$65536,66,0),"")</f>
        <v>0</v>
      </c>
      <c r="BU103" s="34">
        <f>IFERROR(VLOOKUP(B103,'[1]1-BASE'!D$1:DA$65536,67,0),"")</f>
        <v>0</v>
      </c>
      <c r="BV103" s="34">
        <f>IFERROR(VLOOKUP(B103,'[1]1-BASE'!D$1:DA$65536,68,0),"")</f>
        <v>5</v>
      </c>
      <c r="BW103" s="34">
        <f>IFERROR(VLOOKUP(B103,'[1]1-BASE'!D$1:DA$65536,69,0),"")</f>
        <v>0</v>
      </c>
      <c r="BX103" s="34">
        <f>IFERROR(VLOOKUP(B103,'[1]1-BASE'!D$1:DA$65536,70,0),"")</f>
        <v>0</v>
      </c>
      <c r="BY103" s="34">
        <f>IFERROR(VLOOKUP(B103,'[1]1-BASE'!D$1:DA$65536,71,0),"")</f>
        <v>0</v>
      </c>
      <c r="BZ103" s="34">
        <f>IFERROR(VLOOKUP(B103,'[1]1-BASE'!D$1:DA$65536,72,0),"")</f>
        <v>0</v>
      </c>
      <c r="CA103" s="34">
        <f>IFERROR(VLOOKUP(B103,'[1]1-BASE'!D$1:DA$65536,73,0),"")</f>
        <v>0</v>
      </c>
      <c r="CB103" s="34">
        <f>IFERROR(VLOOKUP(B103,'[1]1-BASE'!D$1:DA$65536,74,0),"")</f>
        <v>0</v>
      </c>
      <c r="CC103" s="34">
        <f>IFERROR(VLOOKUP(B103,'[1]1-BASE'!D$1:DA$65536,75,0),"")</f>
        <v>0</v>
      </c>
      <c r="CD103" s="34">
        <f>IFERROR(VLOOKUP(B103,'[1]1-BASE'!D$1:DA$65536,82,0),"")</f>
        <v>0</v>
      </c>
    </row>
    <row r="104" spans="1:82" s="35" customFormat="1" ht="75" customHeight="1">
      <c r="A104" s="27"/>
      <c r="B104" s="28" t="s">
        <v>207</v>
      </c>
      <c r="C104" s="29" t="str">
        <f>IFERROR(VLOOKUP(B104,'[1]1-BASE'!D$1:CB$65536,2,0),"")</f>
        <v>303RN50</v>
      </c>
      <c r="D104" s="29" t="str">
        <f>IFERROR(VLOOKUP(B104,'[1]1-BASE'!D$1:CB$65536,3,0),"")</f>
        <v>TELIA TEE</v>
      </c>
      <c r="E104" s="29" t="str">
        <f>IFERROR(VLOOKUP(B104,'[1]1-BASE'!D$1:CB$65536,4,0),"")</f>
        <v>905</v>
      </c>
      <c r="F104" s="29" t="str">
        <f>IFERROR(VLOOKUP(B104,'[1]1-BASE'!D$1:CB$65536,5,0),"")</f>
        <v>BLACK</v>
      </c>
      <c r="G104" s="27" t="str">
        <f>IFERROR(VLOOKUP(B104,'[1]1-BASE'!D$1:CB$65536,15,0),"")</f>
        <v>ETE 2017</v>
      </c>
      <c r="H104" s="27" t="str">
        <f>IFERROR(VLOOKUP(B104,'[1]1-BASE'!D$1:CB$65536,17,0),"")</f>
        <v>MAN</v>
      </c>
      <c r="I104" s="30">
        <f>IFERROR(VLOOKUP(B104,'[1]1-BASE'!D$1:CB$65536,7,0),"")</f>
        <v>32</v>
      </c>
      <c r="J104" s="31">
        <f t="shared" si="2"/>
        <v>16</v>
      </c>
      <c r="K104" s="30">
        <f>IFERROR(VLOOKUP(B104,'[1]1-BASE'!D$1:CB$65536,8,0),"")</f>
        <v>0</v>
      </c>
      <c r="L104" s="31">
        <f t="shared" si="3"/>
        <v>0</v>
      </c>
      <c r="M104" s="29" t="str">
        <f>IFERROR(VLOOKUP(B104,'[1]1-BASE'!D$1:CB$65536,18,0),"")</f>
        <v>(vide)</v>
      </c>
      <c r="N104" s="32" t="str">
        <f>IFERROR(VLOOKUP(B104,'[1]1-BASE'!D$1:CB$65536,19,0),"")</f>
        <v>PCS</v>
      </c>
      <c r="O104" s="32">
        <f>IFERROR(VLOOKUP(B104,'[1]1-BASE'!D$1:CB$65536,20,0),"")</f>
        <v>1</v>
      </c>
      <c r="P104" s="33">
        <f>IFERROR(VLOOKUP(B104,'[1]1-BASE'!D$1:CB$65536,21,0),"")</f>
        <v>1</v>
      </c>
      <c r="Q104" s="34">
        <f>IFERROR(VLOOKUP(B104,'[1]1-BASE'!D$1:DA$65536,22,0),"")</f>
        <v>0</v>
      </c>
      <c r="R104" s="34">
        <f>IFERROR(VLOOKUP(B104,'[1]1-BASE'!D$1:DA$65536,23,0),"")</f>
        <v>0</v>
      </c>
      <c r="S104" s="34">
        <f>IFERROR(VLOOKUP(B104,'[1]1-BASE'!D$1:DA$65536,24,0),"")</f>
        <v>0</v>
      </c>
      <c r="T104" s="34">
        <f>IFERROR(VLOOKUP(B104,'[1]1-BASE'!D$1:DA$65536,25,0),"")</f>
        <v>0</v>
      </c>
      <c r="U104" s="34">
        <f>IFERROR(VLOOKUP(B104,'[1]1-BASE'!D$1:DA$65536,26,0),"")</f>
        <v>0</v>
      </c>
      <c r="V104" s="34">
        <f>IFERROR(VLOOKUP(B104,'[1]1-BASE'!D$1:DA$65536,27,0),"")</f>
        <v>0</v>
      </c>
      <c r="W104" s="34">
        <f>IFERROR(VLOOKUP(B104,'[1]1-BASE'!D$1:DA$65536,28,0),"")</f>
        <v>0</v>
      </c>
      <c r="X104" s="34">
        <f>IFERROR(VLOOKUP(B104,'[1]1-BASE'!D$1:DA$65536,29,0),"")</f>
        <v>0</v>
      </c>
      <c r="Y104" s="34">
        <f>IFERROR(VLOOKUP(B104,'[1]1-BASE'!D$1:DA$65536,30,0),"")</f>
        <v>0</v>
      </c>
      <c r="Z104" s="34">
        <f>IFERROR(VLOOKUP(B104,'[1]1-BASE'!D$1:DA$65536,31,0),"")</f>
        <v>0</v>
      </c>
      <c r="AA104" s="34">
        <f>IFERROR(VLOOKUP(B104,'[1]1-BASE'!D$1:DA$65536,32,0),"")</f>
        <v>0</v>
      </c>
      <c r="AB104" s="34">
        <f>IFERROR(VLOOKUP(B104,'[1]1-BASE'!D$1:DA$65536,33,0),"")</f>
        <v>0</v>
      </c>
      <c r="AC104" s="34">
        <f>IFERROR(VLOOKUP(B104,'[1]1-BASE'!D$1:DA$65536,34,0),"")</f>
        <v>0</v>
      </c>
      <c r="AD104" s="34">
        <f>IFERROR(VLOOKUP(B104,'[1]1-BASE'!D$1:DA$65536,35,0),"")</f>
        <v>0</v>
      </c>
      <c r="AE104" s="34">
        <f>IFERROR(VLOOKUP(B104,'[1]1-BASE'!D$1:DA$65536,36,0),"")</f>
        <v>0</v>
      </c>
      <c r="AF104" s="34">
        <f>IFERROR(VLOOKUP(B104,'[1]1-BASE'!D$1:DA$65536,37,0),"")</f>
        <v>0</v>
      </c>
      <c r="AG104" s="34">
        <f>IFERROR(VLOOKUP(B104,'[1]1-BASE'!D$1:DA$65536,38,0),"")</f>
        <v>0</v>
      </c>
      <c r="AH104" s="34">
        <f>IFERROR(VLOOKUP(B104,'[1]1-BASE'!D$1:DA$65536,39,0),"")</f>
        <v>0</v>
      </c>
      <c r="AI104" s="34">
        <f>IFERROR(VLOOKUP(B104,'[1]1-BASE'!D$1:DA$65536,40,0),"")</f>
        <v>0</v>
      </c>
      <c r="AJ104" s="34">
        <f>IFERROR(VLOOKUP(B104,'[1]1-BASE'!D$1:DA$65536,41,0),"")</f>
        <v>0</v>
      </c>
      <c r="AK104" s="34">
        <f>IFERROR(VLOOKUP(B104,'[1]1-BASE'!D$1:DA$65536,42,0),"")</f>
        <v>0</v>
      </c>
      <c r="AL104" s="34">
        <f>IFERROR(VLOOKUP(B104,'[1]1-BASE'!D$1:DA$65536,43,0),"")</f>
        <v>0</v>
      </c>
      <c r="AM104" s="34">
        <f>IFERROR(VLOOKUP(B104,'[1]1-BASE'!D$1:DA$65536,44,0),"")</f>
        <v>0</v>
      </c>
      <c r="AN104" s="34">
        <f>IFERROR(VLOOKUP(B104,'[1]1-BASE'!D$1:DA$65536,45,0),"")</f>
        <v>0</v>
      </c>
      <c r="AO104" s="34">
        <f>IFERROR(VLOOKUP(B104,'[1]1-BASE'!D$1:DA$65536,46,0),"")</f>
        <v>0</v>
      </c>
      <c r="AP104" s="34">
        <f>IFERROR(VLOOKUP(B104,'[1]1-BASE'!D$1:DA$65536,47,0),"")</f>
        <v>0</v>
      </c>
      <c r="AQ104" s="34">
        <f>IFERROR(VLOOKUP(B104,'[1]1-BASE'!D$1:DA$65536,48,0),"")</f>
        <v>0</v>
      </c>
      <c r="AR104" s="34">
        <f>IFERROR(VLOOKUP(B104,'[1]1-BASE'!D$1:DA$65536,49,0),"")</f>
        <v>0</v>
      </c>
      <c r="AS104" s="34">
        <f>IFERROR(VLOOKUP(B104,'[1]1-BASE'!D$1:DA$65536,50,0),"")</f>
        <v>0</v>
      </c>
      <c r="AT104" s="34">
        <f>IFERROR(VLOOKUP(B104,'[1]1-BASE'!D$1:DA$65536,51,0),"")</f>
        <v>0</v>
      </c>
      <c r="AU104" s="34">
        <f>IFERROR(VLOOKUP(B104,'[1]1-BASE'!D$1:DA$65536,52,0),"")</f>
        <v>0</v>
      </c>
      <c r="AV104" s="34">
        <f>IFERROR(VLOOKUP(B104,'[1]1-BASE'!D$1:DA$65536,53,0),"")</f>
        <v>0</v>
      </c>
      <c r="AW104" s="34">
        <f>IFERROR(VLOOKUP(B104,'[1]1-BASE'!D$1:DA$65536,54,0),"")</f>
        <v>0</v>
      </c>
      <c r="AX104" s="34">
        <f>IFERROR(VLOOKUP(B104,'[1]1-BASE'!D$1:DA$65536,55,0),"")</f>
        <v>0</v>
      </c>
      <c r="AY104" s="34">
        <f>IFERROR(VLOOKUP(B104,'[1]1-BASE'!D$1:DA$65536,87,0),"")</f>
        <v>0</v>
      </c>
      <c r="AZ104" s="34">
        <f>IFERROR(VLOOKUP(B104,'[1]1-BASE'!D$1:DA$65536,86,0),"")</f>
        <v>0</v>
      </c>
      <c r="BA104" s="34">
        <f>IFERROR(VLOOKUP(B104,'[1]1-BASE'!D$1:DA$65536,76,0),"")</f>
        <v>0</v>
      </c>
      <c r="BB104" s="34">
        <f>IFERROR(VLOOKUP(B104,'[1]1-BASE'!D$1:DA$65536,77,0),"")</f>
        <v>0</v>
      </c>
      <c r="BC104" s="34">
        <f>IFERROR(VLOOKUP(B104,'[1]1-BASE'!D$1:DA$65536,78,0),"")</f>
        <v>0</v>
      </c>
      <c r="BD104" s="34">
        <f>IFERROR(VLOOKUP(B104,'[1]1-BASE'!D$1:DA$65536,79,0),"")</f>
        <v>0</v>
      </c>
      <c r="BE104" s="34">
        <f>IFERROR(VLOOKUP(B104,'[1]1-BASE'!D$1:DA$65536,80,0),"")</f>
        <v>0</v>
      </c>
      <c r="BF104" s="34">
        <f>IFERROR(VLOOKUP(B104,'[1]1-BASE'!D$1:DA$65536,83,0),"")</f>
        <v>0</v>
      </c>
      <c r="BG104" s="34">
        <f>IFERROR(VLOOKUP(B104,'[1]1-BASE'!D$1:DA$65536,84,0),"")</f>
        <v>0</v>
      </c>
      <c r="BH104" s="34">
        <f>IFERROR(VLOOKUP(B104,'[1]1-BASE'!D$1:DA$65536,81,0),"")</f>
        <v>0</v>
      </c>
      <c r="BI104" s="34">
        <f>IFERROR(VLOOKUP(B104,'[1]1-BASE'!D$1:DA$65536,85,0),"")</f>
        <v>0</v>
      </c>
      <c r="BJ104" s="34">
        <f>IFERROR(VLOOKUP(B104,'[1]1-BASE'!D$1:DA$65536,56,0),"")</f>
        <v>0</v>
      </c>
      <c r="BK104" s="34">
        <f>IFERROR(VLOOKUP(B104,'[1]1-BASE'!D$1:DA$65536,58,0),"")</f>
        <v>0</v>
      </c>
      <c r="BL104" s="34">
        <f>IFERROR(VLOOKUP(B104,'[1]1-BASE'!D$1:DA$65536,59,0),"")</f>
        <v>0</v>
      </c>
      <c r="BM104" s="34">
        <f>IFERROR(VLOOKUP(B104,'[1]1-BASE'!D$1:DA$65536,61,0),"")</f>
        <v>0</v>
      </c>
      <c r="BN104" s="34">
        <f>IFERROR(VLOOKUP(B104,'[1]1-BASE'!D$1:DA$65536,63,0),"")</f>
        <v>0</v>
      </c>
      <c r="BO104" s="34">
        <f>IFERROR(VLOOKUP(B104,'[1]1-BASE'!D$1:DA$65536,65,0),"")</f>
        <v>0</v>
      </c>
      <c r="BP104" s="34">
        <f>IFERROR(VLOOKUP(B104,'[1]1-BASE'!D$1:DA$65536,57,0),"")</f>
        <v>0</v>
      </c>
      <c r="BQ104" s="34">
        <f>IFERROR(VLOOKUP(B104,'[1]1-BASE'!D$1:DA$65536,60,0),"")</f>
        <v>0</v>
      </c>
      <c r="BR104" s="34">
        <f>IFERROR(VLOOKUP(B104,'[1]1-BASE'!D$1:DA$65536,62,0),"")</f>
        <v>0</v>
      </c>
      <c r="BS104" s="34">
        <f>IFERROR(VLOOKUP(B104,'[1]1-BASE'!D$1:DA$65536,64,0),"")</f>
        <v>0</v>
      </c>
      <c r="BT104" s="34">
        <f>IFERROR(VLOOKUP(B104,'[1]1-BASE'!D$1:DA$65536,66,0),"")</f>
        <v>0</v>
      </c>
      <c r="BU104" s="34">
        <f>IFERROR(VLOOKUP(B104,'[1]1-BASE'!D$1:DA$65536,67,0),"")</f>
        <v>0</v>
      </c>
      <c r="BV104" s="34">
        <f>IFERROR(VLOOKUP(B104,'[1]1-BASE'!D$1:DA$65536,68,0),"")</f>
        <v>1</v>
      </c>
      <c r="BW104" s="34">
        <f>IFERROR(VLOOKUP(B104,'[1]1-BASE'!D$1:DA$65536,69,0),"")</f>
        <v>0</v>
      </c>
      <c r="BX104" s="34">
        <f>IFERROR(VLOOKUP(B104,'[1]1-BASE'!D$1:DA$65536,70,0),"")</f>
        <v>0</v>
      </c>
      <c r="BY104" s="34">
        <f>IFERROR(VLOOKUP(B104,'[1]1-BASE'!D$1:DA$65536,71,0),"")</f>
        <v>0</v>
      </c>
      <c r="BZ104" s="34">
        <f>IFERROR(VLOOKUP(B104,'[1]1-BASE'!D$1:DA$65536,72,0),"")</f>
        <v>0</v>
      </c>
      <c r="CA104" s="34">
        <f>IFERROR(VLOOKUP(B104,'[1]1-BASE'!D$1:DA$65536,73,0),"")</f>
        <v>0</v>
      </c>
      <c r="CB104" s="34">
        <f>IFERROR(VLOOKUP(B104,'[1]1-BASE'!D$1:DA$65536,74,0),"")</f>
        <v>0</v>
      </c>
      <c r="CC104" s="34">
        <f>IFERROR(VLOOKUP(B104,'[1]1-BASE'!D$1:DA$65536,75,0),"")</f>
        <v>0</v>
      </c>
      <c r="CD104" s="34">
        <f>IFERROR(VLOOKUP(B104,'[1]1-BASE'!D$1:DA$65536,82,0),"")</f>
        <v>0</v>
      </c>
    </row>
    <row r="105" spans="1:82" s="35" customFormat="1" ht="75" customHeight="1">
      <c r="A105" s="27"/>
      <c r="B105" s="28" t="s">
        <v>208</v>
      </c>
      <c r="C105" s="29" t="str">
        <f>IFERROR(VLOOKUP(B105,'[1]1-BASE'!D$1:CB$65536,2,0),"")</f>
        <v>303RN70</v>
      </c>
      <c r="D105" s="29" t="str">
        <f>IFERROR(VLOOKUP(B105,'[1]1-BASE'!D$1:CB$65536,3,0),"")</f>
        <v>PLAINMORE TEE</v>
      </c>
      <c r="E105" s="29" t="str">
        <f>IFERROR(VLOOKUP(B105,'[1]1-BASE'!D$1:CB$65536,4,0),"")</f>
        <v>908</v>
      </c>
      <c r="F105" s="29" t="str">
        <f>IFERROR(VLOOKUP(B105,'[1]1-BASE'!D$1:CB$65536,5,0),"")</f>
        <v>WHITE</v>
      </c>
      <c r="G105" s="27" t="str">
        <f>IFERROR(VLOOKUP(B105,'[1]1-BASE'!D$1:CB$65536,15,0),"")</f>
        <v>ETE 2017</v>
      </c>
      <c r="H105" s="27" t="str">
        <f>IFERROR(VLOOKUP(B105,'[1]1-BASE'!D$1:CB$65536,17,0),"")</f>
        <v>MAN</v>
      </c>
      <c r="I105" s="30">
        <f>IFERROR(VLOOKUP(B105,'[1]1-BASE'!D$1:CB$65536,7,0),"")</f>
        <v>40</v>
      </c>
      <c r="J105" s="31">
        <f t="shared" si="2"/>
        <v>20</v>
      </c>
      <c r="K105" s="30">
        <f>IFERROR(VLOOKUP(B105,'[1]1-BASE'!D$1:CB$65536,8,0),"")</f>
        <v>0</v>
      </c>
      <c r="L105" s="31">
        <f t="shared" si="3"/>
        <v>0</v>
      </c>
      <c r="M105" s="29" t="str">
        <f>IFERROR(VLOOKUP(B105,'[1]1-BASE'!D$1:CB$65536,18,0),"")</f>
        <v>(vide)</v>
      </c>
      <c r="N105" s="32" t="str">
        <f>IFERROR(VLOOKUP(B105,'[1]1-BASE'!D$1:CB$65536,19,0),"")</f>
        <v>PCS</v>
      </c>
      <c r="O105" s="32">
        <f>IFERROR(VLOOKUP(B105,'[1]1-BASE'!D$1:CB$65536,20,0),"")</f>
        <v>14</v>
      </c>
      <c r="P105" s="33">
        <f>IFERROR(VLOOKUP(B105,'[1]1-BASE'!D$1:CB$65536,21,0),"")</f>
        <v>14</v>
      </c>
      <c r="Q105" s="34">
        <f>IFERROR(VLOOKUP(B105,'[1]1-BASE'!D$1:DA$65536,22,0),"")</f>
        <v>0</v>
      </c>
      <c r="R105" s="34">
        <f>IFERROR(VLOOKUP(B105,'[1]1-BASE'!D$1:DA$65536,23,0),"")</f>
        <v>0</v>
      </c>
      <c r="S105" s="34">
        <f>IFERROR(VLOOKUP(B105,'[1]1-BASE'!D$1:DA$65536,24,0),"")</f>
        <v>0</v>
      </c>
      <c r="T105" s="34">
        <f>IFERROR(VLOOKUP(B105,'[1]1-BASE'!D$1:DA$65536,25,0),"")</f>
        <v>0</v>
      </c>
      <c r="U105" s="34">
        <f>IFERROR(VLOOKUP(B105,'[1]1-BASE'!D$1:DA$65536,26,0),"")</f>
        <v>0</v>
      </c>
      <c r="V105" s="34">
        <f>IFERROR(VLOOKUP(B105,'[1]1-BASE'!D$1:DA$65536,27,0),"")</f>
        <v>0</v>
      </c>
      <c r="W105" s="34">
        <f>IFERROR(VLOOKUP(B105,'[1]1-BASE'!D$1:DA$65536,28,0),"")</f>
        <v>0</v>
      </c>
      <c r="X105" s="34">
        <f>IFERROR(VLOOKUP(B105,'[1]1-BASE'!D$1:DA$65536,29,0),"")</f>
        <v>0</v>
      </c>
      <c r="Y105" s="34">
        <f>IFERROR(VLOOKUP(B105,'[1]1-BASE'!D$1:DA$65536,30,0),"")</f>
        <v>0</v>
      </c>
      <c r="Z105" s="34">
        <f>IFERROR(VLOOKUP(B105,'[1]1-BASE'!D$1:DA$65536,31,0),"")</f>
        <v>0</v>
      </c>
      <c r="AA105" s="34">
        <f>IFERROR(VLOOKUP(B105,'[1]1-BASE'!D$1:DA$65536,32,0),"")</f>
        <v>0</v>
      </c>
      <c r="AB105" s="34">
        <f>IFERROR(VLOOKUP(B105,'[1]1-BASE'!D$1:DA$65536,33,0),"")</f>
        <v>0</v>
      </c>
      <c r="AC105" s="34">
        <f>IFERROR(VLOOKUP(B105,'[1]1-BASE'!D$1:DA$65536,34,0),"")</f>
        <v>0</v>
      </c>
      <c r="AD105" s="34">
        <f>IFERROR(VLOOKUP(B105,'[1]1-BASE'!D$1:DA$65536,35,0),"")</f>
        <v>0</v>
      </c>
      <c r="AE105" s="34">
        <f>IFERROR(VLOOKUP(B105,'[1]1-BASE'!D$1:DA$65536,36,0),"")</f>
        <v>0</v>
      </c>
      <c r="AF105" s="34">
        <f>IFERROR(VLOOKUP(B105,'[1]1-BASE'!D$1:DA$65536,37,0),"")</f>
        <v>0</v>
      </c>
      <c r="AG105" s="34">
        <f>IFERROR(VLOOKUP(B105,'[1]1-BASE'!D$1:DA$65536,38,0),"")</f>
        <v>0</v>
      </c>
      <c r="AH105" s="34">
        <f>IFERROR(VLOOKUP(B105,'[1]1-BASE'!D$1:DA$65536,39,0),"")</f>
        <v>0</v>
      </c>
      <c r="AI105" s="34">
        <f>IFERROR(VLOOKUP(B105,'[1]1-BASE'!D$1:DA$65536,40,0),"")</f>
        <v>0</v>
      </c>
      <c r="AJ105" s="34">
        <f>IFERROR(VLOOKUP(B105,'[1]1-BASE'!D$1:DA$65536,41,0),"")</f>
        <v>0</v>
      </c>
      <c r="AK105" s="34">
        <f>IFERROR(VLOOKUP(B105,'[1]1-BASE'!D$1:DA$65536,42,0),"")</f>
        <v>0</v>
      </c>
      <c r="AL105" s="34">
        <f>IFERROR(VLOOKUP(B105,'[1]1-BASE'!D$1:DA$65536,43,0),"")</f>
        <v>0</v>
      </c>
      <c r="AM105" s="34">
        <f>IFERROR(VLOOKUP(B105,'[1]1-BASE'!D$1:DA$65536,44,0),"")</f>
        <v>0</v>
      </c>
      <c r="AN105" s="34">
        <f>IFERROR(VLOOKUP(B105,'[1]1-BASE'!D$1:DA$65536,45,0),"")</f>
        <v>0</v>
      </c>
      <c r="AO105" s="34">
        <f>IFERROR(VLOOKUP(B105,'[1]1-BASE'!D$1:DA$65536,46,0),"")</f>
        <v>0</v>
      </c>
      <c r="AP105" s="34">
        <f>IFERROR(VLOOKUP(B105,'[1]1-BASE'!D$1:DA$65536,47,0),"")</f>
        <v>0</v>
      </c>
      <c r="AQ105" s="34">
        <f>IFERROR(VLOOKUP(B105,'[1]1-BASE'!D$1:DA$65536,48,0),"")</f>
        <v>0</v>
      </c>
      <c r="AR105" s="34">
        <f>IFERROR(VLOOKUP(B105,'[1]1-BASE'!D$1:DA$65536,49,0),"")</f>
        <v>0</v>
      </c>
      <c r="AS105" s="34">
        <f>IFERROR(VLOOKUP(B105,'[1]1-BASE'!D$1:DA$65536,50,0),"")</f>
        <v>0</v>
      </c>
      <c r="AT105" s="34">
        <f>IFERROR(VLOOKUP(B105,'[1]1-BASE'!D$1:DA$65536,51,0),"")</f>
        <v>0</v>
      </c>
      <c r="AU105" s="34">
        <f>IFERROR(VLOOKUP(B105,'[1]1-BASE'!D$1:DA$65536,52,0),"")</f>
        <v>0</v>
      </c>
      <c r="AV105" s="34">
        <f>IFERROR(VLOOKUP(B105,'[1]1-BASE'!D$1:DA$65536,53,0),"")</f>
        <v>0</v>
      </c>
      <c r="AW105" s="34">
        <f>IFERROR(VLOOKUP(B105,'[1]1-BASE'!D$1:DA$65536,54,0),"")</f>
        <v>0</v>
      </c>
      <c r="AX105" s="34">
        <f>IFERROR(VLOOKUP(B105,'[1]1-BASE'!D$1:DA$65536,55,0),"")</f>
        <v>0</v>
      </c>
      <c r="AY105" s="34">
        <f>IFERROR(VLOOKUP(B105,'[1]1-BASE'!D$1:DA$65536,87,0),"")</f>
        <v>0</v>
      </c>
      <c r="AZ105" s="34">
        <f>IFERROR(VLOOKUP(B105,'[1]1-BASE'!D$1:DA$65536,86,0),"")</f>
        <v>0</v>
      </c>
      <c r="BA105" s="34">
        <f>IFERROR(VLOOKUP(B105,'[1]1-BASE'!D$1:DA$65536,76,0),"")</f>
        <v>0</v>
      </c>
      <c r="BB105" s="34">
        <f>IFERROR(VLOOKUP(B105,'[1]1-BASE'!D$1:DA$65536,77,0),"")</f>
        <v>0</v>
      </c>
      <c r="BC105" s="34">
        <f>IFERROR(VLOOKUP(B105,'[1]1-BASE'!D$1:DA$65536,78,0),"")</f>
        <v>0</v>
      </c>
      <c r="BD105" s="34">
        <f>IFERROR(VLOOKUP(B105,'[1]1-BASE'!D$1:DA$65536,79,0),"")</f>
        <v>0</v>
      </c>
      <c r="BE105" s="34">
        <f>IFERROR(VLOOKUP(B105,'[1]1-BASE'!D$1:DA$65536,80,0),"")</f>
        <v>0</v>
      </c>
      <c r="BF105" s="34">
        <f>IFERROR(VLOOKUP(B105,'[1]1-BASE'!D$1:DA$65536,83,0),"")</f>
        <v>0</v>
      </c>
      <c r="BG105" s="34">
        <f>IFERROR(VLOOKUP(B105,'[1]1-BASE'!D$1:DA$65536,84,0),"")</f>
        <v>0</v>
      </c>
      <c r="BH105" s="34">
        <f>IFERROR(VLOOKUP(B105,'[1]1-BASE'!D$1:DA$65536,81,0),"")</f>
        <v>0</v>
      </c>
      <c r="BI105" s="34">
        <f>IFERROR(VLOOKUP(B105,'[1]1-BASE'!D$1:DA$65536,85,0),"")</f>
        <v>0</v>
      </c>
      <c r="BJ105" s="34">
        <f>IFERROR(VLOOKUP(B105,'[1]1-BASE'!D$1:DA$65536,56,0),"")</f>
        <v>0</v>
      </c>
      <c r="BK105" s="34">
        <f>IFERROR(VLOOKUP(B105,'[1]1-BASE'!D$1:DA$65536,58,0),"")</f>
        <v>0</v>
      </c>
      <c r="BL105" s="34">
        <f>IFERROR(VLOOKUP(B105,'[1]1-BASE'!D$1:DA$65536,59,0),"")</f>
        <v>0</v>
      </c>
      <c r="BM105" s="34">
        <f>IFERROR(VLOOKUP(B105,'[1]1-BASE'!D$1:DA$65536,61,0),"")</f>
        <v>0</v>
      </c>
      <c r="BN105" s="34">
        <f>IFERROR(VLOOKUP(B105,'[1]1-BASE'!D$1:DA$65536,63,0),"")</f>
        <v>0</v>
      </c>
      <c r="BO105" s="34">
        <f>IFERROR(VLOOKUP(B105,'[1]1-BASE'!D$1:DA$65536,65,0),"")</f>
        <v>0</v>
      </c>
      <c r="BP105" s="34">
        <f>IFERROR(VLOOKUP(B105,'[1]1-BASE'!D$1:DA$65536,57,0),"")</f>
        <v>0</v>
      </c>
      <c r="BQ105" s="34">
        <f>IFERROR(VLOOKUP(B105,'[1]1-BASE'!D$1:DA$65536,60,0),"")</f>
        <v>0</v>
      </c>
      <c r="BR105" s="34">
        <f>IFERROR(VLOOKUP(B105,'[1]1-BASE'!D$1:DA$65536,62,0),"")</f>
        <v>0</v>
      </c>
      <c r="BS105" s="34">
        <f>IFERROR(VLOOKUP(B105,'[1]1-BASE'!D$1:DA$65536,64,0),"")</f>
        <v>0</v>
      </c>
      <c r="BT105" s="34">
        <f>IFERROR(VLOOKUP(B105,'[1]1-BASE'!D$1:DA$65536,66,0),"")</f>
        <v>0</v>
      </c>
      <c r="BU105" s="34">
        <f>IFERROR(VLOOKUP(B105,'[1]1-BASE'!D$1:DA$65536,67,0),"")</f>
        <v>0</v>
      </c>
      <c r="BV105" s="34">
        <f>IFERROR(VLOOKUP(B105,'[1]1-BASE'!D$1:DA$65536,68,0),"")</f>
        <v>5</v>
      </c>
      <c r="BW105" s="34">
        <f>IFERROR(VLOOKUP(B105,'[1]1-BASE'!D$1:DA$65536,69,0),"")</f>
        <v>9</v>
      </c>
      <c r="BX105" s="34">
        <f>IFERROR(VLOOKUP(B105,'[1]1-BASE'!D$1:DA$65536,70,0),"")</f>
        <v>0</v>
      </c>
      <c r="BY105" s="34">
        <f>IFERROR(VLOOKUP(B105,'[1]1-BASE'!D$1:DA$65536,71,0),"")</f>
        <v>0</v>
      </c>
      <c r="BZ105" s="34">
        <f>IFERROR(VLOOKUP(B105,'[1]1-BASE'!D$1:DA$65536,72,0),"")</f>
        <v>0</v>
      </c>
      <c r="CA105" s="34">
        <f>IFERROR(VLOOKUP(B105,'[1]1-BASE'!D$1:DA$65536,73,0),"")</f>
        <v>0</v>
      </c>
      <c r="CB105" s="34">
        <f>IFERROR(VLOOKUP(B105,'[1]1-BASE'!D$1:DA$65536,74,0),"")</f>
        <v>0</v>
      </c>
      <c r="CC105" s="34">
        <f>IFERROR(VLOOKUP(B105,'[1]1-BASE'!D$1:DA$65536,75,0),"")</f>
        <v>0</v>
      </c>
      <c r="CD105" s="34">
        <f>IFERROR(VLOOKUP(B105,'[1]1-BASE'!D$1:DA$65536,82,0),"")</f>
        <v>0</v>
      </c>
    </row>
    <row r="106" spans="1:82" s="35" customFormat="1" ht="75" customHeight="1">
      <c r="A106" s="27"/>
      <c r="B106" s="28" t="s">
        <v>209</v>
      </c>
      <c r="C106" s="29" t="str">
        <f>IFERROR(VLOOKUP(B106,'[1]1-BASE'!D$1:CB$65536,2,0),"")</f>
        <v>303RNB0</v>
      </c>
      <c r="D106" s="29" t="str">
        <f>IFERROR(VLOOKUP(B106,'[1]1-BASE'!D$1:CB$65536,3,0),"")</f>
        <v>ALLOA SHORT</v>
      </c>
      <c r="E106" s="29" t="str">
        <f>IFERROR(VLOOKUP(B106,'[1]1-BASE'!D$1:CB$65536,4,0),"")</f>
        <v>904</v>
      </c>
      <c r="F106" s="29" t="str">
        <f>IFERROR(VLOOKUP(B106,'[1]1-BASE'!D$1:CB$65536,5,0),"")</f>
        <v>CAMOUFLAGE PRINT</v>
      </c>
      <c r="G106" s="27" t="str">
        <f>IFERROR(VLOOKUP(B106,'[1]1-BASE'!D$1:CB$65536,15,0),"")</f>
        <v>ETE 2017</v>
      </c>
      <c r="H106" s="27" t="str">
        <f>IFERROR(VLOOKUP(B106,'[1]1-BASE'!D$1:CB$65536,17,0),"")</f>
        <v>MAN</v>
      </c>
      <c r="I106" s="30">
        <f>IFERROR(VLOOKUP(B106,'[1]1-BASE'!D$1:CB$65536,7,0),"")</f>
        <v>70</v>
      </c>
      <c r="J106" s="31">
        <f t="shared" si="2"/>
        <v>35</v>
      </c>
      <c r="K106" s="30">
        <f>IFERROR(VLOOKUP(B106,'[1]1-BASE'!D$1:CB$65536,8,0),"")</f>
        <v>0</v>
      </c>
      <c r="L106" s="31">
        <f t="shared" si="3"/>
        <v>0</v>
      </c>
      <c r="M106" s="29" t="str">
        <f>IFERROR(VLOOKUP(B106,'[1]1-BASE'!D$1:CB$65536,18,0),"")</f>
        <v>(vide)</v>
      </c>
      <c r="N106" s="32" t="str">
        <f>IFERROR(VLOOKUP(B106,'[1]1-BASE'!D$1:CB$65536,19,0),"")</f>
        <v>PCS</v>
      </c>
      <c r="O106" s="32">
        <f>IFERROR(VLOOKUP(B106,'[1]1-BASE'!D$1:CB$65536,20,0),"")</f>
        <v>10</v>
      </c>
      <c r="P106" s="33">
        <f>IFERROR(VLOOKUP(B106,'[1]1-BASE'!D$1:CB$65536,21,0),"")</f>
        <v>10</v>
      </c>
      <c r="Q106" s="34">
        <f>IFERROR(VLOOKUP(B106,'[1]1-BASE'!D$1:DA$65536,22,0),"")</f>
        <v>0</v>
      </c>
      <c r="R106" s="34">
        <f>IFERROR(VLOOKUP(B106,'[1]1-BASE'!D$1:DA$65536,23,0),"")</f>
        <v>0</v>
      </c>
      <c r="S106" s="34">
        <f>IFERROR(VLOOKUP(B106,'[1]1-BASE'!D$1:DA$65536,24,0),"")</f>
        <v>0</v>
      </c>
      <c r="T106" s="34">
        <f>IFERROR(VLOOKUP(B106,'[1]1-BASE'!D$1:DA$65536,25,0),"")</f>
        <v>0</v>
      </c>
      <c r="U106" s="34">
        <f>IFERROR(VLOOKUP(B106,'[1]1-BASE'!D$1:DA$65536,26,0),"")</f>
        <v>0</v>
      </c>
      <c r="V106" s="34">
        <f>IFERROR(VLOOKUP(B106,'[1]1-BASE'!D$1:DA$65536,27,0),"")</f>
        <v>0</v>
      </c>
      <c r="W106" s="34">
        <f>IFERROR(VLOOKUP(B106,'[1]1-BASE'!D$1:DA$65536,28,0),"")</f>
        <v>0</v>
      </c>
      <c r="X106" s="34">
        <f>IFERROR(VLOOKUP(B106,'[1]1-BASE'!D$1:DA$65536,29,0),"")</f>
        <v>0</v>
      </c>
      <c r="Y106" s="34">
        <f>IFERROR(VLOOKUP(B106,'[1]1-BASE'!D$1:DA$65536,30,0),"")</f>
        <v>0</v>
      </c>
      <c r="Z106" s="34">
        <f>IFERROR(VLOOKUP(B106,'[1]1-BASE'!D$1:DA$65536,31,0),"")</f>
        <v>0</v>
      </c>
      <c r="AA106" s="34">
        <f>IFERROR(VLOOKUP(B106,'[1]1-BASE'!D$1:DA$65536,32,0),"")</f>
        <v>0</v>
      </c>
      <c r="AB106" s="34">
        <f>IFERROR(VLOOKUP(B106,'[1]1-BASE'!D$1:DA$65536,33,0),"")</f>
        <v>0</v>
      </c>
      <c r="AC106" s="34">
        <f>IFERROR(VLOOKUP(B106,'[1]1-BASE'!D$1:DA$65536,34,0),"")</f>
        <v>0</v>
      </c>
      <c r="AD106" s="34">
        <f>IFERROR(VLOOKUP(B106,'[1]1-BASE'!D$1:DA$65536,35,0),"")</f>
        <v>0</v>
      </c>
      <c r="AE106" s="34">
        <f>IFERROR(VLOOKUP(B106,'[1]1-BASE'!D$1:DA$65536,36,0),"")</f>
        <v>0</v>
      </c>
      <c r="AF106" s="34">
        <f>IFERROR(VLOOKUP(B106,'[1]1-BASE'!D$1:DA$65536,37,0),"")</f>
        <v>0</v>
      </c>
      <c r="AG106" s="34">
        <f>IFERROR(VLOOKUP(B106,'[1]1-BASE'!D$1:DA$65536,38,0),"")</f>
        <v>0</v>
      </c>
      <c r="AH106" s="34">
        <f>IFERROR(VLOOKUP(B106,'[1]1-BASE'!D$1:DA$65536,39,0),"")</f>
        <v>0</v>
      </c>
      <c r="AI106" s="34">
        <f>IFERROR(VLOOKUP(B106,'[1]1-BASE'!D$1:DA$65536,40,0),"")</f>
        <v>0</v>
      </c>
      <c r="AJ106" s="34">
        <f>IFERROR(VLOOKUP(B106,'[1]1-BASE'!D$1:DA$65536,41,0),"")</f>
        <v>0</v>
      </c>
      <c r="AK106" s="34">
        <f>IFERROR(VLOOKUP(B106,'[1]1-BASE'!D$1:DA$65536,42,0),"")</f>
        <v>0</v>
      </c>
      <c r="AL106" s="34">
        <f>IFERROR(VLOOKUP(B106,'[1]1-BASE'!D$1:DA$65536,43,0),"")</f>
        <v>0</v>
      </c>
      <c r="AM106" s="34">
        <f>IFERROR(VLOOKUP(B106,'[1]1-BASE'!D$1:DA$65536,44,0),"")</f>
        <v>0</v>
      </c>
      <c r="AN106" s="34">
        <f>IFERROR(VLOOKUP(B106,'[1]1-BASE'!D$1:DA$65536,45,0),"")</f>
        <v>0</v>
      </c>
      <c r="AO106" s="34">
        <f>IFERROR(VLOOKUP(B106,'[1]1-BASE'!D$1:DA$65536,46,0),"")</f>
        <v>0</v>
      </c>
      <c r="AP106" s="34">
        <f>IFERROR(VLOOKUP(B106,'[1]1-BASE'!D$1:DA$65536,47,0),"")</f>
        <v>0</v>
      </c>
      <c r="AQ106" s="34">
        <f>IFERROR(VLOOKUP(B106,'[1]1-BASE'!D$1:DA$65536,48,0),"")</f>
        <v>0</v>
      </c>
      <c r="AR106" s="34">
        <f>IFERROR(VLOOKUP(B106,'[1]1-BASE'!D$1:DA$65536,49,0),"")</f>
        <v>0</v>
      </c>
      <c r="AS106" s="34">
        <f>IFERROR(VLOOKUP(B106,'[1]1-BASE'!D$1:DA$65536,50,0),"")</f>
        <v>0</v>
      </c>
      <c r="AT106" s="34">
        <f>IFERROR(VLOOKUP(B106,'[1]1-BASE'!D$1:DA$65536,51,0),"")</f>
        <v>0</v>
      </c>
      <c r="AU106" s="34">
        <f>IFERROR(VLOOKUP(B106,'[1]1-BASE'!D$1:DA$65536,52,0),"")</f>
        <v>0</v>
      </c>
      <c r="AV106" s="34">
        <f>IFERROR(VLOOKUP(B106,'[1]1-BASE'!D$1:DA$65536,53,0),"")</f>
        <v>0</v>
      </c>
      <c r="AW106" s="34">
        <f>IFERROR(VLOOKUP(B106,'[1]1-BASE'!D$1:DA$65536,54,0),"")</f>
        <v>0</v>
      </c>
      <c r="AX106" s="34">
        <f>IFERROR(VLOOKUP(B106,'[1]1-BASE'!D$1:DA$65536,55,0),"")</f>
        <v>0</v>
      </c>
      <c r="AY106" s="34">
        <f>IFERROR(VLOOKUP(B106,'[1]1-BASE'!D$1:DA$65536,87,0),"")</f>
        <v>0</v>
      </c>
      <c r="AZ106" s="34">
        <f>IFERROR(VLOOKUP(B106,'[1]1-BASE'!D$1:DA$65536,86,0),"")</f>
        <v>0</v>
      </c>
      <c r="BA106" s="34">
        <f>IFERROR(VLOOKUP(B106,'[1]1-BASE'!D$1:DA$65536,76,0),"")</f>
        <v>0</v>
      </c>
      <c r="BB106" s="34">
        <f>IFERROR(VLOOKUP(B106,'[1]1-BASE'!D$1:DA$65536,77,0),"")</f>
        <v>0</v>
      </c>
      <c r="BC106" s="34">
        <f>IFERROR(VLOOKUP(B106,'[1]1-BASE'!D$1:DA$65536,78,0),"")</f>
        <v>0</v>
      </c>
      <c r="BD106" s="34">
        <f>IFERROR(VLOOKUP(B106,'[1]1-BASE'!D$1:DA$65536,79,0),"")</f>
        <v>0</v>
      </c>
      <c r="BE106" s="34">
        <f>IFERROR(VLOOKUP(B106,'[1]1-BASE'!D$1:DA$65536,80,0),"")</f>
        <v>0</v>
      </c>
      <c r="BF106" s="34">
        <f>IFERROR(VLOOKUP(B106,'[1]1-BASE'!D$1:DA$65536,83,0),"")</f>
        <v>0</v>
      </c>
      <c r="BG106" s="34">
        <f>IFERROR(VLOOKUP(B106,'[1]1-BASE'!D$1:DA$65536,84,0),"")</f>
        <v>0</v>
      </c>
      <c r="BH106" s="34">
        <f>IFERROR(VLOOKUP(B106,'[1]1-BASE'!D$1:DA$65536,81,0),"")</f>
        <v>0</v>
      </c>
      <c r="BI106" s="34">
        <f>IFERROR(VLOOKUP(B106,'[1]1-BASE'!D$1:DA$65536,85,0),"")</f>
        <v>0</v>
      </c>
      <c r="BJ106" s="34">
        <f>IFERROR(VLOOKUP(B106,'[1]1-BASE'!D$1:DA$65536,56,0),"")</f>
        <v>0</v>
      </c>
      <c r="BK106" s="34">
        <f>IFERROR(VLOOKUP(B106,'[1]1-BASE'!D$1:DA$65536,58,0),"")</f>
        <v>0</v>
      </c>
      <c r="BL106" s="34">
        <f>IFERROR(VLOOKUP(B106,'[1]1-BASE'!D$1:DA$65536,59,0),"")</f>
        <v>0</v>
      </c>
      <c r="BM106" s="34">
        <f>IFERROR(VLOOKUP(B106,'[1]1-BASE'!D$1:DA$65536,61,0),"")</f>
        <v>0</v>
      </c>
      <c r="BN106" s="34">
        <f>IFERROR(VLOOKUP(B106,'[1]1-BASE'!D$1:DA$65536,63,0),"")</f>
        <v>0</v>
      </c>
      <c r="BO106" s="34">
        <f>IFERROR(VLOOKUP(B106,'[1]1-BASE'!D$1:DA$65536,65,0),"")</f>
        <v>0</v>
      </c>
      <c r="BP106" s="34">
        <f>IFERROR(VLOOKUP(B106,'[1]1-BASE'!D$1:DA$65536,57,0),"")</f>
        <v>0</v>
      </c>
      <c r="BQ106" s="34">
        <f>IFERROR(VLOOKUP(B106,'[1]1-BASE'!D$1:DA$65536,60,0),"")</f>
        <v>0</v>
      </c>
      <c r="BR106" s="34">
        <f>IFERROR(VLOOKUP(B106,'[1]1-BASE'!D$1:DA$65536,62,0),"")</f>
        <v>0</v>
      </c>
      <c r="BS106" s="34">
        <f>IFERROR(VLOOKUP(B106,'[1]1-BASE'!D$1:DA$65536,64,0),"")</f>
        <v>0</v>
      </c>
      <c r="BT106" s="34">
        <f>IFERROR(VLOOKUP(B106,'[1]1-BASE'!D$1:DA$65536,66,0),"")</f>
        <v>0</v>
      </c>
      <c r="BU106" s="34">
        <f>IFERROR(VLOOKUP(B106,'[1]1-BASE'!D$1:DA$65536,67,0),"")</f>
        <v>0</v>
      </c>
      <c r="BV106" s="34">
        <f>IFERROR(VLOOKUP(B106,'[1]1-BASE'!D$1:DA$65536,68,0),"")</f>
        <v>10</v>
      </c>
      <c r="BW106" s="34">
        <f>IFERROR(VLOOKUP(B106,'[1]1-BASE'!D$1:DA$65536,69,0),"")</f>
        <v>0</v>
      </c>
      <c r="BX106" s="34">
        <f>IFERROR(VLOOKUP(B106,'[1]1-BASE'!D$1:DA$65536,70,0),"")</f>
        <v>0</v>
      </c>
      <c r="BY106" s="34">
        <f>IFERROR(VLOOKUP(B106,'[1]1-BASE'!D$1:DA$65536,71,0),"")</f>
        <v>0</v>
      </c>
      <c r="BZ106" s="34">
        <f>IFERROR(VLOOKUP(B106,'[1]1-BASE'!D$1:DA$65536,72,0),"")</f>
        <v>0</v>
      </c>
      <c r="CA106" s="34">
        <f>IFERROR(VLOOKUP(B106,'[1]1-BASE'!D$1:DA$65536,73,0),"")</f>
        <v>0</v>
      </c>
      <c r="CB106" s="34">
        <f>IFERROR(VLOOKUP(B106,'[1]1-BASE'!D$1:DA$65536,74,0),"")</f>
        <v>0</v>
      </c>
      <c r="CC106" s="34">
        <f>IFERROR(VLOOKUP(B106,'[1]1-BASE'!D$1:DA$65536,75,0),"")</f>
        <v>0</v>
      </c>
      <c r="CD106" s="34">
        <f>IFERROR(VLOOKUP(B106,'[1]1-BASE'!D$1:DA$65536,82,0),"")</f>
        <v>0</v>
      </c>
    </row>
    <row r="107" spans="1:82" s="35" customFormat="1" ht="75" customHeight="1">
      <c r="A107" s="27"/>
      <c r="B107" s="28" t="s">
        <v>210</v>
      </c>
      <c r="C107" s="29" t="str">
        <f>IFERROR(VLOOKUP(B107,'[1]1-BASE'!D$1:CB$65536,2,0),"")</f>
        <v>303RNC0</v>
      </c>
      <c r="D107" s="29" t="str">
        <f>IFERROR(VLOOKUP(B107,'[1]1-BASE'!D$1:CB$65536,3,0),"")</f>
        <v>FIFE PANTS</v>
      </c>
      <c r="E107" s="29" t="str">
        <f>IFERROR(VLOOKUP(B107,'[1]1-BASE'!D$1:CB$65536,4,0),"")</f>
        <v>905</v>
      </c>
      <c r="F107" s="29" t="str">
        <f>IFERROR(VLOOKUP(B107,'[1]1-BASE'!D$1:CB$65536,5,0),"")</f>
        <v>BLACK</v>
      </c>
      <c r="G107" s="27" t="str">
        <f>IFERROR(VLOOKUP(B107,'[1]1-BASE'!D$1:CB$65536,15,0),"")</f>
        <v>ETE 2017</v>
      </c>
      <c r="H107" s="27" t="str">
        <f>IFERROR(VLOOKUP(B107,'[1]1-BASE'!D$1:CB$65536,17,0),"")</f>
        <v>MAN</v>
      </c>
      <c r="I107" s="30">
        <f>IFERROR(VLOOKUP(B107,'[1]1-BASE'!D$1:CB$65536,7,0),"")</f>
        <v>40</v>
      </c>
      <c r="J107" s="31">
        <f t="shared" si="2"/>
        <v>20</v>
      </c>
      <c r="K107" s="30">
        <f>IFERROR(VLOOKUP(B107,'[1]1-BASE'!D$1:CB$65536,8,0),"")</f>
        <v>0</v>
      </c>
      <c r="L107" s="31">
        <f t="shared" si="3"/>
        <v>0</v>
      </c>
      <c r="M107" s="29" t="str">
        <f>IFERROR(VLOOKUP(B107,'[1]1-BASE'!D$1:CB$65536,18,0),"")</f>
        <v>(vide)</v>
      </c>
      <c r="N107" s="32" t="str">
        <f>IFERROR(VLOOKUP(B107,'[1]1-BASE'!D$1:CB$65536,19,0),"")</f>
        <v>PCS</v>
      </c>
      <c r="O107" s="32">
        <f>IFERROR(VLOOKUP(B107,'[1]1-BASE'!D$1:CB$65536,20,0),"")</f>
        <v>3</v>
      </c>
      <c r="P107" s="33">
        <f>IFERROR(VLOOKUP(B107,'[1]1-BASE'!D$1:CB$65536,21,0),"")</f>
        <v>3</v>
      </c>
      <c r="Q107" s="34">
        <f>IFERROR(VLOOKUP(B107,'[1]1-BASE'!D$1:DA$65536,22,0),"")</f>
        <v>0</v>
      </c>
      <c r="R107" s="34">
        <f>IFERROR(VLOOKUP(B107,'[1]1-BASE'!D$1:DA$65536,23,0),"")</f>
        <v>0</v>
      </c>
      <c r="S107" s="34">
        <f>IFERROR(VLOOKUP(B107,'[1]1-BASE'!D$1:DA$65536,24,0),"")</f>
        <v>0</v>
      </c>
      <c r="T107" s="34">
        <f>IFERROR(VLOOKUP(B107,'[1]1-BASE'!D$1:DA$65536,25,0),"")</f>
        <v>0</v>
      </c>
      <c r="U107" s="34">
        <f>IFERROR(VLOOKUP(B107,'[1]1-BASE'!D$1:DA$65536,26,0),"")</f>
        <v>0</v>
      </c>
      <c r="V107" s="34">
        <f>IFERROR(VLOOKUP(B107,'[1]1-BASE'!D$1:DA$65536,27,0),"")</f>
        <v>0</v>
      </c>
      <c r="W107" s="34">
        <f>IFERROR(VLOOKUP(B107,'[1]1-BASE'!D$1:DA$65536,28,0),"")</f>
        <v>0</v>
      </c>
      <c r="X107" s="34">
        <f>IFERROR(VLOOKUP(B107,'[1]1-BASE'!D$1:DA$65536,29,0),"")</f>
        <v>0</v>
      </c>
      <c r="Y107" s="34">
        <f>IFERROR(VLOOKUP(B107,'[1]1-BASE'!D$1:DA$65536,30,0),"")</f>
        <v>0</v>
      </c>
      <c r="Z107" s="34">
        <f>IFERROR(VLOOKUP(B107,'[1]1-BASE'!D$1:DA$65536,31,0),"")</f>
        <v>0</v>
      </c>
      <c r="AA107" s="34">
        <f>IFERROR(VLOOKUP(B107,'[1]1-BASE'!D$1:DA$65536,32,0),"")</f>
        <v>0</v>
      </c>
      <c r="AB107" s="34">
        <f>IFERROR(VLOOKUP(B107,'[1]1-BASE'!D$1:DA$65536,33,0),"")</f>
        <v>0</v>
      </c>
      <c r="AC107" s="34">
        <f>IFERROR(VLOOKUP(B107,'[1]1-BASE'!D$1:DA$65536,34,0),"")</f>
        <v>0</v>
      </c>
      <c r="AD107" s="34">
        <f>IFERROR(VLOOKUP(B107,'[1]1-BASE'!D$1:DA$65536,35,0),"")</f>
        <v>0</v>
      </c>
      <c r="AE107" s="34">
        <f>IFERROR(VLOOKUP(B107,'[1]1-BASE'!D$1:DA$65536,36,0),"")</f>
        <v>0</v>
      </c>
      <c r="AF107" s="34">
        <f>IFERROR(VLOOKUP(B107,'[1]1-BASE'!D$1:DA$65536,37,0),"")</f>
        <v>0</v>
      </c>
      <c r="AG107" s="34">
        <f>IFERROR(VLOOKUP(B107,'[1]1-BASE'!D$1:DA$65536,38,0),"")</f>
        <v>0</v>
      </c>
      <c r="AH107" s="34">
        <f>IFERROR(VLOOKUP(B107,'[1]1-BASE'!D$1:DA$65536,39,0),"")</f>
        <v>0</v>
      </c>
      <c r="AI107" s="34">
        <f>IFERROR(VLOOKUP(B107,'[1]1-BASE'!D$1:DA$65536,40,0),"")</f>
        <v>0</v>
      </c>
      <c r="AJ107" s="34">
        <f>IFERROR(VLOOKUP(B107,'[1]1-BASE'!D$1:DA$65536,41,0),"")</f>
        <v>0</v>
      </c>
      <c r="AK107" s="34">
        <f>IFERROR(VLOOKUP(B107,'[1]1-BASE'!D$1:DA$65536,42,0),"")</f>
        <v>0</v>
      </c>
      <c r="AL107" s="34">
        <f>IFERROR(VLOOKUP(B107,'[1]1-BASE'!D$1:DA$65536,43,0),"")</f>
        <v>0</v>
      </c>
      <c r="AM107" s="34">
        <f>IFERROR(VLOOKUP(B107,'[1]1-BASE'!D$1:DA$65536,44,0),"")</f>
        <v>0</v>
      </c>
      <c r="AN107" s="34">
        <f>IFERROR(VLOOKUP(B107,'[1]1-BASE'!D$1:DA$65536,45,0),"")</f>
        <v>0</v>
      </c>
      <c r="AO107" s="34">
        <f>IFERROR(VLOOKUP(B107,'[1]1-BASE'!D$1:DA$65536,46,0),"")</f>
        <v>0</v>
      </c>
      <c r="AP107" s="34">
        <f>IFERROR(VLOOKUP(B107,'[1]1-BASE'!D$1:DA$65536,47,0),"")</f>
        <v>0</v>
      </c>
      <c r="AQ107" s="34">
        <f>IFERROR(VLOOKUP(B107,'[1]1-BASE'!D$1:DA$65536,48,0),"")</f>
        <v>0</v>
      </c>
      <c r="AR107" s="34">
        <f>IFERROR(VLOOKUP(B107,'[1]1-BASE'!D$1:DA$65536,49,0),"")</f>
        <v>0</v>
      </c>
      <c r="AS107" s="34">
        <f>IFERROR(VLOOKUP(B107,'[1]1-BASE'!D$1:DA$65536,50,0),"")</f>
        <v>0</v>
      </c>
      <c r="AT107" s="34">
        <f>IFERROR(VLOOKUP(B107,'[1]1-BASE'!D$1:DA$65536,51,0),"")</f>
        <v>0</v>
      </c>
      <c r="AU107" s="34">
        <f>IFERROR(VLOOKUP(B107,'[1]1-BASE'!D$1:DA$65536,52,0),"")</f>
        <v>0</v>
      </c>
      <c r="AV107" s="34">
        <f>IFERROR(VLOOKUP(B107,'[1]1-BASE'!D$1:DA$65536,53,0),"")</f>
        <v>0</v>
      </c>
      <c r="AW107" s="34">
        <f>IFERROR(VLOOKUP(B107,'[1]1-BASE'!D$1:DA$65536,54,0),"")</f>
        <v>0</v>
      </c>
      <c r="AX107" s="34">
        <f>IFERROR(VLOOKUP(B107,'[1]1-BASE'!D$1:DA$65536,55,0),"")</f>
        <v>0</v>
      </c>
      <c r="AY107" s="34">
        <f>IFERROR(VLOOKUP(B107,'[1]1-BASE'!D$1:DA$65536,87,0),"")</f>
        <v>0</v>
      </c>
      <c r="AZ107" s="34">
        <f>IFERROR(VLOOKUP(B107,'[1]1-BASE'!D$1:DA$65536,86,0),"")</f>
        <v>0</v>
      </c>
      <c r="BA107" s="34">
        <f>IFERROR(VLOOKUP(B107,'[1]1-BASE'!D$1:DA$65536,76,0),"")</f>
        <v>0</v>
      </c>
      <c r="BB107" s="34">
        <f>IFERROR(VLOOKUP(B107,'[1]1-BASE'!D$1:DA$65536,77,0),"")</f>
        <v>0</v>
      </c>
      <c r="BC107" s="34">
        <f>IFERROR(VLOOKUP(B107,'[1]1-BASE'!D$1:DA$65536,78,0),"")</f>
        <v>0</v>
      </c>
      <c r="BD107" s="34">
        <f>IFERROR(VLOOKUP(B107,'[1]1-BASE'!D$1:DA$65536,79,0),"")</f>
        <v>0</v>
      </c>
      <c r="BE107" s="34">
        <f>IFERROR(VLOOKUP(B107,'[1]1-BASE'!D$1:DA$65536,80,0),"")</f>
        <v>0</v>
      </c>
      <c r="BF107" s="34">
        <f>IFERROR(VLOOKUP(B107,'[1]1-BASE'!D$1:DA$65536,83,0),"")</f>
        <v>0</v>
      </c>
      <c r="BG107" s="34">
        <f>IFERROR(VLOOKUP(B107,'[1]1-BASE'!D$1:DA$65536,84,0),"")</f>
        <v>0</v>
      </c>
      <c r="BH107" s="34">
        <f>IFERROR(VLOOKUP(B107,'[1]1-BASE'!D$1:DA$65536,81,0),"")</f>
        <v>0</v>
      </c>
      <c r="BI107" s="34">
        <f>IFERROR(VLOOKUP(B107,'[1]1-BASE'!D$1:DA$65536,85,0),"")</f>
        <v>0</v>
      </c>
      <c r="BJ107" s="34">
        <f>IFERROR(VLOOKUP(B107,'[1]1-BASE'!D$1:DA$65536,56,0),"")</f>
        <v>0</v>
      </c>
      <c r="BK107" s="34">
        <f>IFERROR(VLOOKUP(B107,'[1]1-BASE'!D$1:DA$65536,58,0),"")</f>
        <v>0</v>
      </c>
      <c r="BL107" s="34">
        <f>IFERROR(VLOOKUP(B107,'[1]1-BASE'!D$1:DA$65536,59,0),"")</f>
        <v>0</v>
      </c>
      <c r="BM107" s="34">
        <f>IFERROR(VLOOKUP(B107,'[1]1-BASE'!D$1:DA$65536,61,0),"")</f>
        <v>0</v>
      </c>
      <c r="BN107" s="34">
        <f>IFERROR(VLOOKUP(B107,'[1]1-BASE'!D$1:DA$65536,63,0),"")</f>
        <v>0</v>
      </c>
      <c r="BO107" s="34">
        <f>IFERROR(VLOOKUP(B107,'[1]1-BASE'!D$1:DA$65536,65,0),"")</f>
        <v>0</v>
      </c>
      <c r="BP107" s="34">
        <f>IFERROR(VLOOKUP(B107,'[1]1-BASE'!D$1:DA$65536,57,0),"")</f>
        <v>0</v>
      </c>
      <c r="BQ107" s="34">
        <f>IFERROR(VLOOKUP(B107,'[1]1-BASE'!D$1:DA$65536,60,0),"")</f>
        <v>0</v>
      </c>
      <c r="BR107" s="34">
        <f>IFERROR(VLOOKUP(B107,'[1]1-BASE'!D$1:DA$65536,62,0),"")</f>
        <v>0</v>
      </c>
      <c r="BS107" s="34">
        <f>IFERROR(VLOOKUP(B107,'[1]1-BASE'!D$1:DA$65536,64,0),"")</f>
        <v>0</v>
      </c>
      <c r="BT107" s="34">
        <f>IFERROR(VLOOKUP(B107,'[1]1-BASE'!D$1:DA$65536,66,0),"")</f>
        <v>0</v>
      </c>
      <c r="BU107" s="34">
        <f>IFERROR(VLOOKUP(B107,'[1]1-BASE'!D$1:DA$65536,67,0),"")</f>
        <v>0</v>
      </c>
      <c r="BV107" s="34">
        <f>IFERROR(VLOOKUP(B107,'[1]1-BASE'!D$1:DA$65536,68,0),"")</f>
        <v>1</v>
      </c>
      <c r="BW107" s="34">
        <f>IFERROR(VLOOKUP(B107,'[1]1-BASE'!D$1:DA$65536,69,0),"")</f>
        <v>1</v>
      </c>
      <c r="BX107" s="34">
        <f>IFERROR(VLOOKUP(B107,'[1]1-BASE'!D$1:DA$65536,70,0),"")</f>
        <v>0</v>
      </c>
      <c r="BY107" s="34">
        <f>IFERROR(VLOOKUP(B107,'[1]1-BASE'!D$1:DA$65536,71,0),"")</f>
        <v>1</v>
      </c>
      <c r="BZ107" s="34">
        <f>IFERROR(VLOOKUP(B107,'[1]1-BASE'!D$1:DA$65536,72,0),"")</f>
        <v>0</v>
      </c>
      <c r="CA107" s="34">
        <f>IFERROR(VLOOKUP(B107,'[1]1-BASE'!D$1:DA$65536,73,0),"")</f>
        <v>0</v>
      </c>
      <c r="CB107" s="34">
        <f>IFERROR(VLOOKUP(B107,'[1]1-BASE'!D$1:DA$65536,74,0),"")</f>
        <v>0</v>
      </c>
      <c r="CC107" s="34">
        <f>IFERROR(VLOOKUP(B107,'[1]1-BASE'!D$1:DA$65536,75,0),"")</f>
        <v>0</v>
      </c>
      <c r="CD107" s="34">
        <f>IFERROR(VLOOKUP(B107,'[1]1-BASE'!D$1:DA$65536,82,0),"")</f>
        <v>0</v>
      </c>
    </row>
    <row r="108" spans="1:82" s="35" customFormat="1" ht="75" customHeight="1">
      <c r="A108" s="27"/>
      <c r="B108" s="28" t="s">
        <v>211</v>
      </c>
      <c r="C108" s="29" t="str">
        <f>IFERROR(VLOOKUP(B108,'[1]1-BASE'!D$1:CB$65536,2,0),"")</f>
        <v>303SC40_SL</v>
      </c>
      <c r="D108" s="29" t="str">
        <f>IFERROR(VLOOKUP(B108,'[1]1-BASE'!D$1:CB$65536,3,0),"")</f>
        <v>SANSON TEE SPORT ET LOISIRS</v>
      </c>
      <c r="E108" s="29" t="str">
        <f>IFERROR(VLOOKUP(B108,'[1]1-BASE'!D$1:CB$65536,4,0),"")</f>
        <v>03S</v>
      </c>
      <c r="F108" s="29" t="str">
        <f>IFERROR(VLOOKUP(B108,'[1]1-BASE'!D$1:CB$65536,5,0),"")</f>
        <v>LT GREY MEL</v>
      </c>
      <c r="G108" s="27" t="str">
        <f>IFERROR(VLOOKUP(B108,'[1]1-BASE'!D$1:CB$65536,15,0),"")</f>
        <v>HIVER 2017</v>
      </c>
      <c r="H108" s="27" t="str">
        <f>IFERROR(VLOOKUP(B108,'[1]1-BASE'!D$1:CB$65536,17,0),"")</f>
        <v>MAN</v>
      </c>
      <c r="I108" s="30">
        <f>IFERROR(VLOOKUP(B108,'[1]1-BASE'!D$1:CB$65536,7,0),"")</f>
        <v>12</v>
      </c>
      <c r="J108" s="31">
        <f t="shared" si="2"/>
        <v>6</v>
      </c>
      <c r="K108" s="30">
        <f>IFERROR(VLOOKUP(B108,'[1]1-BASE'!D$1:CB$65536,8,0),"")</f>
        <v>0</v>
      </c>
      <c r="L108" s="31">
        <f t="shared" si="3"/>
        <v>0</v>
      </c>
      <c r="M108" s="29" t="str">
        <f>IFERROR(VLOOKUP(B108,'[1]1-BASE'!D$1:CB$65536,18,0),"")</f>
        <v>10Y-1|12Y-1|14Y-1|4Y-1|6Y-1|8Y-1</v>
      </c>
      <c r="N108" s="32" t="str">
        <f>IFERROR(VLOOKUP(B108,'[1]1-BASE'!D$1:CB$65536,19,0),"")</f>
        <v>C6K</v>
      </c>
      <c r="O108" s="32">
        <f>IFERROR(VLOOKUP(B108,'[1]1-BASE'!D$1:CB$65536,20,0),"")</f>
        <v>6</v>
      </c>
      <c r="P108" s="33">
        <f>IFERROR(VLOOKUP(B108,'[1]1-BASE'!D$1:CB$65536,21,0),"")</f>
        <v>1</v>
      </c>
      <c r="Q108" s="34">
        <f>IFERROR(VLOOKUP(B108,'[1]1-BASE'!D$1:DA$65536,22,0),"")</f>
        <v>0</v>
      </c>
      <c r="R108" s="34">
        <f>IFERROR(VLOOKUP(B108,'[1]1-BASE'!D$1:DA$65536,23,0),"")</f>
        <v>0</v>
      </c>
      <c r="S108" s="34">
        <f>IFERROR(VLOOKUP(B108,'[1]1-BASE'!D$1:DA$65536,24,0),"")</f>
        <v>0</v>
      </c>
      <c r="T108" s="34">
        <f>IFERROR(VLOOKUP(B108,'[1]1-BASE'!D$1:DA$65536,25,0),"")</f>
        <v>0</v>
      </c>
      <c r="U108" s="34">
        <f>IFERROR(VLOOKUP(B108,'[1]1-BASE'!D$1:DA$65536,26,0),"")</f>
        <v>0</v>
      </c>
      <c r="V108" s="34">
        <f>IFERROR(VLOOKUP(B108,'[1]1-BASE'!D$1:DA$65536,27,0),"")</f>
        <v>0</v>
      </c>
      <c r="W108" s="34">
        <f>IFERROR(VLOOKUP(B108,'[1]1-BASE'!D$1:DA$65536,28,0),"")</f>
        <v>0</v>
      </c>
      <c r="X108" s="34">
        <f>IFERROR(VLOOKUP(B108,'[1]1-BASE'!D$1:DA$65536,29,0),"")</f>
        <v>0</v>
      </c>
      <c r="Y108" s="34">
        <f>IFERROR(VLOOKUP(B108,'[1]1-BASE'!D$1:DA$65536,30,0),"")</f>
        <v>0</v>
      </c>
      <c r="Z108" s="34">
        <f>IFERROR(VLOOKUP(B108,'[1]1-BASE'!D$1:DA$65536,31,0),"")</f>
        <v>0</v>
      </c>
      <c r="AA108" s="34">
        <f>IFERROR(VLOOKUP(B108,'[1]1-BASE'!D$1:DA$65536,32,0),"")</f>
        <v>0</v>
      </c>
      <c r="AB108" s="34">
        <f>IFERROR(VLOOKUP(B108,'[1]1-BASE'!D$1:DA$65536,33,0),"")</f>
        <v>0</v>
      </c>
      <c r="AC108" s="34">
        <f>IFERROR(VLOOKUP(B108,'[1]1-BASE'!D$1:DA$65536,34,0),"")</f>
        <v>0</v>
      </c>
      <c r="AD108" s="34">
        <f>IFERROR(VLOOKUP(B108,'[1]1-BASE'!D$1:DA$65536,35,0),"")</f>
        <v>0</v>
      </c>
      <c r="AE108" s="34">
        <f>IFERROR(VLOOKUP(B108,'[1]1-BASE'!D$1:DA$65536,36,0),"")</f>
        <v>0</v>
      </c>
      <c r="AF108" s="34">
        <f>IFERROR(VLOOKUP(B108,'[1]1-BASE'!D$1:DA$65536,37,0),"")</f>
        <v>0</v>
      </c>
      <c r="AG108" s="34">
        <f>IFERROR(VLOOKUP(B108,'[1]1-BASE'!D$1:DA$65536,38,0),"")</f>
        <v>0</v>
      </c>
      <c r="AH108" s="34">
        <f>IFERROR(VLOOKUP(B108,'[1]1-BASE'!D$1:DA$65536,39,0),"")</f>
        <v>0</v>
      </c>
      <c r="AI108" s="34">
        <f>IFERROR(VLOOKUP(B108,'[1]1-BASE'!D$1:DA$65536,40,0),"")</f>
        <v>0</v>
      </c>
      <c r="AJ108" s="34">
        <f>IFERROR(VLOOKUP(B108,'[1]1-BASE'!D$1:DA$65536,41,0),"")</f>
        <v>0</v>
      </c>
      <c r="AK108" s="34">
        <f>IFERROR(VLOOKUP(B108,'[1]1-BASE'!D$1:DA$65536,42,0),"")</f>
        <v>0</v>
      </c>
      <c r="AL108" s="34">
        <f>IFERROR(VLOOKUP(B108,'[1]1-BASE'!D$1:DA$65536,43,0),"")</f>
        <v>0</v>
      </c>
      <c r="AM108" s="34">
        <f>IFERROR(VLOOKUP(B108,'[1]1-BASE'!D$1:DA$65536,44,0),"")</f>
        <v>0</v>
      </c>
      <c r="AN108" s="34">
        <f>IFERROR(VLOOKUP(B108,'[1]1-BASE'!D$1:DA$65536,45,0),"")</f>
        <v>0</v>
      </c>
      <c r="AO108" s="34">
        <f>IFERROR(VLOOKUP(B108,'[1]1-BASE'!D$1:DA$65536,46,0),"")</f>
        <v>0</v>
      </c>
      <c r="AP108" s="34">
        <f>IFERROR(VLOOKUP(B108,'[1]1-BASE'!D$1:DA$65536,47,0),"")</f>
        <v>0</v>
      </c>
      <c r="AQ108" s="34">
        <f>IFERROR(VLOOKUP(B108,'[1]1-BASE'!D$1:DA$65536,48,0),"")</f>
        <v>0</v>
      </c>
      <c r="AR108" s="34">
        <f>IFERROR(VLOOKUP(B108,'[1]1-BASE'!D$1:DA$65536,49,0),"")</f>
        <v>0</v>
      </c>
      <c r="AS108" s="34">
        <f>IFERROR(VLOOKUP(B108,'[1]1-BASE'!D$1:DA$65536,50,0),"")</f>
        <v>0</v>
      </c>
      <c r="AT108" s="34">
        <f>IFERROR(VLOOKUP(B108,'[1]1-BASE'!D$1:DA$65536,51,0),"")</f>
        <v>0</v>
      </c>
      <c r="AU108" s="34">
        <f>IFERROR(VLOOKUP(B108,'[1]1-BASE'!D$1:DA$65536,52,0),"")</f>
        <v>0</v>
      </c>
      <c r="AV108" s="34">
        <f>IFERROR(VLOOKUP(B108,'[1]1-BASE'!D$1:DA$65536,53,0),"")</f>
        <v>0</v>
      </c>
      <c r="AW108" s="34">
        <f>IFERROR(VLOOKUP(B108,'[1]1-BASE'!D$1:DA$65536,54,0),"")</f>
        <v>0</v>
      </c>
      <c r="AX108" s="34">
        <f>IFERROR(VLOOKUP(B108,'[1]1-BASE'!D$1:DA$65536,55,0),"")</f>
        <v>0</v>
      </c>
      <c r="AY108" s="34">
        <f>IFERROR(VLOOKUP(B108,'[1]1-BASE'!D$1:DA$65536,87,0),"")</f>
        <v>0</v>
      </c>
      <c r="AZ108" s="34">
        <f>IFERROR(VLOOKUP(B108,'[1]1-BASE'!D$1:DA$65536,86,0),"")</f>
        <v>0</v>
      </c>
      <c r="BA108" s="34">
        <f>IFERROR(VLOOKUP(B108,'[1]1-BASE'!D$1:DA$65536,76,0),"")</f>
        <v>0</v>
      </c>
      <c r="BB108" s="34">
        <f>IFERROR(VLOOKUP(B108,'[1]1-BASE'!D$1:DA$65536,77,0),"")</f>
        <v>0</v>
      </c>
      <c r="BC108" s="34">
        <f>IFERROR(VLOOKUP(B108,'[1]1-BASE'!D$1:DA$65536,78,0),"")</f>
        <v>0</v>
      </c>
      <c r="BD108" s="34">
        <f>IFERROR(VLOOKUP(B108,'[1]1-BASE'!D$1:DA$65536,79,0),"")</f>
        <v>0</v>
      </c>
      <c r="BE108" s="34">
        <f>IFERROR(VLOOKUP(B108,'[1]1-BASE'!D$1:DA$65536,80,0),"")</f>
        <v>0</v>
      </c>
      <c r="BF108" s="34">
        <f>IFERROR(VLOOKUP(B108,'[1]1-BASE'!D$1:DA$65536,83,0),"")</f>
        <v>0</v>
      </c>
      <c r="BG108" s="34">
        <f>IFERROR(VLOOKUP(B108,'[1]1-BASE'!D$1:DA$65536,84,0),"")</f>
        <v>0</v>
      </c>
      <c r="BH108" s="34">
        <f>IFERROR(VLOOKUP(B108,'[1]1-BASE'!D$1:DA$65536,81,0),"")</f>
        <v>0</v>
      </c>
      <c r="BI108" s="34">
        <f>IFERROR(VLOOKUP(B108,'[1]1-BASE'!D$1:DA$65536,85,0),"")</f>
        <v>0</v>
      </c>
      <c r="BJ108" s="34">
        <f>IFERROR(VLOOKUP(B108,'[1]1-BASE'!D$1:DA$65536,56,0),"")</f>
        <v>0</v>
      </c>
      <c r="BK108" s="34">
        <f>IFERROR(VLOOKUP(B108,'[1]1-BASE'!D$1:DA$65536,58,0),"")</f>
        <v>0</v>
      </c>
      <c r="BL108" s="34">
        <f>IFERROR(VLOOKUP(B108,'[1]1-BASE'!D$1:DA$65536,59,0),"")</f>
        <v>0</v>
      </c>
      <c r="BM108" s="34">
        <f>IFERROR(VLOOKUP(B108,'[1]1-BASE'!D$1:DA$65536,61,0),"")</f>
        <v>0</v>
      </c>
      <c r="BN108" s="34">
        <f>IFERROR(VLOOKUP(B108,'[1]1-BASE'!D$1:DA$65536,63,0),"")</f>
        <v>0</v>
      </c>
      <c r="BO108" s="34">
        <f>IFERROR(VLOOKUP(B108,'[1]1-BASE'!D$1:DA$65536,65,0),"")</f>
        <v>0</v>
      </c>
      <c r="BP108" s="34">
        <f>IFERROR(VLOOKUP(B108,'[1]1-BASE'!D$1:DA$65536,57,0),"")</f>
        <v>0</v>
      </c>
      <c r="BQ108" s="34">
        <f>IFERROR(VLOOKUP(B108,'[1]1-BASE'!D$1:DA$65536,60,0),"")</f>
        <v>0</v>
      </c>
      <c r="BR108" s="34">
        <f>IFERROR(VLOOKUP(B108,'[1]1-BASE'!D$1:DA$65536,62,0),"")</f>
        <v>0</v>
      </c>
      <c r="BS108" s="34">
        <f>IFERROR(VLOOKUP(B108,'[1]1-BASE'!D$1:DA$65536,64,0),"")</f>
        <v>0</v>
      </c>
      <c r="BT108" s="34">
        <f>IFERROR(VLOOKUP(B108,'[1]1-BASE'!D$1:DA$65536,66,0),"")</f>
        <v>0</v>
      </c>
      <c r="BU108" s="34">
        <f>IFERROR(VLOOKUP(B108,'[1]1-BASE'!D$1:DA$65536,67,0),"")</f>
        <v>0</v>
      </c>
      <c r="BV108" s="34">
        <f>IFERROR(VLOOKUP(B108,'[1]1-BASE'!D$1:DA$65536,68,0),"")</f>
        <v>0</v>
      </c>
      <c r="BW108" s="34">
        <f>IFERROR(VLOOKUP(B108,'[1]1-BASE'!D$1:DA$65536,69,0),"")</f>
        <v>0</v>
      </c>
      <c r="BX108" s="34">
        <f>IFERROR(VLOOKUP(B108,'[1]1-BASE'!D$1:DA$65536,70,0),"")</f>
        <v>0</v>
      </c>
      <c r="BY108" s="34">
        <f>IFERROR(VLOOKUP(B108,'[1]1-BASE'!D$1:DA$65536,71,0),"")</f>
        <v>0</v>
      </c>
      <c r="BZ108" s="34">
        <f>IFERROR(VLOOKUP(B108,'[1]1-BASE'!D$1:DA$65536,72,0),"")</f>
        <v>0</v>
      </c>
      <c r="CA108" s="34">
        <f>IFERROR(VLOOKUP(B108,'[1]1-BASE'!D$1:DA$65536,73,0),"")</f>
        <v>0</v>
      </c>
      <c r="CB108" s="34">
        <f>IFERROR(VLOOKUP(B108,'[1]1-BASE'!D$1:DA$65536,74,0),"")</f>
        <v>0</v>
      </c>
      <c r="CC108" s="34">
        <f>IFERROR(VLOOKUP(B108,'[1]1-BASE'!D$1:DA$65536,75,0),"")</f>
        <v>0</v>
      </c>
      <c r="CD108" s="34">
        <f>IFERROR(VLOOKUP(B108,'[1]1-BASE'!D$1:DA$65536,82,0),"")</f>
        <v>1</v>
      </c>
    </row>
    <row r="109" spans="1:82" s="35" customFormat="1" ht="75" customHeight="1">
      <c r="A109" s="27"/>
      <c r="B109" s="28" t="s">
        <v>212</v>
      </c>
      <c r="C109" s="29" t="str">
        <f>IFERROR(VLOOKUP(B109,'[1]1-BASE'!D$1:CB$65536,2,0),"")</f>
        <v>303SC60</v>
      </c>
      <c r="D109" s="29" t="str">
        <f>IFERROR(VLOOKUP(B109,'[1]1-BASE'!D$1:CB$65536,3,0),"")</f>
        <v>MARTIAL TEE</v>
      </c>
      <c r="E109" s="29" t="str">
        <f>IFERROR(VLOOKUP(B109,'[1]1-BASE'!D$1:CB$65536,4,0),"")</f>
        <v>005</v>
      </c>
      <c r="F109" s="29" t="str">
        <f>IFERROR(VLOOKUP(B109,'[1]1-BASE'!D$1:CB$65536,5,0),"")</f>
        <v>BLACK</v>
      </c>
      <c r="G109" s="27" t="str">
        <f>IFERROR(VLOOKUP(B109,'[1]1-BASE'!D$1:CB$65536,15,0),"")</f>
        <v>HIVER 2017</v>
      </c>
      <c r="H109" s="27" t="str">
        <f>IFERROR(VLOOKUP(B109,'[1]1-BASE'!D$1:CB$65536,17,0),"")</f>
        <v>KID</v>
      </c>
      <c r="I109" s="30">
        <f>IFERROR(VLOOKUP(B109,'[1]1-BASE'!D$1:CB$65536,7,0),"")</f>
        <v>0</v>
      </c>
      <c r="J109" s="31">
        <f t="shared" si="2"/>
        <v>0</v>
      </c>
      <c r="K109" s="30">
        <f>IFERROR(VLOOKUP(B109,'[1]1-BASE'!D$1:CB$65536,8,0),"")</f>
        <v>15</v>
      </c>
      <c r="L109" s="31">
        <f t="shared" si="3"/>
        <v>7.5</v>
      </c>
      <c r="M109" s="29" t="str">
        <f>IFERROR(VLOOKUP(B109,'[1]1-BASE'!D$1:CB$65536,18,0),"")</f>
        <v>(vide)</v>
      </c>
      <c r="N109" s="32" t="str">
        <f>IFERROR(VLOOKUP(B109,'[1]1-BASE'!D$1:CB$65536,19,0),"")</f>
        <v>PCS</v>
      </c>
      <c r="O109" s="32">
        <f>IFERROR(VLOOKUP(B109,'[1]1-BASE'!D$1:CB$65536,20,0),"")</f>
        <v>10</v>
      </c>
      <c r="P109" s="33">
        <f>IFERROR(VLOOKUP(B109,'[1]1-BASE'!D$1:CB$65536,21,0),"")</f>
        <v>10</v>
      </c>
      <c r="Q109" s="34">
        <f>IFERROR(VLOOKUP(B109,'[1]1-BASE'!D$1:DA$65536,22,0),"")</f>
        <v>0</v>
      </c>
      <c r="R109" s="34">
        <f>IFERROR(VLOOKUP(B109,'[1]1-BASE'!D$1:DA$65536,23,0),"")</f>
        <v>0</v>
      </c>
      <c r="S109" s="34">
        <f>IFERROR(VLOOKUP(B109,'[1]1-BASE'!D$1:DA$65536,24,0),"")</f>
        <v>0</v>
      </c>
      <c r="T109" s="34">
        <f>IFERROR(VLOOKUP(B109,'[1]1-BASE'!D$1:DA$65536,25,0),"")</f>
        <v>0</v>
      </c>
      <c r="U109" s="34">
        <f>IFERROR(VLOOKUP(B109,'[1]1-BASE'!D$1:DA$65536,26,0),"")</f>
        <v>0</v>
      </c>
      <c r="V109" s="34">
        <f>IFERROR(VLOOKUP(B109,'[1]1-BASE'!D$1:DA$65536,27,0),"")</f>
        <v>0</v>
      </c>
      <c r="W109" s="34">
        <f>IFERROR(VLOOKUP(B109,'[1]1-BASE'!D$1:DA$65536,28,0),"")</f>
        <v>0</v>
      </c>
      <c r="X109" s="34">
        <f>IFERROR(VLOOKUP(B109,'[1]1-BASE'!D$1:DA$65536,29,0),"")</f>
        <v>0</v>
      </c>
      <c r="Y109" s="34">
        <f>IFERROR(VLOOKUP(B109,'[1]1-BASE'!D$1:DA$65536,30,0),"")</f>
        <v>0</v>
      </c>
      <c r="Z109" s="34">
        <f>IFERROR(VLOOKUP(B109,'[1]1-BASE'!D$1:DA$65536,31,0),"")</f>
        <v>0</v>
      </c>
      <c r="AA109" s="34">
        <f>IFERROR(VLOOKUP(B109,'[1]1-BASE'!D$1:DA$65536,32,0),"")</f>
        <v>0</v>
      </c>
      <c r="AB109" s="34">
        <f>IFERROR(VLOOKUP(B109,'[1]1-BASE'!D$1:DA$65536,33,0),"")</f>
        <v>0</v>
      </c>
      <c r="AC109" s="34">
        <f>IFERROR(VLOOKUP(B109,'[1]1-BASE'!D$1:DA$65536,34,0),"")</f>
        <v>0</v>
      </c>
      <c r="AD109" s="34">
        <f>IFERROR(VLOOKUP(B109,'[1]1-BASE'!D$1:DA$65536,35,0),"")</f>
        <v>0</v>
      </c>
      <c r="AE109" s="34">
        <f>IFERROR(VLOOKUP(B109,'[1]1-BASE'!D$1:DA$65536,36,0),"")</f>
        <v>0</v>
      </c>
      <c r="AF109" s="34">
        <f>IFERROR(VLOOKUP(B109,'[1]1-BASE'!D$1:DA$65536,37,0),"")</f>
        <v>0</v>
      </c>
      <c r="AG109" s="34">
        <f>IFERROR(VLOOKUP(B109,'[1]1-BASE'!D$1:DA$65536,38,0),"")</f>
        <v>0</v>
      </c>
      <c r="AH109" s="34">
        <f>IFERROR(VLOOKUP(B109,'[1]1-BASE'!D$1:DA$65536,39,0),"")</f>
        <v>0</v>
      </c>
      <c r="AI109" s="34">
        <f>IFERROR(VLOOKUP(B109,'[1]1-BASE'!D$1:DA$65536,40,0),"")</f>
        <v>0</v>
      </c>
      <c r="AJ109" s="34">
        <f>IFERROR(VLOOKUP(B109,'[1]1-BASE'!D$1:DA$65536,41,0),"")</f>
        <v>0</v>
      </c>
      <c r="AK109" s="34">
        <f>IFERROR(VLOOKUP(B109,'[1]1-BASE'!D$1:DA$65536,42,0),"")</f>
        <v>0</v>
      </c>
      <c r="AL109" s="34">
        <f>IFERROR(VLOOKUP(B109,'[1]1-BASE'!D$1:DA$65536,43,0),"")</f>
        <v>0</v>
      </c>
      <c r="AM109" s="34">
        <f>IFERROR(VLOOKUP(B109,'[1]1-BASE'!D$1:DA$65536,44,0),"")</f>
        <v>0</v>
      </c>
      <c r="AN109" s="34">
        <f>IFERROR(VLOOKUP(B109,'[1]1-BASE'!D$1:DA$65536,45,0),"")</f>
        <v>0</v>
      </c>
      <c r="AO109" s="34">
        <f>IFERROR(VLOOKUP(B109,'[1]1-BASE'!D$1:DA$65536,46,0),"")</f>
        <v>0</v>
      </c>
      <c r="AP109" s="34">
        <f>IFERROR(VLOOKUP(B109,'[1]1-BASE'!D$1:DA$65536,47,0),"")</f>
        <v>0</v>
      </c>
      <c r="AQ109" s="34">
        <f>IFERROR(VLOOKUP(B109,'[1]1-BASE'!D$1:DA$65536,48,0),"")</f>
        <v>0</v>
      </c>
      <c r="AR109" s="34">
        <f>IFERROR(VLOOKUP(B109,'[1]1-BASE'!D$1:DA$65536,49,0),"")</f>
        <v>0</v>
      </c>
      <c r="AS109" s="34">
        <f>IFERROR(VLOOKUP(B109,'[1]1-BASE'!D$1:DA$65536,50,0),"")</f>
        <v>0</v>
      </c>
      <c r="AT109" s="34">
        <f>IFERROR(VLOOKUP(B109,'[1]1-BASE'!D$1:DA$65536,51,0),"")</f>
        <v>0</v>
      </c>
      <c r="AU109" s="34">
        <f>IFERROR(VLOOKUP(B109,'[1]1-BASE'!D$1:DA$65536,52,0),"")</f>
        <v>0</v>
      </c>
      <c r="AV109" s="34">
        <f>IFERROR(VLOOKUP(B109,'[1]1-BASE'!D$1:DA$65536,53,0),"")</f>
        <v>0</v>
      </c>
      <c r="AW109" s="34">
        <f>IFERROR(VLOOKUP(B109,'[1]1-BASE'!D$1:DA$65536,54,0),"")</f>
        <v>0</v>
      </c>
      <c r="AX109" s="34">
        <f>IFERROR(VLOOKUP(B109,'[1]1-BASE'!D$1:DA$65536,55,0),"")</f>
        <v>0</v>
      </c>
      <c r="AY109" s="34">
        <f>IFERROR(VLOOKUP(B109,'[1]1-BASE'!D$1:DA$65536,87,0),"")</f>
        <v>0</v>
      </c>
      <c r="AZ109" s="34">
        <f>IFERROR(VLOOKUP(B109,'[1]1-BASE'!D$1:DA$65536,86,0),"")</f>
        <v>0</v>
      </c>
      <c r="BA109" s="34">
        <f>IFERROR(VLOOKUP(B109,'[1]1-BASE'!D$1:DA$65536,76,0),"")</f>
        <v>0</v>
      </c>
      <c r="BB109" s="34">
        <f>IFERROR(VLOOKUP(B109,'[1]1-BASE'!D$1:DA$65536,77,0),"")</f>
        <v>0</v>
      </c>
      <c r="BC109" s="34">
        <f>IFERROR(VLOOKUP(B109,'[1]1-BASE'!D$1:DA$65536,78,0),"")</f>
        <v>0</v>
      </c>
      <c r="BD109" s="34">
        <f>IFERROR(VLOOKUP(B109,'[1]1-BASE'!D$1:DA$65536,79,0),"")</f>
        <v>0</v>
      </c>
      <c r="BE109" s="34">
        <f>IFERROR(VLOOKUP(B109,'[1]1-BASE'!D$1:DA$65536,80,0),"")</f>
        <v>0</v>
      </c>
      <c r="BF109" s="34">
        <f>IFERROR(VLOOKUP(B109,'[1]1-BASE'!D$1:DA$65536,83,0),"")</f>
        <v>0</v>
      </c>
      <c r="BG109" s="34">
        <f>IFERROR(VLOOKUP(B109,'[1]1-BASE'!D$1:DA$65536,84,0),"")</f>
        <v>0</v>
      </c>
      <c r="BH109" s="34">
        <f>IFERROR(VLOOKUP(B109,'[1]1-BASE'!D$1:DA$65536,81,0),"")</f>
        <v>0</v>
      </c>
      <c r="BI109" s="34">
        <f>IFERROR(VLOOKUP(B109,'[1]1-BASE'!D$1:DA$65536,85,0),"")</f>
        <v>0</v>
      </c>
      <c r="BJ109" s="34">
        <f>IFERROR(VLOOKUP(B109,'[1]1-BASE'!D$1:DA$65536,56,0),"")</f>
        <v>0</v>
      </c>
      <c r="BK109" s="34">
        <f>IFERROR(VLOOKUP(B109,'[1]1-BASE'!D$1:DA$65536,58,0),"")</f>
        <v>0</v>
      </c>
      <c r="BL109" s="34">
        <f>IFERROR(VLOOKUP(B109,'[1]1-BASE'!D$1:DA$65536,59,0),"")</f>
        <v>0</v>
      </c>
      <c r="BM109" s="34">
        <f>IFERROR(VLOOKUP(B109,'[1]1-BASE'!D$1:DA$65536,61,0),"")</f>
        <v>10</v>
      </c>
      <c r="BN109" s="34">
        <f>IFERROR(VLOOKUP(B109,'[1]1-BASE'!D$1:DA$65536,63,0),"")</f>
        <v>0</v>
      </c>
      <c r="BO109" s="34">
        <f>IFERROR(VLOOKUP(B109,'[1]1-BASE'!D$1:DA$65536,65,0),"")</f>
        <v>0</v>
      </c>
      <c r="BP109" s="34">
        <f>IFERROR(VLOOKUP(B109,'[1]1-BASE'!D$1:DA$65536,57,0),"")</f>
        <v>0</v>
      </c>
      <c r="BQ109" s="34">
        <f>IFERROR(VLOOKUP(B109,'[1]1-BASE'!D$1:DA$65536,60,0),"")</f>
        <v>0</v>
      </c>
      <c r="BR109" s="34">
        <f>IFERROR(VLOOKUP(B109,'[1]1-BASE'!D$1:DA$65536,62,0),"")</f>
        <v>0</v>
      </c>
      <c r="BS109" s="34">
        <f>IFERROR(VLOOKUP(B109,'[1]1-BASE'!D$1:DA$65536,64,0),"")</f>
        <v>0</v>
      </c>
      <c r="BT109" s="34">
        <f>IFERROR(VLOOKUP(B109,'[1]1-BASE'!D$1:DA$65536,66,0),"")</f>
        <v>0</v>
      </c>
      <c r="BU109" s="34">
        <f>IFERROR(VLOOKUP(B109,'[1]1-BASE'!D$1:DA$65536,67,0),"")</f>
        <v>0</v>
      </c>
      <c r="BV109" s="34">
        <f>IFERROR(VLOOKUP(B109,'[1]1-BASE'!D$1:DA$65536,68,0),"")</f>
        <v>0</v>
      </c>
      <c r="BW109" s="34">
        <f>IFERROR(VLOOKUP(B109,'[1]1-BASE'!D$1:DA$65536,69,0),"")</f>
        <v>0</v>
      </c>
      <c r="BX109" s="34">
        <f>IFERROR(VLOOKUP(B109,'[1]1-BASE'!D$1:DA$65536,70,0),"")</f>
        <v>0</v>
      </c>
      <c r="BY109" s="34">
        <f>IFERROR(VLOOKUP(B109,'[1]1-BASE'!D$1:DA$65536,71,0),"")</f>
        <v>0</v>
      </c>
      <c r="BZ109" s="34">
        <f>IFERROR(VLOOKUP(B109,'[1]1-BASE'!D$1:DA$65536,72,0),"")</f>
        <v>0</v>
      </c>
      <c r="CA109" s="34">
        <f>IFERROR(VLOOKUP(B109,'[1]1-BASE'!D$1:DA$65536,73,0),"")</f>
        <v>0</v>
      </c>
      <c r="CB109" s="34">
        <f>IFERROR(VLOOKUP(B109,'[1]1-BASE'!D$1:DA$65536,74,0),"")</f>
        <v>0</v>
      </c>
      <c r="CC109" s="34">
        <f>IFERROR(VLOOKUP(B109,'[1]1-BASE'!D$1:DA$65536,75,0),"")</f>
        <v>0</v>
      </c>
      <c r="CD109" s="34">
        <f>IFERROR(VLOOKUP(B109,'[1]1-BASE'!D$1:DA$65536,82,0),"")</f>
        <v>0</v>
      </c>
    </row>
    <row r="110" spans="1:82" s="35" customFormat="1" ht="75" customHeight="1">
      <c r="A110" s="27"/>
      <c r="B110" s="28" t="s">
        <v>213</v>
      </c>
      <c r="C110" s="29" t="str">
        <f>IFERROR(VLOOKUP(B110,'[1]1-BASE'!D$1:CB$65536,2,0),"")</f>
        <v>303SC90</v>
      </c>
      <c r="D110" s="29" t="str">
        <f>IFERROR(VLOOKUP(B110,'[1]1-BASE'!D$1:CB$65536,3,0),"")</f>
        <v>MONETTE TEE</v>
      </c>
      <c r="E110" s="29" t="str">
        <f>IFERROR(VLOOKUP(B110,'[1]1-BASE'!D$1:CB$65536,4,0),"")</f>
        <v>X1Z</v>
      </c>
      <c r="F110" s="29" t="str">
        <f>IFERROR(VLOOKUP(B110,'[1]1-BASE'!D$1:CB$65536,5,0),"")</f>
        <v>BLUE NAVY</v>
      </c>
      <c r="G110" s="27" t="str">
        <f>IFERROR(VLOOKUP(B110,'[1]1-BASE'!D$1:CB$65536,15,0),"")</f>
        <v>HIVER 2017</v>
      </c>
      <c r="H110" s="27" t="str">
        <f>IFERROR(VLOOKUP(B110,'[1]1-BASE'!D$1:CB$65536,17,0),"")</f>
        <v>KID</v>
      </c>
      <c r="I110" s="30">
        <f>IFERROR(VLOOKUP(B110,'[1]1-BASE'!D$1:CB$65536,7,0),"")</f>
        <v>0</v>
      </c>
      <c r="J110" s="31">
        <f t="shared" si="2"/>
        <v>0</v>
      </c>
      <c r="K110" s="30">
        <f>IFERROR(VLOOKUP(B110,'[1]1-BASE'!D$1:CB$65536,8,0),"")</f>
        <v>12</v>
      </c>
      <c r="L110" s="31">
        <f t="shared" si="3"/>
        <v>6</v>
      </c>
      <c r="M110" s="29" t="str">
        <f>IFERROR(VLOOKUP(B110,'[1]1-BASE'!D$1:CB$65536,18,0),"")</f>
        <v>(vide)</v>
      </c>
      <c r="N110" s="32" t="str">
        <f>IFERROR(VLOOKUP(B110,'[1]1-BASE'!D$1:CB$65536,19,0),"")</f>
        <v>PCS</v>
      </c>
      <c r="O110" s="32">
        <f>IFERROR(VLOOKUP(B110,'[1]1-BASE'!D$1:CB$65536,20,0),"")</f>
        <v>1</v>
      </c>
      <c r="P110" s="33">
        <f>IFERROR(VLOOKUP(B110,'[1]1-BASE'!D$1:CB$65536,21,0),"")</f>
        <v>1</v>
      </c>
      <c r="Q110" s="34">
        <f>IFERROR(VLOOKUP(B110,'[1]1-BASE'!D$1:DA$65536,22,0),"")</f>
        <v>0</v>
      </c>
      <c r="R110" s="34">
        <f>IFERROR(VLOOKUP(B110,'[1]1-BASE'!D$1:DA$65536,23,0),"")</f>
        <v>0</v>
      </c>
      <c r="S110" s="34">
        <f>IFERROR(VLOOKUP(B110,'[1]1-BASE'!D$1:DA$65536,24,0),"")</f>
        <v>0</v>
      </c>
      <c r="T110" s="34">
        <f>IFERROR(VLOOKUP(B110,'[1]1-BASE'!D$1:DA$65536,25,0),"")</f>
        <v>0</v>
      </c>
      <c r="U110" s="34">
        <f>IFERROR(VLOOKUP(B110,'[1]1-BASE'!D$1:DA$65536,26,0),"")</f>
        <v>0</v>
      </c>
      <c r="V110" s="34">
        <f>IFERROR(VLOOKUP(B110,'[1]1-BASE'!D$1:DA$65536,27,0),"")</f>
        <v>0</v>
      </c>
      <c r="W110" s="34">
        <f>IFERROR(VLOOKUP(B110,'[1]1-BASE'!D$1:DA$65536,28,0),"")</f>
        <v>0</v>
      </c>
      <c r="X110" s="34">
        <f>IFERROR(VLOOKUP(B110,'[1]1-BASE'!D$1:DA$65536,29,0),"")</f>
        <v>0</v>
      </c>
      <c r="Y110" s="34">
        <f>IFERROR(VLOOKUP(B110,'[1]1-BASE'!D$1:DA$65536,30,0),"")</f>
        <v>0</v>
      </c>
      <c r="Z110" s="34">
        <f>IFERROR(VLOOKUP(B110,'[1]1-BASE'!D$1:DA$65536,31,0),"")</f>
        <v>0</v>
      </c>
      <c r="AA110" s="34">
        <f>IFERROR(VLOOKUP(B110,'[1]1-BASE'!D$1:DA$65536,32,0),"")</f>
        <v>0</v>
      </c>
      <c r="AB110" s="34">
        <f>IFERROR(VLOOKUP(B110,'[1]1-BASE'!D$1:DA$65536,33,0),"")</f>
        <v>0</v>
      </c>
      <c r="AC110" s="34">
        <f>IFERROR(VLOOKUP(B110,'[1]1-BASE'!D$1:DA$65536,34,0),"")</f>
        <v>0</v>
      </c>
      <c r="AD110" s="34">
        <f>IFERROR(VLOOKUP(B110,'[1]1-BASE'!D$1:DA$65536,35,0),"")</f>
        <v>0</v>
      </c>
      <c r="AE110" s="34">
        <f>IFERROR(VLOOKUP(B110,'[1]1-BASE'!D$1:DA$65536,36,0),"")</f>
        <v>0</v>
      </c>
      <c r="AF110" s="34">
        <f>IFERROR(VLOOKUP(B110,'[1]1-BASE'!D$1:DA$65536,37,0),"")</f>
        <v>0</v>
      </c>
      <c r="AG110" s="34">
        <f>IFERROR(VLOOKUP(B110,'[1]1-BASE'!D$1:DA$65536,38,0),"")</f>
        <v>0</v>
      </c>
      <c r="AH110" s="34">
        <f>IFERROR(VLOOKUP(B110,'[1]1-BASE'!D$1:DA$65536,39,0),"")</f>
        <v>0</v>
      </c>
      <c r="AI110" s="34">
        <f>IFERROR(VLOOKUP(B110,'[1]1-BASE'!D$1:DA$65536,40,0),"")</f>
        <v>0</v>
      </c>
      <c r="AJ110" s="34">
        <f>IFERROR(VLOOKUP(B110,'[1]1-BASE'!D$1:DA$65536,41,0),"")</f>
        <v>0</v>
      </c>
      <c r="AK110" s="34">
        <f>IFERROR(VLOOKUP(B110,'[1]1-BASE'!D$1:DA$65536,42,0),"")</f>
        <v>0</v>
      </c>
      <c r="AL110" s="34">
        <f>IFERROR(VLOOKUP(B110,'[1]1-BASE'!D$1:DA$65536,43,0),"")</f>
        <v>0</v>
      </c>
      <c r="AM110" s="34">
        <f>IFERROR(VLOOKUP(B110,'[1]1-BASE'!D$1:DA$65536,44,0),"")</f>
        <v>0</v>
      </c>
      <c r="AN110" s="34">
        <f>IFERROR(VLOOKUP(B110,'[1]1-BASE'!D$1:DA$65536,45,0),"")</f>
        <v>0</v>
      </c>
      <c r="AO110" s="34">
        <f>IFERROR(VLOOKUP(B110,'[1]1-BASE'!D$1:DA$65536,46,0),"")</f>
        <v>0</v>
      </c>
      <c r="AP110" s="34">
        <f>IFERROR(VLOOKUP(B110,'[1]1-BASE'!D$1:DA$65536,47,0),"")</f>
        <v>0</v>
      </c>
      <c r="AQ110" s="34">
        <f>IFERROR(VLOOKUP(B110,'[1]1-BASE'!D$1:DA$65536,48,0),"")</f>
        <v>0</v>
      </c>
      <c r="AR110" s="34">
        <f>IFERROR(VLOOKUP(B110,'[1]1-BASE'!D$1:DA$65536,49,0),"")</f>
        <v>0</v>
      </c>
      <c r="AS110" s="34">
        <f>IFERROR(VLOOKUP(B110,'[1]1-BASE'!D$1:DA$65536,50,0),"")</f>
        <v>0</v>
      </c>
      <c r="AT110" s="34">
        <f>IFERROR(VLOOKUP(B110,'[1]1-BASE'!D$1:DA$65536,51,0),"")</f>
        <v>0</v>
      </c>
      <c r="AU110" s="34">
        <f>IFERROR(VLOOKUP(B110,'[1]1-BASE'!D$1:DA$65536,52,0),"")</f>
        <v>0</v>
      </c>
      <c r="AV110" s="34">
        <f>IFERROR(VLOOKUP(B110,'[1]1-BASE'!D$1:DA$65536,53,0),"")</f>
        <v>0</v>
      </c>
      <c r="AW110" s="34">
        <f>IFERROR(VLOOKUP(B110,'[1]1-BASE'!D$1:DA$65536,54,0),"")</f>
        <v>0</v>
      </c>
      <c r="AX110" s="34">
        <f>IFERROR(VLOOKUP(B110,'[1]1-BASE'!D$1:DA$65536,55,0),"")</f>
        <v>0</v>
      </c>
      <c r="AY110" s="34">
        <f>IFERROR(VLOOKUP(B110,'[1]1-BASE'!D$1:DA$65536,87,0),"")</f>
        <v>0</v>
      </c>
      <c r="AZ110" s="34">
        <f>IFERROR(VLOOKUP(B110,'[1]1-BASE'!D$1:DA$65536,86,0),"")</f>
        <v>0</v>
      </c>
      <c r="BA110" s="34">
        <f>IFERROR(VLOOKUP(B110,'[1]1-BASE'!D$1:DA$65536,76,0),"")</f>
        <v>0</v>
      </c>
      <c r="BB110" s="34">
        <f>IFERROR(VLOOKUP(B110,'[1]1-BASE'!D$1:DA$65536,77,0),"")</f>
        <v>0</v>
      </c>
      <c r="BC110" s="34">
        <f>IFERROR(VLOOKUP(B110,'[1]1-BASE'!D$1:DA$65536,78,0),"")</f>
        <v>0</v>
      </c>
      <c r="BD110" s="34">
        <f>IFERROR(VLOOKUP(B110,'[1]1-BASE'!D$1:DA$65536,79,0),"")</f>
        <v>0</v>
      </c>
      <c r="BE110" s="34">
        <f>IFERROR(VLOOKUP(B110,'[1]1-BASE'!D$1:DA$65536,80,0),"")</f>
        <v>0</v>
      </c>
      <c r="BF110" s="34">
        <f>IFERROR(VLOOKUP(B110,'[1]1-BASE'!D$1:DA$65536,83,0),"")</f>
        <v>0</v>
      </c>
      <c r="BG110" s="34">
        <f>IFERROR(VLOOKUP(B110,'[1]1-BASE'!D$1:DA$65536,84,0),"")</f>
        <v>0</v>
      </c>
      <c r="BH110" s="34">
        <f>IFERROR(VLOOKUP(B110,'[1]1-BASE'!D$1:DA$65536,81,0),"")</f>
        <v>0</v>
      </c>
      <c r="BI110" s="34">
        <f>IFERROR(VLOOKUP(B110,'[1]1-BASE'!D$1:DA$65536,85,0),"")</f>
        <v>0</v>
      </c>
      <c r="BJ110" s="34">
        <f>IFERROR(VLOOKUP(B110,'[1]1-BASE'!D$1:DA$65536,56,0),"")</f>
        <v>0</v>
      </c>
      <c r="BK110" s="34">
        <f>IFERROR(VLOOKUP(B110,'[1]1-BASE'!D$1:DA$65536,58,0),"")</f>
        <v>0</v>
      </c>
      <c r="BL110" s="34">
        <f>IFERROR(VLOOKUP(B110,'[1]1-BASE'!D$1:DA$65536,59,0),"")</f>
        <v>0</v>
      </c>
      <c r="BM110" s="34">
        <f>IFERROR(VLOOKUP(B110,'[1]1-BASE'!D$1:DA$65536,61,0),"")</f>
        <v>0</v>
      </c>
      <c r="BN110" s="34">
        <f>IFERROR(VLOOKUP(B110,'[1]1-BASE'!D$1:DA$65536,63,0),"")</f>
        <v>1</v>
      </c>
      <c r="BO110" s="34">
        <f>IFERROR(VLOOKUP(B110,'[1]1-BASE'!D$1:DA$65536,65,0),"")</f>
        <v>0</v>
      </c>
      <c r="BP110" s="34">
        <f>IFERROR(VLOOKUP(B110,'[1]1-BASE'!D$1:DA$65536,57,0),"")</f>
        <v>0</v>
      </c>
      <c r="BQ110" s="34">
        <f>IFERROR(VLOOKUP(B110,'[1]1-BASE'!D$1:DA$65536,60,0),"")</f>
        <v>0</v>
      </c>
      <c r="BR110" s="34">
        <f>IFERROR(VLOOKUP(B110,'[1]1-BASE'!D$1:DA$65536,62,0),"")</f>
        <v>0</v>
      </c>
      <c r="BS110" s="34">
        <f>IFERROR(VLOOKUP(B110,'[1]1-BASE'!D$1:DA$65536,64,0),"")</f>
        <v>0</v>
      </c>
      <c r="BT110" s="34">
        <f>IFERROR(VLOOKUP(B110,'[1]1-BASE'!D$1:DA$65536,66,0),"")</f>
        <v>0</v>
      </c>
      <c r="BU110" s="34">
        <f>IFERROR(VLOOKUP(B110,'[1]1-BASE'!D$1:DA$65536,67,0),"")</f>
        <v>0</v>
      </c>
      <c r="BV110" s="34">
        <f>IFERROR(VLOOKUP(B110,'[1]1-BASE'!D$1:DA$65536,68,0),"")</f>
        <v>0</v>
      </c>
      <c r="BW110" s="34">
        <f>IFERROR(VLOOKUP(B110,'[1]1-BASE'!D$1:DA$65536,69,0),"")</f>
        <v>0</v>
      </c>
      <c r="BX110" s="34">
        <f>IFERROR(VLOOKUP(B110,'[1]1-BASE'!D$1:DA$65536,70,0),"")</f>
        <v>0</v>
      </c>
      <c r="BY110" s="34">
        <f>IFERROR(VLOOKUP(B110,'[1]1-BASE'!D$1:DA$65536,71,0),"")</f>
        <v>0</v>
      </c>
      <c r="BZ110" s="34">
        <f>IFERROR(VLOOKUP(B110,'[1]1-BASE'!D$1:DA$65536,72,0),"")</f>
        <v>0</v>
      </c>
      <c r="CA110" s="34">
        <f>IFERROR(VLOOKUP(B110,'[1]1-BASE'!D$1:DA$65536,73,0),"")</f>
        <v>0</v>
      </c>
      <c r="CB110" s="34">
        <f>IFERROR(VLOOKUP(B110,'[1]1-BASE'!D$1:DA$65536,74,0),"")</f>
        <v>0</v>
      </c>
      <c r="CC110" s="34">
        <f>IFERROR(VLOOKUP(B110,'[1]1-BASE'!D$1:DA$65536,75,0),"")</f>
        <v>0</v>
      </c>
      <c r="CD110" s="34">
        <f>IFERROR(VLOOKUP(B110,'[1]1-BASE'!D$1:DA$65536,82,0),"")</f>
        <v>0</v>
      </c>
    </row>
    <row r="111" spans="1:82" s="35" customFormat="1" ht="75" customHeight="1">
      <c r="A111" s="27"/>
      <c r="B111" s="28" t="s">
        <v>214</v>
      </c>
      <c r="C111" s="29" t="str">
        <f>IFERROR(VLOOKUP(B111,'[1]1-BASE'!D$1:CB$65536,2,0),"")</f>
        <v>303SDJ0_UFO</v>
      </c>
      <c r="D111" s="29" t="str">
        <f>IFERROR(VLOOKUP(B111,'[1]1-BASE'!D$1:CB$65536,3,0),"")</f>
        <v>SPANGLE TEE UK WO Q4 FOOT ASYLUM</v>
      </c>
      <c r="E111" s="29" t="str">
        <f>IFERROR(VLOOKUP(B111,'[1]1-BASE'!D$1:CB$65536,4,0),"")</f>
        <v>001</v>
      </c>
      <c r="F111" s="29" t="str">
        <f>IFERROR(VLOOKUP(B111,'[1]1-BASE'!D$1:CB$65536,5,0),"")</f>
        <v>WHITE</v>
      </c>
      <c r="G111" s="27" t="str">
        <f>IFERROR(VLOOKUP(B111,'[1]1-BASE'!D$1:CB$65536,15,0),"")</f>
        <v>HIVER 2016</v>
      </c>
      <c r="H111" s="27" t="str">
        <f>IFERROR(VLOOKUP(B111,'[1]1-BASE'!D$1:CB$65536,17,0),"")</f>
        <v>WOMAN</v>
      </c>
      <c r="I111" s="30">
        <f>IFERROR(VLOOKUP(B111,'[1]1-BASE'!D$1:CB$65536,7,0),"")</f>
        <v>0</v>
      </c>
      <c r="J111" s="31">
        <f t="shared" si="2"/>
        <v>0</v>
      </c>
      <c r="K111" s="30">
        <f>IFERROR(VLOOKUP(B111,'[1]1-BASE'!D$1:CB$65536,8,0),"")</f>
        <v>0</v>
      </c>
      <c r="L111" s="31">
        <f t="shared" si="3"/>
        <v>0</v>
      </c>
      <c r="M111" s="29" t="str">
        <f>IFERROR(VLOOKUP(B111,'[1]1-BASE'!D$1:CB$65536,18,0),"")</f>
        <v>(vide)</v>
      </c>
      <c r="N111" s="32" t="str">
        <f>IFERROR(VLOOKUP(B111,'[1]1-BASE'!D$1:CB$65536,19,0),"")</f>
        <v>PCS</v>
      </c>
      <c r="O111" s="32">
        <f>IFERROR(VLOOKUP(B111,'[1]1-BASE'!D$1:CB$65536,20,0),"")</f>
        <v>6</v>
      </c>
      <c r="P111" s="33">
        <f>IFERROR(VLOOKUP(B111,'[1]1-BASE'!D$1:CB$65536,21,0),"")</f>
        <v>6</v>
      </c>
      <c r="Q111" s="34">
        <f>IFERROR(VLOOKUP(B111,'[1]1-BASE'!D$1:DA$65536,22,0),"")</f>
        <v>0</v>
      </c>
      <c r="R111" s="34">
        <f>IFERROR(VLOOKUP(B111,'[1]1-BASE'!D$1:DA$65536,23,0),"")</f>
        <v>0</v>
      </c>
      <c r="S111" s="34">
        <f>IFERROR(VLOOKUP(B111,'[1]1-BASE'!D$1:DA$65536,24,0),"")</f>
        <v>0</v>
      </c>
      <c r="T111" s="34">
        <f>IFERROR(VLOOKUP(B111,'[1]1-BASE'!D$1:DA$65536,25,0),"")</f>
        <v>0</v>
      </c>
      <c r="U111" s="34">
        <f>IFERROR(VLOOKUP(B111,'[1]1-BASE'!D$1:DA$65536,26,0),"")</f>
        <v>0</v>
      </c>
      <c r="V111" s="34">
        <f>IFERROR(VLOOKUP(B111,'[1]1-BASE'!D$1:DA$65536,27,0),"")</f>
        <v>0</v>
      </c>
      <c r="W111" s="34">
        <f>IFERROR(VLOOKUP(B111,'[1]1-BASE'!D$1:DA$65536,28,0),"")</f>
        <v>0</v>
      </c>
      <c r="X111" s="34">
        <f>IFERROR(VLOOKUP(B111,'[1]1-BASE'!D$1:DA$65536,29,0),"")</f>
        <v>0</v>
      </c>
      <c r="Y111" s="34">
        <f>IFERROR(VLOOKUP(B111,'[1]1-BASE'!D$1:DA$65536,30,0),"")</f>
        <v>0</v>
      </c>
      <c r="Z111" s="34">
        <f>IFERROR(VLOOKUP(B111,'[1]1-BASE'!D$1:DA$65536,31,0),"")</f>
        <v>0</v>
      </c>
      <c r="AA111" s="34">
        <f>IFERROR(VLOOKUP(B111,'[1]1-BASE'!D$1:DA$65536,32,0),"")</f>
        <v>0</v>
      </c>
      <c r="AB111" s="34">
        <f>IFERROR(VLOOKUP(B111,'[1]1-BASE'!D$1:DA$65536,33,0),"")</f>
        <v>0</v>
      </c>
      <c r="AC111" s="34">
        <f>IFERROR(VLOOKUP(B111,'[1]1-BASE'!D$1:DA$65536,34,0),"")</f>
        <v>0</v>
      </c>
      <c r="AD111" s="34">
        <f>IFERROR(VLOOKUP(B111,'[1]1-BASE'!D$1:DA$65536,35,0),"")</f>
        <v>0</v>
      </c>
      <c r="AE111" s="34">
        <f>IFERROR(VLOOKUP(B111,'[1]1-BASE'!D$1:DA$65536,36,0),"")</f>
        <v>0</v>
      </c>
      <c r="AF111" s="34">
        <f>IFERROR(VLOOKUP(B111,'[1]1-BASE'!D$1:DA$65536,37,0),"")</f>
        <v>0</v>
      </c>
      <c r="AG111" s="34">
        <f>IFERROR(VLOOKUP(B111,'[1]1-BASE'!D$1:DA$65536,38,0),"")</f>
        <v>0</v>
      </c>
      <c r="AH111" s="34">
        <f>IFERROR(VLOOKUP(B111,'[1]1-BASE'!D$1:DA$65536,39,0),"")</f>
        <v>0</v>
      </c>
      <c r="AI111" s="34">
        <f>IFERROR(VLOOKUP(B111,'[1]1-BASE'!D$1:DA$65536,40,0),"")</f>
        <v>0</v>
      </c>
      <c r="AJ111" s="34">
        <f>IFERROR(VLOOKUP(B111,'[1]1-BASE'!D$1:DA$65536,41,0),"")</f>
        <v>0</v>
      </c>
      <c r="AK111" s="34">
        <f>IFERROR(VLOOKUP(B111,'[1]1-BASE'!D$1:DA$65536,42,0),"")</f>
        <v>0</v>
      </c>
      <c r="AL111" s="34">
        <f>IFERROR(VLOOKUP(B111,'[1]1-BASE'!D$1:DA$65536,43,0),"")</f>
        <v>0</v>
      </c>
      <c r="AM111" s="34">
        <f>IFERROR(VLOOKUP(B111,'[1]1-BASE'!D$1:DA$65536,44,0),"")</f>
        <v>0</v>
      </c>
      <c r="AN111" s="34">
        <f>IFERROR(VLOOKUP(B111,'[1]1-BASE'!D$1:DA$65536,45,0),"")</f>
        <v>0</v>
      </c>
      <c r="AO111" s="34">
        <f>IFERROR(VLOOKUP(B111,'[1]1-BASE'!D$1:DA$65536,46,0),"")</f>
        <v>0</v>
      </c>
      <c r="AP111" s="34">
        <f>IFERROR(VLOOKUP(B111,'[1]1-BASE'!D$1:DA$65536,47,0),"")</f>
        <v>0</v>
      </c>
      <c r="AQ111" s="34">
        <f>IFERROR(VLOOKUP(B111,'[1]1-BASE'!D$1:DA$65536,48,0),"")</f>
        <v>0</v>
      </c>
      <c r="AR111" s="34">
        <f>IFERROR(VLOOKUP(B111,'[1]1-BASE'!D$1:DA$65536,49,0),"")</f>
        <v>0</v>
      </c>
      <c r="AS111" s="34">
        <f>IFERROR(VLOOKUP(B111,'[1]1-BASE'!D$1:DA$65536,50,0),"")</f>
        <v>0</v>
      </c>
      <c r="AT111" s="34">
        <f>IFERROR(VLOOKUP(B111,'[1]1-BASE'!D$1:DA$65536,51,0),"")</f>
        <v>0</v>
      </c>
      <c r="AU111" s="34">
        <f>IFERROR(VLOOKUP(B111,'[1]1-BASE'!D$1:DA$65536,52,0),"")</f>
        <v>0</v>
      </c>
      <c r="AV111" s="34">
        <f>IFERROR(VLOOKUP(B111,'[1]1-BASE'!D$1:DA$65536,53,0),"")</f>
        <v>0</v>
      </c>
      <c r="AW111" s="34">
        <f>IFERROR(VLOOKUP(B111,'[1]1-BASE'!D$1:DA$65536,54,0),"")</f>
        <v>0</v>
      </c>
      <c r="AX111" s="34">
        <f>IFERROR(VLOOKUP(B111,'[1]1-BASE'!D$1:DA$65536,55,0),"")</f>
        <v>0</v>
      </c>
      <c r="AY111" s="34">
        <f>IFERROR(VLOOKUP(B111,'[1]1-BASE'!D$1:DA$65536,87,0),"")</f>
        <v>0</v>
      </c>
      <c r="AZ111" s="34">
        <f>IFERROR(VLOOKUP(B111,'[1]1-BASE'!D$1:DA$65536,86,0),"")</f>
        <v>0</v>
      </c>
      <c r="BA111" s="34">
        <f>IFERROR(VLOOKUP(B111,'[1]1-BASE'!D$1:DA$65536,76,0),"")</f>
        <v>0</v>
      </c>
      <c r="BB111" s="34">
        <f>IFERROR(VLOOKUP(B111,'[1]1-BASE'!D$1:DA$65536,77,0),"")</f>
        <v>0</v>
      </c>
      <c r="BC111" s="34">
        <f>IFERROR(VLOOKUP(B111,'[1]1-BASE'!D$1:DA$65536,78,0),"")</f>
        <v>0</v>
      </c>
      <c r="BD111" s="34">
        <f>IFERROR(VLOOKUP(B111,'[1]1-BASE'!D$1:DA$65536,79,0),"")</f>
        <v>0</v>
      </c>
      <c r="BE111" s="34">
        <f>IFERROR(VLOOKUP(B111,'[1]1-BASE'!D$1:DA$65536,80,0),"")</f>
        <v>0</v>
      </c>
      <c r="BF111" s="34">
        <f>IFERROR(VLOOKUP(B111,'[1]1-BASE'!D$1:DA$65536,83,0),"")</f>
        <v>0</v>
      </c>
      <c r="BG111" s="34">
        <f>IFERROR(VLOOKUP(B111,'[1]1-BASE'!D$1:DA$65536,84,0),"")</f>
        <v>0</v>
      </c>
      <c r="BH111" s="34">
        <f>IFERROR(VLOOKUP(B111,'[1]1-BASE'!D$1:DA$65536,81,0),"")</f>
        <v>0</v>
      </c>
      <c r="BI111" s="34">
        <f>IFERROR(VLOOKUP(B111,'[1]1-BASE'!D$1:DA$65536,85,0),"")</f>
        <v>0</v>
      </c>
      <c r="BJ111" s="34">
        <f>IFERROR(VLOOKUP(B111,'[1]1-BASE'!D$1:DA$65536,56,0),"")</f>
        <v>0</v>
      </c>
      <c r="BK111" s="34">
        <f>IFERROR(VLOOKUP(B111,'[1]1-BASE'!D$1:DA$65536,58,0),"")</f>
        <v>0</v>
      </c>
      <c r="BL111" s="34">
        <f>IFERROR(VLOOKUP(B111,'[1]1-BASE'!D$1:DA$65536,59,0),"")</f>
        <v>0</v>
      </c>
      <c r="BM111" s="34">
        <f>IFERROR(VLOOKUP(B111,'[1]1-BASE'!D$1:DA$65536,61,0),"")</f>
        <v>0</v>
      </c>
      <c r="BN111" s="34">
        <f>IFERROR(VLOOKUP(B111,'[1]1-BASE'!D$1:DA$65536,63,0),"")</f>
        <v>0</v>
      </c>
      <c r="BO111" s="34">
        <f>IFERROR(VLOOKUP(B111,'[1]1-BASE'!D$1:DA$65536,65,0),"")</f>
        <v>0</v>
      </c>
      <c r="BP111" s="34">
        <f>IFERROR(VLOOKUP(B111,'[1]1-BASE'!D$1:DA$65536,57,0),"")</f>
        <v>0</v>
      </c>
      <c r="BQ111" s="34">
        <f>IFERROR(VLOOKUP(B111,'[1]1-BASE'!D$1:DA$65536,60,0),"")</f>
        <v>0</v>
      </c>
      <c r="BR111" s="34">
        <f>IFERROR(VLOOKUP(B111,'[1]1-BASE'!D$1:DA$65536,62,0),"")</f>
        <v>0</v>
      </c>
      <c r="BS111" s="34">
        <f>IFERROR(VLOOKUP(B111,'[1]1-BASE'!D$1:DA$65536,64,0),"")</f>
        <v>0</v>
      </c>
      <c r="BT111" s="34">
        <f>IFERROR(VLOOKUP(B111,'[1]1-BASE'!D$1:DA$65536,66,0),"")</f>
        <v>0</v>
      </c>
      <c r="BU111" s="34">
        <f>IFERROR(VLOOKUP(B111,'[1]1-BASE'!D$1:DA$65536,67,0),"")</f>
        <v>0</v>
      </c>
      <c r="BV111" s="34">
        <f>IFERROR(VLOOKUP(B111,'[1]1-BASE'!D$1:DA$65536,68,0),"")</f>
        <v>1</v>
      </c>
      <c r="BW111" s="34">
        <f>IFERROR(VLOOKUP(B111,'[1]1-BASE'!D$1:DA$65536,69,0),"")</f>
        <v>1</v>
      </c>
      <c r="BX111" s="34">
        <f>IFERROR(VLOOKUP(B111,'[1]1-BASE'!D$1:DA$65536,70,0),"")</f>
        <v>2</v>
      </c>
      <c r="BY111" s="34">
        <f>IFERROR(VLOOKUP(B111,'[1]1-BASE'!D$1:DA$65536,71,0),"")</f>
        <v>2</v>
      </c>
      <c r="BZ111" s="34">
        <f>IFERROR(VLOOKUP(B111,'[1]1-BASE'!D$1:DA$65536,72,0),"")</f>
        <v>0</v>
      </c>
      <c r="CA111" s="34">
        <f>IFERROR(VLOOKUP(B111,'[1]1-BASE'!D$1:DA$65536,73,0),"")</f>
        <v>0</v>
      </c>
      <c r="CB111" s="34">
        <f>IFERROR(VLOOKUP(B111,'[1]1-BASE'!D$1:DA$65536,74,0),"")</f>
        <v>0</v>
      </c>
      <c r="CC111" s="34">
        <f>IFERROR(VLOOKUP(B111,'[1]1-BASE'!D$1:DA$65536,75,0),"")</f>
        <v>0</v>
      </c>
      <c r="CD111" s="34">
        <f>IFERROR(VLOOKUP(B111,'[1]1-BASE'!D$1:DA$65536,82,0),"")</f>
        <v>0</v>
      </c>
    </row>
    <row r="112" spans="1:82" s="35" customFormat="1" ht="75" customHeight="1">
      <c r="A112" s="27"/>
      <c r="B112" s="28" t="s">
        <v>215</v>
      </c>
      <c r="C112" s="29" t="str">
        <f>IFERROR(VLOOKUP(B112,'[1]1-BASE'!D$1:CB$65536,2,0),"")</f>
        <v>303SDJ0_UFO</v>
      </c>
      <c r="D112" s="29" t="str">
        <f>IFERROR(VLOOKUP(B112,'[1]1-BASE'!D$1:CB$65536,3,0),"")</f>
        <v>SPANGLE TEE UK WO Q4 FOOT ASYLUM</v>
      </c>
      <c r="E112" s="29" t="str">
        <f>IFERROR(VLOOKUP(B112,'[1]1-BASE'!D$1:CB$65536,4,0),"")</f>
        <v>005</v>
      </c>
      <c r="F112" s="29" t="str">
        <f>IFERROR(VLOOKUP(B112,'[1]1-BASE'!D$1:CB$65536,5,0),"")</f>
        <v>BLACK</v>
      </c>
      <c r="G112" s="27" t="str">
        <f>IFERROR(VLOOKUP(B112,'[1]1-BASE'!D$1:CB$65536,15,0),"")</f>
        <v>HIVER 2016</v>
      </c>
      <c r="H112" s="27" t="str">
        <f>IFERROR(VLOOKUP(B112,'[1]1-BASE'!D$1:CB$65536,17,0),"")</f>
        <v>WOMAN</v>
      </c>
      <c r="I112" s="30">
        <f>IFERROR(VLOOKUP(B112,'[1]1-BASE'!D$1:CB$65536,7,0),"")</f>
        <v>0</v>
      </c>
      <c r="J112" s="31">
        <f t="shared" si="2"/>
        <v>0</v>
      </c>
      <c r="K112" s="30">
        <f>IFERROR(VLOOKUP(B112,'[1]1-BASE'!D$1:CB$65536,8,0),"")</f>
        <v>0</v>
      </c>
      <c r="L112" s="31">
        <f t="shared" si="3"/>
        <v>0</v>
      </c>
      <c r="M112" s="29" t="str">
        <f>IFERROR(VLOOKUP(B112,'[1]1-BASE'!D$1:CB$65536,18,0),"")</f>
        <v>(vide)</v>
      </c>
      <c r="N112" s="32" t="str">
        <f>IFERROR(VLOOKUP(B112,'[1]1-BASE'!D$1:CB$65536,19,0),"")</f>
        <v>PCS</v>
      </c>
      <c r="O112" s="32">
        <f>IFERROR(VLOOKUP(B112,'[1]1-BASE'!D$1:CB$65536,20,0),"")</f>
        <v>3</v>
      </c>
      <c r="P112" s="33">
        <f>IFERROR(VLOOKUP(B112,'[1]1-BASE'!D$1:CB$65536,21,0),"")</f>
        <v>3</v>
      </c>
      <c r="Q112" s="34">
        <f>IFERROR(VLOOKUP(B112,'[1]1-BASE'!D$1:DA$65536,22,0),"")</f>
        <v>0</v>
      </c>
      <c r="R112" s="34">
        <f>IFERROR(VLOOKUP(B112,'[1]1-BASE'!D$1:DA$65536,23,0),"")</f>
        <v>0</v>
      </c>
      <c r="S112" s="34">
        <f>IFERROR(VLOOKUP(B112,'[1]1-BASE'!D$1:DA$65536,24,0),"")</f>
        <v>0</v>
      </c>
      <c r="T112" s="34">
        <f>IFERROR(VLOOKUP(B112,'[1]1-BASE'!D$1:DA$65536,25,0),"")</f>
        <v>0</v>
      </c>
      <c r="U112" s="34">
        <f>IFERROR(VLOOKUP(B112,'[1]1-BASE'!D$1:DA$65536,26,0),"")</f>
        <v>0</v>
      </c>
      <c r="V112" s="34">
        <f>IFERROR(VLOOKUP(B112,'[1]1-BASE'!D$1:DA$65536,27,0),"")</f>
        <v>0</v>
      </c>
      <c r="W112" s="34">
        <f>IFERROR(VLOOKUP(B112,'[1]1-BASE'!D$1:DA$65536,28,0),"")</f>
        <v>0</v>
      </c>
      <c r="X112" s="34">
        <f>IFERROR(VLOOKUP(B112,'[1]1-BASE'!D$1:DA$65536,29,0),"")</f>
        <v>0</v>
      </c>
      <c r="Y112" s="34">
        <f>IFERROR(VLOOKUP(B112,'[1]1-BASE'!D$1:DA$65536,30,0),"")</f>
        <v>0</v>
      </c>
      <c r="Z112" s="34">
        <f>IFERROR(VLOOKUP(B112,'[1]1-BASE'!D$1:DA$65536,31,0),"")</f>
        <v>0</v>
      </c>
      <c r="AA112" s="34">
        <f>IFERROR(VLOOKUP(B112,'[1]1-BASE'!D$1:DA$65536,32,0),"")</f>
        <v>0</v>
      </c>
      <c r="AB112" s="34">
        <f>IFERROR(VLOOKUP(B112,'[1]1-BASE'!D$1:DA$65536,33,0),"")</f>
        <v>0</v>
      </c>
      <c r="AC112" s="34">
        <f>IFERROR(VLOOKUP(B112,'[1]1-BASE'!D$1:DA$65536,34,0),"")</f>
        <v>0</v>
      </c>
      <c r="AD112" s="34">
        <f>IFERROR(VLOOKUP(B112,'[1]1-BASE'!D$1:DA$65536,35,0),"")</f>
        <v>0</v>
      </c>
      <c r="AE112" s="34">
        <f>IFERROR(VLOOKUP(B112,'[1]1-BASE'!D$1:DA$65536,36,0),"")</f>
        <v>0</v>
      </c>
      <c r="AF112" s="34">
        <f>IFERROR(VLOOKUP(B112,'[1]1-BASE'!D$1:DA$65536,37,0),"")</f>
        <v>0</v>
      </c>
      <c r="AG112" s="34">
        <f>IFERROR(VLOOKUP(B112,'[1]1-BASE'!D$1:DA$65536,38,0),"")</f>
        <v>0</v>
      </c>
      <c r="AH112" s="34">
        <f>IFERROR(VLOOKUP(B112,'[1]1-BASE'!D$1:DA$65536,39,0),"")</f>
        <v>0</v>
      </c>
      <c r="AI112" s="34">
        <f>IFERROR(VLOOKUP(B112,'[1]1-BASE'!D$1:DA$65536,40,0),"")</f>
        <v>0</v>
      </c>
      <c r="AJ112" s="34">
        <f>IFERROR(VLOOKUP(B112,'[1]1-BASE'!D$1:DA$65536,41,0),"")</f>
        <v>0</v>
      </c>
      <c r="AK112" s="34">
        <f>IFERROR(VLOOKUP(B112,'[1]1-BASE'!D$1:DA$65536,42,0),"")</f>
        <v>0</v>
      </c>
      <c r="AL112" s="34">
        <f>IFERROR(VLOOKUP(B112,'[1]1-BASE'!D$1:DA$65536,43,0),"")</f>
        <v>0</v>
      </c>
      <c r="AM112" s="34">
        <f>IFERROR(VLOOKUP(B112,'[1]1-BASE'!D$1:DA$65536,44,0),"")</f>
        <v>0</v>
      </c>
      <c r="AN112" s="34">
        <f>IFERROR(VLOOKUP(B112,'[1]1-BASE'!D$1:DA$65536,45,0),"")</f>
        <v>0</v>
      </c>
      <c r="AO112" s="34">
        <f>IFERROR(VLOOKUP(B112,'[1]1-BASE'!D$1:DA$65536,46,0),"")</f>
        <v>0</v>
      </c>
      <c r="AP112" s="34">
        <f>IFERROR(VLOOKUP(B112,'[1]1-BASE'!D$1:DA$65536,47,0),"")</f>
        <v>0</v>
      </c>
      <c r="AQ112" s="34">
        <f>IFERROR(VLOOKUP(B112,'[1]1-BASE'!D$1:DA$65536,48,0),"")</f>
        <v>0</v>
      </c>
      <c r="AR112" s="34">
        <f>IFERROR(VLOOKUP(B112,'[1]1-BASE'!D$1:DA$65536,49,0),"")</f>
        <v>0</v>
      </c>
      <c r="AS112" s="34">
        <f>IFERROR(VLOOKUP(B112,'[1]1-BASE'!D$1:DA$65536,50,0),"")</f>
        <v>0</v>
      </c>
      <c r="AT112" s="34">
        <f>IFERROR(VLOOKUP(B112,'[1]1-BASE'!D$1:DA$65536,51,0),"")</f>
        <v>0</v>
      </c>
      <c r="AU112" s="34">
        <f>IFERROR(VLOOKUP(B112,'[1]1-BASE'!D$1:DA$65536,52,0),"")</f>
        <v>0</v>
      </c>
      <c r="AV112" s="34">
        <f>IFERROR(VLOOKUP(B112,'[1]1-BASE'!D$1:DA$65536,53,0),"")</f>
        <v>0</v>
      </c>
      <c r="AW112" s="34">
        <f>IFERROR(VLOOKUP(B112,'[1]1-BASE'!D$1:DA$65536,54,0),"")</f>
        <v>0</v>
      </c>
      <c r="AX112" s="34">
        <f>IFERROR(VLOOKUP(B112,'[1]1-BASE'!D$1:DA$65536,55,0),"")</f>
        <v>0</v>
      </c>
      <c r="AY112" s="34">
        <f>IFERROR(VLOOKUP(B112,'[1]1-BASE'!D$1:DA$65536,87,0),"")</f>
        <v>0</v>
      </c>
      <c r="AZ112" s="34">
        <f>IFERROR(VLOOKUP(B112,'[1]1-BASE'!D$1:DA$65536,86,0),"")</f>
        <v>0</v>
      </c>
      <c r="BA112" s="34">
        <f>IFERROR(VLOOKUP(B112,'[1]1-BASE'!D$1:DA$65536,76,0),"")</f>
        <v>0</v>
      </c>
      <c r="BB112" s="34">
        <f>IFERROR(VLOOKUP(B112,'[1]1-BASE'!D$1:DA$65536,77,0),"")</f>
        <v>0</v>
      </c>
      <c r="BC112" s="34">
        <f>IFERROR(VLOOKUP(B112,'[1]1-BASE'!D$1:DA$65536,78,0),"")</f>
        <v>0</v>
      </c>
      <c r="BD112" s="34">
        <f>IFERROR(VLOOKUP(B112,'[1]1-BASE'!D$1:DA$65536,79,0),"")</f>
        <v>0</v>
      </c>
      <c r="BE112" s="34">
        <f>IFERROR(VLOOKUP(B112,'[1]1-BASE'!D$1:DA$65536,80,0),"")</f>
        <v>0</v>
      </c>
      <c r="BF112" s="34">
        <f>IFERROR(VLOOKUP(B112,'[1]1-BASE'!D$1:DA$65536,83,0),"")</f>
        <v>0</v>
      </c>
      <c r="BG112" s="34">
        <f>IFERROR(VLOOKUP(B112,'[1]1-BASE'!D$1:DA$65536,84,0),"")</f>
        <v>0</v>
      </c>
      <c r="BH112" s="34">
        <f>IFERROR(VLOOKUP(B112,'[1]1-BASE'!D$1:DA$65536,81,0),"")</f>
        <v>0</v>
      </c>
      <c r="BI112" s="34">
        <f>IFERROR(VLOOKUP(B112,'[1]1-BASE'!D$1:DA$65536,85,0),"")</f>
        <v>0</v>
      </c>
      <c r="BJ112" s="34">
        <f>IFERROR(VLOOKUP(B112,'[1]1-BASE'!D$1:DA$65536,56,0),"")</f>
        <v>0</v>
      </c>
      <c r="BK112" s="34">
        <f>IFERROR(VLOOKUP(B112,'[1]1-BASE'!D$1:DA$65536,58,0),"")</f>
        <v>0</v>
      </c>
      <c r="BL112" s="34">
        <f>IFERROR(VLOOKUP(B112,'[1]1-BASE'!D$1:DA$65536,59,0),"")</f>
        <v>0</v>
      </c>
      <c r="BM112" s="34">
        <f>IFERROR(VLOOKUP(B112,'[1]1-BASE'!D$1:DA$65536,61,0),"")</f>
        <v>0</v>
      </c>
      <c r="BN112" s="34">
        <f>IFERROR(VLOOKUP(B112,'[1]1-BASE'!D$1:DA$65536,63,0),"")</f>
        <v>0</v>
      </c>
      <c r="BO112" s="34">
        <f>IFERROR(VLOOKUP(B112,'[1]1-BASE'!D$1:DA$65536,65,0),"")</f>
        <v>0</v>
      </c>
      <c r="BP112" s="34">
        <f>IFERROR(VLOOKUP(B112,'[1]1-BASE'!D$1:DA$65536,57,0),"")</f>
        <v>0</v>
      </c>
      <c r="BQ112" s="34">
        <f>IFERROR(VLOOKUP(B112,'[1]1-BASE'!D$1:DA$65536,60,0),"")</f>
        <v>0</v>
      </c>
      <c r="BR112" s="34">
        <f>IFERROR(VLOOKUP(B112,'[1]1-BASE'!D$1:DA$65536,62,0),"")</f>
        <v>0</v>
      </c>
      <c r="BS112" s="34">
        <f>IFERROR(VLOOKUP(B112,'[1]1-BASE'!D$1:DA$65536,64,0),"")</f>
        <v>0</v>
      </c>
      <c r="BT112" s="34">
        <f>IFERROR(VLOOKUP(B112,'[1]1-BASE'!D$1:DA$65536,66,0),"")</f>
        <v>0</v>
      </c>
      <c r="BU112" s="34">
        <f>IFERROR(VLOOKUP(B112,'[1]1-BASE'!D$1:DA$65536,67,0),"")</f>
        <v>0</v>
      </c>
      <c r="BV112" s="34">
        <f>IFERROR(VLOOKUP(B112,'[1]1-BASE'!D$1:DA$65536,68,0),"")</f>
        <v>0</v>
      </c>
      <c r="BW112" s="34">
        <f>IFERROR(VLOOKUP(B112,'[1]1-BASE'!D$1:DA$65536,69,0),"")</f>
        <v>2</v>
      </c>
      <c r="BX112" s="34">
        <f>IFERROR(VLOOKUP(B112,'[1]1-BASE'!D$1:DA$65536,70,0),"")</f>
        <v>1</v>
      </c>
      <c r="BY112" s="34">
        <f>IFERROR(VLOOKUP(B112,'[1]1-BASE'!D$1:DA$65536,71,0),"")</f>
        <v>0</v>
      </c>
      <c r="BZ112" s="34">
        <f>IFERROR(VLOOKUP(B112,'[1]1-BASE'!D$1:DA$65536,72,0),"")</f>
        <v>0</v>
      </c>
      <c r="CA112" s="34">
        <f>IFERROR(VLOOKUP(B112,'[1]1-BASE'!D$1:DA$65536,73,0),"")</f>
        <v>0</v>
      </c>
      <c r="CB112" s="34">
        <f>IFERROR(VLOOKUP(B112,'[1]1-BASE'!D$1:DA$65536,74,0),"")</f>
        <v>0</v>
      </c>
      <c r="CC112" s="34">
        <f>IFERROR(VLOOKUP(B112,'[1]1-BASE'!D$1:DA$65536,75,0),"")</f>
        <v>0</v>
      </c>
      <c r="CD112" s="34">
        <f>IFERROR(VLOOKUP(B112,'[1]1-BASE'!D$1:DA$65536,82,0),"")</f>
        <v>0</v>
      </c>
    </row>
    <row r="113" spans="1:82" s="35" customFormat="1" ht="75" customHeight="1">
      <c r="A113" s="27"/>
      <c r="B113" s="28" t="s">
        <v>216</v>
      </c>
      <c r="C113" s="29" t="str">
        <f>IFERROR(VLOOKUP(B113,'[1]1-BASE'!D$1:CB$65536,2,0),"")</f>
        <v>303SDJ0_UJD</v>
      </c>
      <c r="D113" s="29" t="str">
        <f>IFERROR(VLOOKUP(B113,'[1]1-BASE'!D$1:CB$65536,3,0),"")</f>
        <v>SPANGLE TEE UK WO Q4 JD SPORT</v>
      </c>
      <c r="E113" s="29" t="str">
        <f>IFERROR(VLOOKUP(B113,'[1]1-BASE'!D$1:CB$65536,4,0),"")</f>
        <v>001</v>
      </c>
      <c r="F113" s="29" t="str">
        <f>IFERROR(VLOOKUP(B113,'[1]1-BASE'!D$1:CB$65536,5,0),"")</f>
        <v>WHITE</v>
      </c>
      <c r="G113" s="27" t="str">
        <f>IFERROR(VLOOKUP(B113,'[1]1-BASE'!D$1:CB$65536,15,0),"")</f>
        <v>HIVER 2016</v>
      </c>
      <c r="H113" s="27" t="str">
        <f>IFERROR(VLOOKUP(B113,'[1]1-BASE'!D$1:CB$65536,17,0),"")</f>
        <v>WOMAN</v>
      </c>
      <c r="I113" s="30">
        <f>IFERROR(VLOOKUP(B113,'[1]1-BASE'!D$1:CB$65536,7,0),"")</f>
        <v>0</v>
      </c>
      <c r="J113" s="31">
        <f t="shared" si="2"/>
        <v>0</v>
      </c>
      <c r="K113" s="30">
        <f>IFERROR(VLOOKUP(B113,'[1]1-BASE'!D$1:CB$65536,8,0),"")</f>
        <v>0</v>
      </c>
      <c r="L113" s="31">
        <f t="shared" si="3"/>
        <v>0</v>
      </c>
      <c r="M113" s="29" t="str">
        <f>IFERROR(VLOOKUP(B113,'[1]1-BASE'!D$1:CB$65536,18,0),"")</f>
        <v>(vide)</v>
      </c>
      <c r="N113" s="32" t="str">
        <f>IFERROR(VLOOKUP(B113,'[1]1-BASE'!D$1:CB$65536,19,0),"")</f>
        <v>PCS</v>
      </c>
      <c r="O113" s="32">
        <f>IFERROR(VLOOKUP(B113,'[1]1-BASE'!D$1:CB$65536,20,0),"")</f>
        <v>48</v>
      </c>
      <c r="P113" s="33">
        <f>IFERROR(VLOOKUP(B113,'[1]1-BASE'!D$1:CB$65536,21,0),"")</f>
        <v>48</v>
      </c>
      <c r="Q113" s="34">
        <f>IFERROR(VLOOKUP(B113,'[1]1-BASE'!D$1:DA$65536,22,0),"")</f>
        <v>0</v>
      </c>
      <c r="R113" s="34">
        <f>IFERROR(VLOOKUP(B113,'[1]1-BASE'!D$1:DA$65536,23,0),"")</f>
        <v>0</v>
      </c>
      <c r="S113" s="34">
        <f>IFERROR(VLOOKUP(B113,'[1]1-BASE'!D$1:DA$65536,24,0),"")</f>
        <v>0</v>
      </c>
      <c r="T113" s="34">
        <f>IFERROR(VLOOKUP(B113,'[1]1-BASE'!D$1:DA$65536,25,0),"")</f>
        <v>0</v>
      </c>
      <c r="U113" s="34">
        <f>IFERROR(VLOOKUP(B113,'[1]1-BASE'!D$1:DA$65536,26,0),"")</f>
        <v>0</v>
      </c>
      <c r="V113" s="34">
        <f>IFERROR(VLOOKUP(B113,'[1]1-BASE'!D$1:DA$65536,27,0),"")</f>
        <v>0</v>
      </c>
      <c r="W113" s="34">
        <f>IFERROR(VLOOKUP(B113,'[1]1-BASE'!D$1:DA$65536,28,0),"")</f>
        <v>0</v>
      </c>
      <c r="X113" s="34">
        <f>IFERROR(VLOOKUP(B113,'[1]1-BASE'!D$1:DA$65536,29,0),"")</f>
        <v>0</v>
      </c>
      <c r="Y113" s="34">
        <f>IFERROR(VLOOKUP(B113,'[1]1-BASE'!D$1:DA$65536,30,0),"")</f>
        <v>0</v>
      </c>
      <c r="Z113" s="34">
        <f>IFERROR(VLOOKUP(B113,'[1]1-BASE'!D$1:DA$65536,31,0),"")</f>
        <v>0</v>
      </c>
      <c r="AA113" s="34">
        <f>IFERROR(VLOOKUP(B113,'[1]1-BASE'!D$1:DA$65536,32,0),"")</f>
        <v>0</v>
      </c>
      <c r="AB113" s="34">
        <f>IFERROR(VLOOKUP(B113,'[1]1-BASE'!D$1:DA$65536,33,0),"")</f>
        <v>0</v>
      </c>
      <c r="AC113" s="34">
        <f>IFERROR(VLOOKUP(B113,'[1]1-BASE'!D$1:DA$65536,34,0),"")</f>
        <v>0</v>
      </c>
      <c r="AD113" s="34">
        <f>IFERROR(VLOOKUP(B113,'[1]1-BASE'!D$1:DA$65536,35,0),"")</f>
        <v>0</v>
      </c>
      <c r="AE113" s="34">
        <f>IFERROR(VLOOKUP(B113,'[1]1-BASE'!D$1:DA$65536,36,0),"")</f>
        <v>0</v>
      </c>
      <c r="AF113" s="34">
        <f>IFERROR(VLOOKUP(B113,'[1]1-BASE'!D$1:DA$65536,37,0),"")</f>
        <v>0</v>
      </c>
      <c r="AG113" s="34">
        <f>IFERROR(VLOOKUP(B113,'[1]1-BASE'!D$1:DA$65536,38,0),"")</f>
        <v>0</v>
      </c>
      <c r="AH113" s="34">
        <f>IFERROR(VLOOKUP(B113,'[1]1-BASE'!D$1:DA$65536,39,0),"")</f>
        <v>0</v>
      </c>
      <c r="AI113" s="34">
        <f>IFERROR(VLOOKUP(B113,'[1]1-BASE'!D$1:DA$65536,40,0),"")</f>
        <v>0</v>
      </c>
      <c r="AJ113" s="34">
        <f>IFERROR(VLOOKUP(B113,'[1]1-BASE'!D$1:DA$65536,41,0),"")</f>
        <v>0</v>
      </c>
      <c r="AK113" s="34">
        <f>IFERROR(VLOOKUP(B113,'[1]1-BASE'!D$1:DA$65536,42,0),"")</f>
        <v>0</v>
      </c>
      <c r="AL113" s="34">
        <f>IFERROR(VLOOKUP(B113,'[1]1-BASE'!D$1:DA$65536,43,0),"")</f>
        <v>0</v>
      </c>
      <c r="AM113" s="34">
        <f>IFERROR(VLOOKUP(B113,'[1]1-BASE'!D$1:DA$65536,44,0),"")</f>
        <v>0</v>
      </c>
      <c r="AN113" s="34">
        <f>IFERROR(VLOOKUP(B113,'[1]1-BASE'!D$1:DA$65536,45,0),"")</f>
        <v>0</v>
      </c>
      <c r="AO113" s="34">
        <f>IFERROR(VLOOKUP(B113,'[1]1-BASE'!D$1:DA$65536,46,0),"")</f>
        <v>0</v>
      </c>
      <c r="AP113" s="34">
        <f>IFERROR(VLOOKUP(B113,'[1]1-BASE'!D$1:DA$65536,47,0),"")</f>
        <v>0</v>
      </c>
      <c r="AQ113" s="34">
        <f>IFERROR(VLOOKUP(B113,'[1]1-BASE'!D$1:DA$65536,48,0),"")</f>
        <v>0</v>
      </c>
      <c r="AR113" s="34">
        <f>IFERROR(VLOOKUP(B113,'[1]1-BASE'!D$1:DA$65536,49,0),"")</f>
        <v>0</v>
      </c>
      <c r="AS113" s="34">
        <f>IFERROR(VLOOKUP(B113,'[1]1-BASE'!D$1:DA$65536,50,0),"")</f>
        <v>0</v>
      </c>
      <c r="AT113" s="34">
        <f>IFERROR(VLOOKUP(B113,'[1]1-BASE'!D$1:DA$65536,51,0),"")</f>
        <v>0</v>
      </c>
      <c r="AU113" s="34">
        <f>IFERROR(VLOOKUP(B113,'[1]1-BASE'!D$1:DA$65536,52,0),"")</f>
        <v>0</v>
      </c>
      <c r="AV113" s="34">
        <f>IFERROR(VLOOKUP(B113,'[1]1-BASE'!D$1:DA$65536,53,0),"")</f>
        <v>0</v>
      </c>
      <c r="AW113" s="34">
        <f>IFERROR(VLOOKUP(B113,'[1]1-BASE'!D$1:DA$65536,54,0),"")</f>
        <v>0</v>
      </c>
      <c r="AX113" s="34">
        <f>IFERROR(VLOOKUP(B113,'[1]1-BASE'!D$1:DA$65536,55,0),"")</f>
        <v>0</v>
      </c>
      <c r="AY113" s="34">
        <f>IFERROR(VLOOKUP(B113,'[1]1-BASE'!D$1:DA$65536,87,0),"")</f>
        <v>0</v>
      </c>
      <c r="AZ113" s="34">
        <f>IFERROR(VLOOKUP(B113,'[1]1-BASE'!D$1:DA$65536,86,0),"")</f>
        <v>0</v>
      </c>
      <c r="BA113" s="34">
        <f>IFERROR(VLOOKUP(B113,'[1]1-BASE'!D$1:DA$65536,76,0),"")</f>
        <v>0</v>
      </c>
      <c r="BB113" s="34">
        <f>IFERROR(VLOOKUP(B113,'[1]1-BASE'!D$1:DA$65536,77,0),"")</f>
        <v>0</v>
      </c>
      <c r="BC113" s="34">
        <f>IFERROR(VLOOKUP(B113,'[1]1-BASE'!D$1:DA$65536,78,0),"")</f>
        <v>0</v>
      </c>
      <c r="BD113" s="34">
        <f>IFERROR(VLOOKUP(B113,'[1]1-BASE'!D$1:DA$65536,79,0),"")</f>
        <v>0</v>
      </c>
      <c r="BE113" s="34">
        <f>IFERROR(VLOOKUP(B113,'[1]1-BASE'!D$1:DA$65536,80,0),"")</f>
        <v>0</v>
      </c>
      <c r="BF113" s="34">
        <f>IFERROR(VLOOKUP(B113,'[1]1-BASE'!D$1:DA$65536,83,0),"")</f>
        <v>0</v>
      </c>
      <c r="BG113" s="34">
        <f>IFERROR(VLOOKUP(B113,'[1]1-BASE'!D$1:DA$65536,84,0),"")</f>
        <v>0</v>
      </c>
      <c r="BH113" s="34">
        <f>IFERROR(VLOOKUP(B113,'[1]1-BASE'!D$1:DA$65536,81,0),"")</f>
        <v>0</v>
      </c>
      <c r="BI113" s="34">
        <f>IFERROR(VLOOKUP(B113,'[1]1-BASE'!D$1:DA$65536,85,0),"")</f>
        <v>0</v>
      </c>
      <c r="BJ113" s="34">
        <f>IFERROR(VLOOKUP(B113,'[1]1-BASE'!D$1:DA$65536,56,0),"")</f>
        <v>0</v>
      </c>
      <c r="BK113" s="34">
        <f>IFERROR(VLOOKUP(B113,'[1]1-BASE'!D$1:DA$65536,58,0),"")</f>
        <v>0</v>
      </c>
      <c r="BL113" s="34">
        <f>IFERROR(VLOOKUP(B113,'[1]1-BASE'!D$1:DA$65536,59,0),"")</f>
        <v>0</v>
      </c>
      <c r="BM113" s="34">
        <f>IFERROR(VLOOKUP(B113,'[1]1-BASE'!D$1:DA$65536,61,0),"")</f>
        <v>0</v>
      </c>
      <c r="BN113" s="34">
        <f>IFERROR(VLOOKUP(B113,'[1]1-BASE'!D$1:DA$65536,63,0),"")</f>
        <v>0</v>
      </c>
      <c r="BO113" s="34">
        <f>IFERROR(VLOOKUP(B113,'[1]1-BASE'!D$1:DA$65536,65,0),"")</f>
        <v>0</v>
      </c>
      <c r="BP113" s="34">
        <f>IFERROR(VLOOKUP(B113,'[1]1-BASE'!D$1:DA$65536,57,0),"")</f>
        <v>0</v>
      </c>
      <c r="BQ113" s="34">
        <f>IFERROR(VLOOKUP(B113,'[1]1-BASE'!D$1:DA$65536,60,0),"")</f>
        <v>0</v>
      </c>
      <c r="BR113" s="34">
        <f>IFERROR(VLOOKUP(B113,'[1]1-BASE'!D$1:DA$65536,62,0),"")</f>
        <v>0</v>
      </c>
      <c r="BS113" s="34">
        <f>IFERROR(VLOOKUP(B113,'[1]1-BASE'!D$1:DA$65536,64,0),"")</f>
        <v>0</v>
      </c>
      <c r="BT113" s="34">
        <f>IFERROR(VLOOKUP(B113,'[1]1-BASE'!D$1:DA$65536,66,0),"")</f>
        <v>0</v>
      </c>
      <c r="BU113" s="34">
        <f>IFERROR(VLOOKUP(B113,'[1]1-BASE'!D$1:DA$65536,67,0),"")</f>
        <v>0</v>
      </c>
      <c r="BV113" s="34">
        <f>IFERROR(VLOOKUP(B113,'[1]1-BASE'!D$1:DA$65536,68,0),"")</f>
        <v>13</v>
      </c>
      <c r="BW113" s="34">
        <f>IFERROR(VLOOKUP(B113,'[1]1-BASE'!D$1:DA$65536,69,0),"")</f>
        <v>18</v>
      </c>
      <c r="BX113" s="34">
        <f>IFERROR(VLOOKUP(B113,'[1]1-BASE'!D$1:DA$65536,70,0),"")</f>
        <v>11</v>
      </c>
      <c r="BY113" s="34">
        <f>IFERROR(VLOOKUP(B113,'[1]1-BASE'!D$1:DA$65536,71,0),"")</f>
        <v>6</v>
      </c>
      <c r="BZ113" s="34">
        <f>IFERROR(VLOOKUP(B113,'[1]1-BASE'!D$1:DA$65536,72,0),"")</f>
        <v>0</v>
      </c>
      <c r="CA113" s="34">
        <f>IFERROR(VLOOKUP(B113,'[1]1-BASE'!D$1:DA$65536,73,0),"")</f>
        <v>0</v>
      </c>
      <c r="CB113" s="34">
        <f>IFERROR(VLOOKUP(B113,'[1]1-BASE'!D$1:DA$65536,74,0),"")</f>
        <v>0</v>
      </c>
      <c r="CC113" s="34">
        <f>IFERROR(VLOOKUP(B113,'[1]1-BASE'!D$1:DA$65536,75,0),"")</f>
        <v>0</v>
      </c>
      <c r="CD113" s="34">
        <f>IFERROR(VLOOKUP(B113,'[1]1-BASE'!D$1:DA$65536,82,0),"")</f>
        <v>0</v>
      </c>
    </row>
    <row r="114" spans="1:82" s="35" customFormat="1" ht="75" customHeight="1">
      <c r="A114" s="27"/>
      <c r="B114" s="28" t="s">
        <v>217</v>
      </c>
      <c r="C114" s="29" t="str">
        <f>IFERROR(VLOOKUP(B114,'[1]1-BASE'!D$1:CB$65536,2,0),"")</f>
        <v>303SDJ0_UJD</v>
      </c>
      <c r="D114" s="29" t="str">
        <f>IFERROR(VLOOKUP(B114,'[1]1-BASE'!D$1:CB$65536,3,0),"")</f>
        <v>SPANGLE TEE UK WO Q4 JD SPORT</v>
      </c>
      <c r="E114" s="29" t="str">
        <f>IFERROR(VLOOKUP(B114,'[1]1-BASE'!D$1:CB$65536,4,0),"")</f>
        <v>005</v>
      </c>
      <c r="F114" s="29" t="str">
        <f>IFERROR(VLOOKUP(B114,'[1]1-BASE'!D$1:CB$65536,5,0),"")</f>
        <v>BLACK</v>
      </c>
      <c r="G114" s="27" t="str">
        <f>IFERROR(VLOOKUP(B114,'[1]1-BASE'!D$1:CB$65536,15,0),"")</f>
        <v>HIVER 2016</v>
      </c>
      <c r="H114" s="27" t="str">
        <f>IFERROR(VLOOKUP(B114,'[1]1-BASE'!D$1:CB$65536,17,0),"")</f>
        <v>WOMAN</v>
      </c>
      <c r="I114" s="30">
        <f>IFERROR(VLOOKUP(B114,'[1]1-BASE'!D$1:CB$65536,7,0),"")</f>
        <v>0</v>
      </c>
      <c r="J114" s="31">
        <f t="shared" si="2"/>
        <v>0</v>
      </c>
      <c r="K114" s="30">
        <f>IFERROR(VLOOKUP(B114,'[1]1-BASE'!D$1:CB$65536,8,0),"")</f>
        <v>0</v>
      </c>
      <c r="L114" s="31">
        <f t="shared" si="3"/>
        <v>0</v>
      </c>
      <c r="M114" s="29" t="str">
        <f>IFERROR(VLOOKUP(B114,'[1]1-BASE'!D$1:CB$65536,18,0),"")</f>
        <v>(vide)</v>
      </c>
      <c r="N114" s="32" t="str">
        <f>IFERROR(VLOOKUP(B114,'[1]1-BASE'!D$1:CB$65536,19,0),"")</f>
        <v>PCS</v>
      </c>
      <c r="O114" s="32">
        <f>IFERROR(VLOOKUP(B114,'[1]1-BASE'!D$1:CB$65536,20,0),"")</f>
        <v>11</v>
      </c>
      <c r="P114" s="33">
        <f>IFERROR(VLOOKUP(B114,'[1]1-BASE'!D$1:CB$65536,21,0),"")</f>
        <v>11</v>
      </c>
      <c r="Q114" s="34">
        <f>IFERROR(VLOOKUP(B114,'[1]1-BASE'!D$1:DA$65536,22,0),"")</f>
        <v>0</v>
      </c>
      <c r="R114" s="34">
        <f>IFERROR(VLOOKUP(B114,'[1]1-BASE'!D$1:DA$65536,23,0),"")</f>
        <v>0</v>
      </c>
      <c r="S114" s="34">
        <f>IFERROR(VLOOKUP(B114,'[1]1-BASE'!D$1:DA$65536,24,0),"")</f>
        <v>0</v>
      </c>
      <c r="T114" s="34">
        <f>IFERROR(VLOOKUP(B114,'[1]1-BASE'!D$1:DA$65536,25,0),"")</f>
        <v>0</v>
      </c>
      <c r="U114" s="34">
        <f>IFERROR(VLOOKUP(B114,'[1]1-BASE'!D$1:DA$65536,26,0),"")</f>
        <v>0</v>
      </c>
      <c r="V114" s="34">
        <f>IFERROR(VLOOKUP(B114,'[1]1-BASE'!D$1:DA$65536,27,0),"")</f>
        <v>0</v>
      </c>
      <c r="W114" s="34">
        <f>IFERROR(VLOOKUP(B114,'[1]1-BASE'!D$1:DA$65536,28,0),"")</f>
        <v>0</v>
      </c>
      <c r="X114" s="34">
        <f>IFERROR(VLOOKUP(B114,'[1]1-BASE'!D$1:DA$65536,29,0),"")</f>
        <v>0</v>
      </c>
      <c r="Y114" s="34">
        <f>IFERROR(VLOOKUP(B114,'[1]1-BASE'!D$1:DA$65536,30,0),"")</f>
        <v>0</v>
      </c>
      <c r="Z114" s="34">
        <f>IFERROR(VLOOKUP(B114,'[1]1-BASE'!D$1:DA$65536,31,0),"")</f>
        <v>0</v>
      </c>
      <c r="AA114" s="34">
        <f>IFERROR(VLOOKUP(B114,'[1]1-BASE'!D$1:DA$65536,32,0),"")</f>
        <v>0</v>
      </c>
      <c r="AB114" s="34">
        <f>IFERROR(VLOOKUP(B114,'[1]1-BASE'!D$1:DA$65536,33,0),"")</f>
        <v>0</v>
      </c>
      <c r="AC114" s="34">
        <f>IFERROR(VLOOKUP(B114,'[1]1-BASE'!D$1:DA$65536,34,0),"")</f>
        <v>0</v>
      </c>
      <c r="AD114" s="34">
        <f>IFERROR(VLOOKUP(B114,'[1]1-BASE'!D$1:DA$65536,35,0),"")</f>
        <v>0</v>
      </c>
      <c r="AE114" s="34">
        <f>IFERROR(VLOOKUP(B114,'[1]1-BASE'!D$1:DA$65536,36,0),"")</f>
        <v>0</v>
      </c>
      <c r="AF114" s="34">
        <f>IFERROR(VLOOKUP(B114,'[1]1-BASE'!D$1:DA$65536,37,0),"")</f>
        <v>0</v>
      </c>
      <c r="AG114" s="34">
        <f>IFERROR(VLOOKUP(B114,'[1]1-BASE'!D$1:DA$65536,38,0),"")</f>
        <v>0</v>
      </c>
      <c r="AH114" s="34">
        <f>IFERROR(VLOOKUP(B114,'[1]1-BASE'!D$1:DA$65536,39,0),"")</f>
        <v>0</v>
      </c>
      <c r="AI114" s="34">
        <f>IFERROR(VLOOKUP(B114,'[1]1-BASE'!D$1:DA$65536,40,0),"")</f>
        <v>0</v>
      </c>
      <c r="AJ114" s="34">
        <f>IFERROR(VLOOKUP(B114,'[1]1-BASE'!D$1:DA$65536,41,0),"")</f>
        <v>0</v>
      </c>
      <c r="AK114" s="34">
        <f>IFERROR(VLOOKUP(B114,'[1]1-BASE'!D$1:DA$65536,42,0),"")</f>
        <v>0</v>
      </c>
      <c r="AL114" s="34">
        <f>IFERROR(VLOOKUP(B114,'[1]1-BASE'!D$1:DA$65536,43,0),"")</f>
        <v>0</v>
      </c>
      <c r="AM114" s="34">
        <f>IFERROR(VLOOKUP(B114,'[1]1-BASE'!D$1:DA$65536,44,0),"")</f>
        <v>0</v>
      </c>
      <c r="AN114" s="34">
        <f>IFERROR(VLOOKUP(B114,'[1]1-BASE'!D$1:DA$65536,45,0),"")</f>
        <v>0</v>
      </c>
      <c r="AO114" s="34">
        <f>IFERROR(VLOOKUP(B114,'[1]1-BASE'!D$1:DA$65536,46,0),"")</f>
        <v>0</v>
      </c>
      <c r="AP114" s="34">
        <f>IFERROR(VLOOKUP(B114,'[1]1-BASE'!D$1:DA$65536,47,0),"")</f>
        <v>0</v>
      </c>
      <c r="AQ114" s="34">
        <f>IFERROR(VLOOKUP(B114,'[1]1-BASE'!D$1:DA$65536,48,0),"")</f>
        <v>0</v>
      </c>
      <c r="AR114" s="34">
        <f>IFERROR(VLOOKUP(B114,'[1]1-BASE'!D$1:DA$65536,49,0),"")</f>
        <v>0</v>
      </c>
      <c r="AS114" s="34">
        <f>IFERROR(VLOOKUP(B114,'[1]1-BASE'!D$1:DA$65536,50,0),"")</f>
        <v>0</v>
      </c>
      <c r="AT114" s="34">
        <f>IFERROR(VLOOKUP(B114,'[1]1-BASE'!D$1:DA$65536,51,0),"")</f>
        <v>0</v>
      </c>
      <c r="AU114" s="34">
        <f>IFERROR(VLOOKUP(B114,'[1]1-BASE'!D$1:DA$65536,52,0),"")</f>
        <v>0</v>
      </c>
      <c r="AV114" s="34">
        <f>IFERROR(VLOOKUP(B114,'[1]1-BASE'!D$1:DA$65536,53,0),"")</f>
        <v>0</v>
      </c>
      <c r="AW114" s="34">
        <f>IFERROR(VLOOKUP(B114,'[1]1-BASE'!D$1:DA$65536,54,0),"")</f>
        <v>0</v>
      </c>
      <c r="AX114" s="34">
        <f>IFERROR(VLOOKUP(B114,'[1]1-BASE'!D$1:DA$65536,55,0),"")</f>
        <v>0</v>
      </c>
      <c r="AY114" s="34">
        <f>IFERROR(VLOOKUP(B114,'[1]1-BASE'!D$1:DA$65536,87,0),"")</f>
        <v>0</v>
      </c>
      <c r="AZ114" s="34">
        <f>IFERROR(VLOOKUP(B114,'[1]1-BASE'!D$1:DA$65536,86,0),"")</f>
        <v>0</v>
      </c>
      <c r="BA114" s="34">
        <f>IFERROR(VLOOKUP(B114,'[1]1-BASE'!D$1:DA$65536,76,0),"")</f>
        <v>0</v>
      </c>
      <c r="BB114" s="34">
        <f>IFERROR(VLOOKUP(B114,'[1]1-BASE'!D$1:DA$65536,77,0),"")</f>
        <v>0</v>
      </c>
      <c r="BC114" s="34">
        <f>IFERROR(VLOOKUP(B114,'[1]1-BASE'!D$1:DA$65536,78,0),"")</f>
        <v>0</v>
      </c>
      <c r="BD114" s="34">
        <f>IFERROR(VLOOKUP(B114,'[1]1-BASE'!D$1:DA$65536,79,0),"")</f>
        <v>0</v>
      </c>
      <c r="BE114" s="34">
        <f>IFERROR(VLOOKUP(B114,'[1]1-BASE'!D$1:DA$65536,80,0),"")</f>
        <v>0</v>
      </c>
      <c r="BF114" s="34">
        <f>IFERROR(VLOOKUP(B114,'[1]1-BASE'!D$1:DA$65536,83,0),"")</f>
        <v>0</v>
      </c>
      <c r="BG114" s="34">
        <f>IFERROR(VLOOKUP(B114,'[1]1-BASE'!D$1:DA$65536,84,0),"")</f>
        <v>0</v>
      </c>
      <c r="BH114" s="34">
        <f>IFERROR(VLOOKUP(B114,'[1]1-BASE'!D$1:DA$65536,81,0),"")</f>
        <v>0</v>
      </c>
      <c r="BI114" s="34">
        <f>IFERROR(VLOOKUP(B114,'[1]1-BASE'!D$1:DA$65536,85,0),"")</f>
        <v>0</v>
      </c>
      <c r="BJ114" s="34">
        <f>IFERROR(VLOOKUP(B114,'[1]1-BASE'!D$1:DA$65536,56,0),"")</f>
        <v>0</v>
      </c>
      <c r="BK114" s="34">
        <f>IFERROR(VLOOKUP(B114,'[1]1-BASE'!D$1:DA$65536,58,0),"")</f>
        <v>0</v>
      </c>
      <c r="BL114" s="34">
        <f>IFERROR(VLOOKUP(B114,'[1]1-BASE'!D$1:DA$65536,59,0),"")</f>
        <v>0</v>
      </c>
      <c r="BM114" s="34">
        <f>IFERROR(VLOOKUP(B114,'[1]1-BASE'!D$1:DA$65536,61,0),"")</f>
        <v>0</v>
      </c>
      <c r="BN114" s="34">
        <f>IFERROR(VLOOKUP(B114,'[1]1-BASE'!D$1:DA$65536,63,0),"")</f>
        <v>0</v>
      </c>
      <c r="BO114" s="34">
        <f>IFERROR(VLOOKUP(B114,'[1]1-BASE'!D$1:DA$65536,65,0),"")</f>
        <v>0</v>
      </c>
      <c r="BP114" s="34">
        <f>IFERROR(VLOOKUP(B114,'[1]1-BASE'!D$1:DA$65536,57,0),"")</f>
        <v>0</v>
      </c>
      <c r="BQ114" s="34">
        <f>IFERROR(VLOOKUP(B114,'[1]1-BASE'!D$1:DA$65536,60,0),"")</f>
        <v>0</v>
      </c>
      <c r="BR114" s="34">
        <f>IFERROR(VLOOKUP(B114,'[1]1-BASE'!D$1:DA$65536,62,0),"")</f>
        <v>0</v>
      </c>
      <c r="BS114" s="34">
        <f>IFERROR(VLOOKUP(B114,'[1]1-BASE'!D$1:DA$65536,64,0),"")</f>
        <v>0</v>
      </c>
      <c r="BT114" s="34">
        <f>IFERROR(VLOOKUP(B114,'[1]1-BASE'!D$1:DA$65536,66,0),"")</f>
        <v>0</v>
      </c>
      <c r="BU114" s="34">
        <f>IFERROR(VLOOKUP(B114,'[1]1-BASE'!D$1:DA$65536,67,0),"")</f>
        <v>0</v>
      </c>
      <c r="BV114" s="34">
        <f>IFERROR(VLOOKUP(B114,'[1]1-BASE'!D$1:DA$65536,68,0),"")</f>
        <v>1</v>
      </c>
      <c r="BW114" s="34">
        <f>IFERROR(VLOOKUP(B114,'[1]1-BASE'!D$1:DA$65536,69,0),"")</f>
        <v>0</v>
      </c>
      <c r="BX114" s="34">
        <f>IFERROR(VLOOKUP(B114,'[1]1-BASE'!D$1:DA$65536,70,0),"")</f>
        <v>1</v>
      </c>
      <c r="BY114" s="34">
        <f>IFERROR(VLOOKUP(B114,'[1]1-BASE'!D$1:DA$65536,71,0),"")</f>
        <v>9</v>
      </c>
      <c r="BZ114" s="34">
        <f>IFERROR(VLOOKUP(B114,'[1]1-BASE'!D$1:DA$65536,72,0),"")</f>
        <v>0</v>
      </c>
      <c r="CA114" s="34">
        <f>IFERROR(VLOOKUP(B114,'[1]1-BASE'!D$1:DA$65536,73,0),"")</f>
        <v>0</v>
      </c>
      <c r="CB114" s="34">
        <f>IFERROR(VLOOKUP(B114,'[1]1-BASE'!D$1:DA$65536,74,0),"")</f>
        <v>0</v>
      </c>
      <c r="CC114" s="34">
        <f>IFERROR(VLOOKUP(B114,'[1]1-BASE'!D$1:DA$65536,75,0),"")</f>
        <v>0</v>
      </c>
      <c r="CD114" s="34">
        <f>IFERROR(VLOOKUP(B114,'[1]1-BASE'!D$1:DA$65536,82,0),"")</f>
        <v>0</v>
      </c>
    </row>
    <row r="115" spans="1:82" s="35" customFormat="1" ht="75" customHeight="1">
      <c r="A115" s="27"/>
      <c r="B115" s="28" t="s">
        <v>218</v>
      </c>
      <c r="C115" s="29" t="str">
        <f>IFERROR(VLOOKUP(B115,'[1]1-BASE'!D$1:CB$65536,2,0),"")</f>
        <v>303SDK0_UFO</v>
      </c>
      <c r="D115" s="29" t="str">
        <f>IFERROR(VLOOKUP(B115,'[1]1-BASE'!D$1:CB$65536,3,0),"")</f>
        <v>CRESTA PANTS UK WO Q4 FOOT ASYLUM</v>
      </c>
      <c r="E115" s="29" t="str">
        <f>IFERROR(VLOOKUP(B115,'[1]1-BASE'!D$1:CB$65536,4,0),"")</f>
        <v>005</v>
      </c>
      <c r="F115" s="29" t="str">
        <f>IFERROR(VLOOKUP(B115,'[1]1-BASE'!D$1:CB$65536,5,0),"")</f>
        <v>BLACK</v>
      </c>
      <c r="G115" s="27" t="str">
        <f>IFERROR(VLOOKUP(B115,'[1]1-BASE'!D$1:CB$65536,15,0),"")</f>
        <v>HIVER 2016</v>
      </c>
      <c r="H115" s="27" t="str">
        <f>IFERROR(VLOOKUP(B115,'[1]1-BASE'!D$1:CB$65536,17,0),"")</f>
        <v>WOMAN</v>
      </c>
      <c r="I115" s="30">
        <f>IFERROR(VLOOKUP(B115,'[1]1-BASE'!D$1:CB$65536,7,0),"")</f>
        <v>0</v>
      </c>
      <c r="J115" s="31">
        <f t="shared" si="2"/>
        <v>0</v>
      </c>
      <c r="K115" s="30">
        <f>IFERROR(VLOOKUP(B115,'[1]1-BASE'!D$1:CB$65536,8,0),"")</f>
        <v>0</v>
      </c>
      <c r="L115" s="31">
        <f t="shared" si="3"/>
        <v>0</v>
      </c>
      <c r="M115" s="29" t="str">
        <f>IFERROR(VLOOKUP(B115,'[1]1-BASE'!D$1:CB$65536,18,0),"")</f>
        <v>(vide)</v>
      </c>
      <c r="N115" s="32" t="str">
        <f>IFERROR(VLOOKUP(B115,'[1]1-BASE'!D$1:CB$65536,19,0),"")</f>
        <v>PCS</v>
      </c>
      <c r="O115" s="32">
        <f>IFERROR(VLOOKUP(B115,'[1]1-BASE'!D$1:CB$65536,20,0),"")</f>
        <v>2</v>
      </c>
      <c r="P115" s="33">
        <f>IFERROR(VLOOKUP(B115,'[1]1-BASE'!D$1:CB$65536,21,0),"")</f>
        <v>2</v>
      </c>
      <c r="Q115" s="34">
        <f>IFERROR(VLOOKUP(B115,'[1]1-BASE'!D$1:DA$65536,22,0),"")</f>
        <v>0</v>
      </c>
      <c r="R115" s="34">
        <f>IFERROR(VLOOKUP(B115,'[1]1-BASE'!D$1:DA$65536,23,0),"")</f>
        <v>0</v>
      </c>
      <c r="S115" s="34">
        <f>IFERROR(VLOOKUP(B115,'[1]1-BASE'!D$1:DA$65536,24,0),"")</f>
        <v>0</v>
      </c>
      <c r="T115" s="34">
        <f>IFERROR(VLOOKUP(B115,'[1]1-BASE'!D$1:DA$65536,25,0),"")</f>
        <v>0</v>
      </c>
      <c r="U115" s="34">
        <f>IFERROR(VLOOKUP(B115,'[1]1-BASE'!D$1:DA$65536,26,0),"")</f>
        <v>0</v>
      </c>
      <c r="V115" s="34">
        <f>IFERROR(VLOOKUP(B115,'[1]1-BASE'!D$1:DA$65536,27,0),"")</f>
        <v>0</v>
      </c>
      <c r="W115" s="34">
        <f>IFERROR(VLOOKUP(B115,'[1]1-BASE'!D$1:DA$65536,28,0),"")</f>
        <v>0</v>
      </c>
      <c r="X115" s="34">
        <f>IFERROR(VLOOKUP(B115,'[1]1-BASE'!D$1:DA$65536,29,0),"")</f>
        <v>0</v>
      </c>
      <c r="Y115" s="34">
        <f>IFERROR(VLOOKUP(B115,'[1]1-BASE'!D$1:DA$65536,30,0),"")</f>
        <v>0</v>
      </c>
      <c r="Z115" s="34">
        <f>IFERROR(VLOOKUP(B115,'[1]1-BASE'!D$1:DA$65536,31,0),"")</f>
        <v>0</v>
      </c>
      <c r="AA115" s="34">
        <f>IFERROR(VLOOKUP(B115,'[1]1-BASE'!D$1:DA$65536,32,0),"")</f>
        <v>0</v>
      </c>
      <c r="AB115" s="34">
        <f>IFERROR(VLOOKUP(B115,'[1]1-BASE'!D$1:DA$65536,33,0),"")</f>
        <v>0</v>
      </c>
      <c r="AC115" s="34">
        <f>IFERROR(VLOOKUP(B115,'[1]1-BASE'!D$1:DA$65536,34,0),"")</f>
        <v>0</v>
      </c>
      <c r="AD115" s="34">
        <f>IFERROR(VLOOKUP(B115,'[1]1-BASE'!D$1:DA$65536,35,0),"")</f>
        <v>0</v>
      </c>
      <c r="AE115" s="34">
        <f>IFERROR(VLOOKUP(B115,'[1]1-BASE'!D$1:DA$65536,36,0),"")</f>
        <v>0</v>
      </c>
      <c r="AF115" s="34">
        <f>IFERROR(VLOOKUP(B115,'[1]1-BASE'!D$1:DA$65536,37,0),"")</f>
        <v>0</v>
      </c>
      <c r="AG115" s="34">
        <f>IFERROR(VLOOKUP(B115,'[1]1-BASE'!D$1:DA$65536,38,0),"")</f>
        <v>0</v>
      </c>
      <c r="AH115" s="34">
        <f>IFERROR(VLOOKUP(B115,'[1]1-BASE'!D$1:DA$65536,39,0),"")</f>
        <v>0</v>
      </c>
      <c r="AI115" s="34">
        <f>IFERROR(VLOOKUP(B115,'[1]1-BASE'!D$1:DA$65536,40,0),"")</f>
        <v>0</v>
      </c>
      <c r="AJ115" s="34">
        <f>IFERROR(VLOOKUP(B115,'[1]1-BASE'!D$1:DA$65536,41,0),"")</f>
        <v>0</v>
      </c>
      <c r="AK115" s="34">
        <f>IFERROR(VLOOKUP(B115,'[1]1-BASE'!D$1:DA$65536,42,0),"")</f>
        <v>0</v>
      </c>
      <c r="AL115" s="34">
        <f>IFERROR(VLOOKUP(B115,'[1]1-BASE'!D$1:DA$65536,43,0),"")</f>
        <v>0</v>
      </c>
      <c r="AM115" s="34">
        <f>IFERROR(VLOOKUP(B115,'[1]1-BASE'!D$1:DA$65536,44,0),"")</f>
        <v>0</v>
      </c>
      <c r="AN115" s="34">
        <f>IFERROR(VLOOKUP(B115,'[1]1-BASE'!D$1:DA$65536,45,0),"")</f>
        <v>0</v>
      </c>
      <c r="AO115" s="34">
        <f>IFERROR(VLOOKUP(B115,'[1]1-BASE'!D$1:DA$65536,46,0),"")</f>
        <v>0</v>
      </c>
      <c r="AP115" s="34">
        <f>IFERROR(VLOOKUP(B115,'[1]1-BASE'!D$1:DA$65536,47,0),"")</f>
        <v>0</v>
      </c>
      <c r="AQ115" s="34">
        <f>IFERROR(VLOOKUP(B115,'[1]1-BASE'!D$1:DA$65536,48,0),"")</f>
        <v>0</v>
      </c>
      <c r="AR115" s="34">
        <f>IFERROR(VLOOKUP(B115,'[1]1-BASE'!D$1:DA$65536,49,0),"")</f>
        <v>0</v>
      </c>
      <c r="AS115" s="34">
        <f>IFERROR(VLOOKUP(B115,'[1]1-BASE'!D$1:DA$65536,50,0),"")</f>
        <v>0</v>
      </c>
      <c r="AT115" s="34">
        <f>IFERROR(VLOOKUP(B115,'[1]1-BASE'!D$1:DA$65536,51,0),"")</f>
        <v>0</v>
      </c>
      <c r="AU115" s="34">
        <f>IFERROR(VLOOKUP(B115,'[1]1-BASE'!D$1:DA$65536,52,0),"")</f>
        <v>0</v>
      </c>
      <c r="AV115" s="34">
        <f>IFERROR(VLOOKUP(B115,'[1]1-BASE'!D$1:DA$65536,53,0),"")</f>
        <v>0</v>
      </c>
      <c r="AW115" s="34">
        <f>IFERROR(VLOOKUP(B115,'[1]1-BASE'!D$1:DA$65536,54,0),"")</f>
        <v>0</v>
      </c>
      <c r="AX115" s="34">
        <f>IFERROR(VLOOKUP(B115,'[1]1-BASE'!D$1:DA$65536,55,0),"")</f>
        <v>0</v>
      </c>
      <c r="AY115" s="34">
        <f>IFERROR(VLOOKUP(B115,'[1]1-BASE'!D$1:DA$65536,87,0),"")</f>
        <v>0</v>
      </c>
      <c r="AZ115" s="34">
        <f>IFERROR(VLOOKUP(B115,'[1]1-BASE'!D$1:DA$65536,86,0),"")</f>
        <v>0</v>
      </c>
      <c r="BA115" s="34">
        <f>IFERROR(VLOOKUP(B115,'[1]1-BASE'!D$1:DA$65536,76,0),"")</f>
        <v>0</v>
      </c>
      <c r="BB115" s="34">
        <f>IFERROR(VLOOKUP(B115,'[1]1-BASE'!D$1:DA$65536,77,0),"")</f>
        <v>0</v>
      </c>
      <c r="BC115" s="34">
        <f>IFERROR(VLOOKUP(B115,'[1]1-BASE'!D$1:DA$65536,78,0),"")</f>
        <v>0</v>
      </c>
      <c r="BD115" s="34">
        <f>IFERROR(VLOOKUP(B115,'[1]1-BASE'!D$1:DA$65536,79,0),"")</f>
        <v>0</v>
      </c>
      <c r="BE115" s="34">
        <f>IFERROR(VLOOKUP(B115,'[1]1-BASE'!D$1:DA$65536,80,0),"")</f>
        <v>0</v>
      </c>
      <c r="BF115" s="34">
        <f>IFERROR(VLOOKUP(B115,'[1]1-BASE'!D$1:DA$65536,83,0),"")</f>
        <v>0</v>
      </c>
      <c r="BG115" s="34">
        <f>IFERROR(VLOOKUP(B115,'[1]1-BASE'!D$1:DA$65536,84,0),"")</f>
        <v>0</v>
      </c>
      <c r="BH115" s="34">
        <f>IFERROR(VLOOKUP(B115,'[1]1-BASE'!D$1:DA$65536,81,0),"")</f>
        <v>0</v>
      </c>
      <c r="BI115" s="34">
        <f>IFERROR(VLOOKUP(B115,'[1]1-BASE'!D$1:DA$65536,85,0),"")</f>
        <v>0</v>
      </c>
      <c r="BJ115" s="34">
        <f>IFERROR(VLOOKUP(B115,'[1]1-BASE'!D$1:DA$65536,56,0),"")</f>
        <v>0</v>
      </c>
      <c r="BK115" s="34">
        <f>IFERROR(VLOOKUP(B115,'[1]1-BASE'!D$1:DA$65536,58,0),"")</f>
        <v>0</v>
      </c>
      <c r="BL115" s="34">
        <f>IFERROR(VLOOKUP(B115,'[1]1-BASE'!D$1:DA$65536,59,0),"")</f>
        <v>0</v>
      </c>
      <c r="BM115" s="34">
        <f>IFERROR(VLOOKUP(B115,'[1]1-BASE'!D$1:DA$65536,61,0),"")</f>
        <v>0</v>
      </c>
      <c r="BN115" s="34">
        <f>IFERROR(VLOOKUP(B115,'[1]1-BASE'!D$1:DA$65536,63,0),"")</f>
        <v>0</v>
      </c>
      <c r="BO115" s="34">
        <f>IFERROR(VLOOKUP(B115,'[1]1-BASE'!D$1:DA$65536,65,0),"")</f>
        <v>0</v>
      </c>
      <c r="BP115" s="34">
        <f>IFERROR(VLOOKUP(B115,'[1]1-BASE'!D$1:DA$65536,57,0),"")</f>
        <v>0</v>
      </c>
      <c r="BQ115" s="34">
        <f>IFERROR(VLOOKUP(B115,'[1]1-BASE'!D$1:DA$65536,60,0),"")</f>
        <v>0</v>
      </c>
      <c r="BR115" s="34">
        <f>IFERROR(VLOOKUP(B115,'[1]1-BASE'!D$1:DA$65536,62,0),"")</f>
        <v>0</v>
      </c>
      <c r="BS115" s="34">
        <f>IFERROR(VLOOKUP(B115,'[1]1-BASE'!D$1:DA$65536,64,0),"")</f>
        <v>0</v>
      </c>
      <c r="BT115" s="34">
        <f>IFERROR(VLOOKUP(B115,'[1]1-BASE'!D$1:DA$65536,66,0),"")</f>
        <v>0</v>
      </c>
      <c r="BU115" s="34">
        <f>IFERROR(VLOOKUP(B115,'[1]1-BASE'!D$1:DA$65536,67,0),"")</f>
        <v>0</v>
      </c>
      <c r="BV115" s="34">
        <f>IFERROR(VLOOKUP(B115,'[1]1-BASE'!D$1:DA$65536,68,0),"")</f>
        <v>0</v>
      </c>
      <c r="BW115" s="34">
        <f>IFERROR(VLOOKUP(B115,'[1]1-BASE'!D$1:DA$65536,69,0),"")</f>
        <v>1</v>
      </c>
      <c r="BX115" s="34">
        <f>IFERROR(VLOOKUP(B115,'[1]1-BASE'!D$1:DA$65536,70,0),"")</f>
        <v>1</v>
      </c>
      <c r="BY115" s="34">
        <f>IFERROR(VLOOKUP(B115,'[1]1-BASE'!D$1:DA$65536,71,0),"")</f>
        <v>0</v>
      </c>
      <c r="BZ115" s="34">
        <f>IFERROR(VLOOKUP(B115,'[1]1-BASE'!D$1:DA$65536,72,0),"")</f>
        <v>0</v>
      </c>
      <c r="CA115" s="34">
        <f>IFERROR(VLOOKUP(B115,'[1]1-BASE'!D$1:DA$65536,73,0),"")</f>
        <v>0</v>
      </c>
      <c r="CB115" s="34">
        <f>IFERROR(VLOOKUP(B115,'[1]1-BASE'!D$1:DA$65536,74,0),"")</f>
        <v>0</v>
      </c>
      <c r="CC115" s="34">
        <f>IFERROR(VLOOKUP(B115,'[1]1-BASE'!D$1:DA$65536,75,0),"")</f>
        <v>0</v>
      </c>
      <c r="CD115" s="34">
        <f>IFERROR(VLOOKUP(B115,'[1]1-BASE'!D$1:DA$65536,82,0),"")</f>
        <v>0</v>
      </c>
    </row>
    <row r="116" spans="1:82" s="35" customFormat="1" ht="75" customHeight="1">
      <c r="A116" s="27"/>
      <c r="B116" s="28" t="s">
        <v>219</v>
      </c>
      <c r="C116" s="29" t="str">
        <f>IFERROR(VLOOKUP(B116,'[1]1-BASE'!D$1:CB$65536,2,0),"")</f>
        <v>303SDK0_UFO</v>
      </c>
      <c r="D116" s="29" t="str">
        <f>IFERROR(VLOOKUP(B116,'[1]1-BASE'!D$1:CB$65536,3,0),"")</f>
        <v>CRESTA PANTS UK WO Q4 FOOT ASYLUM</v>
      </c>
      <c r="E116" s="29" t="str">
        <f>IFERROR(VLOOKUP(B116,'[1]1-BASE'!D$1:CB$65536,4,0),"")</f>
        <v>77M</v>
      </c>
      <c r="F116" s="29" t="str">
        <f>IFERROR(VLOOKUP(B116,'[1]1-BASE'!D$1:CB$65536,5,0),"")</f>
        <v>GREY MELANGE</v>
      </c>
      <c r="G116" s="27" t="str">
        <f>IFERROR(VLOOKUP(B116,'[1]1-BASE'!D$1:CB$65536,15,0),"")</f>
        <v>HIVER 2016</v>
      </c>
      <c r="H116" s="27" t="str">
        <f>IFERROR(VLOOKUP(B116,'[1]1-BASE'!D$1:CB$65536,17,0),"")</f>
        <v>WOMAN</v>
      </c>
      <c r="I116" s="30">
        <f>IFERROR(VLOOKUP(B116,'[1]1-BASE'!D$1:CB$65536,7,0),"")</f>
        <v>0</v>
      </c>
      <c r="J116" s="31">
        <f t="shared" si="2"/>
        <v>0</v>
      </c>
      <c r="K116" s="30">
        <f>IFERROR(VLOOKUP(B116,'[1]1-BASE'!D$1:CB$65536,8,0),"")</f>
        <v>0</v>
      </c>
      <c r="L116" s="31">
        <f t="shared" si="3"/>
        <v>0</v>
      </c>
      <c r="M116" s="29" t="str">
        <f>IFERROR(VLOOKUP(B116,'[1]1-BASE'!D$1:CB$65536,18,0),"")</f>
        <v>(vide)</v>
      </c>
      <c r="N116" s="32" t="str">
        <f>IFERROR(VLOOKUP(B116,'[1]1-BASE'!D$1:CB$65536,19,0),"")</f>
        <v>PCS</v>
      </c>
      <c r="O116" s="32">
        <f>IFERROR(VLOOKUP(B116,'[1]1-BASE'!D$1:CB$65536,20,0),"")</f>
        <v>5</v>
      </c>
      <c r="P116" s="33">
        <f>IFERROR(VLOOKUP(B116,'[1]1-BASE'!D$1:CB$65536,21,0),"")</f>
        <v>5</v>
      </c>
      <c r="Q116" s="34">
        <f>IFERROR(VLOOKUP(B116,'[1]1-BASE'!D$1:DA$65536,22,0),"")</f>
        <v>0</v>
      </c>
      <c r="R116" s="34">
        <f>IFERROR(VLOOKUP(B116,'[1]1-BASE'!D$1:DA$65536,23,0),"")</f>
        <v>0</v>
      </c>
      <c r="S116" s="34">
        <f>IFERROR(VLOOKUP(B116,'[1]1-BASE'!D$1:DA$65536,24,0),"")</f>
        <v>0</v>
      </c>
      <c r="T116" s="34">
        <f>IFERROR(VLOOKUP(B116,'[1]1-BASE'!D$1:DA$65536,25,0),"")</f>
        <v>0</v>
      </c>
      <c r="U116" s="34">
        <f>IFERROR(VLOOKUP(B116,'[1]1-BASE'!D$1:DA$65536,26,0),"")</f>
        <v>0</v>
      </c>
      <c r="V116" s="34">
        <f>IFERROR(VLOOKUP(B116,'[1]1-BASE'!D$1:DA$65536,27,0),"")</f>
        <v>0</v>
      </c>
      <c r="W116" s="34">
        <f>IFERROR(VLOOKUP(B116,'[1]1-BASE'!D$1:DA$65536,28,0),"")</f>
        <v>0</v>
      </c>
      <c r="X116" s="34">
        <f>IFERROR(VLOOKUP(B116,'[1]1-BASE'!D$1:DA$65536,29,0),"")</f>
        <v>0</v>
      </c>
      <c r="Y116" s="34">
        <f>IFERROR(VLOOKUP(B116,'[1]1-BASE'!D$1:DA$65536,30,0),"")</f>
        <v>0</v>
      </c>
      <c r="Z116" s="34">
        <f>IFERROR(VLOOKUP(B116,'[1]1-BASE'!D$1:DA$65536,31,0),"")</f>
        <v>0</v>
      </c>
      <c r="AA116" s="34">
        <f>IFERROR(VLOOKUP(B116,'[1]1-BASE'!D$1:DA$65536,32,0),"")</f>
        <v>0</v>
      </c>
      <c r="AB116" s="34">
        <f>IFERROR(VLOOKUP(B116,'[1]1-BASE'!D$1:DA$65536,33,0),"")</f>
        <v>0</v>
      </c>
      <c r="AC116" s="34">
        <f>IFERROR(VLOOKUP(B116,'[1]1-BASE'!D$1:DA$65536,34,0),"")</f>
        <v>0</v>
      </c>
      <c r="AD116" s="34">
        <f>IFERROR(VLOOKUP(B116,'[1]1-BASE'!D$1:DA$65536,35,0),"")</f>
        <v>0</v>
      </c>
      <c r="AE116" s="34">
        <f>IFERROR(VLOOKUP(B116,'[1]1-BASE'!D$1:DA$65536,36,0),"")</f>
        <v>0</v>
      </c>
      <c r="AF116" s="34">
        <f>IFERROR(VLOOKUP(B116,'[1]1-BASE'!D$1:DA$65536,37,0),"")</f>
        <v>0</v>
      </c>
      <c r="AG116" s="34">
        <f>IFERROR(VLOOKUP(B116,'[1]1-BASE'!D$1:DA$65536,38,0),"")</f>
        <v>0</v>
      </c>
      <c r="AH116" s="34">
        <f>IFERROR(VLOOKUP(B116,'[1]1-BASE'!D$1:DA$65536,39,0),"")</f>
        <v>0</v>
      </c>
      <c r="AI116" s="34">
        <f>IFERROR(VLOOKUP(B116,'[1]1-BASE'!D$1:DA$65536,40,0),"")</f>
        <v>0</v>
      </c>
      <c r="AJ116" s="34">
        <f>IFERROR(VLOOKUP(B116,'[1]1-BASE'!D$1:DA$65536,41,0),"")</f>
        <v>0</v>
      </c>
      <c r="AK116" s="34">
        <f>IFERROR(VLOOKUP(B116,'[1]1-BASE'!D$1:DA$65536,42,0),"")</f>
        <v>0</v>
      </c>
      <c r="AL116" s="34">
        <f>IFERROR(VLOOKUP(B116,'[1]1-BASE'!D$1:DA$65536,43,0),"")</f>
        <v>0</v>
      </c>
      <c r="AM116" s="34">
        <f>IFERROR(VLOOKUP(B116,'[1]1-BASE'!D$1:DA$65536,44,0),"")</f>
        <v>0</v>
      </c>
      <c r="AN116" s="34">
        <f>IFERROR(VLOOKUP(B116,'[1]1-BASE'!D$1:DA$65536,45,0),"")</f>
        <v>0</v>
      </c>
      <c r="AO116" s="34">
        <f>IFERROR(VLOOKUP(B116,'[1]1-BASE'!D$1:DA$65536,46,0),"")</f>
        <v>0</v>
      </c>
      <c r="AP116" s="34">
        <f>IFERROR(VLOOKUP(B116,'[1]1-BASE'!D$1:DA$65536,47,0),"")</f>
        <v>0</v>
      </c>
      <c r="AQ116" s="34">
        <f>IFERROR(VLOOKUP(B116,'[1]1-BASE'!D$1:DA$65536,48,0),"")</f>
        <v>0</v>
      </c>
      <c r="AR116" s="34">
        <f>IFERROR(VLOOKUP(B116,'[1]1-BASE'!D$1:DA$65536,49,0),"")</f>
        <v>0</v>
      </c>
      <c r="AS116" s="34">
        <f>IFERROR(VLOOKUP(B116,'[1]1-BASE'!D$1:DA$65536,50,0),"")</f>
        <v>0</v>
      </c>
      <c r="AT116" s="34">
        <f>IFERROR(VLOOKUP(B116,'[1]1-BASE'!D$1:DA$65536,51,0),"")</f>
        <v>0</v>
      </c>
      <c r="AU116" s="34">
        <f>IFERROR(VLOOKUP(B116,'[1]1-BASE'!D$1:DA$65536,52,0),"")</f>
        <v>0</v>
      </c>
      <c r="AV116" s="34">
        <f>IFERROR(VLOOKUP(B116,'[1]1-BASE'!D$1:DA$65536,53,0),"")</f>
        <v>0</v>
      </c>
      <c r="AW116" s="34">
        <f>IFERROR(VLOOKUP(B116,'[1]1-BASE'!D$1:DA$65536,54,0),"")</f>
        <v>0</v>
      </c>
      <c r="AX116" s="34">
        <f>IFERROR(VLOOKUP(B116,'[1]1-BASE'!D$1:DA$65536,55,0),"")</f>
        <v>0</v>
      </c>
      <c r="AY116" s="34">
        <f>IFERROR(VLOOKUP(B116,'[1]1-BASE'!D$1:DA$65536,87,0),"")</f>
        <v>0</v>
      </c>
      <c r="AZ116" s="34">
        <f>IFERROR(VLOOKUP(B116,'[1]1-BASE'!D$1:DA$65536,86,0),"")</f>
        <v>0</v>
      </c>
      <c r="BA116" s="34">
        <f>IFERROR(VLOOKUP(B116,'[1]1-BASE'!D$1:DA$65536,76,0),"")</f>
        <v>0</v>
      </c>
      <c r="BB116" s="34">
        <f>IFERROR(VLOOKUP(B116,'[1]1-BASE'!D$1:DA$65536,77,0),"")</f>
        <v>0</v>
      </c>
      <c r="BC116" s="34">
        <f>IFERROR(VLOOKUP(B116,'[1]1-BASE'!D$1:DA$65536,78,0),"")</f>
        <v>0</v>
      </c>
      <c r="BD116" s="34">
        <f>IFERROR(VLOOKUP(B116,'[1]1-BASE'!D$1:DA$65536,79,0),"")</f>
        <v>0</v>
      </c>
      <c r="BE116" s="34">
        <f>IFERROR(VLOOKUP(B116,'[1]1-BASE'!D$1:DA$65536,80,0),"")</f>
        <v>0</v>
      </c>
      <c r="BF116" s="34">
        <f>IFERROR(VLOOKUP(B116,'[1]1-BASE'!D$1:DA$65536,83,0),"")</f>
        <v>0</v>
      </c>
      <c r="BG116" s="34">
        <f>IFERROR(VLOOKUP(B116,'[1]1-BASE'!D$1:DA$65536,84,0),"")</f>
        <v>0</v>
      </c>
      <c r="BH116" s="34">
        <f>IFERROR(VLOOKUP(B116,'[1]1-BASE'!D$1:DA$65536,81,0),"")</f>
        <v>0</v>
      </c>
      <c r="BI116" s="34">
        <f>IFERROR(VLOOKUP(B116,'[1]1-BASE'!D$1:DA$65536,85,0),"")</f>
        <v>0</v>
      </c>
      <c r="BJ116" s="34">
        <f>IFERROR(VLOOKUP(B116,'[1]1-BASE'!D$1:DA$65536,56,0),"")</f>
        <v>0</v>
      </c>
      <c r="BK116" s="34">
        <f>IFERROR(VLOOKUP(B116,'[1]1-BASE'!D$1:DA$65536,58,0),"")</f>
        <v>0</v>
      </c>
      <c r="BL116" s="34">
        <f>IFERROR(VLOOKUP(B116,'[1]1-BASE'!D$1:DA$65536,59,0),"")</f>
        <v>0</v>
      </c>
      <c r="BM116" s="34">
        <f>IFERROR(VLOOKUP(B116,'[1]1-BASE'!D$1:DA$65536,61,0),"")</f>
        <v>0</v>
      </c>
      <c r="BN116" s="34">
        <f>IFERROR(VLOOKUP(B116,'[1]1-BASE'!D$1:DA$65536,63,0),"")</f>
        <v>0</v>
      </c>
      <c r="BO116" s="34">
        <f>IFERROR(VLOOKUP(B116,'[1]1-BASE'!D$1:DA$65536,65,0),"")</f>
        <v>0</v>
      </c>
      <c r="BP116" s="34">
        <f>IFERROR(VLOOKUP(B116,'[1]1-BASE'!D$1:DA$65536,57,0),"")</f>
        <v>0</v>
      </c>
      <c r="BQ116" s="34">
        <f>IFERROR(VLOOKUP(B116,'[1]1-BASE'!D$1:DA$65536,60,0),"")</f>
        <v>0</v>
      </c>
      <c r="BR116" s="34">
        <f>IFERROR(VLOOKUP(B116,'[1]1-BASE'!D$1:DA$65536,62,0),"")</f>
        <v>0</v>
      </c>
      <c r="BS116" s="34">
        <f>IFERROR(VLOOKUP(B116,'[1]1-BASE'!D$1:DA$65536,64,0),"")</f>
        <v>0</v>
      </c>
      <c r="BT116" s="34">
        <f>IFERROR(VLOOKUP(B116,'[1]1-BASE'!D$1:DA$65536,66,0),"")</f>
        <v>0</v>
      </c>
      <c r="BU116" s="34">
        <f>IFERROR(VLOOKUP(B116,'[1]1-BASE'!D$1:DA$65536,67,0),"")</f>
        <v>0</v>
      </c>
      <c r="BV116" s="34">
        <f>IFERROR(VLOOKUP(B116,'[1]1-BASE'!D$1:DA$65536,68,0),"")</f>
        <v>0</v>
      </c>
      <c r="BW116" s="34">
        <f>IFERROR(VLOOKUP(B116,'[1]1-BASE'!D$1:DA$65536,69,0),"")</f>
        <v>0</v>
      </c>
      <c r="BX116" s="34">
        <f>IFERROR(VLOOKUP(B116,'[1]1-BASE'!D$1:DA$65536,70,0),"")</f>
        <v>5</v>
      </c>
      <c r="BY116" s="34">
        <f>IFERROR(VLOOKUP(B116,'[1]1-BASE'!D$1:DA$65536,71,0),"")</f>
        <v>0</v>
      </c>
      <c r="BZ116" s="34">
        <f>IFERROR(VLOOKUP(B116,'[1]1-BASE'!D$1:DA$65536,72,0),"")</f>
        <v>0</v>
      </c>
      <c r="CA116" s="34">
        <f>IFERROR(VLOOKUP(B116,'[1]1-BASE'!D$1:DA$65536,73,0),"")</f>
        <v>0</v>
      </c>
      <c r="CB116" s="34">
        <f>IFERROR(VLOOKUP(B116,'[1]1-BASE'!D$1:DA$65536,74,0),"")</f>
        <v>0</v>
      </c>
      <c r="CC116" s="34">
        <f>IFERROR(VLOOKUP(B116,'[1]1-BASE'!D$1:DA$65536,75,0),"")</f>
        <v>0</v>
      </c>
      <c r="CD116" s="34">
        <f>IFERROR(VLOOKUP(B116,'[1]1-BASE'!D$1:DA$65536,82,0),"")</f>
        <v>0</v>
      </c>
    </row>
    <row r="117" spans="1:82" s="35" customFormat="1" ht="75" customHeight="1">
      <c r="A117" s="27"/>
      <c r="B117" s="28" t="s">
        <v>220</v>
      </c>
      <c r="C117" s="29" t="str">
        <f>IFERROR(VLOOKUP(B117,'[1]1-BASE'!D$1:CB$65536,2,0),"")</f>
        <v>303SDL0</v>
      </c>
      <c r="D117" s="29" t="str">
        <f>IFERROR(VLOOKUP(B117,'[1]1-BASE'!D$1:CB$65536,3,0),"")</f>
        <v>SMASH PANTS UK WO Q4</v>
      </c>
      <c r="E117" s="29" t="str">
        <f>IFERROR(VLOOKUP(B117,'[1]1-BASE'!D$1:CB$65536,4,0),"")</f>
        <v>005</v>
      </c>
      <c r="F117" s="29" t="str">
        <f>IFERROR(VLOOKUP(B117,'[1]1-BASE'!D$1:CB$65536,5,0),"")</f>
        <v>BLACK</v>
      </c>
      <c r="G117" s="27" t="str">
        <f>IFERROR(VLOOKUP(B117,'[1]1-BASE'!D$1:CB$65536,15,0),"")</f>
        <v>HIVER 2016</v>
      </c>
      <c r="H117" s="27" t="str">
        <f>IFERROR(VLOOKUP(B117,'[1]1-BASE'!D$1:CB$65536,17,0),"")</f>
        <v>WOMAN</v>
      </c>
      <c r="I117" s="30">
        <f>IFERROR(VLOOKUP(B117,'[1]1-BASE'!D$1:CB$65536,7,0),"")</f>
        <v>25</v>
      </c>
      <c r="J117" s="31">
        <f t="shared" si="2"/>
        <v>12.5</v>
      </c>
      <c r="K117" s="30">
        <f>IFERROR(VLOOKUP(B117,'[1]1-BASE'!D$1:CB$65536,8,0),"")</f>
        <v>0</v>
      </c>
      <c r="L117" s="31">
        <f t="shared" si="3"/>
        <v>0</v>
      </c>
      <c r="M117" s="29" t="str">
        <f>IFERROR(VLOOKUP(B117,'[1]1-BASE'!D$1:CB$65536,18,0),"")</f>
        <v>(vide)</v>
      </c>
      <c r="N117" s="32" t="str">
        <f>IFERROR(VLOOKUP(B117,'[1]1-BASE'!D$1:CB$65536,19,0),"")</f>
        <v>PCS</v>
      </c>
      <c r="O117" s="32">
        <f>IFERROR(VLOOKUP(B117,'[1]1-BASE'!D$1:CB$65536,20,0),"")</f>
        <v>2</v>
      </c>
      <c r="P117" s="33">
        <f>IFERROR(VLOOKUP(B117,'[1]1-BASE'!D$1:CB$65536,21,0),"")</f>
        <v>2</v>
      </c>
      <c r="Q117" s="34">
        <f>IFERROR(VLOOKUP(B117,'[1]1-BASE'!D$1:DA$65536,22,0),"")</f>
        <v>0</v>
      </c>
      <c r="R117" s="34">
        <f>IFERROR(VLOOKUP(B117,'[1]1-BASE'!D$1:DA$65536,23,0),"")</f>
        <v>0</v>
      </c>
      <c r="S117" s="34">
        <f>IFERROR(VLOOKUP(B117,'[1]1-BASE'!D$1:DA$65536,24,0),"")</f>
        <v>0</v>
      </c>
      <c r="T117" s="34">
        <f>IFERROR(VLOOKUP(B117,'[1]1-BASE'!D$1:DA$65536,25,0),"")</f>
        <v>0</v>
      </c>
      <c r="U117" s="34">
        <f>IFERROR(VLOOKUP(B117,'[1]1-BASE'!D$1:DA$65536,26,0),"")</f>
        <v>0</v>
      </c>
      <c r="V117" s="34">
        <f>IFERROR(VLOOKUP(B117,'[1]1-BASE'!D$1:DA$65536,27,0),"")</f>
        <v>0</v>
      </c>
      <c r="W117" s="34">
        <f>IFERROR(VLOOKUP(B117,'[1]1-BASE'!D$1:DA$65536,28,0),"")</f>
        <v>0</v>
      </c>
      <c r="X117" s="34">
        <f>IFERROR(VLOOKUP(B117,'[1]1-BASE'!D$1:DA$65536,29,0),"")</f>
        <v>0</v>
      </c>
      <c r="Y117" s="34">
        <f>IFERROR(VLOOKUP(B117,'[1]1-BASE'!D$1:DA$65536,30,0),"")</f>
        <v>0</v>
      </c>
      <c r="Z117" s="34">
        <f>IFERROR(VLOOKUP(B117,'[1]1-BASE'!D$1:DA$65536,31,0),"")</f>
        <v>0</v>
      </c>
      <c r="AA117" s="34">
        <f>IFERROR(VLOOKUP(B117,'[1]1-BASE'!D$1:DA$65536,32,0),"")</f>
        <v>0</v>
      </c>
      <c r="AB117" s="34">
        <f>IFERROR(VLOOKUP(B117,'[1]1-BASE'!D$1:DA$65536,33,0),"")</f>
        <v>0</v>
      </c>
      <c r="AC117" s="34">
        <f>IFERROR(VLOOKUP(B117,'[1]1-BASE'!D$1:DA$65536,34,0),"")</f>
        <v>0</v>
      </c>
      <c r="AD117" s="34">
        <f>IFERROR(VLOOKUP(B117,'[1]1-BASE'!D$1:DA$65536,35,0),"")</f>
        <v>0</v>
      </c>
      <c r="AE117" s="34">
        <f>IFERROR(VLOOKUP(B117,'[1]1-BASE'!D$1:DA$65536,36,0),"")</f>
        <v>0</v>
      </c>
      <c r="AF117" s="34">
        <f>IFERROR(VLOOKUP(B117,'[1]1-BASE'!D$1:DA$65536,37,0),"")</f>
        <v>0</v>
      </c>
      <c r="AG117" s="34">
        <f>IFERROR(VLOOKUP(B117,'[1]1-BASE'!D$1:DA$65536,38,0),"")</f>
        <v>0</v>
      </c>
      <c r="AH117" s="34">
        <f>IFERROR(VLOOKUP(B117,'[1]1-BASE'!D$1:DA$65536,39,0),"")</f>
        <v>0</v>
      </c>
      <c r="AI117" s="34">
        <f>IFERROR(VLOOKUP(B117,'[1]1-BASE'!D$1:DA$65536,40,0),"")</f>
        <v>0</v>
      </c>
      <c r="AJ117" s="34">
        <f>IFERROR(VLOOKUP(B117,'[1]1-BASE'!D$1:DA$65536,41,0),"")</f>
        <v>0</v>
      </c>
      <c r="AK117" s="34">
        <f>IFERROR(VLOOKUP(B117,'[1]1-BASE'!D$1:DA$65536,42,0),"")</f>
        <v>0</v>
      </c>
      <c r="AL117" s="34">
        <f>IFERROR(VLOOKUP(B117,'[1]1-BASE'!D$1:DA$65536,43,0),"")</f>
        <v>0</v>
      </c>
      <c r="AM117" s="34">
        <f>IFERROR(VLOOKUP(B117,'[1]1-BASE'!D$1:DA$65536,44,0),"")</f>
        <v>0</v>
      </c>
      <c r="AN117" s="34">
        <f>IFERROR(VLOOKUP(B117,'[1]1-BASE'!D$1:DA$65536,45,0),"")</f>
        <v>0</v>
      </c>
      <c r="AO117" s="34">
        <f>IFERROR(VLOOKUP(B117,'[1]1-BASE'!D$1:DA$65536,46,0),"")</f>
        <v>0</v>
      </c>
      <c r="AP117" s="34">
        <f>IFERROR(VLOOKUP(B117,'[1]1-BASE'!D$1:DA$65536,47,0),"")</f>
        <v>0</v>
      </c>
      <c r="AQ117" s="34">
        <f>IFERROR(VLOOKUP(B117,'[1]1-BASE'!D$1:DA$65536,48,0),"")</f>
        <v>0</v>
      </c>
      <c r="AR117" s="34">
        <f>IFERROR(VLOOKUP(B117,'[1]1-BASE'!D$1:DA$65536,49,0),"")</f>
        <v>0</v>
      </c>
      <c r="AS117" s="34">
        <f>IFERROR(VLOOKUP(B117,'[1]1-BASE'!D$1:DA$65536,50,0),"")</f>
        <v>0</v>
      </c>
      <c r="AT117" s="34">
        <f>IFERROR(VLOOKUP(B117,'[1]1-BASE'!D$1:DA$65536,51,0),"")</f>
        <v>0</v>
      </c>
      <c r="AU117" s="34">
        <f>IFERROR(VLOOKUP(B117,'[1]1-BASE'!D$1:DA$65536,52,0),"")</f>
        <v>0</v>
      </c>
      <c r="AV117" s="34">
        <f>IFERROR(VLOOKUP(B117,'[1]1-BASE'!D$1:DA$65536,53,0),"")</f>
        <v>0</v>
      </c>
      <c r="AW117" s="34">
        <f>IFERROR(VLOOKUP(B117,'[1]1-BASE'!D$1:DA$65536,54,0),"")</f>
        <v>0</v>
      </c>
      <c r="AX117" s="34">
        <f>IFERROR(VLOOKUP(B117,'[1]1-BASE'!D$1:DA$65536,55,0),"")</f>
        <v>0</v>
      </c>
      <c r="AY117" s="34">
        <f>IFERROR(VLOOKUP(B117,'[1]1-BASE'!D$1:DA$65536,87,0),"")</f>
        <v>0</v>
      </c>
      <c r="AZ117" s="34">
        <f>IFERROR(VLOOKUP(B117,'[1]1-BASE'!D$1:DA$65536,86,0),"")</f>
        <v>0</v>
      </c>
      <c r="BA117" s="34">
        <f>IFERROR(VLOOKUP(B117,'[1]1-BASE'!D$1:DA$65536,76,0),"")</f>
        <v>0</v>
      </c>
      <c r="BB117" s="34">
        <f>IFERROR(VLOOKUP(B117,'[1]1-BASE'!D$1:DA$65536,77,0),"")</f>
        <v>0</v>
      </c>
      <c r="BC117" s="34">
        <f>IFERROR(VLOOKUP(B117,'[1]1-BASE'!D$1:DA$65536,78,0),"")</f>
        <v>0</v>
      </c>
      <c r="BD117" s="34">
        <f>IFERROR(VLOOKUP(B117,'[1]1-BASE'!D$1:DA$65536,79,0),"")</f>
        <v>0</v>
      </c>
      <c r="BE117" s="34">
        <f>IFERROR(VLOOKUP(B117,'[1]1-BASE'!D$1:DA$65536,80,0),"")</f>
        <v>0</v>
      </c>
      <c r="BF117" s="34">
        <f>IFERROR(VLOOKUP(B117,'[1]1-BASE'!D$1:DA$65536,83,0),"")</f>
        <v>0</v>
      </c>
      <c r="BG117" s="34">
        <f>IFERROR(VLOOKUP(B117,'[1]1-BASE'!D$1:DA$65536,84,0),"")</f>
        <v>0</v>
      </c>
      <c r="BH117" s="34">
        <f>IFERROR(VLOOKUP(B117,'[1]1-BASE'!D$1:DA$65536,81,0),"")</f>
        <v>0</v>
      </c>
      <c r="BI117" s="34">
        <f>IFERROR(VLOOKUP(B117,'[1]1-BASE'!D$1:DA$65536,85,0),"")</f>
        <v>0</v>
      </c>
      <c r="BJ117" s="34">
        <f>IFERROR(VLOOKUP(B117,'[1]1-BASE'!D$1:DA$65536,56,0),"")</f>
        <v>0</v>
      </c>
      <c r="BK117" s="34">
        <f>IFERROR(VLOOKUP(B117,'[1]1-BASE'!D$1:DA$65536,58,0),"")</f>
        <v>0</v>
      </c>
      <c r="BL117" s="34">
        <f>IFERROR(VLOOKUP(B117,'[1]1-BASE'!D$1:DA$65536,59,0),"")</f>
        <v>0</v>
      </c>
      <c r="BM117" s="34">
        <f>IFERROR(VLOOKUP(B117,'[1]1-BASE'!D$1:DA$65536,61,0),"")</f>
        <v>0</v>
      </c>
      <c r="BN117" s="34">
        <f>IFERROR(VLOOKUP(B117,'[1]1-BASE'!D$1:DA$65536,63,0),"")</f>
        <v>0</v>
      </c>
      <c r="BO117" s="34">
        <f>IFERROR(VLOOKUP(B117,'[1]1-BASE'!D$1:DA$65536,65,0),"")</f>
        <v>0</v>
      </c>
      <c r="BP117" s="34">
        <f>IFERROR(VLOOKUP(B117,'[1]1-BASE'!D$1:DA$65536,57,0),"")</f>
        <v>0</v>
      </c>
      <c r="BQ117" s="34">
        <f>IFERROR(VLOOKUP(B117,'[1]1-BASE'!D$1:DA$65536,60,0),"")</f>
        <v>0</v>
      </c>
      <c r="BR117" s="34">
        <f>IFERROR(VLOOKUP(B117,'[1]1-BASE'!D$1:DA$65536,62,0),"")</f>
        <v>0</v>
      </c>
      <c r="BS117" s="34">
        <f>IFERROR(VLOOKUP(B117,'[1]1-BASE'!D$1:DA$65536,64,0),"")</f>
        <v>0</v>
      </c>
      <c r="BT117" s="34">
        <f>IFERROR(VLOOKUP(B117,'[1]1-BASE'!D$1:DA$65536,66,0),"")</f>
        <v>0</v>
      </c>
      <c r="BU117" s="34">
        <f>IFERROR(VLOOKUP(B117,'[1]1-BASE'!D$1:DA$65536,67,0),"")</f>
        <v>0</v>
      </c>
      <c r="BV117" s="34">
        <f>IFERROR(VLOOKUP(B117,'[1]1-BASE'!D$1:DA$65536,68,0),"")</f>
        <v>1</v>
      </c>
      <c r="BW117" s="34">
        <f>IFERROR(VLOOKUP(B117,'[1]1-BASE'!D$1:DA$65536,69,0),"")</f>
        <v>0</v>
      </c>
      <c r="BX117" s="34">
        <f>IFERROR(VLOOKUP(B117,'[1]1-BASE'!D$1:DA$65536,70,0),"")</f>
        <v>1</v>
      </c>
      <c r="BY117" s="34">
        <f>IFERROR(VLOOKUP(B117,'[1]1-BASE'!D$1:DA$65536,71,0),"")</f>
        <v>0</v>
      </c>
      <c r="BZ117" s="34">
        <f>IFERROR(VLOOKUP(B117,'[1]1-BASE'!D$1:DA$65536,72,0),"")</f>
        <v>0</v>
      </c>
      <c r="CA117" s="34">
        <f>IFERROR(VLOOKUP(B117,'[1]1-BASE'!D$1:DA$65536,73,0),"")</f>
        <v>0</v>
      </c>
      <c r="CB117" s="34">
        <f>IFERROR(VLOOKUP(B117,'[1]1-BASE'!D$1:DA$65536,74,0),"")</f>
        <v>0</v>
      </c>
      <c r="CC117" s="34">
        <f>IFERROR(VLOOKUP(B117,'[1]1-BASE'!D$1:DA$65536,75,0),"")</f>
        <v>0</v>
      </c>
      <c r="CD117" s="34">
        <f>IFERROR(VLOOKUP(B117,'[1]1-BASE'!D$1:DA$65536,82,0),"")</f>
        <v>0</v>
      </c>
    </row>
    <row r="118" spans="1:82" s="35" customFormat="1" ht="75" customHeight="1">
      <c r="A118" s="27"/>
      <c r="B118" s="28" t="s">
        <v>221</v>
      </c>
      <c r="C118" s="29" t="str">
        <f>IFERROR(VLOOKUP(B118,'[1]1-BASE'!D$1:CB$65536,2,0),"")</f>
        <v>303SDL0_UFO</v>
      </c>
      <c r="D118" s="29" t="str">
        <f>IFERROR(VLOOKUP(B118,'[1]1-BASE'!D$1:CB$65536,3,0),"")</f>
        <v>SMASH PANTS UK WO Q4 FOOT ASYLUM</v>
      </c>
      <c r="E118" s="29" t="str">
        <f>IFERROR(VLOOKUP(B118,'[1]1-BASE'!D$1:CB$65536,4,0),"")</f>
        <v>005</v>
      </c>
      <c r="F118" s="29" t="str">
        <f>IFERROR(VLOOKUP(B118,'[1]1-BASE'!D$1:CB$65536,5,0),"")</f>
        <v>BLACK</v>
      </c>
      <c r="G118" s="27" t="str">
        <f>IFERROR(VLOOKUP(B118,'[1]1-BASE'!D$1:CB$65536,15,0),"")</f>
        <v>HIVER 2016</v>
      </c>
      <c r="H118" s="27" t="str">
        <f>IFERROR(VLOOKUP(B118,'[1]1-BASE'!D$1:CB$65536,17,0),"")</f>
        <v>WOMAN</v>
      </c>
      <c r="I118" s="30">
        <f>IFERROR(VLOOKUP(B118,'[1]1-BASE'!D$1:CB$65536,7,0),"")</f>
        <v>0</v>
      </c>
      <c r="J118" s="31">
        <f t="shared" ref="J118:J175" si="4">IFERROR(I118/2,"")</f>
        <v>0</v>
      </c>
      <c r="K118" s="30">
        <f>IFERROR(VLOOKUP(B118,'[1]1-BASE'!D$1:CB$65536,8,0),"")</f>
        <v>0</v>
      </c>
      <c r="L118" s="31">
        <f t="shared" ref="L118:L175" si="5">IFERROR(K118/2,"")</f>
        <v>0</v>
      </c>
      <c r="M118" s="29" t="str">
        <f>IFERROR(VLOOKUP(B118,'[1]1-BASE'!D$1:CB$65536,18,0),"")</f>
        <v>(vide)</v>
      </c>
      <c r="N118" s="32" t="str">
        <f>IFERROR(VLOOKUP(B118,'[1]1-BASE'!D$1:CB$65536,19,0),"")</f>
        <v>PCS</v>
      </c>
      <c r="O118" s="32">
        <f>IFERROR(VLOOKUP(B118,'[1]1-BASE'!D$1:CB$65536,20,0),"")</f>
        <v>5</v>
      </c>
      <c r="P118" s="33">
        <f>IFERROR(VLOOKUP(B118,'[1]1-BASE'!D$1:CB$65536,21,0),"")</f>
        <v>5</v>
      </c>
      <c r="Q118" s="34">
        <f>IFERROR(VLOOKUP(B118,'[1]1-BASE'!D$1:DA$65536,22,0),"")</f>
        <v>0</v>
      </c>
      <c r="R118" s="34">
        <f>IFERROR(VLOOKUP(B118,'[1]1-BASE'!D$1:DA$65536,23,0),"")</f>
        <v>0</v>
      </c>
      <c r="S118" s="34">
        <f>IFERROR(VLOOKUP(B118,'[1]1-BASE'!D$1:DA$65536,24,0),"")</f>
        <v>0</v>
      </c>
      <c r="T118" s="34">
        <f>IFERROR(VLOOKUP(B118,'[1]1-BASE'!D$1:DA$65536,25,0),"")</f>
        <v>0</v>
      </c>
      <c r="U118" s="34">
        <f>IFERROR(VLOOKUP(B118,'[1]1-BASE'!D$1:DA$65536,26,0),"")</f>
        <v>0</v>
      </c>
      <c r="V118" s="34">
        <f>IFERROR(VLOOKUP(B118,'[1]1-BASE'!D$1:DA$65536,27,0),"")</f>
        <v>0</v>
      </c>
      <c r="W118" s="34">
        <f>IFERROR(VLOOKUP(B118,'[1]1-BASE'!D$1:DA$65536,28,0),"")</f>
        <v>0</v>
      </c>
      <c r="X118" s="34">
        <f>IFERROR(VLOOKUP(B118,'[1]1-BASE'!D$1:DA$65536,29,0),"")</f>
        <v>0</v>
      </c>
      <c r="Y118" s="34">
        <f>IFERROR(VLOOKUP(B118,'[1]1-BASE'!D$1:DA$65536,30,0),"")</f>
        <v>0</v>
      </c>
      <c r="Z118" s="34">
        <f>IFERROR(VLOOKUP(B118,'[1]1-BASE'!D$1:DA$65536,31,0),"")</f>
        <v>0</v>
      </c>
      <c r="AA118" s="34">
        <f>IFERROR(VLOOKUP(B118,'[1]1-BASE'!D$1:DA$65536,32,0),"")</f>
        <v>0</v>
      </c>
      <c r="AB118" s="34">
        <f>IFERROR(VLOOKUP(B118,'[1]1-BASE'!D$1:DA$65536,33,0),"")</f>
        <v>0</v>
      </c>
      <c r="AC118" s="34">
        <f>IFERROR(VLOOKUP(B118,'[1]1-BASE'!D$1:DA$65536,34,0),"")</f>
        <v>0</v>
      </c>
      <c r="AD118" s="34">
        <f>IFERROR(VLOOKUP(B118,'[1]1-BASE'!D$1:DA$65536,35,0),"")</f>
        <v>0</v>
      </c>
      <c r="AE118" s="34">
        <f>IFERROR(VLOOKUP(B118,'[1]1-BASE'!D$1:DA$65536,36,0),"")</f>
        <v>0</v>
      </c>
      <c r="AF118" s="34">
        <f>IFERROR(VLOOKUP(B118,'[1]1-BASE'!D$1:DA$65536,37,0),"")</f>
        <v>0</v>
      </c>
      <c r="AG118" s="34">
        <f>IFERROR(VLOOKUP(B118,'[1]1-BASE'!D$1:DA$65536,38,0),"")</f>
        <v>0</v>
      </c>
      <c r="AH118" s="34">
        <f>IFERROR(VLOOKUP(B118,'[1]1-BASE'!D$1:DA$65536,39,0),"")</f>
        <v>0</v>
      </c>
      <c r="AI118" s="34">
        <f>IFERROR(VLOOKUP(B118,'[1]1-BASE'!D$1:DA$65536,40,0),"")</f>
        <v>0</v>
      </c>
      <c r="AJ118" s="34">
        <f>IFERROR(VLOOKUP(B118,'[1]1-BASE'!D$1:DA$65536,41,0),"")</f>
        <v>0</v>
      </c>
      <c r="AK118" s="34">
        <f>IFERROR(VLOOKUP(B118,'[1]1-BASE'!D$1:DA$65536,42,0),"")</f>
        <v>0</v>
      </c>
      <c r="AL118" s="34">
        <f>IFERROR(VLOOKUP(B118,'[1]1-BASE'!D$1:DA$65536,43,0),"")</f>
        <v>0</v>
      </c>
      <c r="AM118" s="34">
        <f>IFERROR(VLOOKUP(B118,'[1]1-BASE'!D$1:DA$65536,44,0),"")</f>
        <v>0</v>
      </c>
      <c r="AN118" s="34">
        <f>IFERROR(VLOOKUP(B118,'[1]1-BASE'!D$1:DA$65536,45,0),"")</f>
        <v>0</v>
      </c>
      <c r="AO118" s="34">
        <f>IFERROR(VLOOKUP(B118,'[1]1-BASE'!D$1:DA$65536,46,0),"")</f>
        <v>0</v>
      </c>
      <c r="AP118" s="34">
        <f>IFERROR(VLOOKUP(B118,'[1]1-BASE'!D$1:DA$65536,47,0),"")</f>
        <v>0</v>
      </c>
      <c r="AQ118" s="34">
        <f>IFERROR(VLOOKUP(B118,'[1]1-BASE'!D$1:DA$65536,48,0),"")</f>
        <v>0</v>
      </c>
      <c r="AR118" s="34">
        <f>IFERROR(VLOOKUP(B118,'[1]1-BASE'!D$1:DA$65536,49,0),"")</f>
        <v>0</v>
      </c>
      <c r="AS118" s="34">
        <f>IFERROR(VLOOKUP(B118,'[1]1-BASE'!D$1:DA$65536,50,0),"")</f>
        <v>0</v>
      </c>
      <c r="AT118" s="34">
        <f>IFERROR(VLOOKUP(B118,'[1]1-BASE'!D$1:DA$65536,51,0),"")</f>
        <v>0</v>
      </c>
      <c r="AU118" s="34">
        <f>IFERROR(VLOOKUP(B118,'[1]1-BASE'!D$1:DA$65536,52,0),"")</f>
        <v>0</v>
      </c>
      <c r="AV118" s="34">
        <f>IFERROR(VLOOKUP(B118,'[1]1-BASE'!D$1:DA$65536,53,0),"")</f>
        <v>0</v>
      </c>
      <c r="AW118" s="34">
        <f>IFERROR(VLOOKUP(B118,'[1]1-BASE'!D$1:DA$65536,54,0),"")</f>
        <v>0</v>
      </c>
      <c r="AX118" s="34">
        <f>IFERROR(VLOOKUP(B118,'[1]1-BASE'!D$1:DA$65536,55,0),"")</f>
        <v>0</v>
      </c>
      <c r="AY118" s="34">
        <f>IFERROR(VLOOKUP(B118,'[1]1-BASE'!D$1:DA$65536,87,0),"")</f>
        <v>0</v>
      </c>
      <c r="AZ118" s="34">
        <f>IFERROR(VLOOKUP(B118,'[1]1-BASE'!D$1:DA$65536,86,0),"")</f>
        <v>0</v>
      </c>
      <c r="BA118" s="34">
        <f>IFERROR(VLOOKUP(B118,'[1]1-BASE'!D$1:DA$65536,76,0),"")</f>
        <v>0</v>
      </c>
      <c r="BB118" s="34">
        <f>IFERROR(VLOOKUP(B118,'[1]1-BASE'!D$1:DA$65536,77,0),"")</f>
        <v>0</v>
      </c>
      <c r="BC118" s="34">
        <f>IFERROR(VLOOKUP(B118,'[1]1-BASE'!D$1:DA$65536,78,0),"")</f>
        <v>0</v>
      </c>
      <c r="BD118" s="34">
        <f>IFERROR(VLOOKUP(B118,'[1]1-BASE'!D$1:DA$65536,79,0),"")</f>
        <v>0</v>
      </c>
      <c r="BE118" s="34">
        <f>IFERROR(VLOOKUP(B118,'[1]1-BASE'!D$1:DA$65536,80,0),"")</f>
        <v>0</v>
      </c>
      <c r="BF118" s="34">
        <f>IFERROR(VLOOKUP(B118,'[1]1-BASE'!D$1:DA$65536,83,0),"")</f>
        <v>0</v>
      </c>
      <c r="BG118" s="34">
        <f>IFERROR(VLOOKUP(B118,'[1]1-BASE'!D$1:DA$65536,84,0),"")</f>
        <v>0</v>
      </c>
      <c r="BH118" s="34">
        <f>IFERROR(VLOOKUP(B118,'[1]1-BASE'!D$1:DA$65536,81,0),"")</f>
        <v>0</v>
      </c>
      <c r="BI118" s="34">
        <f>IFERROR(VLOOKUP(B118,'[1]1-BASE'!D$1:DA$65536,85,0),"")</f>
        <v>0</v>
      </c>
      <c r="BJ118" s="34">
        <f>IFERROR(VLOOKUP(B118,'[1]1-BASE'!D$1:DA$65536,56,0),"")</f>
        <v>0</v>
      </c>
      <c r="BK118" s="34">
        <f>IFERROR(VLOOKUP(B118,'[1]1-BASE'!D$1:DA$65536,58,0),"")</f>
        <v>0</v>
      </c>
      <c r="BL118" s="34">
        <f>IFERROR(VLOOKUP(B118,'[1]1-BASE'!D$1:DA$65536,59,0),"")</f>
        <v>0</v>
      </c>
      <c r="BM118" s="34">
        <f>IFERROR(VLOOKUP(B118,'[1]1-BASE'!D$1:DA$65536,61,0),"")</f>
        <v>0</v>
      </c>
      <c r="BN118" s="34">
        <f>IFERROR(VLOOKUP(B118,'[1]1-BASE'!D$1:DA$65536,63,0),"")</f>
        <v>0</v>
      </c>
      <c r="BO118" s="34">
        <f>IFERROR(VLOOKUP(B118,'[1]1-BASE'!D$1:DA$65536,65,0),"")</f>
        <v>0</v>
      </c>
      <c r="BP118" s="34">
        <f>IFERROR(VLOOKUP(B118,'[1]1-BASE'!D$1:DA$65536,57,0),"")</f>
        <v>0</v>
      </c>
      <c r="BQ118" s="34">
        <f>IFERROR(VLOOKUP(B118,'[1]1-BASE'!D$1:DA$65536,60,0),"")</f>
        <v>0</v>
      </c>
      <c r="BR118" s="34">
        <f>IFERROR(VLOOKUP(B118,'[1]1-BASE'!D$1:DA$65536,62,0),"")</f>
        <v>0</v>
      </c>
      <c r="BS118" s="34">
        <f>IFERROR(VLOOKUP(B118,'[1]1-BASE'!D$1:DA$65536,64,0),"")</f>
        <v>0</v>
      </c>
      <c r="BT118" s="34">
        <f>IFERROR(VLOOKUP(B118,'[1]1-BASE'!D$1:DA$65536,66,0),"")</f>
        <v>0</v>
      </c>
      <c r="BU118" s="34">
        <f>IFERROR(VLOOKUP(B118,'[1]1-BASE'!D$1:DA$65536,67,0),"")</f>
        <v>0</v>
      </c>
      <c r="BV118" s="34">
        <f>IFERROR(VLOOKUP(B118,'[1]1-BASE'!D$1:DA$65536,68,0),"")</f>
        <v>0</v>
      </c>
      <c r="BW118" s="34">
        <f>IFERROR(VLOOKUP(B118,'[1]1-BASE'!D$1:DA$65536,69,0),"")</f>
        <v>2</v>
      </c>
      <c r="BX118" s="34">
        <f>IFERROR(VLOOKUP(B118,'[1]1-BASE'!D$1:DA$65536,70,0),"")</f>
        <v>2</v>
      </c>
      <c r="BY118" s="34">
        <f>IFERROR(VLOOKUP(B118,'[1]1-BASE'!D$1:DA$65536,71,0),"")</f>
        <v>1</v>
      </c>
      <c r="BZ118" s="34">
        <f>IFERROR(VLOOKUP(B118,'[1]1-BASE'!D$1:DA$65536,72,0),"")</f>
        <v>0</v>
      </c>
      <c r="CA118" s="34">
        <f>IFERROR(VLOOKUP(B118,'[1]1-BASE'!D$1:DA$65536,73,0),"")</f>
        <v>0</v>
      </c>
      <c r="CB118" s="34">
        <f>IFERROR(VLOOKUP(B118,'[1]1-BASE'!D$1:DA$65536,74,0),"")</f>
        <v>0</v>
      </c>
      <c r="CC118" s="34">
        <f>IFERROR(VLOOKUP(B118,'[1]1-BASE'!D$1:DA$65536,75,0),"")</f>
        <v>0</v>
      </c>
      <c r="CD118" s="34">
        <f>IFERROR(VLOOKUP(B118,'[1]1-BASE'!D$1:DA$65536,82,0),"")</f>
        <v>0</v>
      </c>
    </row>
    <row r="119" spans="1:82" s="35" customFormat="1" ht="75" customHeight="1">
      <c r="A119" s="27"/>
      <c r="B119" s="28" t="s">
        <v>222</v>
      </c>
      <c r="C119" s="29" t="str">
        <f>IFERROR(VLOOKUP(B119,'[1]1-BASE'!D$1:CB$65536,2,0),"")</f>
        <v>303SDL0_UJD</v>
      </c>
      <c r="D119" s="29" t="str">
        <f>IFERROR(VLOOKUP(B119,'[1]1-BASE'!D$1:CB$65536,3,0),"")</f>
        <v>SMASH PANTS UK WO Q4 JD SPORT</v>
      </c>
      <c r="E119" s="29" t="str">
        <f>IFERROR(VLOOKUP(B119,'[1]1-BASE'!D$1:CB$65536,4,0),"")</f>
        <v>005</v>
      </c>
      <c r="F119" s="29" t="str">
        <f>IFERROR(VLOOKUP(B119,'[1]1-BASE'!D$1:CB$65536,5,0),"")</f>
        <v>BLACK</v>
      </c>
      <c r="G119" s="27" t="str">
        <f>IFERROR(VLOOKUP(B119,'[1]1-BASE'!D$1:CB$65536,15,0),"")</f>
        <v>HIVER 2016</v>
      </c>
      <c r="H119" s="27" t="str">
        <f>IFERROR(VLOOKUP(B119,'[1]1-BASE'!D$1:CB$65536,17,0),"")</f>
        <v>WOMAN</v>
      </c>
      <c r="I119" s="30">
        <f>IFERROR(VLOOKUP(B119,'[1]1-BASE'!D$1:CB$65536,7,0),"")</f>
        <v>0</v>
      </c>
      <c r="J119" s="31">
        <f t="shared" si="4"/>
        <v>0</v>
      </c>
      <c r="K119" s="30">
        <f>IFERROR(VLOOKUP(B119,'[1]1-BASE'!D$1:CB$65536,8,0),"")</f>
        <v>0</v>
      </c>
      <c r="L119" s="31">
        <f t="shared" si="5"/>
        <v>0</v>
      </c>
      <c r="M119" s="29" t="str">
        <f>IFERROR(VLOOKUP(B119,'[1]1-BASE'!D$1:CB$65536,18,0),"")</f>
        <v>(vide)</v>
      </c>
      <c r="N119" s="32" t="str">
        <f>IFERROR(VLOOKUP(B119,'[1]1-BASE'!D$1:CB$65536,19,0),"")</f>
        <v>PCS</v>
      </c>
      <c r="O119" s="32">
        <f>IFERROR(VLOOKUP(B119,'[1]1-BASE'!D$1:CB$65536,20,0),"")</f>
        <v>50</v>
      </c>
      <c r="P119" s="33">
        <f>IFERROR(VLOOKUP(B119,'[1]1-BASE'!D$1:CB$65536,21,0),"")</f>
        <v>50</v>
      </c>
      <c r="Q119" s="34">
        <f>IFERROR(VLOOKUP(B119,'[1]1-BASE'!D$1:DA$65536,22,0),"")</f>
        <v>0</v>
      </c>
      <c r="R119" s="34">
        <f>IFERROR(VLOOKUP(B119,'[1]1-BASE'!D$1:DA$65536,23,0),"")</f>
        <v>0</v>
      </c>
      <c r="S119" s="34">
        <f>IFERROR(VLOOKUP(B119,'[1]1-BASE'!D$1:DA$65536,24,0),"")</f>
        <v>0</v>
      </c>
      <c r="T119" s="34">
        <f>IFERROR(VLOOKUP(B119,'[1]1-BASE'!D$1:DA$65536,25,0),"")</f>
        <v>0</v>
      </c>
      <c r="U119" s="34">
        <f>IFERROR(VLOOKUP(B119,'[1]1-BASE'!D$1:DA$65536,26,0),"")</f>
        <v>0</v>
      </c>
      <c r="V119" s="34">
        <f>IFERROR(VLOOKUP(B119,'[1]1-BASE'!D$1:DA$65536,27,0),"")</f>
        <v>0</v>
      </c>
      <c r="W119" s="34">
        <f>IFERROR(VLOOKUP(B119,'[1]1-BASE'!D$1:DA$65536,28,0),"")</f>
        <v>0</v>
      </c>
      <c r="X119" s="34">
        <f>IFERROR(VLOOKUP(B119,'[1]1-BASE'!D$1:DA$65536,29,0),"")</f>
        <v>0</v>
      </c>
      <c r="Y119" s="34">
        <f>IFERROR(VLOOKUP(B119,'[1]1-BASE'!D$1:DA$65536,30,0),"")</f>
        <v>0</v>
      </c>
      <c r="Z119" s="34">
        <f>IFERROR(VLOOKUP(B119,'[1]1-BASE'!D$1:DA$65536,31,0),"")</f>
        <v>0</v>
      </c>
      <c r="AA119" s="34">
        <f>IFERROR(VLOOKUP(B119,'[1]1-BASE'!D$1:DA$65536,32,0),"")</f>
        <v>0</v>
      </c>
      <c r="AB119" s="34">
        <f>IFERROR(VLOOKUP(B119,'[1]1-BASE'!D$1:DA$65536,33,0),"")</f>
        <v>0</v>
      </c>
      <c r="AC119" s="34">
        <f>IFERROR(VLOOKUP(B119,'[1]1-BASE'!D$1:DA$65536,34,0),"")</f>
        <v>0</v>
      </c>
      <c r="AD119" s="34">
        <f>IFERROR(VLOOKUP(B119,'[1]1-BASE'!D$1:DA$65536,35,0),"")</f>
        <v>0</v>
      </c>
      <c r="AE119" s="34">
        <f>IFERROR(VLOOKUP(B119,'[1]1-BASE'!D$1:DA$65536,36,0),"")</f>
        <v>0</v>
      </c>
      <c r="AF119" s="34">
        <f>IFERROR(VLOOKUP(B119,'[1]1-BASE'!D$1:DA$65536,37,0),"")</f>
        <v>0</v>
      </c>
      <c r="AG119" s="34">
        <f>IFERROR(VLOOKUP(B119,'[1]1-BASE'!D$1:DA$65536,38,0),"")</f>
        <v>0</v>
      </c>
      <c r="AH119" s="34">
        <f>IFERROR(VLOOKUP(B119,'[1]1-BASE'!D$1:DA$65536,39,0),"")</f>
        <v>0</v>
      </c>
      <c r="AI119" s="34">
        <f>IFERROR(VLOOKUP(B119,'[1]1-BASE'!D$1:DA$65536,40,0),"")</f>
        <v>0</v>
      </c>
      <c r="AJ119" s="34">
        <f>IFERROR(VLOOKUP(B119,'[1]1-BASE'!D$1:DA$65536,41,0),"")</f>
        <v>0</v>
      </c>
      <c r="AK119" s="34">
        <f>IFERROR(VLOOKUP(B119,'[1]1-BASE'!D$1:DA$65536,42,0),"")</f>
        <v>0</v>
      </c>
      <c r="AL119" s="34">
        <f>IFERROR(VLOOKUP(B119,'[1]1-BASE'!D$1:DA$65536,43,0),"")</f>
        <v>0</v>
      </c>
      <c r="AM119" s="34">
        <f>IFERROR(VLOOKUP(B119,'[1]1-BASE'!D$1:DA$65536,44,0),"")</f>
        <v>0</v>
      </c>
      <c r="AN119" s="34">
        <f>IFERROR(VLOOKUP(B119,'[1]1-BASE'!D$1:DA$65536,45,0),"")</f>
        <v>0</v>
      </c>
      <c r="AO119" s="34">
        <f>IFERROR(VLOOKUP(B119,'[1]1-BASE'!D$1:DA$65536,46,0),"")</f>
        <v>0</v>
      </c>
      <c r="AP119" s="34">
        <f>IFERROR(VLOOKUP(B119,'[1]1-BASE'!D$1:DA$65536,47,0),"")</f>
        <v>0</v>
      </c>
      <c r="AQ119" s="34">
        <f>IFERROR(VLOOKUP(B119,'[1]1-BASE'!D$1:DA$65536,48,0),"")</f>
        <v>0</v>
      </c>
      <c r="AR119" s="34">
        <f>IFERROR(VLOOKUP(B119,'[1]1-BASE'!D$1:DA$65536,49,0),"")</f>
        <v>0</v>
      </c>
      <c r="AS119" s="34">
        <f>IFERROR(VLOOKUP(B119,'[1]1-BASE'!D$1:DA$65536,50,0),"")</f>
        <v>0</v>
      </c>
      <c r="AT119" s="34">
        <f>IFERROR(VLOOKUP(B119,'[1]1-BASE'!D$1:DA$65536,51,0),"")</f>
        <v>0</v>
      </c>
      <c r="AU119" s="34">
        <f>IFERROR(VLOOKUP(B119,'[1]1-BASE'!D$1:DA$65536,52,0),"")</f>
        <v>0</v>
      </c>
      <c r="AV119" s="34">
        <f>IFERROR(VLOOKUP(B119,'[1]1-BASE'!D$1:DA$65536,53,0),"")</f>
        <v>0</v>
      </c>
      <c r="AW119" s="34">
        <f>IFERROR(VLOOKUP(B119,'[1]1-BASE'!D$1:DA$65536,54,0),"")</f>
        <v>0</v>
      </c>
      <c r="AX119" s="34">
        <f>IFERROR(VLOOKUP(B119,'[1]1-BASE'!D$1:DA$65536,55,0),"")</f>
        <v>0</v>
      </c>
      <c r="AY119" s="34">
        <f>IFERROR(VLOOKUP(B119,'[1]1-BASE'!D$1:DA$65536,87,0),"")</f>
        <v>0</v>
      </c>
      <c r="AZ119" s="34">
        <f>IFERROR(VLOOKUP(B119,'[1]1-BASE'!D$1:DA$65536,86,0),"")</f>
        <v>0</v>
      </c>
      <c r="BA119" s="34">
        <f>IFERROR(VLOOKUP(B119,'[1]1-BASE'!D$1:DA$65536,76,0),"")</f>
        <v>0</v>
      </c>
      <c r="BB119" s="34">
        <f>IFERROR(VLOOKUP(B119,'[1]1-BASE'!D$1:DA$65536,77,0),"")</f>
        <v>0</v>
      </c>
      <c r="BC119" s="34">
        <f>IFERROR(VLOOKUP(B119,'[1]1-BASE'!D$1:DA$65536,78,0),"")</f>
        <v>0</v>
      </c>
      <c r="BD119" s="34">
        <f>IFERROR(VLOOKUP(B119,'[1]1-BASE'!D$1:DA$65536,79,0),"")</f>
        <v>0</v>
      </c>
      <c r="BE119" s="34">
        <f>IFERROR(VLOOKUP(B119,'[1]1-BASE'!D$1:DA$65536,80,0),"")</f>
        <v>0</v>
      </c>
      <c r="BF119" s="34">
        <f>IFERROR(VLOOKUP(B119,'[1]1-BASE'!D$1:DA$65536,83,0),"")</f>
        <v>0</v>
      </c>
      <c r="BG119" s="34">
        <f>IFERROR(VLOOKUP(B119,'[1]1-BASE'!D$1:DA$65536,84,0),"")</f>
        <v>0</v>
      </c>
      <c r="BH119" s="34">
        <f>IFERROR(VLOOKUP(B119,'[1]1-BASE'!D$1:DA$65536,81,0),"")</f>
        <v>0</v>
      </c>
      <c r="BI119" s="34">
        <f>IFERROR(VLOOKUP(B119,'[1]1-BASE'!D$1:DA$65536,85,0),"")</f>
        <v>0</v>
      </c>
      <c r="BJ119" s="34">
        <f>IFERROR(VLOOKUP(B119,'[1]1-BASE'!D$1:DA$65536,56,0),"")</f>
        <v>0</v>
      </c>
      <c r="BK119" s="34">
        <f>IFERROR(VLOOKUP(B119,'[1]1-BASE'!D$1:DA$65536,58,0),"")</f>
        <v>0</v>
      </c>
      <c r="BL119" s="34">
        <f>IFERROR(VLOOKUP(B119,'[1]1-BASE'!D$1:DA$65536,59,0),"")</f>
        <v>0</v>
      </c>
      <c r="BM119" s="34">
        <f>IFERROR(VLOOKUP(B119,'[1]1-BASE'!D$1:DA$65536,61,0),"")</f>
        <v>0</v>
      </c>
      <c r="BN119" s="34">
        <f>IFERROR(VLOOKUP(B119,'[1]1-BASE'!D$1:DA$65536,63,0),"")</f>
        <v>0</v>
      </c>
      <c r="BO119" s="34">
        <f>IFERROR(VLOOKUP(B119,'[1]1-BASE'!D$1:DA$65536,65,0),"")</f>
        <v>0</v>
      </c>
      <c r="BP119" s="34">
        <f>IFERROR(VLOOKUP(B119,'[1]1-BASE'!D$1:DA$65536,57,0),"")</f>
        <v>0</v>
      </c>
      <c r="BQ119" s="34">
        <f>IFERROR(VLOOKUP(B119,'[1]1-BASE'!D$1:DA$65536,60,0),"")</f>
        <v>0</v>
      </c>
      <c r="BR119" s="34">
        <f>IFERROR(VLOOKUP(B119,'[1]1-BASE'!D$1:DA$65536,62,0),"")</f>
        <v>0</v>
      </c>
      <c r="BS119" s="34">
        <f>IFERROR(VLOOKUP(B119,'[1]1-BASE'!D$1:DA$65536,64,0),"")</f>
        <v>0</v>
      </c>
      <c r="BT119" s="34">
        <f>IFERROR(VLOOKUP(B119,'[1]1-BASE'!D$1:DA$65536,66,0),"")</f>
        <v>0</v>
      </c>
      <c r="BU119" s="34">
        <f>IFERROR(VLOOKUP(B119,'[1]1-BASE'!D$1:DA$65536,67,0),"")</f>
        <v>0</v>
      </c>
      <c r="BV119" s="34">
        <f>IFERROR(VLOOKUP(B119,'[1]1-BASE'!D$1:DA$65536,68,0),"")</f>
        <v>9</v>
      </c>
      <c r="BW119" s="34">
        <f>IFERROR(VLOOKUP(B119,'[1]1-BASE'!D$1:DA$65536,69,0),"")</f>
        <v>15</v>
      </c>
      <c r="BX119" s="34">
        <f>IFERROR(VLOOKUP(B119,'[1]1-BASE'!D$1:DA$65536,70,0),"")</f>
        <v>14</v>
      </c>
      <c r="BY119" s="34">
        <f>IFERROR(VLOOKUP(B119,'[1]1-BASE'!D$1:DA$65536,71,0),"")</f>
        <v>12</v>
      </c>
      <c r="BZ119" s="34">
        <f>IFERROR(VLOOKUP(B119,'[1]1-BASE'!D$1:DA$65536,72,0),"")</f>
        <v>0</v>
      </c>
      <c r="CA119" s="34">
        <f>IFERROR(VLOOKUP(B119,'[1]1-BASE'!D$1:DA$65536,73,0),"")</f>
        <v>0</v>
      </c>
      <c r="CB119" s="34">
        <f>IFERROR(VLOOKUP(B119,'[1]1-BASE'!D$1:DA$65536,74,0),"")</f>
        <v>0</v>
      </c>
      <c r="CC119" s="34">
        <f>IFERROR(VLOOKUP(B119,'[1]1-BASE'!D$1:DA$65536,75,0),"")</f>
        <v>0</v>
      </c>
      <c r="CD119" s="34">
        <f>IFERROR(VLOOKUP(B119,'[1]1-BASE'!D$1:DA$65536,82,0),"")</f>
        <v>0</v>
      </c>
    </row>
    <row r="120" spans="1:82" s="35" customFormat="1" ht="75" customHeight="1">
      <c r="A120" s="27"/>
      <c r="B120" s="28" t="s">
        <v>223</v>
      </c>
      <c r="C120" s="29" t="str">
        <f>IFERROR(VLOOKUP(B120,'[1]1-BASE'!D$1:CB$65536,2,0),"")</f>
        <v>303SDM0_UJD</v>
      </c>
      <c r="D120" s="29" t="str">
        <f>IFERROR(VLOOKUP(B120,'[1]1-BASE'!D$1:CB$65536,3,0),"")</f>
        <v>ZEBERDEE PANTS UK WO Q4 JD SPORT</v>
      </c>
      <c r="E120" s="29" t="str">
        <f>IFERROR(VLOOKUP(B120,'[1]1-BASE'!D$1:CB$65536,4,0),"")</f>
        <v>005</v>
      </c>
      <c r="F120" s="29" t="str">
        <f>IFERROR(VLOOKUP(B120,'[1]1-BASE'!D$1:CB$65536,5,0),"")</f>
        <v>BLACK</v>
      </c>
      <c r="G120" s="27" t="str">
        <f>IFERROR(VLOOKUP(B120,'[1]1-BASE'!D$1:CB$65536,15,0),"")</f>
        <v>HIVER 2016</v>
      </c>
      <c r="H120" s="27" t="str">
        <f>IFERROR(VLOOKUP(B120,'[1]1-BASE'!D$1:CB$65536,17,0),"")</f>
        <v>WOMAN</v>
      </c>
      <c r="I120" s="30">
        <f>IFERROR(VLOOKUP(B120,'[1]1-BASE'!D$1:CB$65536,7,0),"")</f>
        <v>0</v>
      </c>
      <c r="J120" s="31">
        <f t="shared" si="4"/>
        <v>0</v>
      </c>
      <c r="K120" s="30">
        <f>IFERROR(VLOOKUP(B120,'[1]1-BASE'!D$1:CB$65536,8,0),"")</f>
        <v>0</v>
      </c>
      <c r="L120" s="31">
        <f t="shared" si="5"/>
        <v>0</v>
      </c>
      <c r="M120" s="29" t="str">
        <f>IFERROR(VLOOKUP(B120,'[1]1-BASE'!D$1:CB$65536,18,0),"")</f>
        <v>(vide)</v>
      </c>
      <c r="N120" s="32" t="str">
        <f>IFERROR(VLOOKUP(B120,'[1]1-BASE'!D$1:CB$65536,19,0),"")</f>
        <v>PCS</v>
      </c>
      <c r="O120" s="32">
        <f>IFERROR(VLOOKUP(B120,'[1]1-BASE'!D$1:CB$65536,20,0),"")</f>
        <v>22</v>
      </c>
      <c r="P120" s="33">
        <f>IFERROR(VLOOKUP(B120,'[1]1-BASE'!D$1:CB$65536,21,0),"")</f>
        <v>22</v>
      </c>
      <c r="Q120" s="34">
        <f>IFERROR(VLOOKUP(B120,'[1]1-BASE'!D$1:DA$65536,22,0),"")</f>
        <v>0</v>
      </c>
      <c r="R120" s="34">
        <f>IFERROR(VLOOKUP(B120,'[1]1-BASE'!D$1:DA$65536,23,0),"")</f>
        <v>0</v>
      </c>
      <c r="S120" s="34">
        <f>IFERROR(VLOOKUP(B120,'[1]1-BASE'!D$1:DA$65536,24,0),"")</f>
        <v>0</v>
      </c>
      <c r="T120" s="34">
        <f>IFERROR(VLOOKUP(B120,'[1]1-BASE'!D$1:DA$65536,25,0),"")</f>
        <v>0</v>
      </c>
      <c r="U120" s="34">
        <f>IFERROR(VLOOKUP(B120,'[1]1-BASE'!D$1:DA$65536,26,0),"")</f>
        <v>0</v>
      </c>
      <c r="V120" s="34">
        <f>IFERROR(VLOOKUP(B120,'[1]1-BASE'!D$1:DA$65536,27,0),"")</f>
        <v>0</v>
      </c>
      <c r="W120" s="34">
        <f>IFERROR(VLOOKUP(B120,'[1]1-BASE'!D$1:DA$65536,28,0),"")</f>
        <v>0</v>
      </c>
      <c r="X120" s="34">
        <f>IFERROR(VLOOKUP(B120,'[1]1-BASE'!D$1:DA$65536,29,0),"")</f>
        <v>0</v>
      </c>
      <c r="Y120" s="34">
        <f>IFERROR(VLOOKUP(B120,'[1]1-BASE'!D$1:DA$65536,30,0),"")</f>
        <v>0</v>
      </c>
      <c r="Z120" s="34">
        <f>IFERROR(VLOOKUP(B120,'[1]1-BASE'!D$1:DA$65536,31,0),"")</f>
        <v>0</v>
      </c>
      <c r="AA120" s="34">
        <f>IFERROR(VLOOKUP(B120,'[1]1-BASE'!D$1:DA$65536,32,0),"")</f>
        <v>0</v>
      </c>
      <c r="AB120" s="34">
        <f>IFERROR(VLOOKUP(B120,'[1]1-BASE'!D$1:DA$65536,33,0),"")</f>
        <v>0</v>
      </c>
      <c r="AC120" s="34">
        <f>IFERROR(VLOOKUP(B120,'[1]1-BASE'!D$1:DA$65536,34,0),"")</f>
        <v>0</v>
      </c>
      <c r="AD120" s="34">
        <f>IFERROR(VLOOKUP(B120,'[1]1-BASE'!D$1:DA$65536,35,0),"")</f>
        <v>0</v>
      </c>
      <c r="AE120" s="34">
        <f>IFERROR(VLOOKUP(B120,'[1]1-BASE'!D$1:DA$65536,36,0),"")</f>
        <v>0</v>
      </c>
      <c r="AF120" s="34">
        <f>IFERROR(VLOOKUP(B120,'[1]1-BASE'!D$1:DA$65536,37,0),"")</f>
        <v>0</v>
      </c>
      <c r="AG120" s="34">
        <f>IFERROR(VLOOKUP(B120,'[1]1-BASE'!D$1:DA$65536,38,0),"")</f>
        <v>0</v>
      </c>
      <c r="AH120" s="34">
        <f>IFERROR(VLOOKUP(B120,'[1]1-BASE'!D$1:DA$65536,39,0),"")</f>
        <v>0</v>
      </c>
      <c r="AI120" s="34">
        <f>IFERROR(VLOOKUP(B120,'[1]1-BASE'!D$1:DA$65536,40,0),"")</f>
        <v>0</v>
      </c>
      <c r="AJ120" s="34">
        <f>IFERROR(VLOOKUP(B120,'[1]1-BASE'!D$1:DA$65536,41,0),"")</f>
        <v>0</v>
      </c>
      <c r="AK120" s="34">
        <f>IFERROR(VLOOKUP(B120,'[1]1-BASE'!D$1:DA$65536,42,0),"")</f>
        <v>0</v>
      </c>
      <c r="AL120" s="34">
        <f>IFERROR(VLOOKUP(B120,'[1]1-BASE'!D$1:DA$65536,43,0),"")</f>
        <v>0</v>
      </c>
      <c r="AM120" s="34">
        <f>IFERROR(VLOOKUP(B120,'[1]1-BASE'!D$1:DA$65536,44,0),"")</f>
        <v>0</v>
      </c>
      <c r="AN120" s="34">
        <f>IFERROR(VLOOKUP(B120,'[1]1-BASE'!D$1:DA$65536,45,0),"")</f>
        <v>0</v>
      </c>
      <c r="AO120" s="34">
        <f>IFERROR(VLOOKUP(B120,'[1]1-BASE'!D$1:DA$65536,46,0),"")</f>
        <v>0</v>
      </c>
      <c r="AP120" s="34">
        <f>IFERROR(VLOOKUP(B120,'[1]1-BASE'!D$1:DA$65536,47,0),"")</f>
        <v>0</v>
      </c>
      <c r="AQ120" s="34">
        <f>IFERROR(VLOOKUP(B120,'[1]1-BASE'!D$1:DA$65536,48,0),"")</f>
        <v>0</v>
      </c>
      <c r="AR120" s="34">
        <f>IFERROR(VLOOKUP(B120,'[1]1-BASE'!D$1:DA$65536,49,0),"")</f>
        <v>0</v>
      </c>
      <c r="AS120" s="34">
        <f>IFERROR(VLOOKUP(B120,'[1]1-BASE'!D$1:DA$65536,50,0),"")</f>
        <v>0</v>
      </c>
      <c r="AT120" s="34">
        <f>IFERROR(VLOOKUP(B120,'[1]1-BASE'!D$1:DA$65536,51,0),"")</f>
        <v>0</v>
      </c>
      <c r="AU120" s="34">
        <f>IFERROR(VLOOKUP(B120,'[1]1-BASE'!D$1:DA$65536,52,0),"")</f>
        <v>0</v>
      </c>
      <c r="AV120" s="34">
        <f>IFERROR(VLOOKUP(B120,'[1]1-BASE'!D$1:DA$65536,53,0),"")</f>
        <v>0</v>
      </c>
      <c r="AW120" s="34">
        <f>IFERROR(VLOOKUP(B120,'[1]1-BASE'!D$1:DA$65536,54,0),"")</f>
        <v>0</v>
      </c>
      <c r="AX120" s="34">
        <f>IFERROR(VLOOKUP(B120,'[1]1-BASE'!D$1:DA$65536,55,0),"")</f>
        <v>0</v>
      </c>
      <c r="AY120" s="34">
        <f>IFERROR(VLOOKUP(B120,'[1]1-BASE'!D$1:DA$65536,87,0),"")</f>
        <v>0</v>
      </c>
      <c r="AZ120" s="34">
        <f>IFERROR(VLOOKUP(B120,'[1]1-BASE'!D$1:DA$65536,86,0),"")</f>
        <v>0</v>
      </c>
      <c r="BA120" s="34">
        <f>IFERROR(VLOOKUP(B120,'[1]1-BASE'!D$1:DA$65536,76,0),"")</f>
        <v>0</v>
      </c>
      <c r="BB120" s="34">
        <f>IFERROR(VLOOKUP(B120,'[1]1-BASE'!D$1:DA$65536,77,0),"")</f>
        <v>0</v>
      </c>
      <c r="BC120" s="34">
        <f>IFERROR(VLOOKUP(B120,'[1]1-BASE'!D$1:DA$65536,78,0),"")</f>
        <v>0</v>
      </c>
      <c r="BD120" s="34">
        <f>IFERROR(VLOOKUP(B120,'[1]1-BASE'!D$1:DA$65536,79,0),"")</f>
        <v>0</v>
      </c>
      <c r="BE120" s="34">
        <f>IFERROR(VLOOKUP(B120,'[1]1-BASE'!D$1:DA$65536,80,0),"")</f>
        <v>0</v>
      </c>
      <c r="BF120" s="34">
        <f>IFERROR(VLOOKUP(B120,'[1]1-BASE'!D$1:DA$65536,83,0),"")</f>
        <v>0</v>
      </c>
      <c r="BG120" s="34">
        <f>IFERROR(VLOOKUP(B120,'[1]1-BASE'!D$1:DA$65536,84,0),"")</f>
        <v>0</v>
      </c>
      <c r="BH120" s="34">
        <f>IFERROR(VLOOKUP(B120,'[1]1-BASE'!D$1:DA$65536,81,0),"")</f>
        <v>0</v>
      </c>
      <c r="BI120" s="34">
        <f>IFERROR(VLOOKUP(B120,'[1]1-BASE'!D$1:DA$65536,85,0),"")</f>
        <v>0</v>
      </c>
      <c r="BJ120" s="34">
        <f>IFERROR(VLOOKUP(B120,'[1]1-BASE'!D$1:DA$65536,56,0),"")</f>
        <v>0</v>
      </c>
      <c r="BK120" s="34">
        <f>IFERROR(VLOOKUP(B120,'[1]1-BASE'!D$1:DA$65536,58,0),"")</f>
        <v>0</v>
      </c>
      <c r="BL120" s="34">
        <f>IFERROR(VLOOKUP(B120,'[1]1-BASE'!D$1:DA$65536,59,0),"")</f>
        <v>0</v>
      </c>
      <c r="BM120" s="34">
        <f>IFERROR(VLOOKUP(B120,'[1]1-BASE'!D$1:DA$65536,61,0),"")</f>
        <v>0</v>
      </c>
      <c r="BN120" s="34">
        <f>IFERROR(VLOOKUP(B120,'[1]1-BASE'!D$1:DA$65536,63,0),"")</f>
        <v>0</v>
      </c>
      <c r="BO120" s="34">
        <f>IFERROR(VLOOKUP(B120,'[1]1-BASE'!D$1:DA$65536,65,0),"")</f>
        <v>0</v>
      </c>
      <c r="BP120" s="34">
        <f>IFERROR(VLOOKUP(B120,'[1]1-BASE'!D$1:DA$65536,57,0),"")</f>
        <v>0</v>
      </c>
      <c r="BQ120" s="34">
        <f>IFERROR(VLOOKUP(B120,'[1]1-BASE'!D$1:DA$65536,60,0),"")</f>
        <v>0</v>
      </c>
      <c r="BR120" s="34">
        <f>IFERROR(VLOOKUP(B120,'[1]1-BASE'!D$1:DA$65536,62,0),"")</f>
        <v>0</v>
      </c>
      <c r="BS120" s="34">
        <f>IFERROR(VLOOKUP(B120,'[1]1-BASE'!D$1:DA$65536,64,0),"")</f>
        <v>0</v>
      </c>
      <c r="BT120" s="34">
        <f>IFERROR(VLOOKUP(B120,'[1]1-BASE'!D$1:DA$65536,66,0),"")</f>
        <v>0</v>
      </c>
      <c r="BU120" s="34">
        <f>IFERROR(VLOOKUP(B120,'[1]1-BASE'!D$1:DA$65536,67,0),"")</f>
        <v>0</v>
      </c>
      <c r="BV120" s="34">
        <f>IFERROR(VLOOKUP(B120,'[1]1-BASE'!D$1:DA$65536,68,0),"")</f>
        <v>0</v>
      </c>
      <c r="BW120" s="34">
        <f>IFERROR(VLOOKUP(B120,'[1]1-BASE'!D$1:DA$65536,69,0),"")</f>
        <v>0</v>
      </c>
      <c r="BX120" s="34">
        <f>IFERROR(VLOOKUP(B120,'[1]1-BASE'!D$1:DA$65536,70,0),"")</f>
        <v>0</v>
      </c>
      <c r="BY120" s="34">
        <f>IFERROR(VLOOKUP(B120,'[1]1-BASE'!D$1:DA$65536,71,0),"")</f>
        <v>22</v>
      </c>
      <c r="BZ120" s="34">
        <f>IFERROR(VLOOKUP(B120,'[1]1-BASE'!D$1:DA$65536,72,0),"")</f>
        <v>0</v>
      </c>
      <c r="CA120" s="34">
        <f>IFERROR(VLOOKUP(B120,'[1]1-BASE'!D$1:DA$65536,73,0),"")</f>
        <v>0</v>
      </c>
      <c r="CB120" s="34">
        <f>IFERROR(VLOOKUP(B120,'[1]1-BASE'!D$1:DA$65536,74,0),"")</f>
        <v>0</v>
      </c>
      <c r="CC120" s="34">
        <f>IFERROR(VLOOKUP(B120,'[1]1-BASE'!D$1:DA$65536,75,0),"")</f>
        <v>0</v>
      </c>
      <c r="CD120" s="34">
        <f>IFERROR(VLOOKUP(B120,'[1]1-BASE'!D$1:DA$65536,82,0),"")</f>
        <v>0</v>
      </c>
    </row>
    <row r="121" spans="1:82" s="35" customFormat="1" ht="75" customHeight="1">
      <c r="A121" s="27"/>
      <c r="B121" s="28" t="s">
        <v>224</v>
      </c>
      <c r="C121" s="29" t="str">
        <f>IFERROR(VLOOKUP(B121,'[1]1-BASE'!D$1:CB$65536,2,0),"")</f>
        <v>303SFJ0</v>
      </c>
      <c r="D121" s="29" t="str">
        <f>IFERROR(VLOOKUP(B121,'[1]1-BASE'!D$1:CB$65536,3,0),"")</f>
        <v>EVRARD SWEAT</v>
      </c>
      <c r="E121" s="29" t="str">
        <f>IFERROR(VLOOKUP(B121,'[1]1-BASE'!D$1:CB$65536,4,0),"")</f>
        <v>H39</v>
      </c>
      <c r="F121" s="29" t="str">
        <f>IFERROR(VLOOKUP(B121,'[1]1-BASE'!D$1:CB$65536,5,0),"")</f>
        <v>BLUE ROYAL</v>
      </c>
      <c r="G121" s="27" t="str">
        <f>IFERROR(VLOOKUP(B121,'[1]1-BASE'!D$1:CB$65536,15,0),"")</f>
        <v>HIVER 2017</v>
      </c>
      <c r="H121" s="27" t="str">
        <f>IFERROR(VLOOKUP(B121,'[1]1-BASE'!D$1:CB$65536,17,0),"")</f>
        <v>KID</v>
      </c>
      <c r="I121" s="30">
        <f>IFERROR(VLOOKUP(B121,'[1]1-BASE'!D$1:CB$65536,7,0),"")</f>
        <v>0</v>
      </c>
      <c r="J121" s="31">
        <f t="shared" si="4"/>
        <v>0</v>
      </c>
      <c r="K121" s="30">
        <f>IFERROR(VLOOKUP(B121,'[1]1-BASE'!D$1:CB$65536,8,0),"")</f>
        <v>25</v>
      </c>
      <c r="L121" s="31">
        <f t="shared" si="5"/>
        <v>12.5</v>
      </c>
      <c r="M121" s="29" t="str">
        <f>IFERROR(VLOOKUP(B121,'[1]1-BASE'!D$1:CB$65536,18,0),"")</f>
        <v>(vide)</v>
      </c>
      <c r="N121" s="32" t="str">
        <f>IFERROR(VLOOKUP(B121,'[1]1-BASE'!D$1:CB$65536,19,0),"")</f>
        <v>PCS</v>
      </c>
      <c r="O121" s="32">
        <f>IFERROR(VLOOKUP(B121,'[1]1-BASE'!D$1:CB$65536,20,0),"")</f>
        <v>9</v>
      </c>
      <c r="P121" s="33">
        <f>IFERROR(VLOOKUP(B121,'[1]1-BASE'!D$1:CB$65536,21,0),"")</f>
        <v>9</v>
      </c>
      <c r="Q121" s="34">
        <f>IFERROR(VLOOKUP(B121,'[1]1-BASE'!D$1:DA$65536,22,0),"")</f>
        <v>0</v>
      </c>
      <c r="R121" s="34">
        <f>IFERROR(VLOOKUP(B121,'[1]1-BASE'!D$1:DA$65536,23,0),"")</f>
        <v>0</v>
      </c>
      <c r="S121" s="34">
        <f>IFERROR(VLOOKUP(B121,'[1]1-BASE'!D$1:DA$65536,24,0),"")</f>
        <v>0</v>
      </c>
      <c r="T121" s="34">
        <f>IFERROR(VLOOKUP(B121,'[1]1-BASE'!D$1:DA$65536,25,0),"")</f>
        <v>0</v>
      </c>
      <c r="U121" s="34">
        <f>IFERROR(VLOOKUP(B121,'[1]1-BASE'!D$1:DA$65536,26,0),"")</f>
        <v>0</v>
      </c>
      <c r="V121" s="34">
        <f>IFERROR(VLOOKUP(B121,'[1]1-BASE'!D$1:DA$65536,27,0),"")</f>
        <v>0</v>
      </c>
      <c r="W121" s="34">
        <f>IFERROR(VLOOKUP(B121,'[1]1-BASE'!D$1:DA$65536,28,0),"")</f>
        <v>0</v>
      </c>
      <c r="X121" s="34">
        <f>IFERROR(VLOOKUP(B121,'[1]1-BASE'!D$1:DA$65536,29,0),"")</f>
        <v>0</v>
      </c>
      <c r="Y121" s="34">
        <f>IFERROR(VLOOKUP(B121,'[1]1-BASE'!D$1:DA$65536,30,0),"")</f>
        <v>0</v>
      </c>
      <c r="Z121" s="34">
        <f>IFERROR(VLOOKUP(B121,'[1]1-BASE'!D$1:DA$65536,31,0),"")</f>
        <v>0</v>
      </c>
      <c r="AA121" s="34">
        <f>IFERROR(VLOOKUP(B121,'[1]1-BASE'!D$1:DA$65536,32,0),"")</f>
        <v>0</v>
      </c>
      <c r="AB121" s="34">
        <f>IFERROR(VLOOKUP(B121,'[1]1-BASE'!D$1:DA$65536,33,0),"")</f>
        <v>0</v>
      </c>
      <c r="AC121" s="34">
        <f>IFERROR(VLOOKUP(B121,'[1]1-BASE'!D$1:DA$65536,34,0),"")</f>
        <v>0</v>
      </c>
      <c r="AD121" s="34">
        <f>IFERROR(VLOOKUP(B121,'[1]1-BASE'!D$1:DA$65536,35,0),"")</f>
        <v>0</v>
      </c>
      <c r="AE121" s="34">
        <f>IFERROR(VLOOKUP(B121,'[1]1-BASE'!D$1:DA$65536,36,0),"")</f>
        <v>0</v>
      </c>
      <c r="AF121" s="34">
        <f>IFERROR(VLOOKUP(B121,'[1]1-BASE'!D$1:DA$65536,37,0),"")</f>
        <v>0</v>
      </c>
      <c r="AG121" s="34">
        <f>IFERROR(VLOOKUP(B121,'[1]1-BASE'!D$1:DA$65536,38,0),"")</f>
        <v>0</v>
      </c>
      <c r="AH121" s="34">
        <f>IFERROR(VLOOKUP(B121,'[1]1-BASE'!D$1:DA$65536,39,0),"")</f>
        <v>0</v>
      </c>
      <c r="AI121" s="34">
        <f>IFERROR(VLOOKUP(B121,'[1]1-BASE'!D$1:DA$65536,40,0),"")</f>
        <v>0</v>
      </c>
      <c r="AJ121" s="34">
        <f>IFERROR(VLOOKUP(B121,'[1]1-BASE'!D$1:DA$65536,41,0),"")</f>
        <v>0</v>
      </c>
      <c r="AK121" s="34">
        <f>IFERROR(VLOOKUP(B121,'[1]1-BASE'!D$1:DA$65536,42,0),"")</f>
        <v>0</v>
      </c>
      <c r="AL121" s="34">
        <f>IFERROR(VLOOKUP(B121,'[1]1-BASE'!D$1:DA$65536,43,0),"")</f>
        <v>0</v>
      </c>
      <c r="AM121" s="34">
        <f>IFERROR(VLOOKUP(B121,'[1]1-BASE'!D$1:DA$65536,44,0),"")</f>
        <v>0</v>
      </c>
      <c r="AN121" s="34">
        <f>IFERROR(VLOOKUP(B121,'[1]1-BASE'!D$1:DA$65536,45,0),"")</f>
        <v>0</v>
      </c>
      <c r="AO121" s="34">
        <f>IFERROR(VLOOKUP(B121,'[1]1-BASE'!D$1:DA$65536,46,0),"")</f>
        <v>0</v>
      </c>
      <c r="AP121" s="34">
        <f>IFERROR(VLOOKUP(B121,'[1]1-BASE'!D$1:DA$65536,47,0),"")</f>
        <v>0</v>
      </c>
      <c r="AQ121" s="34">
        <f>IFERROR(VLOOKUP(B121,'[1]1-BASE'!D$1:DA$65536,48,0),"")</f>
        <v>0</v>
      </c>
      <c r="AR121" s="34">
        <f>IFERROR(VLOOKUP(B121,'[1]1-BASE'!D$1:DA$65536,49,0),"")</f>
        <v>0</v>
      </c>
      <c r="AS121" s="34">
        <f>IFERROR(VLOOKUP(B121,'[1]1-BASE'!D$1:DA$65536,50,0),"")</f>
        <v>0</v>
      </c>
      <c r="AT121" s="34">
        <f>IFERROR(VLOOKUP(B121,'[1]1-BASE'!D$1:DA$65536,51,0),"")</f>
        <v>0</v>
      </c>
      <c r="AU121" s="34">
        <f>IFERROR(VLOOKUP(B121,'[1]1-BASE'!D$1:DA$65536,52,0),"")</f>
        <v>0</v>
      </c>
      <c r="AV121" s="34">
        <f>IFERROR(VLOOKUP(B121,'[1]1-BASE'!D$1:DA$65536,53,0),"")</f>
        <v>0</v>
      </c>
      <c r="AW121" s="34">
        <f>IFERROR(VLOOKUP(B121,'[1]1-BASE'!D$1:DA$65536,54,0),"")</f>
        <v>0</v>
      </c>
      <c r="AX121" s="34">
        <f>IFERROR(VLOOKUP(B121,'[1]1-BASE'!D$1:DA$65536,55,0),"")</f>
        <v>0</v>
      </c>
      <c r="AY121" s="34">
        <f>IFERROR(VLOOKUP(B121,'[1]1-BASE'!D$1:DA$65536,87,0),"")</f>
        <v>0</v>
      </c>
      <c r="AZ121" s="34">
        <f>IFERROR(VLOOKUP(B121,'[1]1-BASE'!D$1:DA$65536,86,0),"")</f>
        <v>0</v>
      </c>
      <c r="BA121" s="34">
        <f>IFERROR(VLOOKUP(B121,'[1]1-BASE'!D$1:DA$65536,76,0),"")</f>
        <v>0</v>
      </c>
      <c r="BB121" s="34">
        <f>IFERROR(VLOOKUP(B121,'[1]1-BASE'!D$1:DA$65536,77,0),"")</f>
        <v>0</v>
      </c>
      <c r="BC121" s="34">
        <f>IFERROR(VLOOKUP(B121,'[1]1-BASE'!D$1:DA$65536,78,0),"")</f>
        <v>0</v>
      </c>
      <c r="BD121" s="34">
        <f>IFERROR(VLOOKUP(B121,'[1]1-BASE'!D$1:DA$65536,79,0),"")</f>
        <v>0</v>
      </c>
      <c r="BE121" s="34">
        <f>IFERROR(VLOOKUP(B121,'[1]1-BASE'!D$1:DA$65536,80,0),"")</f>
        <v>0</v>
      </c>
      <c r="BF121" s="34">
        <f>IFERROR(VLOOKUP(B121,'[1]1-BASE'!D$1:DA$65536,83,0),"")</f>
        <v>0</v>
      </c>
      <c r="BG121" s="34">
        <f>IFERROR(VLOOKUP(B121,'[1]1-BASE'!D$1:DA$65536,84,0),"")</f>
        <v>0</v>
      </c>
      <c r="BH121" s="34">
        <f>IFERROR(VLOOKUP(B121,'[1]1-BASE'!D$1:DA$65536,81,0),"")</f>
        <v>0</v>
      </c>
      <c r="BI121" s="34">
        <f>IFERROR(VLOOKUP(B121,'[1]1-BASE'!D$1:DA$65536,85,0),"")</f>
        <v>0</v>
      </c>
      <c r="BJ121" s="34">
        <f>IFERROR(VLOOKUP(B121,'[1]1-BASE'!D$1:DA$65536,56,0),"")</f>
        <v>0</v>
      </c>
      <c r="BK121" s="34">
        <f>IFERROR(VLOOKUP(B121,'[1]1-BASE'!D$1:DA$65536,58,0),"")</f>
        <v>0</v>
      </c>
      <c r="BL121" s="34">
        <f>IFERROR(VLOOKUP(B121,'[1]1-BASE'!D$1:DA$65536,59,0),"")</f>
        <v>9</v>
      </c>
      <c r="BM121" s="34">
        <f>IFERROR(VLOOKUP(B121,'[1]1-BASE'!D$1:DA$65536,61,0),"")</f>
        <v>0</v>
      </c>
      <c r="BN121" s="34">
        <f>IFERROR(VLOOKUP(B121,'[1]1-BASE'!D$1:DA$65536,63,0),"")</f>
        <v>0</v>
      </c>
      <c r="BO121" s="34">
        <f>IFERROR(VLOOKUP(B121,'[1]1-BASE'!D$1:DA$65536,65,0),"")</f>
        <v>0</v>
      </c>
      <c r="BP121" s="34">
        <f>IFERROR(VLOOKUP(B121,'[1]1-BASE'!D$1:DA$65536,57,0),"")</f>
        <v>0</v>
      </c>
      <c r="BQ121" s="34">
        <f>IFERROR(VLOOKUP(B121,'[1]1-BASE'!D$1:DA$65536,60,0),"")</f>
        <v>0</v>
      </c>
      <c r="BR121" s="34">
        <f>IFERROR(VLOOKUP(B121,'[1]1-BASE'!D$1:DA$65536,62,0),"")</f>
        <v>0</v>
      </c>
      <c r="BS121" s="34">
        <f>IFERROR(VLOOKUP(B121,'[1]1-BASE'!D$1:DA$65536,64,0),"")</f>
        <v>0</v>
      </c>
      <c r="BT121" s="34">
        <f>IFERROR(VLOOKUP(B121,'[1]1-BASE'!D$1:DA$65536,66,0),"")</f>
        <v>0</v>
      </c>
      <c r="BU121" s="34">
        <f>IFERROR(VLOOKUP(B121,'[1]1-BASE'!D$1:DA$65536,67,0),"")</f>
        <v>0</v>
      </c>
      <c r="BV121" s="34">
        <f>IFERROR(VLOOKUP(B121,'[1]1-BASE'!D$1:DA$65536,68,0),"")</f>
        <v>0</v>
      </c>
      <c r="BW121" s="34">
        <f>IFERROR(VLOOKUP(B121,'[1]1-BASE'!D$1:DA$65536,69,0),"")</f>
        <v>0</v>
      </c>
      <c r="BX121" s="34">
        <f>IFERROR(VLOOKUP(B121,'[1]1-BASE'!D$1:DA$65536,70,0),"")</f>
        <v>0</v>
      </c>
      <c r="BY121" s="34">
        <f>IFERROR(VLOOKUP(B121,'[1]1-BASE'!D$1:DA$65536,71,0),"")</f>
        <v>0</v>
      </c>
      <c r="BZ121" s="34">
        <f>IFERROR(VLOOKUP(B121,'[1]1-BASE'!D$1:DA$65536,72,0),"")</f>
        <v>0</v>
      </c>
      <c r="CA121" s="34">
        <f>IFERROR(VLOOKUP(B121,'[1]1-BASE'!D$1:DA$65536,73,0),"")</f>
        <v>0</v>
      </c>
      <c r="CB121" s="34">
        <f>IFERROR(VLOOKUP(B121,'[1]1-BASE'!D$1:DA$65536,74,0),"")</f>
        <v>0</v>
      </c>
      <c r="CC121" s="34">
        <f>IFERROR(VLOOKUP(B121,'[1]1-BASE'!D$1:DA$65536,75,0),"")</f>
        <v>0</v>
      </c>
      <c r="CD121" s="34">
        <f>IFERROR(VLOOKUP(B121,'[1]1-BASE'!D$1:DA$65536,82,0),"")</f>
        <v>0</v>
      </c>
    </row>
    <row r="122" spans="1:82" s="35" customFormat="1" ht="75" customHeight="1">
      <c r="A122" s="27"/>
      <c r="B122" s="28" t="s">
        <v>225</v>
      </c>
      <c r="C122" s="29" t="str">
        <f>IFERROR(VLOOKUP(B122,'[1]1-BASE'!D$1:CB$65536,2,0),"")</f>
        <v>303SPN0</v>
      </c>
      <c r="D122" s="29" t="str">
        <f>IFERROR(VLOOKUP(B122,'[1]1-BASE'!D$1:CB$65536,3,0),"")</f>
        <v>CAFERS SLIM TEE</v>
      </c>
      <c r="E122" s="29" t="str">
        <f>IFERROR(VLOOKUP(B122,'[1]1-BASE'!D$1:CB$65536,4,0),"")</f>
        <v>001</v>
      </c>
      <c r="F122" s="29" t="str">
        <f>IFERROR(VLOOKUP(B122,'[1]1-BASE'!D$1:CB$65536,5,0),"")</f>
        <v>WHITE</v>
      </c>
      <c r="G122" s="27" t="str">
        <f>IFERROR(VLOOKUP(B122,'[1]1-BASE'!D$1:CB$65536,15,0),"")</f>
        <v>ETE 2019</v>
      </c>
      <c r="H122" s="27" t="str">
        <f>IFERROR(VLOOKUP(B122,'[1]1-BASE'!D$1:CB$65536,17,0),"")</f>
        <v>MAN</v>
      </c>
      <c r="I122" s="30">
        <f>IFERROR(VLOOKUP(B122,'[1]1-BASE'!D$1:CB$65536,7,0),"")</f>
        <v>13</v>
      </c>
      <c r="J122" s="31">
        <f t="shared" si="4"/>
        <v>6.5</v>
      </c>
      <c r="K122" s="30">
        <f>IFERROR(VLOOKUP(B122,'[1]1-BASE'!D$1:CB$65536,8,0),"")</f>
        <v>0</v>
      </c>
      <c r="L122" s="31">
        <f t="shared" si="5"/>
        <v>0</v>
      </c>
      <c r="M122" s="29" t="str">
        <f>IFERROR(VLOOKUP(B122,'[1]1-BASE'!D$1:CB$65536,18,0),"")</f>
        <v>(vide)</v>
      </c>
      <c r="N122" s="32" t="str">
        <f>IFERROR(VLOOKUP(B122,'[1]1-BASE'!D$1:CB$65536,19,0),"")</f>
        <v>PCS</v>
      </c>
      <c r="O122" s="32">
        <f>IFERROR(VLOOKUP(B122,'[1]1-BASE'!D$1:CB$65536,20,0),"")</f>
        <v>12</v>
      </c>
      <c r="P122" s="33">
        <f>IFERROR(VLOOKUP(B122,'[1]1-BASE'!D$1:CB$65536,21,0),"")</f>
        <v>12</v>
      </c>
      <c r="Q122" s="34">
        <f>IFERROR(VLOOKUP(B122,'[1]1-BASE'!D$1:DA$65536,22,0),"")</f>
        <v>0</v>
      </c>
      <c r="R122" s="34">
        <f>IFERROR(VLOOKUP(B122,'[1]1-BASE'!D$1:DA$65536,23,0),"")</f>
        <v>0</v>
      </c>
      <c r="S122" s="34">
        <f>IFERROR(VLOOKUP(B122,'[1]1-BASE'!D$1:DA$65536,24,0),"")</f>
        <v>0</v>
      </c>
      <c r="T122" s="34">
        <f>IFERROR(VLOOKUP(B122,'[1]1-BASE'!D$1:DA$65536,25,0),"")</f>
        <v>0</v>
      </c>
      <c r="U122" s="34">
        <f>IFERROR(VLOOKUP(B122,'[1]1-BASE'!D$1:DA$65536,26,0),"")</f>
        <v>0</v>
      </c>
      <c r="V122" s="34">
        <f>IFERROR(VLOOKUP(B122,'[1]1-BASE'!D$1:DA$65536,27,0),"")</f>
        <v>0</v>
      </c>
      <c r="W122" s="34">
        <f>IFERROR(VLOOKUP(B122,'[1]1-BASE'!D$1:DA$65536,28,0),"")</f>
        <v>0</v>
      </c>
      <c r="X122" s="34">
        <f>IFERROR(VLOOKUP(B122,'[1]1-BASE'!D$1:DA$65536,29,0),"")</f>
        <v>0</v>
      </c>
      <c r="Y122" s="34">
        <f>IFERROR(VLOOKUP(B122,'[1]1-BASE'!D$1:DA$65536,30,0),"")</f>
        <v>0</v>
      </c>
      <c r="Z122" s="34">
        <f>IFERROR(VLOOKUP(B122,'[1]1-BASE'!D$1:DA$65536,31,0),"")</f>
        <v>0</v>
      </c>
      <c r="AA122" s="34">
        <f>IFERROR(VLOOKUP(B122,'[1]1-BASE'!D$1:DA$65536,32,0),"")</f>
        <v>0</v>
      </c>
      <c r="AB122" s="34">
        <f>IFERROR(VLOOKUP(B122,'[1]1-BASE'!D$1:DA$65536,33,0),"")</f>
        <v>0</v>
      </c>
      <c r="AC122" s="34">
        <f>IFERROR(VLOOKUP(B122,'[1]1-BASE'!D$1:DA$65536,34,0),"")</f>
        <v>0</v>
      </c>
      <c r="AD122" s="34">
        <f>IFERROR(VLOOKUP(B122,'[1]1-BASE'!D$1:DA$65536,35,0),"")</f>
        <v>0</v>
      </c>
      <c r="AE122" s="34">
        <f>IFERROR(VLOOKUP(B122,'[1]1-BASE'!D$1:DA$65536,36,0),"")</f>
        <v>0</v>
      </c>
      <c r="AF122" s="34">
        <f>IFERROR(VLOOKUP(B122,'[1]1-BASE'!D$1:DA$65536,37,0),"")</f>
        <v>0</v>
      </c>
      <c r="AG122" s="34">
        <f>IFERROR(VLOOKUP(B122,'[1]1-BASE'!D$1:DA$65536,38,0),"")</f>
        <v>0</v>
      </c>
      <c r="AH122" s="34">
        <f>IFERROR(VLOOKUP(B122,'[1]1-BASE'!D$1:DA$65536,39,0),"")</f>
        <v>0</v>
      </c>
      <c r="AI122" s="34">
        <f>IFERROR(VLOOKUP(B122,'[1]1-BASE'!D$1:DA$65536,40,0),"")</f>
        <v>0</v>
      </c>
      <c r="AJ122" s="34">
        <f>IFERROR(VLOOKUP(B122,'[1]1-BASE'!D$1:DA$65536,41,0),"")</f>
        <v>0</v>
      </c>
      <c r="AK122" s="34">
        <f>IFERROR(VLOOKUP(B122,'[1]1-BASE'!D$1:DA$65536,42,0),"")</f>
        <v>0</v>
      </c>
      <c r="AL122" s="34">
        <f>IFERROR(VLOOKUP(B122,'[1]1-BASE'!D$1:DA$65536,43,0),"")</f>
        <v>0</v>
      </c>
      <c r="AM122" s="34">
        <f>IFERROR(VLOOKUP(B122,'[1]1-BASE'!D$1:DA$65536,44,0),"")</f>
        <v>0</v>
      </c>
      <c r="AN122" s="34">
        <f>IFERROR(VLOOKUP(B122,'[1]1-BASE'!D$1:DA$65536,45,0),"")</f>
        <v>0</v>
      </c>
      <c r="AO122" s="34">
        <f>IFERROR(VLOOKUP(B122,'[1]1-BASE'!D$1:DA$65536,46,0),"")</f>
        <v>0</v>
      </c>
      <c r="AP122" s="34">
        <f>IFERROR(VLOOKUP(B122,'[1]1-BASE'!D$1:DA$65536,47,0),"")</f>
        <v>0</v>
      </c>
      <c r="AQ122" s="34">
        <f>IFERROR(VLOOKUP(B122,'[1]1-BASE'!D$1:DA$65536,48,0),"")</f>
        <v>0</v>
      </c>
      <c r="AR122" s="34">
        <f>IFERROR(VLOOKUP(B122,'[1]1-BASE'!D$1:DA$65536,49,0),"")</f>
        <v>0</v>
      </c>
      <c r="AS122" s="34">
        <f>IFERROR(VLOOKUP(B122,'[1]1-BASE'!D$1:DA$65536,50,0),"")</f>
        <v>0</v>
      </c>
      <c r="AT122" s="34">
        <f>IFERROR(VLOOKUP(B122,'[1]1-BASE'!D$1:DA$65536,51,0),"")</f>
        <v>0</v>
      </c>
      <c r="AU122" s="34">
        <f>IFERROR(VLOOKUP(B122,'[1]1-BASE'!D$1:DA$65536,52,0),"")</f>
        <v>0</v>
      </c>
      <c r="AV122" s="34">
        <f>IFERROR(VLOOKUP(B122,'[1]1-BASE'!D$1:DA$65536,53,0),"")</f>
        <v>0</v>
      </c>
      <c r="AW122" s="34">
        <f>IFERROR(VLOOKUP(B122,'[1]1-BASE'!D$1:DA$65536,54,0),"")</f>
        <v>0</v>
      </c>
      <c r="AX122" s="34">
        <f>IFERROR(VLOOKUP(B122,'[1]1-BASE'!D$1:DA$65536,55,0),"")</f>
        <v>0</v>
      </c>
      <c r="AY122" s="34">
        <f>IFERROR(VLOOKUP(B122,'[1]1-BASE'!D$1:DA$65536,87,0),"")</f>
        <v>0</v>
      </c>
      <c r="AZ122" s="34">
        <f>IFERROR(VLOOKUP(B122,'[1]1-BASE'!D$1:DA$65536,86,0),"")</f>
        <v>0</v>
      </c>
      <c r="BA122" s="34">
        <f>IFERROR(VLOOKUP(B122,'[1]1-BASE'!D$1:DA$65536,76,0),"")</f>
        <v>0</v>
      </c>
      <c r="BB122" s="34">
        <f>IFERROR(VLOOKUP(B122,'[1]1-BASE'!D$1:DA$65536,77,0),"")</f>
        <v>0</v>
      </c>
      <c r="BC122" s="34">
        <f>IFERROR(VLOOKUP(B122,'[1]1-BASE'!D$1:DA$65536,78,0),"")</f>
        <v>0</v>
      </c>
      <c r="BD122" s="34">
        <f>IFERROR(VLOOKUP(B122,'[1]1-BASE'!D$1:DA$65536,79,0),"")</f>
        <v>0</v>
      </c>
      <c r="BE122" s="34">
        <f>IFERROR(VLOOKUP(B122,'[1]1-BASE'!D$1:DA$65536,80,0),"")</f>
        <v>0</v>
      </c>
      <c r="BF122" s="34">
        <f>IFERROR(VLOOKUP(B122,'[1]1-BASE'!D$1:DA$65536,83,0),"")</f>
        <v>0</v>
      </c>
      <c r="BG122" s="34">
        <f>IFERROR(VLOOKUP(B122,'[1]1-BASE'!D$1:DA$65536,84,0),"")</f>
        <v>0</v>
      </c>
      <c r="BH122" s="34">
        <f>IFERROR(VLOOKUP(B122,'[1]1-BASE'!D$1:DA$65536,81,0),"")</f>
        <v>0</v>
      </c>
      <c r="BI122" s="34">
        <f>IFERROR(VLOOKUP(B122,'[1]1-BASE'!D$1:DA$65536,85,0),"")</f>
        <v>0</v>
      </c>
      <c r="BJ122" s="34">
        <f>IFERROR(VLOOKUP(B122,'[1]1-BASE'!D$1:DA$65536,56,0),"")</f>
        <v>0</v>
      </c>
      <c r="BK122" s="34">
        <f>IFERROR(VLOOKUP(B122,'[1]1-BASE'!D$1:DA$65536,58,0),"")</f>
        <v>0</v>
      </c>
      <c r="BL122" s="34">
        <f>IFERROR(VLOOKUP(B122,'[1]1-BASE'!D$1:DA$65536,59,0),"")</f>
        <v>0</v>
      </c>
      <c r="BM122" s="34">
        <f>IFERROR(VLOOKUP(B122,'[1]1-BASE'!D$1:DA$65536,61,0),"")</f>
        <v>0</v>
      </c>
      <c r="BN122" s="34">
        <f>IFERROR(VLOOKUP(B122,'[1]1-BASE'!D$1:DA$65536,63,0),"")</f>
        <v>0</v>
      </c>
      <c r="BO122" s="34">
        <f>IFERROR(VLOOKUP(B122,'[1]1-BASE'!D$1:DA$65536,65,0),"")</f>
        <v>0</v>
      </c>
      <c r="BP122" s="34">
        <f>IFERROR(VLOOKUP(B122,'[1]1-BASE'!D$1:DA$65536,57,0),"")</f>
        <v>0</v>
      </c>
      <c r="BQ122" s="34">
        <f>IFERROR(VLOOKUP(B122,'[1]1-BASE'!D$1:DA$65536,60,0),"")</f>
        <v>0</v>
      </c>
      <c r="BR122" s="34">
        <f>IFERROR(VLOOKUP(B122,'[1]1-BASE'!D$1:DA$65536,62,0),"")</f>
        <v>0</v>
      </c>
      <c r="BS122" s="34">
        <f>IFERROR(VLOOKUP(B122,'[1]1-BASE'!D$1:DA$65536,64,0),"")</f>
        <v>0</v>
      </c>
      <c r="BT122" s="34">
        <f>IFERROR(VLOOKUP(B122,'[1]1-BASE'!D$1:DA$65536,66,0),"")</f>
        <v>0</v>
      </c>
      <c r="BU122" s="34">
        <f>IFERROR(VLOOKUP(B122,'[1]1-BASE'!D$1:DA$65536,67,0),"")</f>
        <v>0</v>
      </c>
      <c r="BV122" s="34">
        <f>IFERROR(VLOOKUP(B122,'[1]1-BASE'!D$1:DA$65536,68,0),"")</f>
        <v>0</v>
      </c>
      <c r="BW122" s="34">
        <f>IFERROR(VLOOKUP(B122,'[1]1-BASE'!D$1:DA$65536,69,0),"")</f>
        <v>0</v>
      </c>
      <c r="BX122" s="34">
        <f>IFERROR(VLOOKUP(B122,'[1]1-BASE'!D$1:DA$65536,70,0),"")</f>
        <v>0</v>
      </c>
      <c r="BY122" s="34">
        <f>IFERROR(VLOOKUP(B122,'[1]1-BASE'!D$1:DA$65536,71,0),"")</f>
        <v>1</v>
      </c>
      <c r="BZ122" s="34">
        <f>IFERROR(VLOOKUP(B122,'[1]1-BASE'!D$1:DA$65536,72,0),"")</f>
        <v>4</v>
      </c>
      <c r="CA122" s="34">
        <f>IFERROR(VLOOKUP(B122,'[1]1-BASE'!D$1:DA$65536,73,0),"")</f>
        <v>5</v>
      </c>
      <c r="CB122" s="34">
        <f>IFERROR(VLOOKUP(B122,'[1]1-BASE'!D$1:DA$65536,74,0),"")</f>
        <v>2</v>
      </c>
      <c r="CC122" s="34">
        <f>IFERROR(VLOOKUP(B122,'[1]1-BASE'!D$1:DA$65536,75,0),"")</f>
        <v>0</v>
      </c>
      <c r="CD122" s="34">
        <f>IFERROR(VLOOKUP(B122,'[1]1-BASE'!D$1:DA$65536,82,0),"")</f>
        <v>0</v>
      </c>
    </row>
    <row r="123" spans="1:82" s="35" customFormat="1" ht="75" customHeight="1">
      <c r="A123" s="27"/>
      <c r="B123" s="28" t="s">
        <v>226</v>
      </c>
      <c r="C123" s="29" t="str">
        <f>IFERROR(VLOOKUP(B123,'[1]1-BASE'!D$1:CB$65536,2,0),"")</f>
        <v>303SPN0</v>
      </c>
      <c r="D123" s="29" t="str">
        <f>IFERROR(VLOOKUP(B123,'[1]1-BASE'!D$1:CB$65536,3,0),"")</f>
        <v>CAFERS SLIM TEE</v>
      </c>
      <c r="E123" s="29" t="str">
        <f>IFERROR(VLOOKUP(B123,'[1]1-BASE'!D$1:CB$65536,4,0),"")</f>
        <v>005</v>
      </c>
      <c r="F123" s="29" t="str">
        <f>IFERROR(VLOOKUP(B123,'[1]1-BASE'!D$1:CB$65536,5,0),"")</f>
        <v>BLACK</v>
      </c>
      <c r="G123" s="27" t="str">
        <f>IFERROR(VLOOKUP(B123,'[1]1-BASE'!D$1:CB$65536,15,0),"")</f>
        <v>ETE 2019</v>
      </c>
      <c r="H123" s="27" t="str">
        <f>IFERROR(VLOOKUP(B123,'[1]1-BASE'!D$1:CB$65536,17,0),"")</f>
        <v>MAN</v>
      </c>
      <c r="I123" s="30">
        <f>IFERROR(VLOOKUP(B123,'[1]1-BASE'!D$1:CB$65536,7,0),"")</f>
        <v>13</v>
      </c>
      <c r="J123" s="31">
        <f t="shared" si="4"/>
        <v>6.5</v>
      </c>
      <c r="K123" s="30">
        <f>IFERROR(VLOOKUP(B123,'[1]1-BASE'!D$1:CB$65536,8,0),"")</f>
        <v>0</v>
      </c>
      <c r="L123" s="31">
        <f t="shared" si="5"/>
        <v>0</v>
      </c>
      <c r="M123" s="29" t="str">
        <f>IFERROR(VLOOKUP(B123,'[1]1-BASE'!D$1:CB$65536,18,0),"")</f>
        <v>(vide)</v>
      </c>
      <c r="N123" s="32" t="str">
        <f>IFERROR(VLOOKUP(B123,'[1]1-BASE'!D$1:CB$65536,19,0),"")</f>
        <v>PCS</v>
      </c>
      <c r="O123" s="32">
        <f>IFERROR(VLOOKUP(B123,'[1]1-BASE'!D$1:CB$65536,20,0),"")</f>
        <v>6</v>
      </c>
      <c r="P123" s="33">
        <f>IFERROR(VLOOKUP(B123,'[1]1-BASE'!D$1:CB$65536,21,0),"")</f>
        <v>6</v>
      </c>
      <c r="Q123" s="34">
        <f>IFERROR(VLOOKUP(B123,'[1]1-BASE'!D$1:DA$65536,22,0),"")</f>
        <v>0</v>
      </c>
      <c r="R123" s="34">
        <f>IFERROR(VLOOKUP(B123,'[1]1-BASE'!D$1:DA$65536,23,0),"")</f>
        <v>0</v>
      </c>
      <c r="S123" s="34">
        <f>IFERROR(VLOOKUP(B123,'[1]1-BASE'!D$1:DA$65536,24,0),"")</f>
        <v>0</v>
      </c>
      <c r="T123" s="34">
        <f>IFERROR(VLOOKUP(B123,'[1]1-BASE'!D$1:DA$65536,25,0),"")</f>
        <v>0</v>
      </c>
      <c r="U123" s="34">
        <f>IFERROR(VLOOKUP(B123,'[1]1-BASE'!D$1:DA$65536,26,0),"")</f>
        <v>0</v>
      </c>
      <c r="V123" s="34">
        <f>IFERROR(VLOOKUP(B123,'[1]1-BASE'!D$1:DA$65536,27,0),"")</f>
        <v>0</v>
      </c>
      <c r="W123" s="34">
        <f>IFERROR(VLOOKUP(B123,'[1]1-BASE'!D$1:DA$65536,28,0),"")</f>
        <v>0</v>
      </c>
      <c r="X123" s="34">
        <f>IFERROR(VLOOKUP(B123,'[1]1-BASE'!D$1:DA$65536,29,0),"")</f>
        <v>0</v>
      </c>
      <c r="Y123" s="34">
        <f>IFERROR(VLOOKUP(B123,'[1]1-BASE'!D$1:DA$65536,30,0),"")</f>
        <v>0</v>
      </c>
      <c r="Z123" s="34">
        <f>IFERROR(VLOOKUP(B123,'[1]1-BASE'!D$1:DA$65536,31,0),"")</f>
        <v>0</v>
      </c>
      <c r="AA123" s="34">
        <f>IFERROR(VLOOKUP(B123,'[1]1-BASE'!D$1:DA$65536,32,0),"")</f>
        <v>0</v>
      </c>
      <c r="AB123" s="34">
        <f>IFERROR(VLOOKUP(B123,'[1]1-BASE'!D$1:DA$65536,33,0),"")</f>
        <v>0</v>
      </c>
      <c r="AC123" s="34">
        <f>IFERROR(VLOOKUP(B123,'[1]1-BASE'!D$1:DA$65536,34,0),"")</f>
        <v>0</v>
      </c>
      <c r="AD123" s="34">
        <f>IFERROR(VLOOKUP(B123,'[1]1-BASE'!D$1:DA$65536,35,0),"")</f>
        <v>0</v>
      </c>
      <c r="AE123" s="34">
        <f>IFERROR(VLOOKUP(B123,'[1]1-BASE'!D$1:DA$65536,36,0),"")</f>
        <v>0</v>
      </c>
      <c r="AF123" s="34">
        <f>IFERROR(VLOOKUP(B123,'[1]1-BASE'!D$1:DA$65536,37,0),"")</f>
        <v>0</v>
      </c>
      <c r="AG123" s="34">
        <f>IFERROR(VLOOKUP(B123,'[1]1-BASE'!D$1:DA$65536,38,0),"")</f>
        <v>0</v>
      </c>
      <c r="AH123" s="34">
        <f>IFERROR(VLOOKUP(B123,'[1]1-BASE'!D$1:DA$65536,39,0),"")</f>
        <v>0</v>
      </c>
      <c r="AI123" s="34">
        <f>IFERROR(VLOOKUP(B123,'[1]1-BASE'!D$1:DA$65536,40,0),"")</f>
        <v>0</v>
      </c>
      <c r="AJ123" s="34">
        <f>IFERROR(VLOOKUP(B123,'[1]1-BASE'!D$1:DA$65536,41,0),"")</f>
        <v>0</v>
      </c>
      <c r="AK123" s="34">
        <f>IFERROR(VLOOKUP(B123,'[1]1-BASE'!D$1:DA$65536,42,0),"")</f>
        <v>0</v>
      </c>
      <c r="AL123" s="34">
        <f>IFERROR(VLOOKUP(B123,'[1]1-BASE'!D$1:DA$65536,43,0),"")</f>
        <v>0</v>
      </c>
      <c r="AM123" s="34">
        <f>IFERROR(VLOOKUP(B123,'[1]1-BASE'!D$1:DA$65536,44,0),"")</f>
        <v>0</v>
      </c>
      <c r="AN123" s="34">
        <f>IFERROR(VLOOKUP(B123,'[1]1-BASE'!D$1:DA$65536,45,0),"")</f>
        <v>0</v>
      </c>
      <c r="AO123" s="34">
        <f>IFERROR(VLOOKUP(B123,'[1]1-BASE'!D$1:DA$65536,46,0),"")</f>
        <v>0</v>
      </c>
      <c r="AP123" s="34">
        <f>IFERROR(VLOOKUP(B123,'[1]1-BASE'!D$1:DA$65536,47,0),"")</f>
        <v>0</v>
      </c>
      <c r="AQ123" s="34">
        <f>IFERROR(VLOOKUP(B123,'[1]1-BASE'!D$1:DA$65536,48,0),"")</f>
        <v>0</v>
      </c>
      <c r="AR123" s="34">
        <f>IFERROR(VLOOKUP(B123,'[1]1-BASE'!D$1:DA$65536,49,0),"")</f>
        <v>0</v>
      </c>
      <c r="AS123" s="34">
        <f>IFERROR(VLOOKUP(B123,'[1]1-BASE'!D$1:DA$65536,50,0),"")</f>
        <v>0</v>
      </c>
      <c r="AT123" s="34">
        <f>IFERROR(VLOOKUP(B123,'[1]1-BASE'!D$1:DA$65536,51,0),"")</f>
        <v>0</v>
      </c>
      <c r="AU123" s="34">
        <f>IFERROR(VLOOKUP(B123,'[1]1-BASE'!D$1:DA$65536,52,0),"")</f>
        <v>0</v>
      </c>
      <c r="AV123" s="34">
        <f>IFERROR(VLOOKUP(B123,'[1]1-BASE'!D$1:DA$65536,53,0),"")</f>
        <v>0</v>
      </c>
      <c r="AW123" s="34">
        <f>IFERROR(VLOOKUP(B123,'[1]1-BASE'!D$1:DA$65536,54,0),"")</f>
        <v>0</v>
      </c>
      <c r="AX123" s="34">
        <f>IFERROR(VLOOKUP(B123,'[1]1-BASE'!D$1:DA$65536,55,0),"")</f>
        <v>0</v>
      </c>
      <c r="AY123" s="34">
        <f>IFERROR(VLOOKUP(B123,'[1]1-BASE'!D$1:DA$65536,87,0),"")</f>
        <v>0</v>
      </c>
      <c r="AZ123" s="34">
        <f>IFERROR(VLOOKUP(B123,'[1]1-BASE'!D$1:DA$65536,86,0),"")</f>
        <v>0</v>
      </c>
      <c r="BA123" s="34">
        <f>IFERROR(VLOOKUP(B123,'[1]1-BASE'!D$1:DA$65536,76,0),"")</f>
        <v>0</v>
      </c>
      <c r="BB123" s="34">
        <f>IFERROR(VLOOKUP(B123,'[1]1-BASE'!D$1:DA$65536,77,0),"")</f>
        <v>0</v>
      </c>
      <c r="BC123" s="34">
        <f>IFERROR(VLOOKUP(B123,'[1]1-BASE'!D$1:DA$65536,78,0),"")</f>
        <v>0</v>
      </c>
      <c r="BD123" s="34">
        <f>IFERROR(VLOOKUP(B123,'[1]1-BASE'!D$1:DA$65536,79,0),"")</f>
        <v>0</v>
      </c>
      <c r="BE123" s="34">
        <f>IFERROR(VLOOKUP(B123,'[1]1-BASE'!D$1:DA$65536,80,0),"")</f>
        <v>0</v>
      </c>
      <c r="BF123" s="34">
        <f>IFERROR(VLOOKUP(B123,'[1]1-BASE'!D$1:DA$65536,83,0),"")</f>
        <v>0</v>
      </c>
      <c r="BG123" s="34">
        <f>IFERROR(VLOOKUP(B123,'[1]1-BASE'!D$1:DA$65536,84,0),"")</f>
        <v>0</v>
      </c>
      <c r="BH123" s="34">
        <f>IFERROR(VLOOKUP(B123,'[1]1-BASE'!D$1:DA$65536,81,0),"")</f>
        <v>0</v>
      </c>
      <c r="BI123" s="34">
        <f>IFERROR(VLOOKUP(B123,'[1]1-BASE'!D$1:DA$65536,85,0),"")</f>
        <v>0</v>
      </c>
      <c r="BJ123" s="34">
        <f>IFERROR(VLOOKUP(B123,'[1]1-BASE'!D$1:DA$65536,56,0),"")</f>
        <v>0</v>
      </c>
      <c r="BK123" s="34">
        <f>IFERROR(VLOOKUP(B123,'[1]1-BASE'!D$1:DA$65536,58,0),"")</f>
        <v>0</v>
      </c>
      <c r="BL123" s="34">
        <f>IFERROR(VLOOKUP(B123,'[1]1-BASE'!D$1:DA$65536,59,0),"")</f>
        <v>0</v>
      </c>
      <c r="BM123" s="34">
        <f>IFERROR(VLOOKUP(B123,'[1]1-BASE'!D$1:DA$65536,61,0),"")</f>
        <v>0</v>
      </c>
      <c r="BN123" s="34">
        <f>IFERROR(VLOOKUP(B123,'[1]1-BASE'!D$1:DA$65536,63,0),"")</f>
        <v>0</v>
      </c>
      <c r="BO123" s="34">
        <f>IFERROR(VLOOKUP(B123,'[1]1-BASE'!D$1:DA$65536,65,0),"")</f>
        <v>0</v>
      </c>
      <c r="BP123" s="34">
        <f>IFERROR(VLOOKUP(B123,'[1]1-BASE'!D$1:DA$65536,57,0),"")</f>
        <v>0</v>
      </c>
      <c r="BQ123" s="34">
        <f>IFERROR(VLOOKUP(B123,'[1]1-BASE'!D$1:DA$65536,60,0),"")</f>
        <v>0</v>
      </c>
      <c r="BR123" s="34">
        <f>IFERROR(VLOOKUP(B123,'[1]1-BASE'!D$1:DA$65536,62,0),"")</f>
        <v>0</v>
      </c>
      <c r="BS123" s="34">
        <f>IFERROR(VLOOKUP(B123,'[1]1-BASE'!D$1:DA$65536,64,0),"")</f>
        <v>0</v>
      </c>
      <c r="BT123" s="34">
        <f>IFERROR(VLOOKUP(B123,'[1]1-BASE'!D$1:DA$65536,66,0),"")</f>
        <v>0</v>
      </c>
      <c r="BU123" s="34">
        <f>IFERROR(VLOOKUP(B123,'[1]1-BASE'!D$1:DA$65536,67,0),"")</f>
        <v>0</v>
      </c>
      <c r="BV123" s="34">
        <f>IFERROR(VLOOKUP(B123,'[1]1-BASE'!D$1:DA$65536,68,0),"")</f>
        <v>0</v>
      </c>
      <c r="BW123" s="34">
        <f>IFERROR(VLOOKUP(B123,'[1]1-BASE'!D$1:DA$65536,69,0),"")</f>
        <v>0</v>
      </c>
      <c r="BX123" s="34">
        <f>IFERROR(VLOOKUP(B123,'[1]1-BASE'!D$1:DA$65536,70,0),"")</f>
        <v>0</v>
      </c>
      <c r="BY123" s="34">
        <f>IFERROR(VLOOKUP(B123,'[1]1-BASE'!D$1:DA$65536,71,0),"")</f>
        <v>2</v>
      </c>
      <c r="BZ123" s="34">
        <f>IFERROR(VLOOKUP(B123,'[1]1-BASE'!D$1:DA$65536,72,0),"")</f>
        <v>0</v>
      </c>
      <c r="CA123" s="34">
        <f>IFERROR(VLOOKUP(B123,'[1]1-BASE'!D$1:DA$65536,73,0),"")</f>
        <v>2</v>
      </c>
      <c r="CB123" s="34">
        <f>IFERROR(VLOOKUP(B123,'[1]1-BASE'!D$1:DA$65536,74,0),"")</f>
        <v>2</v>
      </c>
      <c r="CC123" s="34">
        <f>IFERROR(VLOOKUP(B123,'[1]1-BASE'!D$1:DA$65536,75,0),"")</f>
        <v>0</v>
      </c>
      <c r="CD123" s="34">
        <f>IFERROR(VLOOKUP(B123,'[1]1-BASE'!D$1:DA$65536,82,0),"")</f>
        <v>0</v>
      </c>
    </row>
    <row r="124" spans="1:82" s="35" customFormat="1" ht="75" customHeight="1">
      <c r="A124" s="27"/>
      <c r="B124" s="28" t="s">
        <v>227</v>
      </c>
      <c r="C124" s="29" t="str">
        <f>IFERROR(VLOOKUP(B124,'[1]1-BASE'!D$1:CB$65536,2,0),"")</f>
        <v>303SPN0</v>
      </c>
      <c r="D124" s="29" t="str">
        <f>IFERROR(VLOOKUP(B124,'[1]1-BASE'!D$1:CB$65536,3,0),"")</f>
        <v>CAFERS SLIM TEE</v>
      </c>
      <c r="E124" s="29" t="str">
        <f>IFERROR(VLOOKUP(B124,'[1]1-BASE'!D$1:CB$65536,4,0),"")</f>
        <v>250</v>
      </c>
      <c r="F124" s="29" t="str">
        <f>IFERROR(VLOOKUP(B124,'[1]1-BASE'!D$1:CB$65536,5,0),"")</f>
        <v>RED</v>
      </c>
      <c r="G124" s="27" t="str">
        <f>IFERROR(VLOOKUP(B124,'[1]1-BASE'!D$1:CB$65536,15,0),"")</f>
        <v>ETE 2019</v>
      </c>
      <c r="H124" s="27" t="str">
        <f>IFERROR(VLOOKUP(B124,'[1]1-BASE'!D$1:CB$65536,17,0),"")</f>
        <v>MAN</v>
      </c>
      <c r="I124" s="30">
        <f>IFERROR(VLOOKUP(B124,'[1]1-BASE'!D$1:CB$65536,7,0),"")</f>
        <v>13</v>
      </c>
      <c r="J124" s="31">
        <f t="shared" si="4"/>
        <v>6.5</v>
      </c>
      <c r="K124" s="30">
        <f>IFERROR(VLOOKUP(B124,'[1]1-BASE'!D$1:CB$65536,8,0),"")</f>
        <v>0</v>
      </c>
      <c r="L124" s="31">
        <f t="shared" si="5"/>
        <v>0</v>
      </c>
      <c r="M124" s="29" t="str">
        <f>IFERROR(VLOOKUP(B124,'[1]1-BASE'!D$1:CB$65536,18,0),"")</f>
        <v>(vide)</v>
      </c>
      <c r="N124" s="32" t="str">
        <f>IFERROR(VLOOKUP(B124,'[1]1-BASE'!D$1:CB$65536,19,0),"")</f>
        <v>PCS</v>
      </c>
      <c r="O124" s="32">
        <f>IFERROR(VLOOKUP(B124,'[1]1-BASE'!D$1:CB$65536,20,0),"")</f>
        <v>2</v>
      </c>
      <c r="P124" s="33">
        <f>IFERROR(VLOOKUP(B124,'[1]1-BASE'!D$1:CB$65536,21,0),"")</f>
        <v>2</v>
      </c>
      <c r="Q124" s="34">
        <f>IFERROR(VLOOKUP(B124,'[1]1-BASE'!D$1:DA$65536,22,0),"")</f>
        <v>0</v>
      </c>
      <c r="R124" s="34">
        <f>IFERROR(VLOOKUP(B124,'[1]1-BASE'!D$1:DA$65536,23,0),"")</f>
        <v>0</v>
      </c>
      <c r="S124" s="34">
        <f>IFERROR(VLOOKUP(B124,'[1]1-BASE'!D$1:DA$65536,24,0),"")</f>
        <v>0</v>
      </c>
      <c r="T124" s="34">
        <f>IFERROR(VLOOKUP(B124,'[1]1-BASE'!D$1:DA$65536,25,0),"")</f>
        <v>0</v>
      </c>
      <c r="U124" s="34">
        <f>IFERROR(VLOOKUP(B124,'[1]1-BASE'!D$1:DA$65536,26,0),"")</f>
        <v>0</v>
      </c>
      <c r="V124" s="34">
        <f>IFERROR(VLOOKUP(B124,'[1]1-BASE'!D$1:DA$65536,27,0),"")</f>
        <v>0</v>
      </c>
      <c r="W124" s="34">
        <f>IFERROR(VLOOKUP(B124,'[1]1-BASE'!D$1:DA$65536,28,0),"")</f>
        <v>0</v>
      </c>
      <c r="X124" s="34">
        <f>IFERROR(VLOOKUP(B124,'[1]1-BASE'!D$1:DA$65536,29,0),"")</f>
        <v>0</v>
      </c>
      <c r="Y124" s="34">
        <f>IFERROR(VLOOKUP(B124,'[1]1-BASE'!D$1:DA$65536,30,0),"")</f>
        <v>0</v>
      </c>
      <c r="Z124" s="34">
        <f>IFERROR(VLOOKUP(B124,'[1]1-BASE'!D$1:DA$65536,31,0),"")</f>
        <v>0</v>
      </c>
      <c r="AA124" s="34">
        <f>IFERROR(VLOOKUP(B124,'[1]1-BASE'!D$1:DA$65536,32,0),"")</f>
        <v>0</v>
      </c>
      <c r="AB124" s="34">
        <f>IFERROR(VLOOKUP(B124,'[1]1-BASE'!D$1:DA$65536,33,0),"")</f>
        <v>0</v>
      </c>
      <c r="AC124" s="34">
        <f>IFERROR(VLOOKUP(B124,'[1]1-BASE'!D$1:DA$65536,34,0),"")</f>
        <v>0</v>
      </c>
      <c r="AD124" s="34">
        <f>IFERROR(VLOOKUP(B124,'[1]1-BASE'!D$1:DA$65536,35,0),"")</f>
        <v>0</v>
      </c>
      <c r="AE124" s="34">
        <f>IFERROR(VLOOKUP(B124,'[1]1-BASE'!D$1:DA$65536,36,0),"")</f>
        <v>0</v>
      </c>
      <c r="AF124" s="34">
        <f>IFERROR(VLOOKUP(B124,'[1]1-BASE'!D$1:DA$65536,37,0),"")</f>
        <v>0</v>
      </c>
      <c r="AG124" s="34">
        <f>IFERROR(VLOOKUP(B124,'[1]1-BASE'!D$1:DA$65536,38,0),"")</f>
        <v>0</v>
      </c>
      <c r="AH124" s="34">
        <f>IFERROR(VLOOKUP(B124,'[1]1-BASE'!D$1:DA$65536,39,0),"")</f>
        <v>0</v>
      </c>
      <c r="AI124" s="34">
        <f>IFERROR(VLOOKUP(B124,'[1]1-BASE'!D$1:DA$65536,40,0),"")</f>
        <v>0</v>
      </c>
      <c r="AJ124" s="34">
        <f>IFERROR(VLOOKUP(B124,'[1]1-BASE'!D$1:DA$65536,41,0),"")</f>
        <v>0</v>
      </c>
      <c r="AK124" s="34">
        <f>IFERROR(VLOOKUP(B124,'[1]1-BASE'!D$1:DA$65536,42,0),"")</f>
        <v>0</v>
      </c>
      <c r="AL124" s="34">
        <f>IFERROR(VLOOKUP(B124,'[1]1-BASE'!D$1:DA$65536,43,0),"")</f>
        <v>0</v>
      </c>
      <c r="AM124" s="34">
        <f>IFERROR(VLOOKUP(B124,'[1]1-BASE'!D$1:DA$65536,44,0),"")</f>
        <v>0</v>
      </c>
      <c r="AN124" s="34">
        <f>IFERROR(VLOOKUP(B124,'[1]1-BASE'!D$1:DA$65536,45,0),"")</f>
        <v>0</v>
      </c>
      <c r="AO124" s="34">
        <f>IFERROR(VLOOKUP(B124,'[1]1-BASE'!D$1:DA$65536,46,0),"")</f>
        <v>0</v>
      </c>
      <c r="AP124" s="34">
        <f>IFERROR(VLOOKUP(B124,'[1]1-BASE'!D$1:DA$65536,47,0),"")</f>
        <v>0</v>
      </c>
      <c r="AQ124" s="34">
        <f>IFERROR(VLOOKUP(B124,'[1]1-BASE'!D$1:DA$65536,48,0),"")</f>
        <v>0</v>
      </c>
      <c r="AR124" s="34">
        <f>IFERROR(VLOOKUP(B124,'[1]1-BASE'!D$1:DA$65536,49,0),"")</f>
        <v>0</v>
      </c>
      <c r="AS124" s="34">
        <f>IFERROR(VLOOKUP(B124,'[1]1-BASE'!D$1:DA$65536,50,0),"")</f>
        <v>0</v>
      </c>
      <c r="AT124" s="34">
        <f>IFERROR(VLOOKUP(B124,'[1]1-BASE'!D$1:DA$65536,51,0),"")</f>
        <v>0</v>
      </c>
      <c r="AU124" s="34">
        <f>IFERROR(VLOOKUP(B124,'[1]1-BASE'!D$1:DA$65536,52,0),"")</f>
        <v>0</v>
      </c>
      <c r="AV124" s="34">
        <f>IFERROR(VLOOKUP(B124,'[1]1-BASE'!D$1:DA$65536,53,0),"")</f>
        <v>0</v>
      </c>
      <c r="AW124" s="34">
        <f>IFERROR(VLOOKUP(B124,'[1]1-BASE'!D$1:DA$65536,54,0),"")</f>
        <v>0</v>
      </c>
      <c r="AX124" s="34">
        <f>IFERROR(VLOOKUP(B124,'[1]1-BASE'!D$1:DA$65536,55,0),"")</f>
        <v>0</v>
      </c>
      <c r="AY124" s="34">
        <f>IFERROR(VLOOKUP(B124,'[1]1-BASE'!D$1:DA$65536,87,0),"")</f>
        <v>0</v>
      </c>
      <c r="AZ124" s="34">
        <f>IFERROR(VLOOKUP(B124,'[1]1-BASE'!D$1:DA$65536,86,0),"")</f>
        <v>0</v>
      </c>
      <c r="BA124" s="34">
        <f>IFERROR(VLOOKUP(B124,'[1]1-BASE'!D$1:DA$65536,76,0),"")</f>
        <v>0</v>
      </c>
      <c r="BB124" s="34">
        <f>IFERROR(VLOOKUP(B124,'[1]1-BASE'!D$1:DA$65536,77,0),"")</f>
        <v>0</v>
      </c>
      <c r="BC124" s="34">
        <f>IFERROR(VLOOKUP(B124,'[1]1-BASE'!D$1:DA$65536,78,0),"")</f>
        <v>0</v>
      </c>
      <c r="BD124" s="34">
        <f>IFERROR(VLOOKUP(B124,'[1]1-BASE'!D$1:DA$65536,79,0),"")</f>
        <v>0</v>
      </c>
      <c r="BE124" s="34">
        <f>IFERROR(VLOOKUP(B124,'[1]1-BASE'!D$1:DA$65536,80,0),"")</f>
        <v>0</v>
      </c>
      <c r="BF124" s="34">
        <f>IFERROR(VLOOKUP(B124,'[1]1-BASE'!D$1:DA$65536,83,0),"")</f>
        <v>0</v>
      </c>
      <c r="BG124" s="34">
        <f>IFERROR(VLOOKUP(B124,'[1]1-BASE'!D$1:DA$65536,84,0),"")</f>
        <v>0</v>
      </c>
      <c r="BH124" s="34">
        <f>IFERROR(VLOOKUP(B124,'[1]1-BASE'!D$1:DA$65536,81,0),"")</f>
        <v>0</v>
      </c>
      <c r="BI124" s="34">
        <f>IFERROR(VLOOKUP(B124,'[1]1-BASE'!D$1:DA$65536,85,0),"")</f>
        <v>0</v>
      </c>
      <c r="BJ124" s="34">
        <f>IFERROR(VLOOKUP(B124,'[1]1-BASE'!D$1:DA$65536,56,0),"")</f>
        <v>0</v>
      </c>
      <c r="BK124" s="34">
        <f>IFERROR(VLOOKUP(B124,'[1]1-BASE'!D$1:DA$65536,58,0),"")</f>
        <v>0</v>
      </c>
      <c r="BL124" s="34">
        <f>IFERROR(VLOOKUP(B124,'[1]1-BASE'!D$1:DA$65536,59,0),"")</f>
        <v>0</v>
      </c>
      <c r="BM124" s="34">
        <f>IFERROR(VLOOKUP(B124,'[1]1-BASE'!D$1:DA$65536,61,0),"")</f>
        <v>0</v>
      </c>
      <c r="BN124" s="34">
        <f>IFERROR(VLOOKUP(B124,'[1]1-BASE'!D$1:DA$65536,63,0),"")</f>
        <v>0</v>
      </c>
      <c r="BO124" s="34">
        <f>IFERROR(VLOOKUP(B124,'[1]1-BASE'!D$1:DA$65536,65,0),"")</f>
        <v>0</v>
      </c>
      <c r="BP124" s="34">
        <f>IFERROR(VLOOKUP(B124,'[1]1-BASE'!D$1:DA$65536,57,0),"")</f>
        <v>0</v>
      </c>
      <c r="BQ124" s="34">
        <f>IFERROR(VLOOKUP(B124,'[1]1-BASE'!D$1:DA$65536,60,0),"")</f>
        <v>0</v>
      </c>
      <c r="BR124" s="34">
        <f>IFERROR(VLOOKUP(B124,'[1]1-BASE'!D$1:DA$65536,62,0),"")</f>
        <v>0</v>
      </c>
      <c r="BS124" s="34">
        <f>IFERROR(VLOOKUP(B124,'[1]1-BASE'!D$1:DA$65536,64,0),"")</f>
        <v>0</v>
      </c>
      <c r="BT124" s="34">
        <f>IFERROR(VLOOKUP(B124,'[1]1-BASE'!D$1:DA$65536,66,0),"")</f>
        <v>0</v>
      </c>
      <c r="BU124" s="34">
        <f>IFERROR(VLOOKUP(B124,'[1]1-BASE'!D$1:DA$65536,67,0),"")</f>
        <v>0</v>
      </c>
      <c r="BV124" s="34">
        <f>IFERROR(VLOOKUP(B124,'[1]1-BASE'!D$1:DA$65536,68,0),"")</f>
        <v>0</v>
      </c>
      <c r="BW124" s="34">
        <f>IFERROR(VLOOKUP(B124,'[1]1-BASE'!D$1:DA$65536,69,0),"")</f>
        <v>1</v>
      </c>
      <c r="BX124" s="34">
        <f>IFERROR(VLOOKUP(B124,'[1]1-BASE'!D$1:DA$65536,70,0),"")</f>
        <v>0</v>
      </c>
      <c r="BY124" s="34">
        <f>IFERROR(VLOOKUP(B124,'[1]1-BASE'!D$1:DA$65536,71,0),"")</f>
        <v>0</v>
      </c>
      <c r="BZ124" s="34">
        <f>IFERROR(VLOOKUP(B124,'[1]1-BASE'!D$1:DA$65536,72,0),"")</f>
        <v>0</v>
      </c>
      <c r="CA124" s="34">
        <f>IFERROR(VLOOKUP(B124,'[1]1-BASE'!D$1:DA$65536,73,0),"")</f>
        <v>1</v>
      </c>
      <c r="CB124" s="34">
        <f>IFERROR(VLOOKUP(B124,'[1]1-BASE'!D$1:DA$65536,74,0),"")</f>
        <v>0</v>
      </c>
      <c r="CC124" s="34">
        <f>IFERROR(VLOOKUP(B124,'[1]1-BASE'!D$1:DA$65536,75,0),"")</f>
        <v>0</v>
      </c>
      <c r="CD124" s="34">
        <f>IFERROR(VLOOKUP(B124,'[1]1-BASE'!D$1:DA$65536,82,0),"")</f>
        <v>0</v>
      </c>
    </row>
    <row r="125" spans="1:82" s="35" customFormat="1" ht="75" customHeight="1">
      <c r="A125" s="27"/>
      <c r="B125" s="28" t="s">
        <v>228</v>
      </c>
      <c r="C125" s="29" t="str">
        <f>IFERROR(VLOOKUP(B125,'[1]1-BASE'!D$1:CB$65536,2,0),"")</f>
        <v>303SPN0</v>
      </c>
      <c r="D125" s="29" t="str">
        <f>IFERROR(VLOOKUP(B125,'[1]1-BASE'!D$1:CB$65536,3,0),"")</f>
        <v>CAFERS SLIM TEE</v>
      </c>
      <c r="E125" s="29" t="str">
        <f>IFERROR(VLOOKUP(B125,'[1]1-BASE'!D$1:CB$65536,4,0),"")</f>
        <v>77M</v>
      </c>
      <c r="F125" s="29" t="str">
        <f>IFERROR(VLOOKUP(B125,'[1]1-BASE'!D$1:CB$65536,5,0),"")</f>
        <v>GREY MD MEL</v>
      </c>
      <c r="G125" s="27" t="str">
        <f>IFERROR(VLOOKUP(B125,'[1]1-BASE'!D$1:CB$65536,15,0),"")</f>
        <v>ETE 2019</v>
      </c>
      <c r="H125" s="27" t="str">
        <f>IFERROR(VLOOKUP(B125,'[1]1-BASE'!D$1:CB$65536,17,0),"")</f>
        <v>MAN</v>
      </c>
      <c r="I125" s="30">
        <f>IFERROR(VLOOKUP(B125,'[1]1-BASE'!D$1:CB$65536,7,0),"")</f>
        <v>13</v>
      </c>
      <c r="J125" s="31">
        <f t="shared" si="4"/>
        <v>6.5</v>
      </c>
      <c r="K125" s="30">
        <f>IFERROR(VLOOKUP(B125,'[1]1-BASE'!D$1:CB$65536,8,0),"")</f>
        <v>0</v>
      </c>
      <c r="L125" s="31">
        <f t="shared" si="5"/>
        <v>0</v>
      </c>
      <c r="M125" s="29" t="str">
        <f>IFERROR(VLOOKUP(B125,'[1]1-BASE'!D$1:CB$65536,18,0),"")</f>
        <v>(vide)</v>
      </c>
      <c r="N125" s="32" t="str">
        <f>IFERROR(VLOOKUP(B125,'[1]1-BASE'!D$1:CB$65536,19,0),"")</f>
        <v>PCS</v>
      </c>
      <c r="O125" s="32">
        <f>IFERROR(VLOOKUP(B125,'[1]1-BASE'!D$1:CB$65536,20,0),"")</f>
        <v>7</v>
      </c>
      <c r="P125" s="33">
        <f>IFERROR(VLOOKUP(B125,'[1]1-BASE'!D$1:CB$65536,21,0),"")</f>
        <v>7</v>
      </c>
      <c r="Q125" s="34">
        <f>IFERROR(VLOOKUP(B125,'[1]1-BASE'!D$1:DA$65536,22,0),"")</f>
        <v>0</v>
      </c>
      <c r="R125" s="34">
        <f>IFERROR(VLOOKUP(B125,'[1]1-BASE'!D$1:DA$65536,23,0),"")</f>
        <v>0</v>
      </c>
      <c r="S125" s="34">
        <f>IFERROR(VLOOKUP(B125,'[1]1-BASE'!D$1:DA$65536,24,0),"")</f>
        <v>0</v>
      </c>
      <c r="T125" s="34">
        <f>IFERROR(VLOOKUP(B125,'[1]1-BASE'!D$1:DA$65536,25,0),"")</f>
        <v>0</v>
      </c>
      <c r="U125" s="34">
        <f>IFERROR(VLOOKUP(B125,'[1]1-BASE'!D$1:DA$65536,26,0),"")</f>
        <v>0</v>
      </c>
      <c r="V125" s="34">
        <f>IFERROR(VLOOKUP(B125,'[1]1-BASE'!D$1:DA$65536,27,0),"")</f>
        <v>0</v>
      </c>
      <c r="W125" s="34">
        <f>IFERROR(VLOOKUP(B125,'[1]1-BASE'!D$1:DA$65536,28,0),"")</f>
        <v>0</v>
      </c>
      <c r="X125" s="34">
        <f>IFERROR(VLOOKUP(B125,'[1]1-BASE'!D$1:DA$65536,29,0),"")</f>
        <v>0</v>
      </c>
      <c r="Y125" s="34">
        <f>IFERROR(VLOOKUP(B125,'[1]1-BASE'!D$1:DA$65536,30,0),"")</f>
        <v>0</v>
      </c>
      <c r="Z125" s="34">
        <f>IFERROR(VLOOKUP(B125,'[1]1-BASE'!D$1:DA$65536,31,0),"")</f>
        <v>0</v>
      </c>
      <c r="AA125" s="34">
        <f>IFERROR(VLOOKUP(B125,'[1]1-BASE'!D$1:DA$65536,32,0),"")</f>
        <v>0</v>
      </c>
      <c r="AB125" s="34">
        <f>IFERROR(VLOOKUP(B125,'[1]1-BASE'!D$1:DA$65536,33,0),"")</f>
        <v>0</v>
      </c>
      <c r="AC125" s="34">
        <f>IFERROR(VLOOKUP(B125,'[1]1-BASE'!D$1:DA$65536,34,0),"")</f>
        <v>0</v>
      </c>
      <c r="AD125" s="34">
        <f>IFERROR(VLOOKUP(B125,'[1]1-BASE'!D$1:DA$65536,35,0),"")</f>
        <v>0</v>
      </c>
      <c r="AE125" s="34">
        <f>IFERROR(VLOOKUP(B125,'[1]1-BASE'!D$1:DA$65536,36,0),"")</f>
        <v>0</v>
      </c>
      <c r="AF125" s="34">
        <f>IFERROR(VLOOKUP(B125,'[1]1-BASE'!D$1:DA$65536,37,0),"")</f>
        <v>0</v>
      </c>
      <c r="AG125" s="34">
        <f>IFERROR(VLOOKUP(B125,'[1]1-BASE'!D$1:DA$65536,38,0),"")</f>
        <v>0</v>
      </c>
      <c r="AH125" s="34">
        <f>IFERROR(VLOOKUP(B125,'[1]1-BASE'!D$1:DA$65536,39,0),"")</f>
        <v>0</v>
      </c>
      <c r="AI125" s="34">
        <f>IFERROR(VLOOKUP(B125,'[1]1-BASE'!D$1:DA$65536,40,0),"")</f>
        <v>0</v>
      </c>
      <c r="AJ125" s="34">
        <f>IFERROR(VLOOKUP(B125,'[1]1-BASE'!D$1:DA$65536,41,0),"")</f>
        <v>0</v>
      </c>
      <c r="AK125" s="34">
        <f>IFERROR(VLOOKUP(B125,'[1]1-BASE'!D$1:DA$65536,42,0),"")</f>
        <v>0</v>
      </c>
      <c r="AL125" s="34">
        <f>IFERROR(VLOOKUP(B125,'[1]1-BASE'!D$1:DA$65536,43,0),"")</f>
        <v>0</v>
      </c>
      <c r="AM125" s="34">
        <f>IFERROR(VLOOKUP(B125,'[1]1-BASE'!D$1:DA$65536,44,0),"")</f>
        <v>0</v>
      </c>
      <c r="AN125" s="34">
        <f>IFERROR(VLOOKUP(B125,'[1]1-BASE'!D$1:DA$65536,45,0),"")</f>
        <v>0</v>
      </c>
      <c r="AO125" s="34">
        <f>IFERROR(VLOOKUP(B125,'[1]1-BASE'!D$1:DA$65536,46,0),"")</f>
        <v>0</v>
      </c>
      <c r="AP125" s="34">
        <f>IFERROR(VLOOKUP(B125,'[1]1-BASE'!D$1:DA$65536,47,0),"")</f>
        <v>0</v>
      </c>
      <c r="AQ125" s="34">
        <f>IFERROR(VLOOKUP(B125,'[1]1-BASE'!D$1:DA$65536,48,0),"")</f>
        <v>0</v>
      </c>
      <c r="AR125" s="34">
        <f>IFERROR(VLOOKUP(B125,'[1]1-BASE'!D$1:DA$65536,49,0),"")</f>
        <v>0</v>
      </c>
      <c r="AS125" s="34">
        <f>IFERROR(VLOOKUP(B125,'[1]1-BASE'!D$1:DA$65536,50,0),"")</f>
        <v>0</v>
      </c>
      <c r="AT125" s="34">
        <f>IFERROR(VLOOKUP(B125,'[1]1-BASE'!D$1:DA$65536,51,0),"")</f>
        <v>0</v>
      </c>
      <c r="AU125" s="34">
        <f>IFERROR(VLOOKUP(B125,'[1]1-BASE'!D$1:DA$65536,52,0),"")</f>
        <v>0</v>
      </c>
      <c r="AV125" s="34">
        <f>IFERROR(VLOOKUP(B125,'[1]1-BASE'!D$1:DA$65536,53,0),"")</f>
        <v>0</v>
      </c>
      <c r="AW125" s="34">
        <f>IFERROR(VLOOKUP(B125,'[1]1-BASE'!D$1:DA$65536,54,0),"")</f>
        <v>0</v>
      </c>
      <c r="AX125" s="34">
        <f>IFERROR(VLOOKUP(B125,'[1]1-BASE'!D$1:DA$65536,55,0),"")</f>
        <v>0</v>
      </c>
      <c r="AY125" s="34">
        <f>IFERROR(VLOOKUP(B125,'[1]1-BASE'!D$1:DA$65536,87,0),"")</f>
        <v>0</v>
      </c>
      <c r="AZ125" s="34">
        <f>IFERROR(VLOOKUP(B125,'[1]1-BASE'!D$1:DA$65536,86,0),"")</f>
        <v>0</v>
      </c>
      <c r="BA125" s="34">
        <f>IFERROR(VLOOKUP(B125,'[1]1-BASE'!D$1:DA$65536,76,0),"")</f>
        <v>0</v>
      </c>
      <c r="BB125" s="34">
        <f>IFERROR(VLOOKUP(B125,'[1]1-BASE'!D$1:DA$65536,77,0),"")</f>
        <v>0</v>
      </c>
      <c r="BC125" s="34">
        <f>IFERROR(VLOOKUP(B125,'[1]1-BASE'!D$1:DA$65536,78,0),"")</f>
        <v>0</v>
      </c>
      <c r="BD125" s="34">
        <f>IFERROR(VLOOKUP(B125,'[1]1-BASE'!D$1:DA$65536,79,0),"")</f>
        <v>0</v>
      </c>
      <c r="BE125" s="34">
        <f>IFERROR(VLOOKUP(B125,'[1]1-BASE'!D$1:DA$65536,80,0),"")</f>
        <v>0</v>
      </c>
      <c r="BF125" s="34">
        <f>IFERROR(VLOOKUP(B125,'[1]1-BASE'!D$1:DA$65536,83,0),"")</f>
        <v>0</v>
      </c>
      <c r="BG125" s="34">
        <f>IFERROR(VLOOKUP(B125,'[1]1-BASE'!D$1:DA$65536,84,0),"")</f>
        <v>0</v>
      </c>
      <c r="BH125" s="34">
        <f>IFERROR(VLOOKUP(B125,'[1]1-BASE'!D$1:DA$65536,81,0),"")</f>
        <v>0</v>
      </c>
      <c r="BI125" s="34">
        <f>IFERROR(VLOOKUP(B125,'[1]1-BASE'!D$1:DA$65536,85,0),"")</f>
        <v>0</v>
      </c>
      <c r="BJ125" s="34">
        <f>IFERROR(VLOOKUP(B125,'[1]1-BASE'!D$1:DA$65536,56,0),"")</f>
        <v>0</v>
      </c>
      <c r="BK125" s="34">
        <f>IFERROR(VLOOKUP(B125,'[1]1-BASE'!D$1:DA$65536,58,0),"")</f>
        <v>0</v>
      </c>
      <c r="BL125" s="34">
        <f>IFERROR(VLOOKUP(B125,'[1]1-BASE'!D$1:DA$65536,59,0),"")</f>
        <v>0</v>
      </c>
      <c r="BM125" s="34">
        <f>IFERROR(VLOOKUP(B125,'[1]1-BASE'!D$1:DA$65536,61,0),"")</f>
        <v>0</v>
      </c>
      <c r="BN125" s="34">
        <f>IFERROR(VLOOKUP(B125,'[1]1-BASE'!D$1:DA$65536,63,0),"")</f>
        <v>0</v>
      </c>
      <c r="BO125" s="34">
        <f>IFERROR(VLOOKUP(B125,'[1]1-BASE'!D$1:DA$65536,65,0),"")</f>
        <v>0</v>
      </c>
      <c r="BP125" s="34">
        <f>IFERROR(VLOOKUP(B125,'[1]1-BASE'!D$1:DA$65536,57,0),"")</f>
        <v>0</v>
      </c>
      <c r="BQ125" s="34">
        <f>IFERROR(VLOOKUP(B125,'[1]1-BASE'!D$1:DA$65536,60,0),"")</f>
        <v>0</v>
      </c>
      <c r="BR125" s="34">
        <f>IFERROR(VLOOKUP(B125,'[1]1-BASE'!D$1:DA$65536,62,0),"")</f>
        <v>0</v>
      </c>
      <c r="BS125" s="34">
        <f>IFERROR(VLOOKUP(B125,'[1]1-BASE'!D$1:DA$65536,64,0),"")</f>
        <v>0</v>
      </c>
      <c r="BT125" s="34">
        <f>IFERROR(VLOOKUP(B125,'[1]1-BASE'!D$1:DA$65536,66,0),"")</f>
        <v>0</v>
      </c>
      <c r="BU125" s="34">
        <f>IFERROR(VLOOKUP(B125,'[1]1-BASE'!D$1:DA$65536,67,0),"")</f>
        <v>0</v>
      </c>
      <c r="BV125" s="34">
        <f>IFERROR(VLOOKUP(B125,'[1]1-BASE'!D$1:DA$65536,68,0),"")</f>
        <v>0</v>
      </c>
      <c r="BW125" s="34">
        <f>IFERROR(VLOOKUP(B125,'[1]1-BASE'!D$1:DA$65536,69,0),"")</f>
        <v>0</v>
      </c>
      <c r="BX125" s="34">
        <f>IFERROR(VLOOKUP(B125,'[1]1-BASE'!D$1:DA$65536,70,0),"")</f>
        <v>0</v>
      </c>
      <c r="BY125" s="34">
        <f>IFERROR(VLOOKUP(B125,'[1]1-BASE'!D$1:DA$65536,71,0),"")</f>
        <v>1</v>
      </c>
      <c r="BZ125" s="34">
        <f>IFERROR(VLOOKUP(B125,'[1]1-BASE'!D$1:DA$65536,72,0),"")</f>
        <v>3</v>
      </c>
      <c r="CA125" s="34">
        <f>IFERROR(VLOOKUP(B125,'[1]1-BASE'!D$1:DA$65536,73,0),"")</f>
        <v>3</v>
      </c>
      <c r="CB125" s="34">
        <f>IFERROR(VLOOKUP(B125,'[1]1-BASE'!D$1:DA$65536,74,0),"")</f>
        <v>0</v>
      </c>
      <c r="CC125" s="34">
        <f>IFERROR(VLOOKUP(B125,'[1]1-BASE'!D$1:DA$65536,75,0),"")</f>
        <v>0</v>
      </c>
      <c r="CD125" s="34">
        <f>IFERROR(VLOOKUP(B125,'[1]1-BASE'!D$1:DA$65536,82,0),"")</f>
        <v>0</v>
      </c>
    </row>
    <row r="126" spans="1:82" s="35" customFormat="1" ht="75" customHeight="1">
      <c r="A126" s="27"/>
      <c r="B126" s="28" t="s">
        <v>229</v>
      </c>
      <c r="C126" s="29" t="str">
        <f>IFERROR(VLOOKUP(B126,'[1]1-BASE'!D$1:CB$65536,2,0),"")</f>
        <v>303SPN0</v>
      </c>
      <c r="D126" s="29" t="str">
        <f>IFERROR(VLOOKUP(B126,'[1]1-BASE'!D$1:CB$65536,3,0),"")</f>
        <v>CAFERS SLIM TEE</v>
      </c>
      <c r="E126" s="29" t="str">
        <f>IFERROR(VLOOKUP(B126,'[1]1-BASE'!D$1:CB$65536,4,0),"")</f>
        <v>X1Z</v>
      </c>
      <c r="F126" s="29" t="str">
        <f>IFERROR(VLOOKUP(B126,'[1]1-BASE'!D$1:CB$65536,5,0),"")</f>
        <v>BLUE NAVY</v>
      </c>
      <c r="G126" s="27" t="str">
        <f>IFERROR(VLOOKUP(B126,'[1]1-BASE'!D$1:CB$65536,15,0),"")</f>
        <v>ETE 2019</v>
      </c>
      <c r="H126" s="27" t="str">
        <f>IFERROR(VLOOKUP(B126,'[1]1-BASE'!D$1:CB$65536,17,0),"")</f>
        <v>MAN</v>
      </c>
      <c r="I126" s="30">
        <f>IFERROR(VLOOKUP(B126,'[1]1-BASE'!D$1:CB$65536,7,0),"")</f>
        <v>13</v>
      </c>
      <c r="J126" s="31">
        <f t="shared" si="4"/>
        <v>6.5</v>
      </c>
      <c r="K126" s="30">
        <f>IFERROR(VLOOKUP(B126,'[1]1-BASE'!D$1:CB$65536,8,0),"")</f>
        <v>0</v>
      </c>
      <c r="L126" s="31">
        <f t="shared" si="5"/>
        <v>0</v>
      </c>
      <c r="M126" s="29" t="str">
        <f>IFERROR(VLOOKUP(B126,'[1]1-BASE'!D$1:CB$65536,18,0),"")</f>
        <v>(vide)</v>
      </c>
      <c r="N126" s="32" t="str">
        <f>IFERROR(VLOOKUP(B126,'[1]1-BASE'!D$1:CB$65536,19,0),"")</f>
        <v>PCS</v>
      </c>
      <c r="O126" s="32">
        <f>IFERROR(VLOOKUP(B126,'[1]1-BASE'!D$1:CB$65536,20,0),"")</f>
        <v>7</v>
      </c>
      <c r="P126" s="33">
        <f>IFERROR(VLOOKUP(B126,'[1]1-BASE'!D$1:CB$65536,21,0),"")</f>
        <v>7</v>
      </c>
      <c r="Q126" s="34">
        <f>IFERROR(VLOOKUP(B126,'[1]1-BASE'!D$1:DA$65536,22,0),"")</f>
        <v>0</v>
      </c>
      <c r="R126" s="34">
        <f>IFERROR(VLOOKUP(B126,'[1]1-BASE'!D$1:DA$65536,23,0),"")</f>
        <v>0</v>
      </c>
      <c r="S126" s="34">
        <f>IFERROR(VLOOKUP(B126,'[1]1-BASE'!D$1:DA$65536,24,0),"")</f>
        <v>0</v>
      </c>
      <c r="T126" s="34">
        <f>IFERROR(VLOOKUP(B126,'[1]1-BASE'!D$1:DA$65536,25,0),"")</f>
        <v>0</v>
      </c>
      <c r="U126" s="34">
        <f>IFERROR(VLOOKUP(B126,'[1]1-BASE'!D$1:DA$65536,26,0),"")</f>
        <v>0</v>
      </c>
      <c r="V126" s="34">
        <f>IFERROR(VLOOKUP(B126,'[1]1-BASE'!D$1:DA$65536,27,0),"")</f>
        <v>0</v>
      </c>
      <c r="W126" s="34">
        <f>IFERROR(VLOOKUP(B126,'[1]1-BASE'!D$1:DA$65536,28,0),"")</f>
        <v>0</v>
      </c>
      <c r="X126" s="34">
        <f>IFERROR(VLOOKUP(B126,'[1]1-BASE'!D$1:DA$65536,29,0),"")</f>
        <v>0</v>
      </c>
      <c r="Y126" s="34">
        <f>IFERROR(VLOOKUP(B126,'[1]1-BASE'!D$1:DA$65536,30,0),"")</f>
        <v>0</v>
      </c>
      <c r="Z126" s="34">
        <f>IFERROR(VLOOKUP(B126,'[1]1-BASE'!D$1:DA$65536,31,0),"")</f>
        <v>0</v>
      </c>
      <c r="AA126" s="34">
        <f>IFERROR(VLOOKUP(B126,'[1]1-BASE'!D$1:DA$65536,32,0),"")</f>
        <v>0</v>
      </c>
      <c r="AB126" s="34">
        <f>IFERROR(VLOOKUP(B126,'[1]1-BASE'!D$1:DA$65536,33,0),"")</f>
        <v>0</v>
      </c>
      <c r="AC126" s="34">
        <f>IFERROR(VLOOKUP(B126,'[1]1-BASE'!D$1:DA$65536,34,0),"")</f>
        <v>0</v>
      </c>
      <c r="AD126" s="34">
        <f>IFERROR(VLOOKUP(B126,'[1]1-BASE'!D$1:DA$65536,35,0),"")</f>
        <v>0</v>
      </c>
      <c r="AE126" s="34">
        <f>IFERROR(VLOOKUP(B126,'[1]1-BASE'!D$1:DA$65536,36,0),"")</f>
        <v>0</v>
      </c>
      <c r="AF126" s="34">
        <f>IFERROR(VLOOKUP(B126,'[1]1-BASE'!D$1:DA$65536,37,0),"")</f>
        <v>0</v>
      </c>
      <c r="AG126" s="34">
        <f>IFERROR(VLOOKUP(B126,'[1]1-BASE'!D$1:DA$65536,38,0),"")</f>
        <v>0</v>
      </c>
      <c r="AH126" s="34">
        <f>IFERROR(VLOOKUP(B126,'[1]1-BASE'!D$1:DA$65536,39,0),"")</f>
        <v>0</v>
      </c>
      <c r="AI126" s="34">
        <f>IFERROR(VLOOKUP(B126,'[1]1-BASE'!D$1:DA$65536,40,0),"")</f>
        <v>0</v>
      </c>
      <c r="AJ126" s="34">
        <f>IFERROR(VLOOKUP(B126,'[1]1-BASE'!D$1:DA$65536,41,0),"")</f>
        <v>0</v>
      </c>
      <c r="AK126" s="34">
        <f>IFERROR(VLOOKUP(B126,'[1]1-BASE'!D$1:DA$65536,42,0),"")</f>
        <v>0</v>
      </c>
      <c r="AL126" s="34">
        <f>IFERROR(VLOOKUP(B126,'[1]1-BASE'!D$1:DA$65536,43,0),"")</f>
        <v>0</v>
      </c>
      <c r="AM126" s="34">
        <f>IFERROR(VLOOKUP(B126,'[1]1-BASE'!D$1:DA$65536,44,0),"")</f>
        <v>0</v>
      </c>
      <c r="AN126" s="34">
        <f>IFERROR(VLOOKUP(B126,'[1]1-BASE'!D$1:DA$65536,45,0),"")</f>
        <v>0</v>
      </c>
      <c r="AO126" s="34">
        <f>IFERROR(VLOOKUP(B126,'[1]1-BASE'!D$1:DA$65536,46,0),"")</f>
        <v>0</v>
      </c>
      <c r="AP126" s="34">
        <f>IFERROR(VLOOKUP(B126,'[1]1-BASE'!D$1:DA$65536,47,0),"")</f>
        <v>0</v>
      </c>
      <c r="AQ126" s="34">
        <f>IFERROR(VLOOKUP(B126,'[1]1-BASE'!D$1:DA$65536,48,0),"")</f>
        <v>0</v>
      </c>
      <c r="AR126" s="34">
        <f>IFERROR(VLOOKUP(B126,'[1]1-BASE'!D$1:DA$65536,49,0),"")</f>
        <v>0</v>
      </c>
      <c r="AS126" s="34">
        <f>IFERROR(VLOOKUP(B126,'[1]1-BASE'!D$1:DA$65536,50,0),"")</f>
        <v>0</v>
      </c>
      <c r="AT126" s="34">
        <f>IFERROR(VLOOKUP(B126,'[1]1-BASE'!D$1:DA$65536,51,0),"")</f>
        <v>0</v>
      </c>
      <c r="AU126" s="34">
        <f>IFERROR(VLOOKUP(B126,'[1]1-BASE'!D$1:DA$65536,52,0),"")</f>
        <v>0</v>
      </c>
      <c r="AV126" s="34">
        <f>IFERROR(VLOOKUP(B126,'[1]1-BASE'!D$1:DA$65536,53,0),"")</f>
        <v>0</v>
      </c>
      <c r="AW126" s="34">
        <f>IFERROR(VLOOKUP(B126,'[1]1-BASE'!D$1:DA$65536,54,0),"")</f>
        <v>0</v>
      </c>
      <c r="AX126" s="34">
        <f>IFERROR(VLOOKUP(B126,'[1]1-BASE'!D$1:DA$65536,55,0),"")</f>
        <v>0</v>
      </c>
      <c r="AY126" s="34">
        <f>IFERROR(VLOOKUP(B126,'[1]1-BASE'!D$1:DA$65536,87,0),"")</f>
        <v>0</v>
      </c>
      <c r="AZ126" s="34">
        <f>IFERROR(VLOOKUP(B126,'[1]1-BASE'!D$1:DA$65536,86,0),"")</f>
        <v>0</v>
      </c>
      <c r="BA126" s="34">
        <f>IFERROR(VLOOKUP(B126,'[1]1-BASE'!D$1:DA$65536,76,0),"")</f>
        <v>0</v>
      </c>
      <c r="BB126" s="34">
        <f>IFERROR(VLOOKUP(B126,'[1]1-BASE'!D$1:DA$65536,77,0),"")</f>
        <v>0</v>
      </c>
      <c r="BC126" s="34">
        <f>IFERROR(VLOOKUP(B126,'[1]1-BASE'!D$1:DA$65536,78,0),"")</f>
        <v>0</v>
      </c>
      <c r="BD126" s="34">
        <f>IFERROR(VLOOKUP(B126,'[1]1-BASE'!D$1:DA$65536,79,0),"")</f>
        <v>0</v>
      </c>
      <c r="BE126" s="34">
        <f>IFERROR(VLOOKUP(B126,'[1]1-BASE'!D$1:DA$65536,80,0),"")</f>
        <v>0</v>
      </c>
      <c r="BF126" s="34">
        <f>IFERROR(VLOOKUP(B126,'[1]1-BASE'!D$1:DA$65536,83,0),"")</f>
        <v>0</v>
      </c>
      <c r="BG126" s="34">
        <f>IFERROR(VLOOKUP(B126,'[1]1-BASE'!D$1:DA$65536,84,0),"")</f>
        <v>0</v>
      </c>
      <c r="BH126" s="34">
        <f>IFERROR(VLOOKUP(B126,'[1]1-BASE'!D$1:DA$65536,81,0),"")</f>
        <v>0</v>
      </c>
      <c r="BI126" s="34">
        <f>IFERROR(VLOOKUP(B126,'[1]1-BASE'!D$1:DA$65536,85,0),"")</f>
        <v>0</v>
      </c>
      <c r="BJ126" s="34">
        <f>IFERROR(VLOOKUP(B126,'[1]1-BASE'!D$1:DA$65536,56,0),"")</f>
        <v>0</v>
      </c>
      <c r="BK126" s="34">
        <f>IFERROR(VLOOKUP(B126,'[1]1-BASE'!D$1:DA$65536,58,0),"")</f>
        <v>0</v>
      </c>
      <c r="BL126" s="34">
        <f>IFERROR(VLOOKUP(B126,'[1]1-BASE'!D$1:DA$65536,59,0),"")</f>
        <v>0</v>
      </c>
      <c r="BM126" s="34">
        <f>IFERROR(VLOOKUP(B126,'[1]1-BASE'!D$1:DA$65536,61,0),"")</f>
        <v>0</v>
      </c>
      <c r="BN126" s="34">
        <f>IFERROR(VLOOKUP(B126,'[1]1-BASE'!D$1:DA$65536,63,0),"")</f>
        <v>0</v>
      </c>
      <c r="BO126" s="34">
        <f>IFERROR(VLOOKUP(B126,'[1]1-BASE'!D$1:DA$65536,65,0),"")</f>
        <v>0</v>
      </c>
      <c r="BP126" s="34">
        <f>IFERROR(VLOOKUP(B126,'[1]1-BASE'!D$1:DA$65536,57,0),"")</f>
        <v>0</v>
      </c>
      <c r="BQ126" s="34">
        <f>IFERROR(VLOOKUP(B126,'[1]1-BASE'!D$1:DA$65536,60,0),"")</f>
        <v>0</v>
      </c>
      <c r="BR126" s="34">
        <f>IFERROR(VLOOKUP(B126,'[1]1-BASE'!D$1:DA$65536,62,0),"")</f>
        <v>0</v>
      </c>
      <c r="BS126" s="34">
        <f>IFERROR(VLOOKUP(B126,'[1]1-BASE'!D$1:DA$65536,64,0),"")</f>
        <v>0</v>
      </c>
      <c r="BT126" s="34">
        <f>IFERROR(VLOOKUP(B126,'[1]1-BASE'!D$1:DA$65536,66,0),"")</f>
        <v>0</v>
      </c>
      <c r="BU126" s="34">
        <f>IFERROR(VLOOKUP(B126,'[1]1-BASE'!D$1:DA$65536,67,0),"")</f>
        <v>0</v>
      </c>
      <c r="BV126" s="34">
        <f>IFERROR(VLOOKUP(B126,'[1]1-BASE'!D$1:DA$65536,68,0),"")</f>
        <v>0</v>
      </c>
      <c r="BW126" s="34">
        <f>IFERROR(VLOOKUP(B126,'[1]1-BASE'!D$1:DA$65536,69,0),"")</f>
        <v>1</v>
      </c>
      <c r="BX126" s="34">
        <f>IFERROR(VLOOKUP(B126,'[1]1-BASE'!D$1:DA$65536,70,0),"")</f>
        <v>0</v>
      </c>
      <c r="BY126" s="34">
        <f>IFERROR(VLOOKUP(B126,'[1]1-BASE'!D$1:DA$65536,71,0),"")</f>
        <v>2</v>
      </c>
      <c r="BZ126" s="34">
        <f>IFERROR(VLOOKUP(B126,'[1]1-BASE'!D$1:DA$65536,72,0),"")</f>
        <v>2</v>
      </c>
      <c r="CA126" s="34">
        <f>IFERROR(VLOOKUP(B126,'[1]1-BASE'!D$1:DA$65536,73,0),"")</f>
        <v>2</v>
      </c>
      <c r="CB126" s="34">
        <f>IFERROR(VLOOKUP(B126,'[1]1-BASE'!D$1:DA$65536,74,0),"")</f>
        <v>0</v>
      </c>
      <c r="CC126" s="34">
        <f>IFERROR(VLOOKUP(B126,'[1]1-BASE'!D$1:DA$65536,75,0),"")</f>
        <v>0</v>
      </c>
      <c r="CD126" s="34">
        <f>IFERROR(VLOOKUP(B126,'[1]1-BASE'!D$1:DA$65536,82,0),"")</f>
        <v>0</v>
      </c>
    </row>
    <row r="127" spans="1:82" s="35" customFormat="1" ht="75" customHeight="1">
      <c r="A127" s="27"/>
      <c r="B127" s="28" t="s">
        <v>230</v>
      </c>
      <c r="C127" s="29" t="str">
        <f>IFERROR(VLOOKUP(B127,'[1]1-BASE'!D$1:CB$65536,2,0),"")</f>
        <v>303T850</v>
      </c>
      <c r="D127" s="29" t="str">
        <f>IFERROR(VLOOKUP(B127,'[1]1-BASE'!D$1:CB$65536,3,0),"")</f>
        <v>KROLLS PANTS</v>
      </c>
      <c r="E127" s="29" t="str">
        <f>IFERROR(VLOOKUP(B127,'[1]1-BASE'!D$1:CB$65536,4,0),"")</f>
        <v>005</v>
      </c>
      <c r="F127" s="29" t="str">
        <f>IFERROR(VLOOKUP(B127,'[1]1-BASE'!D$1:CB$65536,5,0),"")</f>
        <v>BLACK</v>
      </c>
      <c r="G127" s="27" t="str">
        <f>IFERROR(VLOOKUP(B127,'[1]1-BASE'!D$1:CB$65536,15,0),"")</f>
        <v>HIVER 2019</v>
      </c>
      <c r="H127" s="27" t="str">
        <f>IFERROR(VLOOKUP(B127,'[1]1-BASE'!D$1:CB$65536,17,0),"")</f>
        <v>MAN</v>
      </c>
      <c r="I127" s="30">
        <f>IFERROR(VLOOKUP(B127,'[1]1-BASE'!D$1:CB$65536,7,0),"")</f>
        <v>40</v>
      </c>
      <c r="J127" s="31">
        <f t="shared" si="4"/>
        <v>20</v>
      </c>
      <c r="K127" s="30">
        <f>IFERROR(VLOOKUP(B127,'[1]1-BASE'!D$1:CB$65536,8,0),"")</f>
        <v>0</v>
      </c>
      <c r="L127" s="31">
        <f t="shared" si="5"/>
        <v>0</v>
      </c>
      <c r="M127" s="29" t="str">
        <f>IFERROR(VLOOKUP(B127,'[1]1-BASE'!D$1:CB$65536,18,0),"")</f>
        <v>(vide)</v>
      </c>
      <c r="N127" s="32" t="str">
        <f>IFERROR(VLOOKUP(B127,'[1]1-BASE'!D$1:CB$65536,19,0),"")</f>
        <v>PCS</v>
      </c>
      <c r="O127" s="32">
        <f>IFERROR(VLOOKUP(B127,'[1]1-BASE'!D$1:CB$65536,20,0),"")</f>
        <v>90</v>
      </c>
      <c r="P127" s="33">
        <f>IFERROR(VLOOKUP(B127,'[1]1-BASE'!D$1:CB$65536,21,0),"")</f>
        <v>90</v>
      </c>
      <c r="Q127" s="34">
        <f>IFERROR(VLOOKUP(B127,'[1]1-BASE'!D$1:DA$65536,22,0),"")</f>
        <v>0</v>
      </c>
      <c r="R127" s="34">
        <f>IFERROR(VLOOKUP(B127,'[1]1-BASE'!D$1:DA$65536,23,0),"")</f>
        <v>0</v>
      </c>
      <c r="S127" s="34">
        <f>IFERROR(VLOOKUP(B127,'[1]1-BASE'!D$1:DA$65536,24,0),"")</f>
        <v>0</v>
      </c>
      <c r="T127" s="34">
        <f>IFERROR(VLOOKUP(B127,'[1]1-BASE'!D$1:DA$65536,25,0),"")</f>
        <v>0</v>
      </c>
      <c r="U127" s="34">
        <f>IFERROR(VLOOKUP(B127,'[1]1-BASE'!D$1:DA$65536,26,0),"")</f>
        <v>0</v>
      </c>
      <c r="V127" s="34">
        <f>IFERROR(VLOOKUP(B127,'[1]1-BASE'!D$1:DA$65536,27,0),"")</f>
        <v>0</v>
      </c>
      <c r="W127" s="34">
        <f>IFERROR(VLOOKUP(B127,'[1]1-BASE'!D$1:DA$65536,28,0),"")</f>
        <v>0</v>
      </c>
      <c r="X127" s="34">
        <f>IFERROR(VLOOKUP(B127,'[1]1-BASE'!D$1:DA$65536,29,0),"")</f>
        <v>0</v>
      </c>
      <c r="Y127" s="34">
        <f>IFERROR(VLOOKUP(B127,'[1]1-BASE'!D$1:DA$65536,30,0),"")</f>
        <v>0</v>
      </c>
      <c r="Z127" s="34">
        <f>IFERROR(VLOOKUP(B127,'[1]1-BASE'!D$1:DA$65536,31,0),"")</f>
        <v>0</v>
      </c>
      <c r="AA127" s="34">
        <f>IFERROR(VLOOKUP(B127,'[1]1-BASE'!D$1:DA$65536,32,0),"")</f>
        <v>0</v>
      </c>
      <c r="AB127" s="34">
        <f>IFERROR(VLOOKUP(B127,'[1]1-BASE'!D$1:DA$65536,33,0),"")</f>
        <v>0</v>
      </c>
      <c r="AC127" s="34">
        <f>IFERROR(VLOOKUP(B127,'[1]1-BASE'!D$1:DA$65536,34,0),"")</f>
        <v>0</v>
      </c>
      <c r="AD127" s="34">
        <f>IFERROR(VLOOKUP(B127,'[1]1-BASE'!D$1:DA$65536,35,0),"")</f>
        <v>0</v>
      </c>
      <c r="AE127" s="34">
        <f>IFERROR(VLOOKUP(B127,'[1]1-BASE'!D$1:DA$65536,36,0),"")</f>
        <v>0</v>
      </c>
      <c r="AF127" s="34">
        <f>IFERROR(VLOOKUP(B127,'[1]1-BASE'!D$1:DA$65536,37,0),"")</f>
        <v>0</v>
      </c>
      <c r="AG127" s="34">
        <f>IFERROR(VLOOKUP(B127,'[1]1-BASE'!D$1:DA$65536,38,0),"")</f>
        <v>0</v>
      </c>
      <c r="AH127" s="34">
        <f>IFERROR(VLOOKUP(B127,'[1]1-BASE'!D$1:DA$65536,39,0),"")</f>
        <v>0</v>
      </c>
      <c r="AI127" s="34">
        <f>IFERROR(VLOOKUP(B127,'[1]1-BASE'!D$1:DA$65536,40,0),"")</f>
        <v>0</v>
      </c>
      <c r="AJ127" s="34">
        <f>IFERROR(VLOOKUP(B127,'[1]1-BASE'!D$1:DA$65536,41,0),"")</f>
        <v>0</v>
      </c>
      <c r="AK127" s="34">
        <f>IFERROR(VLOOKUP(B127,'[1]1-BASE'!D$1:DA$65536,42,0),"")</f>
        <v>0</v>
      </c>
      <c r="AL127" s="34">
        <f>IFERROR(VLOOKUP(B127,'[1]1-BASE'!D$1:DA$65536,43,0),"")</f>
        <v>0</v>
      </c>
      <c r="AM127" s="34">
        <f>IFERROR(VLOOKUP(B127,'[1]1-BASE'!D$1:DA$65536,44,0),"")</f>
        <v>0</v>
      </c>
      <c r="AN127" s="34">
        <f>IFERROR(VLOOKUP(B127,'[1]1-BASE'!D$1:DA$65536,45,0),"")</f>
        <v>0</v>
      </c>
      <c r="AO127" s="34">
        <f>IFERROR(VLOOKUP(B127,'[1]1-BASE'!D$1:DA$65536,46,0),"")</f>
        <v>0</v>
      </c>
      <c r="AP127" s="34">
        <f>IFERROR(VLOOKUP(B127,'[1]1-BASE'!D$1:DA$65536,47,0),"")</f>
        <v>0</v>
      </c>
      <c r="AQ127" s="34">
        <f>IFERROR(VLOOKUP(B127,'[1]1-BASE'!D$1:DA$65536,48,0),"")</f>
        <v>0</v>
      </c>
      <c r="AR127" s="34">
        <f>IFERROR(VLOOKUP(B127,'[1]1-BASE'!D$1:DA$65536,49,0),"")</f>
        <v>0</v>
      </c>
      <c r="AS127" s="34">
        <f>IFERROR(VLOOKUP(B127,'[1]1-BASE'!D$1:DA$65536,50,0),"")</f>
        <v>0</v>
      </c>
      <c r="AT127" s="34">
        <f>IFERROR(VLOOKUP(B127,'[1]1-BASE'!D$1:DA$65536,51,0),"")</f>
        <v>0</v>
      </c>
      <c r="AU127" s="34">
        <f>IFERROR(VLOOKUP(B127,'[1]1-BASE'!D$1:DA$65536,52,0),"")</f>
        <v>0</v>
      </c>
      <c r="AV127" s="34">
        <f>IFERROR(VLOOKUP(B127,'[1]1-BASE'!D$1:DA$65536,53,0),"")</f>
        <v>0</v>
      </c>
      <c r="AW127" s="34">
        <f>IFERROR(VLOOKUP(B127,'[1]1-BASE'!D$1:DA$65536,54,0),"")</f>
        <v>0</v>
      </c>
      <c r="AX127" s="34">
        <f>IFERROR(VLOOKUP(B127,'[1]1-BASE'!D$1:DA$65536,55,0),"")</f>
        <v>0</v>
      </c>
      <c r="AY127" s="34">
        <f>IFERROR(VLOOKUP(B127,'[1]1-BASE'!D$1:DA$65536,87,0),"")</f>
        <v>0</v>
      </c>
      <c r="AZ127" s="34">
        <f>IFERROR(VLOOKUP(B127,'[1]1-BASE'!D$1:DA$65536,86,0),"")</f>
        <v>0</v>
      </c>
      <c r="BA127" s="34">
        <f>IFERROR(VLOOKUP(B127,'[1]1-BASE'!D$1:DA$65536,76,0),"")</f>
        <v>0</v>
      </c>
      <c r="BB127" s="34">
        <f>IFERROR(VLOOKUP(B127,'[1]1-BASE'!D$1:DA$65536,77,0),"")</f>
        <v>0</v>
      </c>
      <c r="BC127" s="34">
        <f>IFERROR(VLOOKUP(B127,'[1]1-BASE'!D$1:DA$65536,78,0),"")</f>
        <v>0</v>
      </c>
      <c r="BD127" s="34">
        <f>IFERROR(VLOOKUP(B127,'[1]1-BASE'!D$1:DA$65536,79,0),"")</f>
        <v>0</v>
      </c>
      <c r="BE127" s="34">
        <f>IFERROR(VLOOKUP(B127,'[1]1-BASE'!D$1:DA$65536,80,0),"")</f>
        <v>0</v>
      </c>
      <c r="BF127" s="34">
        <f>IFERROR(VLOOKUP(B127,'[1]1-BASE'!D$1:DA$65536,83,0),"")</f>
        <v>0</v>
      </c>
      <c r="BG127" s="34">
        <f>IFERROR(VLOOKUP(B127,'[1]1-BASE'!D$1:DA$65536,84,0),"")</f>
        <v>0</v>
      </c>
      <c r="BH127" s="34">
        <f>IFERROR(VLOOKUP(B127,'[1]1-BASE'!D$1:DA$65536,81,0),"")</f>
        <v>0</v>
      </c>
      <c r="BI127" s="34">
        <f>IFERROR(VLOOKUP(B127,'[1]1-BASE'!D$1:DA$65536,85,0),"")</f>
        <v>0</v>
      </c>
      <c r="BJ127" s="34">
        <f>IFERROR(VLOOKUP(B127,'[1]1-BASE'!D$1:DA$65536,56,0),"")</f>
        <v>0</v>
      </c>
      <c r="BK127" s="34">
        <f>IFERROR(VLOOKUP(B127,'[1]1-BASE'!D$1:DA$65536,58,0),"")</f>
        <v>0</v>
      </c>
      <c r="BL127" s="34">
        <f>IFERROR(VLOOKUP(B127,'[1]1-BASE'!D$1:DA$65536,59,0),"")</f>
        <v>0</v>
      </c>
      <c r="BM127" s="34">
        <f>IFERROR(VLOOKUP(B127,'[1]1-BASE'!D$1:DA$65536,61,0),"")</f>
        <v>0</v>
      </c>
      <c r="BN127" s="34">
        <f>IFERROR(VLOOKUP(B127,'[1]1-BASE'!D$1:DA$65536,63,0),"")</f>
        <v>0</v>
      </c>
      <c r="BO127" s="34">
        <f>IFERROR(VLOOKUP(B127,'[1]1-BASE'!D$1:DA$65536,65,0),"")</f>
        <v>0</v>
      </c>
      <c r="BP127" s="34">
        <f>IFERROR(VLOOKUP(B127,'[1]1-BASE'!D$1:DA$65536,57,0),"")</f>
        <v>0</v>
      </c>
      <c r="BQ127" s="34">
        <f>IFERROR(VLOOKUP(B127,'[1]1-BASE'!D$1:DA$65536,60,0),"")</f>
        <v>0</v>
      </c>
      <c r="BR127" s="34">
        <f>IFERROR(VLOOKUP(B127,'[1]1-BASE'!D$1:DA$65536,62,0),"")</f>
        <v>0</v>
      </c>
      <c r="BS127" s="34">
        <f>IFERROR(VLOOKUP(B127,'[1]1-BASE'!D$1:DA$65536,64,0),"")</f>
        <v>0</v>
      </c>
      <c r="BT127" s="34">
        <f>IFERROR(VLOOKUP(B127,'[1]1-BASE'!D$1:DA$65536,66,0),"")</f>
        <v>0</v>
      </c>
      <c r="BU127" s="34">
        <f>IFERROR(VLOOKUP(B127,'[1]1-BASE'!D$1:DA$65536,67,0),"")</f>
        <v>0</v>
      </c>
      <c r="BV127" s="34">
        <f>IFERROR(VLOOKUP(B127,'[1]1-BASE'!D$1:DA$65536,68,0),"")</f>
        <v>0</v>
      </c>
      <c r="BW127" s="34">
        <f>IFERROR(VLOOKUP(B127,'[1]1-BASE'!D$1:DA$65536,69,0),"")</f>
        <v>19</v>
      </c>
      <c r="BX127" s="34">
        <f>IFERROR(VLOOKUP(B127,'[1]1-BASE'!D$1:DA$65536,70,0),"")</f>
        <v>21</v>
      </c>
      <c r="BY127" s="34">
        <f>IFERROR(VLOOKUP(B127,'[1]1-BASE'!D$1:DA$65536,71,0),"")</f>
        <v>15</v>
      </c>
      <c r="BZ127" s="34">
        <f>IFERROR(VLOOKUP(B127,'[1]1-BASE'!D$1:DA$65536,72,0),"")</f>
        <v>30</v>
      </c>
      <c r="CA127" s="34">
        <f>IFERROR(VLOOKUP(B127,'[1]1-BASE'!D$1:DA$65536,73,0),"")</f>
        <v>5</v>
      </c>
      <c r="CB127" s="34">
        <f>IFERROR(VLOOKUP(B127,'[1]1-BASE'!D$1:DA$65536,74,0),"")</f>
        <v>0</v>
      </c>
      <c r="CC127" s="34">
        <f>IFERROR(VLOOKUP(B127,'[1]1-BASE'!D$1:DA$65536,75,0),"")</f>
        <v>0</v>
      </c>
      <c r="CD127" s="34">
        <f>IFERROR(VLOOKUP(B127,'[1]1-BASE'!D$1:DA$65536,82,0),"")</f>
        <v>0</v>
      </c>
    </row>
    <row r="128" spans="1:82" s="35" customFormat="1" ht="75" customHeight="1">
      <c r="A128" s="27"/>
      <c r="B128" s="28" t="s">
        <v>231</v>
      </c>
      <c r="C128" s="29" t="str">
        <f>IFERROR(VLOOKUP(B128,'[1]1-BASE'!D$1:CB$65536,2,0),"")</f>
        <v>303T850</v>
      </c>
      <c r="D128" s="29" t="str">
        <f>IFERROR(VLOOKUP(B128,'[1]1-BASE'!D$1:CB$65536,3,0),"")</f>
        <v>KROLLS PANTS</v>
      </c>
      <c r="E128" s="29" t="str">
        <f>IFERROR(VLOOKUP(B128,'[1]1-BASE'!D$1:CB$65536,4,0),"")</f>
        <v>903</v>
      </c>
      <c r="F128" s="29" t="str">
        <f>IFERROR(VLOOKUP(B128,'[1]1-BASE'!D$1:CB$65536,5,0),"")</f>
        <v>BLACK/RED SCARLET</v>
      </c>
      <c r="G128" s="27" t="str">
        <f>IFERROR(VLOOKUP(B128,'[1]1-BASE'!D$1:CB$65536,15,0),"")</f>
        <v>HIVER 2019</v>
      </c>
      <c r="H128" s="27" t="str">
        <f>IFERROR(VLOOKUP(B128,'[1]1-BASE'!D$1:CB$65536,17,0),"")</f>
        <v>MAN</v>
      </c>
      <c r="I128" s="30">
        <f>IFERROR(VLOOKUP(B128,'[1]1-BASE'!D$1:CB$65536,7,0),"")</f>
        <v>40</v>
      </c>
      <c r="J128" s="31">
        <f t="shared" si="4"/>
        <v>20</v>
      </c>
      <c r="K128" s="30">
        <f>IFERROR(VLOOKUP(B128,'[1]1-BASE'!D$1:CB$65536,8,0),"")</f>
        <v>0</v>
      </c>
      <c r="L128" s="31">
        <f t="shared" si="5"/>
        <v>0</v>
      </c>
      <c r="M128" s="29" t="str">
        <f>IFERROR(VLOOKUP(B128,'[1]1-BASE'!D$1:CB$65536,18,0),"")</f>
        <v>(vide)</v>
      </c>
      <c r="N128" s="32" t="str">
        <f>IFERROR(VLOOKUP(B128,'[1]1-BASE'!D$1:CB$65536,19,0),"")</f>
        <v>PCS</v>
      </c>
      <c r="O128" s="32">
        <f>IFERROR(VLOOKUP(B128,'[1]1-BASE'!D$1:CB$65536,20,0),"")</f>
        <v>6</v>
      </c>
      <c r="P128" s="33">
        <f>IFERROR(VLOOKUP(B128,'[1]1-BASE'!D$1:CB$65536,21,0),"")</f>
        <v>6</v>
      </c>
      <c r="Q128" s="34">
        <f>IFERROR(VLOOKUP(B128,'[1]1-BASE'!D$1:DA$65536,22,0),"")</f>
        <v>0</v>
      </c>
      <c r="R128" s="34">
        <f>IFERROR(VLOOKUP(B128,'[1]1-BASE'!D$1:DA$65536,23,0),"")</f>
        <v>0</v>
      </c>
      <c r="S128" s="34">
        <f>IFERROR(VLOOKUP(B128,'[1]1-BASE'!D$1:DA$65536,24,0),"")</f>
        <v>0</v>
      </c>
      <c r="T128" s="34">
        <f>IFERROR(VLOOKUP(B128,'[1]1-BASE'!D$1:DA$65536,25,0),"")</f>
        <v>0</v>
      </c>
      <c r="U128" s="34">
        <f>IFERROR(VLOOKUP(B128,'[1]1-BASE'!D$1:DA$65536,26,0),"")</f>
        <v>0</v>
      </c>
      <c r="V128" s="34">
        <f>IFERROR(VLOOKUP(B128,'[1]1-BASE'!D$1:DA$65536,27,0),"")</f>
        <v>0</v>
      </c>
      <c r="W128" s="34">
        <f>IFERROR(VLOOKUP(B128,'[1]1-BASE'!D$1:DA$65536,28,0),"")</f>
        <v>0</v>
      </c>
      <c r="X128" s="34">
        <f>IFERROR(VLOOKUP(B128,'[1]1-BASE'!D$1:DA$65536,29,0),"")</f>
        <v>0</v>
      </c>
      <c r="Y128" s="34">
        <f>IFERROR(VLOOKUP(B128,'[1]1-BASE'!D$1:DA$65536,30,0),"")</f>
        <v>0</v>
      </c>
      <c r="Z128" s="34">
        <f>IFERROR(VLOOKUP(B128,'[1]1-BASE'!D$1:DA$65536,31,0),"")</f>
        <v>0</v>
      </c>
      <c r="AA128" s="34">
        <f>IFERROR(VLOOKUP(B128,'[1]1-BASE'!D$1:DA$65536,32,0),"")</f>
        <v>0</v>
      </c>
      <c r="AB128" s="34">
        <f>IFERROR(VLOOKUP(B128,'[1]1-BASE'!D$1:DA$65536,33,0),"")</f>
        <v>0</v>
      </c>
      <c r="AC128" s="34">
        <f>IFERROR(VLOOKUP(B128,'[1]1-BASE'!D$1:DA$65536,34,0),"")</f>
        <v>0</v>
      </c>
      <c r="AD128" s="34">
        <f>IFERROR(VLOOKUP(B128,'[1]1-BASE'!D$1:DA$65536,35,0),"")</f>
        <v>0</v>
      </c>
      <c r="AE128" s="34">
        <f>IFERROR(VLOOKUP(B128,'[1]1-BASE'!D$1:DA$65536,36,0),"")</f>
        <v>0</v>
      </c>
      <c r="AF128" s="34">
        <f>IFERROR(VLOOKUP(B128,'[1]1-BASE'!D$1:DA$65536,37,0),"")</f>
        <v>0</v>
      </c>
      <c r="AG128" s="34">
        <f>IFERROR(VLOOKUP(B128,'[1]1-BASE'!D$1:DA$65536,38,0),"")</f>
        <v>0</v>
      </c>
      <c r="AH128" s="34">
        <f>IFERROR(VLOOKUP(B128,'[1]1-BASE'!D$1:DA$65536,39,0),"")</f>
        <v>0</v>
      </c>
      <c r="AI128" s="34">
        <f>IFERROR(VLOOKUP(B128,'[1]1-BASE'!D$1:DA$65536,40,0),"")</f>
        <v>0</v>
      </c>
      <c r="AJ128" s="34">
        <f>IFERROR(VLOOKUP(B128,'[1]1-BASE'!D$1:DA$65536,41,0),"")</f>
        <v>0</v>
      </c>
      <c r="AK128" s="34">
        <f>IFERROR(VLOOKUP(B128,'[1]1-BASE'!D$1:DA$65536,42,0),"")</f>
        <v>0</v>
      </c>
      <c r="AL128" s="34">
        <f>IFERROR(VLOOKUP(B128,'[1]1-BASE'!D$1:DA$65536,43,0),"")</f>
        <v>0</v>
      </c>
      <c r="AM128" s="34">
        <f>IFERROR(VLOOKUP(B128,'[1]1-BASE'!D$1:DA$65536,44,0),"")</f>
        <v>0</v>
      </c>
      <c r="AN128" s="34">
        <f>IFERROR(VLOOKUP(B128,'[1]1-BASE'!D$1:DA$65536,45,0),"")</f>
        <v>0</v>
      </c>
      <c r="AO128" s="34">
        <f>IFERROR(VLOOKUP(B128,'[1]1-BASE'!D$1:DA$65536,46,0),"")</f>
        <v>0</v>
      </c>
      <c r="AP128" s="34">
        <f>IFERROR(VLOOKUP(B128,'[1]1-BASE'!D$1:DA$65536,47,0),"")</f>
        <v>0</v>
      </c>
      <c r="AQ128" s="34">
        <f>IFERROR(VLOOKUP(B128,'[1]1-BASE'!D$1:DA$65536,48,0),"")</f>
        <v>0</v>
      </c>
      <c r="AR128" s="34">
        <f>IFERROR(VLOOKUP(B128,'[1]1-BASE'!D$1:DA$65536,49,0),"")</f>
        <v>0</v>
      </c>
      <c r="AS128" s="34">
        <f>IFERROR(VLOOKUP(B128,'[1]1-BASE'!D$1:DA$65536,50,0),"")</f>
        <v>0</v>
      </c>
      <c r="AT128" s="34">
        <f>IFERROR(VLOOKUP(B128,'[1]1-BASE'!D$1:DA$65536,51,0),"")</f>
        <v>0</v>
      </c>
      <c r="AU128" s="34">
        <f>IFERROR(VLOOKUP(B128,'[1]1-BASE'!D$1:DA$65536,52,0),"")</f>
        <v>0</v>
      </c>
      <c r="AV128" s="34">
        <f>IFERROR(VLOOKUP(B128,'[1]1-BASE'!D$1:DA$65536,53,0),"")</f>
        <v>0</v>
      </c>
      <c r="AW128" s="34">
        <f>IFERROR(VLOOKUP(B128,'[1]1-BASE'!D$1:DA$65536,54,0),"")</f>
        <v>0</v>
      </c>
      <c r="AX128" s="34">
        <f>IFERROR(VLOOKUP(B128,'[1]1-BASE'!D$1:DA$65536,55,0),"")</f>
        <v>0</v>
      </c>
      <c r="AY128" s="34">
        <f>IFERROR(VLOOKUP(B128,'[1]1-BASE'!D$1:DA$65536,87,0),"")</f>
        <v>0</v>
      </c>
      <c r="AZ128" s="34">
        <f>IFERROR(VLOOKUP(B128,'[1]1-BASE'!D$1:DA$65536,86,0),"")</f>
        <v>0</v>
      </c>
      <c r="BA128" s="34">
        <f>IFERROR(VLOOKUP(B128,'[1]1-BASE'!D$1:DA$65536,76,0),"")</f>
        <v>0</v>
      </c>
      <c r="BB128" s="34">
        <f>IFERROR(VLOOKUP(B128,'[1]1-BASE'!D$1:DA$65536,77,0),"")</f>
        <v>0</v>
      </c>
      <c r="BC128" s="34">
        <f>IFERROR(VLOOKUP(B128,'[1]1-BASE'!D$1:DA$65536,78,0),"")</f>
        <v>0</v>
      </c>
      <c r="BD128" s="34">
        <f>IFERROR(VLOOKUP(B128,'[1]1-BASE'!D$1:DA$65536,79,0),"")</f>
        <v>0</v>
      </c>
      <c r="BE128" s="34">
        <f>IFERROR(VLOOKUP(B128,'[1]1-BASE'!D$1:DA$65536,80,0),"")</f>
        <v>0</v>
      </c>
      <c r="BF128" s="34">
        <f>IFERROR(VLOOKUP(B128,'[1]1-BASE'!D$1:DA$65536,83,0),"")</f>
        <v>0</v>
      </c>
      <c r="BG128" s="34">
        <f>IFERROR(VLOOKUP(B128,'[1]1-BASE'!D$1:DA$65536,84,0),"")</f>
        <v>0</v>
      </c>
      <c r="BH128" s="34">
        <f>IFERROR(VLOOKUP(B128,'[1]1-BASE'!D$1:DA$65536,81,0),"")</f>
        <v>0</v>
      </c>
      <c r="BI128" s="34">
        <f>IFERROR(VLOOKUP(B128,'[1]1-BASE'!D$1:DA$65536,85,0),"")</f>
        <v>0</v>
      </c>
      <c r="BJ128" s="34">
        <f>IFERROR(VLOOKUP(B128,'[1]1-BASE'!D$1:DA$65536,56,0),"")</f>
        <v>0</v>
      </c>
      <c r="BK128" s="34">
        <f>IFERROR(VLOOKUP(B128,'[1]1-BASE'!D$1:DA$65536,58,0),"")</f>
        <v>0</v>
      </c>
      <c r="BL128" s="34">
        <f>IFERROR(VLOOKUP(B128,'[1]1-BASE'!D$1:DA$65536,59,0),"")</f>
        <v>0</v>
      </c>
      <c r="BM128" s="34">
        <f>IFERROR(VLOOKUP(B128,'[1]1-BASE'!D$1:DA$65536,61,0),"")</f>
        <v>0</v>
      </c>
      <c r="BN128" s="34">
        <f>IFERROR(VLOOKUP(B128,'[1]1-BASE'!D$1:DA$65536,63,0),"")</f>
        <v>0</v>
      </c>
      <c r="BO128" s="34">
        <f>IFERROR(VLOOKUP(B128,'[1]1-BASE'!D$1:DA$65536,65,0),"")</f>
        <v>0</v>
      </c>
      <c r="BP128" s="34">
        <f>IFERROR(VLOOKUP(B128,'[1]1-BASE'!D$1:DA$65536,57,0),"")</f>
        <v>0</v>
      </c>
      <c r="BQ128" s="34">
        <f>IFERROR(VLOOKUP(B128,'[1]1-BASE'!D$1:DA$65536,60,0),"")</f>
        <v>0</v>
      </c>
      <c r="BR128" s="34">
        <f>IFERROR(VLOOKUP(B128,'[1]1-BASE'!D$1:DA$65536,62,0),"")</f>
        <v>0</v>
      </c>
      <c r="BS128" s="34">
        <f>IFERROR(VLOOKUP(B128,'[1]1-BASE'!D$1:DA$65536,64,0),"")</f>
        <v>0</v>
      </c>
      <c r="BT128" s="34">
        <f>IFERROR(VLOOKUP(B128,'[1]1-BASE'!D$1:DA$65536,66,0),"")</f>
        <v>0</v>
      </c>
      <c r="BU128" s="34">
        <f>IFERROR(VLOOKUP(B128,'[1]1-BASE'!D$1:DA$65536,67,0),"")</f>
        <v>0</v>
      </c>
      <c r="BV128" s="34">
        <f>IFERROR(VLOOKUP(B128,'[1]1-BASE'!D$1:DA$65536,68,0),"")</f>
        <v>0</v>
      </c>
      <c r="BW128" s="34">
        <f>IFERROR(VLOOKUP(B128,'[1]1-BASE'!D$1:DA$65536,69,0),"")</f>
        <v>0</v>
      </c>
      <c r="BX128" s="34">
        <f>IFERROR(VLOOKUP(B128,'[1]1-BASE'!D$1:DA$65536,70,0),"")</f>
        <v>3</v>
      </c>
      <c r="BY128" s="34">
        <f>IFERROR(VLOOKUP(B128,'[1]1-BASE'!D$1:DA$65536,71,0),"")</f>
        <v>2</v>
      </c>
      <c r="BZ128" s="34">
        <f>IFERROR(VLOOKUP(B128,'[1]1-BASE'!D$1:DA$65536,72,0),"")</f>
        <v>0</v>
      </c>
      <c r="CA128" s="34">
        <f>IFERROR(VLOOKUP(B128,'[1]1-BASE'!D$1:DA$65536,73,0),"")</f>
        <v>1</v>
      </c>
      <c r="CB128" s="34">
        <f>IFERROR(VLOOKUP(B128,'[1]1-BASE'!D$1:DA$65536,74,0),"")</f>
        <v>0</v>
      </c>
      <c r="CC128" s="34">
        <f>IFERROR(VLOOKUP(B128,'[1]1-BASE'!D$1:DA$65536,75,0),"")</f>
        <v>0</v>
      </c>
      <c r="CD128" s="34">
        <f>IFERROR(VLOOKUP(B128,'[1]1-BASE'!D$1:DA$65536,82,0),"")</f>
        <v>0</v>
      </c>
    </row>
    <row r="129" spans="1:82" s="35" customFormat="1" ht="75" customHeight="1">
      <c r="A129" s="27"/>
      <c r="B129" s="28" t="s">
        <v>232</v>
      </c>
      <c r="C129" s="29" t="str">
        <f>IFERROR(VLOOKUP(B129,'[1]1-BASE'!D$1:CB$65536,2,0),"")</f>
        <v>303T850</v>
      </c>
      <c r="D129" s="29" t="str">
        <f>IFERROR(VLOOKUP(B129,'[1]1-BASE'!D$1:CB$65536,3,0),"")</f>
        <v>KROLLS PANTS</v>
      </c>
      <c r="E129" s="29" t="str">
        <f>IFERROR(VLOOKUP(B129,'[1]1-BASE'!D$1:CB$65536,4,0),"")</f>
        <v>905</v>
      </c>
      <c r="F129" s="29" t="str">
        <f>IFERROR(VLOOKUP(B129,'[1]1-BASE'!D$1:CB$65536,5,0),"")</f>
        <v>GREY DK MEL/WHITE</v>
      </c>
      <c r="G129" s="27" t="str">
        <f>IFERROR(VLOOKUP(B129,'[1]1-BASE'!D$1:CB$65536,15,0),"")</f>
        <v>HIVER 2019</v>
      </c>
      <c r="H129" s="27" t="str">
        <f>IFERROR(VLOOKUP(B129,'[1]1-BASE'!D$1:CB$65536,17,0),"")</f>
        <v>MAN</v>
      </c>
      <c r="I129" s="30">
        <f>IFERROR(VLOOKUP(B129,'[1]1-BASE'!D$1:CB$65536,7,0),"")</f>
        <v>40</v>
      </c>
      <c r="J129" s="31">
        <f t="shared" si="4"/>
        <v>20</v>
      </c>
      <c r="K129" s="30">
        <f>IFERROR(VLOOKUP(B129,'[1]1-BASE'!D$1:CB$65536,8,0),"")</f>
        <v>0</v>
      </c>
      <c r="L129" s="31">
        <f t="shared" si="5"/>
        <v>0</v>
      </c>
      <c r="M129" s="29" t="str">
        <f>IFERROR(VLOOKUP(B129,'[1]1-BASE'!D$1:CB$65536,18,0),"")</f>
        <v>(vide)</v>
      </c>
      <c r="N129" s="32" t="str">
        <f>IFERROR(VLOOKUP(B129,'[1]1-BASE'!D$1:CB$65536,19,0),"")</f>
        <v>PCS</v>
      </c>
      <c r="O129" s="32">
        <f>IFERROR(VLOOKUP(B129,'[1]1-BASE'!D$1:CB$65536,20,0),"")</f>
        <v>32</v>
      </c>
      <c r="P129" s="33">
        <f>IFERROR(VLOOKUP(B129,'[1]1-BASE'!D$1:CB$65536,21,0),"")</f>
        <v>32</v>
      </c>
      <c r="Q129" s="34">
        <f>IFERROR(VLOOKUP(B129,'[1]1-BASE'!D$1:DA$65536,22,0),"")</f>
        <v>0</v>
      </c>
      <c r="R129" s="34">
        <f>IFERROR(VLOOKUP(B129,'[1]1-BASE'!D$1:DA$65536,23,0),"")</f>
        <v>0</v>
      </c>
      <c r="S129" s="34">
        <f>IFERROR(VLOOKUP(B129,'[1]1-BASE'!D$1:DA$65536,24,0),"")</f>
        <v>0</v>
      </c>
      <c r="T129" s="34">
        <f>IFERROR(VLOOKUP(B129,'[1]1-BASE'!D$1:DA$65536,25,0),"")</f>
        <v>0</v>
      </c>
      <c r="U129" s="34">
        <f>IFERROR(VLOOKUP(B129,'[1]1-BASE'!D$1:DA$65536,26,0),"")</f>
        <v>0</v>
      </c>
      <c r="V129" s="34">
        <f>IFERROR(VLOOKUP(B129,'[1]1-BASE'!D$1:DA$65536,27,0),"")</f>
        <v>0</v>
      </c>
      <c r="W129" s="34">
        <f>IFERROR(VLOOKUP(B129,'[1]1-BASE'!D$1:DA$65536,28,0),"")</f>
        <v>0</v>
      </c>
      <c r="X129" s="34">
        <f>IFERROR(VLOOKUP(B129,'[1]1-BASE'!D$1:DA$65536,29,0),"")</f>
        <v>0</v>
      </c>
      <c r="Y129" s="34">
        <f>IFERROR(VLOOKUP(B129,'[1]1-BASE'!D$1:DA$65536,30,0),"")</f>
        <v>0</v>
      </c>
      <c r="Z129" s="34">
        <f>IFERROR(VLOOKUP(B129,'[1]1-BASE'!D$1:DA$65536,31,0),"")</f>
        <v>0</v>
      </c>
      <c r="AA129" s="34">
        <f>IFERROR(VLOOKUP(B129,'[1]1-BASE'!D$1:DA$65536,32,0),"")</f>
        <v>0</v>
      </c>
      <c r="AB129" s="34">
        <f>IFERROR(VLOOKUP(B129,'[1]1-BASE'!D$1:DA$65536,33,0),"")</f>
        <v>0</v>
      </c>
      <c r="AC129" s="34">
        <f>IFERROR(VLOOKUP(B129,'[1]1-BASE'!D$1:DA$65536,34,0),"")</f>
        <v>0</v>
      </c>
      <c r="AD129" s="34">
        <f>IFERROR(VLOOKUP(B129,'[1]1-BASE'!D$1:DA$65536,35,0),"")</f>
        <v>0</v>
      </c>
      <c r="AE129" s="34">
        <f>IFERROR(VLOOKUP(B129,'[1]1-BASE'!D$1:DA$65536,36,0),"")</f>
        <v>0</v>
      </c>
      <c r="AF129" s="34">
        <f>IFERROR(VLOOKUP(B129,'[1]1-BASE'!D$1:DA$65536,37,0),"")</f>
        <v>0</v>
      </c>
      <c r="AG129" s="34">
        <f>IFERROR(VLOOKUP(B129,'[1]1-BASE'!D$1:DA$65536,38,0),"")</f>
        <v>0</v>
      </c>
      <c r="AH129" s="34">
        <f>IFERROR(VLOOKUP(B129,'[1]1-BASE'!D$1:DA$65536,39,0),"")</f>
        <v>0</v>
      </c>
      <c r="AI129" s="34">
        <f>IFERROR(VLOOKUP(B129,'[1]1-BASE'!D$1:DA$65536,40,0),"")</f>
        <v>0</v>
      </c>
      <c r="AJ129" s="34">
        <f>IFERROR(VLOOKUP(B129,'[1]1-BASE'!D$1:DA$65536,41,0),"")</f>
        <v>0</v>
      </c>
      <c r="AK129" s="34">
        <f>IFERROR(VLOOKUP(B129,'[1]1-BASE'!D$1:DA$65536,42,0),"")</f>
        <v>0</v>
      </c>
      <c r="AL129" s="34">
        <f>IFERROR(VLOOKUP(B129,'[1]1-BASE'!D$1:DA$65536,43,0),"")</f>
        <v>0</v>
      </c>
      <c r="AM129" s="34">
        <f>IFERROR(VLOOKUP(B129,'[1]1-BASE'!D$1:DA$65536,44,0),"")</f>
        <v>0</v>
      </c>
      <c r="AN129" s="34">
        <f>IFERROR(VLOOKUP(B129,'[1]1-BASE'!D$1:DA$65536,45,0),"")</f>
        <v>0</v>
      </c>
      <c r="AO129" s="34">
        <f>IFERROR(VLOOKUP(B129,'[1]1-BASE'!D$1:DA$65536,46,0),"")</f>
        <v>0</v>
      </c>
      <c r="AP129" s="34">
        <f>IFERROR(VLOOKUP(B129,'[1]1-BASE'!D$1:DA$65536,47,0),"")</f>
        <v>0</v>
      </c>
      <c r="AQ129" s="34">
        <f>IFERROR(VLOOKUP(B129,'[1]1-BASE'!D$1:DA$65536,48,0),"")</f>
        <v>0</v>
      </c>
      <c r="AR129" s="34">
        <f>IFERROR(VLOOKUP(B129,'[1]1-BASE'!D$1:DA$65536,49,0),"")</f>
        <v>0</v>
      </c>
      <c r="AS129" s="34">
        <f>IFERROR(VLOOKUP(B129,'[1]1-BASE'!D$1:DA$65536,50,0),"")</f>
        <v>0</v>
      </c>
      <c r="AT129" s="34">
        <f>IFERROR(VLOOKUP(B129,'[1]1-BASE'!D$1:DA$65536,51,0),"")</f>
        <v>0</v>
      </c>
      <c r="AU129" s="34">
        <f>IFERROR(VLOOKUP(B129,'[1]1-BASE'!D$1:DA$65536,52,0),"")</f>
        <v>0</v>
      </c>
      <c r="AV129" s="34">
        <f>IFERROR(VLOOKUP(B129,'[1]1-BASE'!D$1:DA$65536,53,0),"")</f>
        <v>0</v>
      </c>
      <c r="AW129" s="34">
        <f>IFERROR(VLOOKUP(B129,'[1]1-BASE'!D$1:DA$65536,54,0),"")</f>
        <v>0</v>
      </c>
      <c r="AX129" s="34">
        <f>IFERROR(VLOOKUP(B129,'[1]1-BASE'!D$1:DA$65536,55,0),"")</f>
        <v>0</v>
      </c>
      <c r="AY129" s="34">
        <f>IFERROR(VLOOKUP(B129,'[1]1-BASE'!D$1:DA$65536,87,0),"")</f>
        <v>0</v>
      </c>
      <c r="AZ129" s="34">
        <f>IFERROR(VLOOKUP(B129,'[1]1-BASE'!D$1:DA$65536,86,0),"")</f>
        <v>0</v>
      </c>
      <c r="BA129" s="34">
        <f>IFERROR(VLOOKUP(B129,'[1]1-BASE'!D$1:DA$65536,76,0),"")</f>
        <v>0</v>
      </c>
      <c r="BB129" s="34">
        <f>IFERROR(VLOOKUP(B129,'[1]1-BASE'!D$1:DA$65536,77,0),"")</f>
        <v>0</v>
      </c>
      <c r="BC129" s="34">
        <f>IFERROR(VLOOKUP(B129,'[1]1-BASE'!D$1:DA$65536,78,0),"")</f>
        <v>0</v>
      </c>
      <c r="BD129" s="34">
        <f>IFERROR(VLOOKUP(B129,'[1]1-BASE'!D$1:DA$65536,79,0),"")</f>
        <v>0</v>
      </c>
      <c r="BE129" s="34">
        <f>IFERROR(VLOOKUP(B129,'[1]1-BASE'!D$1:DA$65536,80,0),"")</f>
        <v>0</v>
      </c>
      <c r="BF129" s="34">
        <f>IFERROR(VLOOKUP(B129,'[1]1-BASE'!D$1:DA$65536,83,0),"")</f>
        <v>0</v>
      </c>
      <c r="BG129" s="34">
        <f>IFERROR(VLOOKUP(B129,'[1]1-BASE'!D$1:DA$65536,84,0),"")</f>
        <v>0</v>
      </c>
      <c r="BH129" s="34">
        <f>IFERROR(VLOOKUP(B129,'[1]1-BASE'!D$1:DA$65536,81,0),"")</f>
        <v>0</v>
      </c>
      <c r="BI129" s="34">
        <f>IFERROR(VLOOKUP(B129,'[1]1-BASE'!D$1:DA$65536,85,0),"")</f>
        <v>0</v>
      </c>
      <c r="BJ129" s="34">
        <f>IFERROR(VLOOKUP(B129,'[1]1-BASE'!D$1:DA$65536,56,0),"")</f>
        <v>0</v>
      </c>
      <c r="BK129" s="34">
        <f>IFERROR(VLOOKUP(B129,'[1]1-BASE'!D$1:DA$65536,58,0),"")</f>
        <v>0</v>
      </c>
      <c r="BL129" s="34">
        <f>IFERROR(VLOOKUP(B129,'[1]1-BASE'!D$1:DA$65536,59,0),"")</f>
        <v>0</v>
      </c>
      <c r="BM129" s="34">
        <f>IFERROR(VLOOKUP(B129,'[1]1-BASE'!D$1:DA$65536,61,0),"")</f>
        <v>0</v>
      </c>
      <c r="BN129" s="34">
        <f>IFERROR(VLOOKUP(B129,'[1]1-BASE'!D$1:DA$65536,63,0),"")</f>
        <v>0</v>
      </c>
      <c r="BO129" s="34">
        <f>IFERROR(VLOOKUP(B129,'[1]1-BASE'!D$1:DA$65536,65,0),"")</f>
        <v>0</v>
      </c>
      <c r="BP129" s="34">
        <f>IFERROR(VLOOKUP(B129,'[1]1-BASE'!D$1:DA$65536,57,0),"")</f>
        <v>0</v>
      </c>
      <c r="BQ129" s="34">
        <f>IFERROR(VLOOKUP(B129,'[1]1-BASE'!D$1:DA$65536,60,0),"")</f>
        <v>0</v>
      </c>
      <c r="BR129" s="34">
        <f>IFERROR(VLOOKUP(B129,'[1]1-BASE'!D$1:DA$65536,62,0),"")</f>
        <v>0</v>
      </c>
      <c r="BS129" s="34">
        <f>IFERROR(VLOOKUP(B129,'[1]1-BASE'!D$1:DA$65536,64,0),"")</f>
        <v>0</v>
      </c>
      <c r="BT129" s="34">
        <f>IFERROR(VLOOKUP(B129,'[1]1-BASE'!D$1:DA$65536,66,0),"")</f>
        <v>0</v>
      </c>
      <c r="BU129" s="34">
        <f>IFERROR(VLOOKUP(B129,'[1]1-BASE'!D$1:DA$65536,67,0),"")</f>
        <v>0</v>
      </c>
      <c r="BV129" s="34">
        <f>IFERROR(VLOOKUP(B129,'[1]1-BASE'!D$1:DA$65536,68,0),"")</f>
        <v>0</v>
      </c>
      <c r="BW129" s="34">
        <f>IFERROR(VLOOKUP(B129,'[1]1-BASE'!D$1:DA$65536,69,0),"")</f>
        <v>7</v>
      </c>
      <c r="BX129" s="34">
        <f>IFERROR(VLOOKUP(B129,'[1]1-BASE'!D$1:DA$65536,70,0),"")</f>
        <v>11</v>
      </c>
      <c r="BY129" s="34">
        <f>IFERROR(VLOOKUP(B129,'[1]1-BASE'!D$1:DA$65536,71,0),"")</f>
        <v>6</v>
      </c>
      <c r="BZ129" s="34">
        <f>IFERROR(VLOOKUP(B129,'[1]1-BASE'!D$1:DA$65536,72,0),"")</f>
        <v>5</v>
      </c>
      <c r="CA129" s="34">
        <f>IFERROR(VLOOKUP(B129,'[1]1-BASE'!D$1:DA$65536,73,0),"")</f>
        <v>3</v>
      </c>
      <c r="CB129" s="34">
        <f>IFERROR(VLOOKUP(B129,'[1]1-BASE'!D$1:DA$65536,74,0),"")</f>
        <v>0</v>
      </c>
      <c r="CC129" s="34">
        <f>IFERROR(VLOOKUP(B129,'[1]1-BASE'!D$1:DA$65536,75,0),"")</f>
        <v>0</v>
      </c>
      <c r="CD129" s="34">
        <f>IFERROR(VLOOKUP(B129,'[1]1-BASE'!D$1:DA$65536,82,0),"")</f>
        <v>0</v>
      </c>
    </row>
    <row r="130" spans="1:82" s="35" customFormat="1" ht="75" customHeight="1">
      <c r="A130" s="27"/>
      <c r="B130" s="28" t="s">
        <v>233</v>
      </c>
      <c r="C130" s="29" t="str">
        <f>IFERROR(VLOOKUP(B130,'[1]1-BASE'!D$1:CB$65536,2,0),"")</f>
        <v>303T850</v>
      </c>
      <c r="D130" s="29" t="str">
        <f>IFERROR(VLOOKUP(B130,'[1]1-BASE'!D$1:CB$65536,3,0),"")</f>
        <v>KROLLS PANTS</v>
      </c>
      <c r="E130" s="29" t="str">
        <f>IFERROR(VLOOKUP(B130,'[1]1-BASE'!D$1:CB$65536,4,0),"")</f>
        <v>912</v>
      </c>
      <c r="F130" s="29" t="str">
        <f>IFERROR(VLOOKUP(B130,'[1]1-BASE'!D$1:CB$65536,5,0),"")</f>
        <v>BLUE NAVY/WHITE</v>
      </c>
      <c r="G130" s="27" t="str">
        <f>IFERROR(VLOOKUP(B130,'[1]1-BASE'!D$1:CB$65536,15,0),"")</f>
        <v>HIVER 2019</v>
      </c>
      <c r="H130" s="27" t="str">
        <f>IFERROR(VLOOKUP(B130,'[1]1-BASE'!D$1:CB$65536,17,0),"")</f>
        <v>MAN</v>
      </c>
      <c r="I130" s="30">
        <f>IFERROR(VLOOKUP(B130,'[1]1-BASE'!D$1:CB$65536,7,0),"")</f>
        <v>40</v>
      </c>
      <c r="J130" s="31">
        <f t="shared" si="4"/>
        <v>20</v>
      </c>
      <c r="K130" s="30">
        <f>IFERROR(VLOOKUP(B130,'[1]1-BASE'!D$1:CB$65536,8,0),"")</f>
        <v>0</v>
      </c>
      <c r="L130" s="31">
        <f t="shared" si="5"/>
        <v>0</v>
      </c>
      <c r="M130" s="29" t="str">
        <f>IFERROR(VLOOKUP(B130,'[1]1-BASE'!D$1:CB$65536,18,0),"")</f>
        <v>(vide)</v>
      </c>
      <c r="N130" s="32" t="str">
        <f>IFERROR(VLOOKUP(B130,'[1]1-BASE'!D$1:CB$65536,19,0),"")</f>
        <v>PCS</v>
      </c>
      <c r="O130" s="32">
        <f>IFERROR(VLOOKUP(B130,'[1]1-BASE'!D$1:CB$65536,20,0),"")</f>
        <v>274</v>
      </c>
      <c r="P130" s="33">
        <f>IFERROR(VLOOKUP(B130,'[1]1-BASE'!D$1:CB$65536,21,0),"")</f>
        <v>274</v>
      </c>
      <c r="Q130" s="34">
        <f>IFERROR(VLOOKUP(B130,'[1]1-BASE'!D$1:DA$65536,22,0),"")</f>
        <v>0</v>
      </c>
      <c r="R130" s="34">
        <f>IFERROR(VLOOKUP(B130,'[1]1-BASE'!D$1:DA$65536,23,0),"")</f>
        <v>0</v>
      </c>
      <c r="S130" s="34">
        <f>IFERROR(VLOOKUP(B130,'[1]1-BASE'!D$1:DA$65536,24,0),"")</f>
        <v>0</v>
      </c>
      <c r="T130" s="34">
        <f>IFERROR(VLOOKUP(B130,'[1]1-BASE'!D$1:DA$65536,25,0),"")</f>
        <v>0</v>
      </c>
      <c r="U130" s="34">
        <f>IFERROR(VLOOKUP(B130,'[1]1-BASE'!D$1:DA$65536,26,0),"")</f>
        <v>0</v>
      </c>
      <c r="V130" s="34">
        <f>IFERROR(VLOOKUP(B130,'[1]1-BASE'!D$1:DA$65536,27,0),"")</f>
        <v>0</v>
      </c>
      <c r="W130" s="34">
        <f>IFERROR(VLOOKUP(B130,'[1]1-BASE'!D$1:DA$65536,28,0),"")</f>
        <v>0</v>
      </c>
      <c r="X130" s="34">
        <f>IFERROR(VLOOKUP(B130,'[1]1-BASE'!D$1:DA$65536,29,0),"")</f>
        <v>0</v>
      </c>
      <c r="Y130" s="34">
        <f>IFERROR(VLOOKUP(B130,'[1]1-BASE'!D$1:DA$65536,30,0),"")</f>
        <v>0</v>
      </c>
      <c r="Z130" s="34">
        <f>IFERROR(VLOOKUP(B130,'[1]1-BASE'!D$1:DA$65536,31,0),"")</f>
        <v>0</v>
      </c>
      <c r="AA130" s="34">
        <f>IFERROR(VLOOKUP(B130,'[1]1-BASE'!D$1:DA$65536,32,0),"")</f>
        <v>0</v>
      </c>
      <c r="AB130" s="34">
        <f>IFERROR(VLOOKUP(B130,'[1]1-BASE'!D$1:DA$65536,33,0),"")</f>
        <v>0</v>
      </c>
      <c r="AC130" s="34">
        <f>IFERROR(VLOOKUP(B130,'[1]1-BASE'!D$1:DA$65536,34,0),"")</f>
        <v>0</v>
      </c>
      <c r="AD130" s="34">
        <f>IFERROR(VLOOKUP(B130,'[1]1-BASE'!D$1:DA$65536,35,0),"")</f>
        <v>0</v>
      </c>
      <c r="AE130" s="34">
        <f>IFERROR(VLOOKUP(B130,'[1]1-BASE'!D$1:DA$65536,36,0),"")</f>
        <v>0</v>
      </c>
      <c r="AF130" s="34">
        <f>IFERROR(VLOOKUP(B130,'[1]1-BASE'!D$1:DA$65536,37,0),"")</f>
        <v>0</v>
      </c>
      <c r="AG130" s="34">
        <f>IFERROR(VLOOKUP(B130,'[1]1-BASE'!D$1:DA$65536,38,0),"")</f>
        <v>0</v>
      </c>
      <c r="AH130" s="34">
        <f>IFERROR(VLOOKUP(B130,'[1]1-BASE'!D$1:DA$65536,39,0),"")</f>
        <v>0</v>
      </c>
      <c r="AI130" s="34">
        <f>IFERROR(VLOOKUP(B130,'[1]1-BASE'!D$1:DA$65536,40,0),"")</f>
        <v>0</v>
      </c>
      <c r="AJ130" s="34">
        <f>IFERROR(VLOOKUP(B130,'[1]1-BASE'!D$1:DA$65536,41,0),"")</f>
        <v>0</v>
      </c>
      <c r="AK130" s="34">
        <f>IFERROR(VLOOKUP(B130,'[1]1-BASE'!D$1:DA$65536,42,0),"")</f>
        <v>0</v>
      </c>
      <c r="AL130" s="34">
        <f>IFERROR(VLOOKUP(B130,'[1]1-BASE'!D$1:DA$65536,43,0),"")</f>
        <v>0</v>
      </c>
      <c r="AM130" s="34">
        <f>IFERROR(VLOOKUP(B130,'[1]1-BASE'!D$1:DA$65536,44,0),"")</f>
        <v>0</v>
      </c>
      <c r="AN130" s="34">
        <f>IFERROR(VLOOKUP(B130,'[1]1-BASE'!D$1:DA$65536,45,0),"")</f>
        <v>0</v>
      </c>
      <c r="AO130" s="34">
        <f>IFERROR(VLOOKUP(B130,'[1]1-BASE'!D$1:DA$65536,46,0),"")</f>
        <v>0</v>
      </c>
      <c r="AP130" s="34">
        <f>IFERROR(VLOOKUP(B130,'[1]1-BASE'!D$1:DA$65536,47,0),"")</f>
        <v>0</v>
      </c>
      <c r="AQ130" s="34">
        <f>IFERROR(VLOOKUP(B130,'[1]1-BASE'!D$1:DA$65536,48,0),"")</f>
        <v>0</v>
      </c>
      <c r="AR130" s="34">
        <f>IFERROR(VLOOKUP(B130,'[1]1-BASE'!D$1:DA$65536,49,0),"")</f>
        <v>0</v>
      </c>
      <c r="AS130" s="34">
        <f>IFERROR(VLOOKUP(B130,'[1]1-BASE'!D$1:DA$65536,50,0),"")</f>
        <v>0</v>
      </c>
      <c r="AT130" s="34">
        <f>IFERROR(VLOOKUP(B130,'[1]1-BASE'!D$1:DA$65536,51,0),"")</f>
        <v>0</v>
      </c>
      <c r="AU130" s="34">
        <f>IFERROR(VLOOKUP(B130,'[1]1-BASE'!D$1:DA$65536,52,0),"")</f>
        <v>0</v>
      </c>
      <c r="AV130" s="34">
        <f>IFERROR(VLOOKUP(B130,'[1]1-BASE'!D$1:DA$65536,53,0),"")</f>
        <v>0</v>
      </c>
      <c r="AW130" s="34">
        <f>IFERROR(VLOOKUP(B130,'[1]1-BASE'!D$1:DA$65536,54,0),"")</f>
        <v>0</v>
      </c>
      <c r="AX130" s="34">
        <f>IFERROR(VLOOKUP(B130,'[1]1-BASE'!D$1:DA$65536,55,0),"")</f>
        <v>0</v>
      </c>
      <c r="AY130" s="34">
        <f>IFERROR(VLOOKUP(B130,'[1]1-BASE'!D$1:DA$65536,87,0),"")</f>
        <v>0</v>
      </c>
      <c r="AZ130" s="34">
        <f>IFERROR(VLOOKUP(B130,'[1]1-BASE'!D$1:DA$65536,86,0),"")</f>
        <v>0</v>
      </c>
      <c r="BA130" s="34">
        <f>IFERROR(VLOOKUP(B130,'[1]1-BASE'!D$1:DA$65536,76,0),"")</f>
        <v>0</v>
      </c>
      <c r="BB130" s="34">
        <f>IFERROR(VLOOKUP(B130,'[1]1-BASE'!D$1:DA$65536,77,0),"")</f>
        <v>0</v>
      </c>
      <c r="BC130" s="34">
        <f>IFERROR(VLOOKUP(B130,'[1]1-BASE'!D$1:DA$65536,78,0),"")</f>
        <v>0</v>
      </c>
      <c r="BD130" s="34">
        <f>IFERROR(VLOOKUP(B130,'[1]1-BASE'!D$1:DA$65536,79,0),"")</f>
        <v>0</v>
      </c>
      <c r="BE130" s="34">
        <f>IFERROR(VLOOKUP(B130,'[1]1-BASE'!D$1:DA$65536,80,0),"")</f>
        <v>0</v>
      </c>
      <c r="BF130" s="34">
        <f>IFERROR(VLOOKUP(B130,'[1]1-BASE'!D$1:DA$65536,83,0),"")</f>
        <v>0</v>
      </c>
      <c r="BG130" s="34">
        <f>IFERROR(VLOOKUP(B130,'[1]1-BASE'!D$1:DA$65536,84,0),"")</f>
        <v>0</v>
      </c>
      <c r="BH130" s="34">
        <f>IFERROR(VLOOKUP(B130,'[1]1-BASE'!D$1:DA$65536,81,0),"")</f>
        <v>0</v>
      </c>
      <c r="BI130" s="34">
        <f>IFERROR(VLOOKUP(B130,'[1]1-BASE'!D$1:DA$65536,85,0),"")</f>
        <v>0</v>
      </c>
      <c r="BJ130" s="34">
        <f>IFERROR(VLOOKUP(B130,'[1]1-BASE'!D$1:DA$65536,56,0),"")</f>
        <v>0</v>
      </c>
      <c r="BK130" s="34">
        <f>IFERROR(VLOOKUP(B130,'[1]1-BASE'!D$1:DA$65536,58,0),"")</f>
        <v>0</v>
      </c>
      <c r="BL130" s="34">
        <f>IFERROR(VLOOKUP(B130,'[1]1-BASE'!D$1:DA$65536,59,0),"")</f>
        <v>0</v>
      </c>
      <c r="BM130" s="34">
        <f>IFERROR(VLOOKUP(B130,'[1]1-BASE'!D$1:DA$65536,61,0),"")</f>
        <v>0</v>
      </c>
      <c r="BN130" s="34">
        <f>IFERROR(VLOOKUP(B130,'[1]1-BASE'!D$1:DA$65536,63,0),"")</f>
        <v>0</v>
      </c>
      <c r="BO130" s="34">
        <f>IFERROR(VLOOKUP(B130,'[1]1-BASE'!D$1:DA$65536,65,0),"")</f>
        <v>0</v>
      </c>
      <c r="BP130" s="34">
        <f>IFERROR(VLOOKUP(B130,'[1]1-BASE'!D$1:DA$65536,57,0),"")</f>
        <v>0</v>
      </c>
      <c r="BQ130" s="34">
        <f>IFERROR(VLOOKUP(B130,'[1]1-BASE'!D$1:DA$65536,60,0),"")</f>
        <v>0</v>
      </c>
      <c r="BR130" s="34">
        <f>IFERROR(VLOOKUP(B130,'[1]1-BASE'!D$1:DA$65536,62,0),"")</f>
        <v>0</v>
      </c>
      <c r="BS130" s="34">
        <f>IFERROR(VLOOKUP(B130,'[1]1-BASE'!D$1:DA$65536,64,0),"")</f>
        <v>0</v>
      </c>
      <c r="BT130" s="34">
        <f>IFERROR(VLOOKUP(B130,'[1]1-BASE'!D$1:DA$65536,66,0),"")</f>
        <v>0</v>
      </c>
      <c r="BU130" s="34">
        <f>IFERROR(VLOOKUP(B130,'[1]1-BASE'!D$1:DA$65536,67,0),"")</f>
        <v>0</v>
      </c>
      <c r="BV130" s="34">
        <f>IFERROR(VLOOKUP(B130,'[1]1-BASE'!D$1:DA$65536,68,0),"")</f>
        <v>0</v>
      </c>
      <c r="BW130" s="34">
        <f>IFERROR(VLOOKUP(B130,'[1]1-BASE'!D$1:DA$65536,69,0),"")</f>
        <v>62</v>
      </c>
      <c r="BX130" s="34">
        <f>IFERROR(VLOOKUP(B130,'[1]1-BASE'!D$1:DA$65536,70,0),"")</f>
        <v>33</v>
      </c>
      <c r="BY130" s="34">
        <f>IFERROR(VLOOKUP(B130,'[1]1-BASE'!D$1:DA$65536,71,0),"")</f>
        <v>45</v>
      </c>
      <c r="BZ130" s="34">
        <f>IFERROR(VLOOKUP(B130,'[1]1-BASE'!D$1:DA$65536,72,0),"")</f>
        <v>106</v>
      </c>
      <c r="CA130" s="34">
        <f>IFERROR(VLOOKUP(B130,'[1]1-BASE'!D$1:DA$65536,73,0),"")</f>
        <v>28</v>
      </c>
      <c r="CB130" s="34">
        <f>IFERROR(VLOOKUP(B130,'[1]1-BASE'!D$1:DA$65536,74,0),"")</f>
        <v>0</v>
      </c>
      <c r="CC130" s="34">
        <f>IFERROR(VLOOKUP(B130,'[1]1-BASE'!D$1:DA$65536,75,0),"")</f>
        <v>0</v>
      </c>
      <c r="CD130" s="34">
        <f>IFERROR(VLOOKUP(B130,'[1]1-BASE'!D$1:DA$65536,82,0),"")</f>
        <v>0</v>
      </c>
    </row>
    <row r="131" spans="1:82" s="35" customFormat="1" ht="75" customHeight="1">
      <c r="A131" s="27"/>
      <c r="B131" s="28" t="s">
        <v>234</v>
      </c>
      <c r="C131" s="29" t="str">
        <f>IFERROR(VLOOKUP(B131,'[1]1-BASE'!D$1:CB$65536,2,0),"")</f>
        <v>303UUC0</v>
      </c>
      <c r="D131" s="29" t="str">
        <f>IFERROR(VLOOKUP(B131,'[1]1-BASE'!D$1:CB$65536,3,0),"")</f>
        <v>GOSPA ZIP HOODIE</v>
      </c>
      <c r="E131" s="29" t="str">
        <f>IFERROR(VLOOKUP(B131,'[1]1-BASE'!D$1:CB$65536,4,0),"")</f>
        <v>902</v>
      </c>
      <c r="F131" s="29" t="str">
        <f>IFERROR(VLOOKUP(B131,'[1]1-BASE'!D$1:CB$65536,5,0),"")</f>
        <v>BLACK</v>
      </c>
      <c r="G131" s="27" t="str">
        <f>IFERROR(VLOOKUP(B131,'[1]1-BASE'!D$1:CB$65536,15,0),"")</f>
        <v>ETE 2017</v>
      </c>
      <c r="H131" s="27" t="str">
        <f>IFERROR(VLOOKUP(B131,'[1]1-BASE'!D$1:CB$65536,17,0),"")</f>
        <v>MAN</v>
      </c>
      <c r="I131" s="30">
        <f>IFERROR(VLOOKUP(B131,'[1]1-BASE'!D$1:CB$65536,7,0),"")</f>
        <v>45</v>
      </c>
      <c r="J131" s="31">
        <f t="shared" si="4"/>
        <v>22.5</v>
      </c>
      <c r="K131" s="30">
        <f>IFERROR(VLOOKUP(B131,'[1]1-BASE'!D$1:CB$65536,8,0),"")</f>
        <v>0</v>
      </c>
      <c r="L131" s="31">
        <f t="shared" si="5"/>
        <v>0</v>
      </c>
      <c r="M131" s="29" t="str">
        <f>IFERROR(VLOOKUP(B131,'[1]1-BASE'!D$1:CB$65536,18,0),"")</f>
        <v>(vide)</v>
      </c>
      <c r="N131" s="32" t="str">
        <f>IFERROR(VLOOKUP(B131,'[1]1-BASE'!D$1:CB$65536,19,0),"")</f>
        <v>PCS</v>
      </c>
      <c r="O131" s="32">
        <f>IFERROR(VLOOKUP(B131,'[1]1-BASE'!D$1:CB$65536,20,0),"")</f>
        <v>70</v>
      </c>
      <c r="P131" s="33">
        <f>IFERROR(VLOOKUP(B131,'[1]1-BASE'!D$1:CB$65536,21,0),"")</f>
        <v>70</v>
      </c>
      <c r="Q131" s="34">
        <f>IFERROR(VLOOKUP(B131,'[1]1-BASE'!D$1:DA$65536,22,0),"")</f>
        <v>0</v>
      </c>
      <c r="R131" s="34">
        <f>IFERROR(VLOOKUP(B131,'[1]1-BASE'!D$1:DA$65536,23,0),"")</f>
        <v>0</v>
      </c>
      <c r="S131" s="34">
        <f>IFERROR(VLOOKUP(B131,'[1]1-BASE'!D$1:DA$65536,24,0),"")</f>
        <v>0</v>
      </c>
      <c r="T131" s="34">
        <f>IFERROR(VLOOKUP(B131,'[1]1-BASE'!D$1:DA$65536,25,0),"")</f>
        <v>0</v>
      </c>
      <c r="U131" s="34">
        <f>IFERROR(VLOOKUP(B131,'[1]1-BASE'!D$1:DA$65536,26,0),"")</f>
        <v>0</v>
      </c>
      <c r="V131" s="34">
        <f>IFERROR(VLOOKUP(B131,'[1]1-BASE'!D$1:DA$65536,27,0),"")</f>
        <v>0</v>
      </c>
      <c r="W131" s="34">
        <f>IFERROR(VLOOKUP(B131,'[1]1-BASE'!D$1:DA$65536,28,0),"")</f>
        <v>0</v>
      </c>
      <c r="X131" s="34">
        <f>IFERROR(VLOOKUP(B131,'[1]1-BASE'!D$1:DA$65536,29,0),"")</f>
        <v>0</v>
      </c>
      <c r="Y131" s="34">
        <f>IFERROR(VLOOKUP(B131,'[1]1-BASE'!D$1:DA$65536,30,0),"")</f>
        <v>0</v>
      </c>
      <c r="Z131" s="34">
        <f>IFERROR(VLOOKUP(B131,'[1]1-BASE'!D$1:DA$65536,31,0),"")</f>
        <v>0</v>
      </c>
      <c r="AA131" s="34">
        <f>IFERROR(VLOOKUP(B131,'[1]1-BASE'!D$1:DA$65536,32,0),"")</f>
        <v>0</v>
      </c>
      <c r="AB131" s="34">
        <f>IFERROR(VLOOKUP(B131,'[1]1-BASE'!D$1:DA$65536,33,0),"")</f>
        <v>0</v>
      </c>
      <c r="AC131" s="34">
        <f>IFERROR(VLOOKUP(B131,'[1]1-BASE'!D$1:DA$65536,34,0),"")</f>
        <v>0</v>
      </c>
      <c r="AD131" s="34">
        <f>IFERROR(VLOOKUP(B131,'[1]1-BASE'!D$1:DA$65536,35,0),"")</f>
        <v>0</v>
      </c>
      <c r="AE131" s="34">
        <f>IFERROR(VLOOKUP(B131,'[1]1-BASE'!D$1:DA$65536,36,0),"")</f>
        <v>0</v>
      </c>
      <c r="AF131" s="34">
        <f>IFERROR(VLOOKUP(B131,'[1]1-BASE'!D$1:DA$65536,37,0),"")</f>
        <v>0</v>
      </c>
      <c r="AG131" s="34">
        <f>IFERROR(VLOOKUP(B131,'[1]1-BASE'!D$1:DA$65536,38,0),"")</f>
        <v>0</v>
      </c>
      <c r="AH131" s="34">
        <f>IFERROR(VLOOKUP(B131,'[1]1-BASE'!D$1:DA$65536,39,0),"")</f>
        <v>0</v>
      </c>
      <c r="AI131" s="34">
        <f>IFERROR(VLOOKUP(B131,'[1]1-BASE'!D$1:DA$65536,40,0),"")</f>
        <v>0</v>
      </c>
      <c r="AJ131" s="34">
        <f>IFERROR(VLOOKUP(B131,'[1]1-BASE'!D$1:DA$65536,41,0),"")</f>
        <v>0</v>
      </c>
      <c r="AK131" s="34">
        <f>IFERROR(VLOOKUP(B131,'[1]1-BASE'!D$1:DA$65536,42,0),"")</f>
        <v>0</v>
      </c>
      <c r="AL131" s="34">
        <f>IFERROR(VLOOKUP(B131,'[1]1-BASE'!D$1:DA$65536,43,0),"")</f>
        <v>0</v>
      </c>
      <c r="AM131" s="34">
        <f>IFERROR(VLOOKUP(B131,'[1]1-BASE'!D$1:DA$65536,44,0),"")</f>
        <v>0</v>
      </c>
      <c r="AN131" s="34">
        <f>IFERROR(VLOOKUP(B131,'[1]1-BASE'!D$1:DA$65536,45,0),"")</f>
        <v>0</v>
      </c>
      <c r="AO131" s="34">
        <f>IFERROR(VLOOKUP(B131,'[1]1-BASE'!D$1:DA$65536,46,0),"")</f>
        <v>0</v>
      </c>
      <c r="AP131" s="34">
        <f>IFERROR(VLOOKUP(B131,'[1]1-BASE'!D$1:DA$65536,47,0),"")</f>
        <v>0</v>
      </c>
      <c r="AQ131" s="34">
        <f>IFERROR(VLOOKUP(B131,'[1]1-BASE'!D$1:DA$65536,48,0),"")</f>
        <v>0</v>
      </c>
      <c r="AR131" s="34">
        <f>IFERROR(VLOOKUP(B131,'[1]1-BASE'!D$1:DA$65536,49,0),"")</f>
        <v>0</v>
      </c>
      <c r="AS131" s="34">
        <f>IFERROR(VLOOKUP(B131,'[1]1-BASE'!D$1:DA$65536,50,0),"")</f>
        <v>0</v>
      </c>
      <c r="AT131" s="34">
        <f>IFERROR(VLOOKUP(B131,'[1]1-BASE'!D$1:DA$65536,51,0),"")</f>
        <v>0</v>
      </c>
      <c r="AU131" s="34">
        <f>IFERROR(VLOOKUP(B131,'[1]1-BASE'!D$1:DA$65536,52,0),"")</f>
        <v>0</v>
      </c>
      <c r="AV131" s="34">
        <f>IFERROR(VLOOKUP(B131,'[1]1-BASE'!D$1:DA$65536,53,0),"")</f>
        <v>0</v>
      </c>
      <c r="AW131" s="34">
        <f>IFERROR(VLOOKUP(B131,'[1]1-BASE'!D$1:DA$65536,54,0),"")</f>
        <v>0</v>
      </c>
      <c r="AX131" s="34">
        <f>IFERROR(VLOOKUP(B131,'[1]1-BASE'!D$1:DA$65536,55,0),"")</f>
        <v>0</v>
      </c>
      <c r="AY131" s="34">
        <f>IFERROR(VLOOKUP(B131,'[1]1-BASE'!D$1:DA$65536,87,0),"")</f>
        <v>0</v>
      </c>
      <c r="AZ131" s="34">
        <f>IFERROR(VLOOKUP(B131,'[1]1-BASE'!D$1:DA$65536,86,0),"")</f>
        <v>0</v>
      </c>
      <c r="BA131" s="34">
        <f>IFERROR(VLOOKUP(B131,'[1]1-BASE'!D$1:DA$65536,76,0),"")</f>
        <v>0</v>
      </c>
      <c r="BB131" s="34">
        <f>IFERROR(VLOOKUP(B131,'[1]1-BASE'!D$1:DA$65536,77,0),"")</f>
        <v>0</v>
      </c>
      <c r="BC131" s="34">
        <f>IFERROR(VLOOKUP(B131,'[1]1-BASE'!D$1:DA$65536,78,0),"")</f>
        <v>0</v>
      </c>
      <c r="BD131" s="34">
        <f>IFERROR(VLOOKUP(B131,'[1]1-BASE'!D$1:DA$65536,79,0),"")</f>
        <v>0</v>
      </c>
      <c r="BE131" s="34">
        <f>IFERROR(VLOOKUP(B131,'[1]1-BASE'!D$1:DA$65536,80,0),"")</f>
        <v>0</v>
      </c>
      <c r="BF131" s="34">
        <f>IFERROR(VLOOKUP(B131,'[1]1-BASE'!D$1:DA$65536,83,0),"")</f>
        <v>0</v>
      </c>
      <c r="BG131" s="34">
        <f>IFERROR(VLOOKUP(B131,'[1]1-BASE'!D$1:DA$65536,84,0),"")</f>
        <v>0</v>
      </c>
      <c r="BH131" s="34">
        <f>IFERROR(VLOOKUP(B131,'[1]1-BASE'!D$1:DA$65536,81,0),"")</f>
        <v>0</v>
      </c>
      <c r="BI131" s="34">
        <f>IFERROR(VLOOKUP(B131,'[1]1-BASE'!D$1:DA$65536,85,0),"")</f>
        <v>0</v>
      </c>
      <c r="BJ131" s="34">
        <f>IFERROR(VLOOKUP(B131,'[1]1-BASE'!D$1:DA$65536,56,0),"")</f>
        <v>0</v>
      </c>
      <c r="BK131" s="34">
        <f>IFERROR(VLOOKUP(B131,'[1]1-BASE'!D$1:DA$65536,58,0),"")</f>
        <v>0</v>
      </c>
      <c r="BL131" s="34">
        <f>IFERROR(VLOOKUP(B131,'[1]1-BASE'!D$1:DA$65536,59,0),"")</f>
        <v>0</v>
      </c>
      <c r="BM131" s="34">
        <f>IFERROR(VLOOKUP(B131,'[1]1-BASE'!D$1:DA$65536,61,0),"")</f>
        <v>0</v>
      </c>
      <c r="BN131" s="34">
        <f>IFERROR(VLOOKUP(B131,'[1]1-BASE'!D$1:DA$65536,63,0),"")</f>
        <v>0</v>
      </c>
      <c r="BO131" s="34">
        <f>IFERROR(VLOOKUP(B131,'[1]1-BASE'!D$1:DA$65536,65,0),"")</f>
        <v>0</v>
      </c>
      <c r="BP131" s="34">
        <f>IFERROR(VLOOKUP(B131,'[1]1-BASE'!D$1:DA$65536,57,0),"")</f>
        <v>0</v>
      </c>
      <c r="BQ131" s="34">
        <f>IFERROR(VLOOKUP(B131,'[1]1-BASE'!D$1:DA$65536,60,0),"")</f>
        <v>0</v>
      </c>
      <c r="BR131" s="34">
        <f>IFERROR(VLOOKUP(B131,'[1]1-BASE'!D$1:DA$65536,62,0),"")</f>
        <v>0</v>
      </c>
      <c r="BS131" s="34">
        <f>IFERROR(VLOOKUP(B131,'[1]1-BASE'!D$1:DA$65536,64,0),"")</f>
        <v>0</v>
      </c>
      <c r="BT131" s="34">
        <f>IFERROR(VLOOKUP(B131,'[1]1-BASE'!D$1:DA$65536,66,0),"")</f>
        <v>0</v>
      </c>
      <c r="BU131" s="34">
        <f>IFERROR(VLOOKUP(B131,'[1]1-BASE'!D$1:DA$65536,67,0),"")</f>
        <v>0</v>
      </c>
      <c r="BV131" s="34">
        <f>IFERROR(VLOOKUP(B131,'[1]1-BASE'!D$1:DA$65536,68,0),"")</f>
        <v>0</v>
      </c>
      <c r="BW131" s="34">
        <f>IFERROR(VLOOKUP(B131,'[1]1-BASE'!D$1:DA$65536,69,0),"")</f>
        <v>0</v>
      </c>
      <c r="BX131" s="34">
        <f>IFERROR(VLOOKUP(B131,'[1]1-BASE'!D$1:DA$65536,70,0),"")</f>
        <v>0</v>
      </c>
      <c r="BY131" s="34">
        <f>IFERROR(VLOOKUP(B131,'[1]1-BASE'!D$1:DA$65536,71,0),"")</f>
        <v>0</v>
      </c>
      <c r="BZ131" s="34">
        <f>IFERROR(VLOOKUP(B131,'[1]1-BASE'!D$1:DA$65536,72,0),"")</f>
        <v>20</v>
      </c>
      <c r="CA131" s="34">
        <f>IFERROR(VLOOKUP(B131,'[1]1-BASE'!D$1:DA$65536,73,0),"")</f>
        <v>50</v>
      </c>
      <c r="CB131" s="34">
        <f>IFERROR(VLOOKUP(B131,'[1]1-BASE'!D$1:DA$65536,74,0),"")</f>
        <v>0</v>
      </c>
      <c r="CC131" s="34">
        <f>IFERROR(VLOOKUP(B131,'[1]1-BASE'!D$1:DA$65536,75,0),"")</f>
        <v>0</v>
      </c>
      <c r="CD131" s="34">
        <f>IFERROR(VLOOKUP(B131,'[1]1-BASE'!D$1:DA$65536,82,0),"")</f>
        <v>0</v>
      </c>
    </row>
    <row r="132" spans="1:82" s="35" customFormat="1" ht="75" customHeight="1">
      <c r="A132" s="27"/>
      <c r="B132" s="28" t="s">
        <v>235</v>
      </c>
      <c r="C132" s="29" t="str">
        <f>IFERROR(VLOOKUP(B132,'[1]1-BASE'!D$1:CB$65536,2,0),"")</f>
        <v>303VKW0</v>
      </c>
      <c r="D132" s="29" t="str">
        <f>IFERROR(VLOOKUP(B132,'[1]1-BASE'!D$1:CB$65536,3,0),"")</f>
        <v>KRIVERS TRACKTOP</v>
      </c>
      <c r="E132" s="29" t="str">
        <f>IFERROR(VLOOKUP(B132,'[1]1-BASE'!D$1:CB$65536,4,0),"")</f>
        <v>900</v>
      </c>
      <c r="F132" s="29" t="str">
        <f>IFERROR(VLOOKUP(B132,'[1]1-BASE'!D$1:CB$65536,5,0),"")</f>
        <v>BLACK/WHITE/LIME GREEN</v>
      </c>
      <c r="G132" s="27" t="str">
        <f>IFERROR(VLOOKUP(B132,'[1]1-BASE'!D$1:CB$65536,15,0),"")</f>
        <v>ETE 2019</v>
      </c>
      <c r="H132" s="27" t="str">
        <f>IFERROR(VLOOKUP(B132,'[1]1-BASE'!D$1:CB$65536,17,0),"")</f>
        <v>MAN</v>
      </c>
      <c r="I132" s="30">
        <f>IFERROR(VLOOKUP(B132,'[1]1-BASE'!D$1:CB$65536,7,0),"")</f>
        <v>55</v>
      </c>
      <c r="J132" s="31">
        <f t="shared" si="4"/>
        <v>27.5</v>
      </c>
      <c r="K132" s="30">
        <f>IFERROR(VLOOKUP(B132,'[1]1-BASE'!D$1:CB$65536,8,0),"")</f>
        <v>0</v>
      </c>
      <c r="L132" s="31">
        <f t="shared" si="5"/>
        <v>0</v>
      </c>
      <c r="M132" s="29" t="str">
        <f>IFERROR(VLOOKUP(B132,'[1]1-BASE'!D$1:CB$65536,18,0),"")</f>
        <v>(vide)</v>
      </c>
      <c r="N132" s="32" t="str">
        <f>IFERROR(VLOOKUP(B132,'[1]1-BASE'!D$1:CB$65536,19,0),"")</f>
        <v>PCS</v>
      </c>
      <c r="O132" s="32">
        <f>IFERROR(VLOOKUP(B132,'[1]1-BASE'!D$1:CB$65536,20,0),"")</f>
        <v>33</v>
      </c>
      <c r="P132" s="33">
        <f>IFERROR(VLOOKUP(B132,'[1]1-BASE'!D$1:CB$65536,21,0),"")</f>
        <v>33</v>
      </c>
      <c r="Q132" s="34">
        <f>IFERROR(VLOOKUP(B132,'[1]1-BASE'!D$1:DA$65536,22,0),"")</f>
        <v>0</v>
      </c>
      <c r="R132" s="34">
        <f>IFERROR(VLOOKUP(B132,'[1]1-BASE'!D$1:DA$65536,23,0),"")</f>
        <v>0</v>
      </c>
      <c r="S132" s="34">
        <f>IFERROR(VLOOKUP(B132,'[1]1-BASE'!D$1:DA$65536,24,0),"")</f>
        <v>0</v>
      </c>
      <c r="T132" s="34">
        <f>IFERROR(VLOOKUP(B132,'[1]1-BASE'!D$1:DA$65536,25,0),"")</f>
        <v>0</v>
      </c>
      <c r="U132" s="34">
        <f>IFERROR(VLOOKUP(B132,'[1]1-BASE'!D$1:DA$65536,26,0),"")</f>
        <v>0</v>
      </c>
      <c r="V132" s="34">
        <f>IFERROR(VLOOKUP(B132,'[1]1-BASE'!D$1:DA$65536,27,0),"")</f>
        <v>0</v>
      </c>
      <c r="W132" s="34">
        <f>IFERROR(VLOOKUP(B132,'[1]1-BASE'!D$1:DA$65536,28,0),"")</f>
        <v>0</v>
      </c>
      <c r="X132" s="34">
        <f>IFERROR(VLOOKUP(B132,'[1]1-BASE'!D$1:DA$65536,29,0),"")</f>
        <v>0</v>
      </c>
      <c r="Y132" s="34">
        <f>IFERROR(VLOOKUP(B132,'[1]1-BASE'!D$1:DA$65536,30,0),"")</f>
        <v>0</v>
      </c>
      <c r="Z132" s="34">
        <f>IFERROR(VLOOKUP(B132,'[1]1-BASE'!D$1:DA$65536,31,0),"")</f>
        <v>0</v>
      </c>
      <c r="AA132" s="34">
        <f>IFERROR(VLOOKUP(B132,'[1]1-BASE'!D$1:DA$65536,32,0),"")</f>
        <v>0</v>
      </c>
      <c r="AB132" s="34">
        <f>IFERROR(VLOOKUP(B132,'[1]1-BASE'!D$1:DA$65536,33,0),"")</f>
        <v>0</v>
      </c>
      <c r="AC132" s="34">
        <f>IFERROR(VLOOKUP(B132,'[1]1-BASE'!D$1:DA$65536,34,0),"")</f>
        <v>0</v>
      </c>
      <c r="AD132" s="34">
        <f>IFERROR(VLOOKUP(B132,'[1]1-BASE'!D$1:DA$65536,35,0),"")</f>
        <v>0</v>
      </c>
      <c r="AE132" s="34">
        <f>IFERROR(VLOOKUP(B132,'[1]1-BASE'!D$1:DA$65536,36,0),"")</f>
        <v>0</v>
      </c>
      <c r="AF132" s="34">
        <f>IFERROR(VLOOKUP(B132,'[1]1-BASE'!D$1:DA$65536,37,0),"")</f>
        <v>0</v>
      </c>
      <c r="AG132" s="34">
        <f>IFERROR(VLOOKUP(B132,'[1]1-BASE'!D$1:DA$65536,38,0),"")</f>
        <v>0</v>
      </c>
      <c r="AH132" s="34">
        <f>IFERROR(VLOOKUP(B132,'[1]1-BASE'!D$1:DA$65536,39,0),"")</f>
        <v>0</v>
      </c>
      <c r="AI132" s="34">
        <f>IFERROR(VLOOKUP(B132,'[1]1-BASE'!D$1:DA$65536,40,0),"")</f>
        <v>0</v>
      </c>
      <c r="AJ132" s="34">
        <f>IFERROR(VLOOKUP(B132,'[1]1-BASE'!D$1:DA$65536,41,0),"")</f>
        <v>0</v>
      </c>
      <c r="AK132" s="34">
        <f>IFERROR(VLOOKUP(B132,'[1]1-BASE'!D$1:DA$65536,42,0),"")</f>
        <v>0</v>
      </c>
      <c r="AL132" s="34">
        <f>IFERROR(VLOOKUP(B132,'[1]1-BASE'!D$1:DA$65536,43,0),"")</f>
        <v>0</v>
      </c>
      <c r="AM132" s="34">
        <f>IFERROR(VLOOKUP(B132,'[1]1-BASE'!D$1:DA$65536,44,0),"")</f>
        <v>0</v>
      </c>
      <c r="AN132" s="34">
        <f>IFERROR(VLOOKUP(B132,'[1]1-BASE'!D$1:DA$65536,45,0),"")</f>
        <v>0</v>
      </c>
      <c r="AO132" s="34">
        <f>IFERROR(VLOOKUP(B132,'[1]1-BASE'!D$1:DA$65536,46,0),"")</f>
        <v>0</v>
      </c>
      <c r="AP132" s="34">
        <f>IFERROR(VLOOKUP(B132,'[1]1-BASE'!D$1:DA$65536,47,0),"")</f>
        <v>0</v>
      </c>
      <c r="AQ132" s="34">
        <f>IFERROR(VLOOKUP(B132,'[1]1-BASE'!D$1:DA$65536,48,0),"")</f>
        <v>0</v>
      </c>
      <c r="AR132" s="34">
        <f>IFERROR(VLOOKUP(B132,'[1]1-BASE'!D$1:DA$65536,49,0),"")</f>
        <v>0</v>
      </c>
      <c r="AS132" s="34">
        <f>IFERROR(VLOOKUP(B132,'[1]1-BASE'!D$1:DA$65536,50,0),"")</f>
        <v>0</v>
      </c>
      <c r="AT132" s="34">
        <f>IFERROR(VLOOKUP(B132,'[1]1-BASE'!D$1:DA$65536,51,0),"")</f>
        <v>0</v>
      </c>
      <c r="AU132" s="34">
        <f>IFERROR(VLOOKUP(B132,'[1]1-BASE'!D$1:DA$65536,52,0),"")</f>
        <v>0</v>
      </c>
      <c r="AV132" s="34">
        <f>IFERROR(VLOOKUP(B132,'[1]1-BASE'!D$1:DA$65536,53,0),"")</f>
        <v>0</v>
      </c>
      <c r="AW132" s="34">
        <f>IFERROR(VLOOKUP(B132,'[1]1-BASE'!D$1:DA$65536,54,0),"")</f>
        <v>0</v>
      </c>
      <c r="AX132" s="34">
        <f>IFERROR(VLOOKUP(B132,'[1]1-BASE'!D$1:DA$65536,55,0),"")</f>
        <v>0</v>
      </c>
      <c r="AY132" s="34">
        <f>IFERROR(VLOOKUP(B132,'[1]1-BASE'!D$1:DA$65536,87,0),"")</f>
        <v>0</v>
      </c>
      <c r="AZ132" s="34">
        <f>IFERROR(VLOOKUP(B132,'[1]1-BASE'!D$1:DA$65536,86,0),"")</f>
        <v>0</v>
      </c>
      <c r="BA132" s="34">
        <f>IFERROR(VLOOKUP(B132,'[1]1-BASE'!D$1:DA$65536,76,0),"")</f>
        <v>0</v>
      </c>
      <c r="BB132" s="34">
        <f>IFERROR(VLOOKUP(B132,'[1]1-BASE'!D$1:DA$65536,77,0),"")</f>
        <v>0</v>
      </c>
      <c r="BC132" s="34">
        <f>IFERROR(VLOOKUP(B132,'[1]1-BASE'!D$1:DA$65536,78,0),"")</f>
        <v>0</v>
      </c>
      <c r="BD132" s="34">
        <f>IFERROR(VLOOKUP(B132,'[1]1-BASE'!D$1:DA$65536,79,0),"")</f>
        <v>0</v>
      </c>
      <c r="BE132" s="34">
        <f>IFERROR(VLOOKUP(B132,'[1]1-BASE'!D$1:DA$65536,80,0),"")</f>
        <v>0</v>
      </c>
      <c r="BF132" s="34">
        <f>IFERROR(VLOOKUP(B132,'[1]1-BASE'!D$1:DA$65536,83,0),"")</f>
        <v>0</v>
      </c>
      <c r="BG132" s="34">
        <f>IFERROR(VLOOKUP(B132,'[1]1-BASE'!D$1:DA$65536,84,0),"")</f>
        <v>0</v>
      </c>
      <c r="BH132" s="34">
        <f>IFERROR(VLOOKUP(B132,'[1]1-BASE'!D$1:DA$65536,81,0),"")</f>
        <v>0</v>
      </c>
      <c r="BI132" s="34">
        <f>IFERROR(VLOOKUP(B132,'[1]1-BASE'!D$1:DA$65536,85,0),"")</f>
        <v>0</v>
      </c>
      <c r="BJ132" s="34">
        <f>IFERROR(VLOOKUP(B132,'[1]1-BASE'!D$1:DA$65536,56,0),"")</f>
        <v>0</v>
      </c>
      <c r="BK132" s="34">
        <f>IFERROR(VLOOKUP(B132,'[1]1-BASE'!D$1:DA$65536,58,0),"")</f>
        <v>0</v>
      </c>
      <c r="BL132" s="34">
        <f>IFERROR(VLOOKUP(B132,'[1]1-BASE'!D$1:DA$65536,59,0),"")</f>
        <v>0</v>
      </c>
      <c r="BM132" s="34">
        <f>IFERROR(VLOOKUP(B132,'[1]1-BASE'!D$1:DA$65536,61,0),"")</f>
        <v>0</v>
      </c>
      <c r="BN132" s="34">
        <f>IFERROR(VLOOKUP(B132,'[1]1-BASE'!D$1:DA$65536,63,0),"")</f>
        <v>0</v>
      </c>
      <c r="BO132" s="34">
        <f>IFERROR(VLOOKUP(B132,'[1]1-BASE'!D$1:DA$65536,65,0),"")</f>
        <v>0</v>
      </c>
      <c r="BP132" s="34">
        <f>IFERROR(VLOOKUP(B132,'[1]1-BASE'!D$1:DA$65536,57,0),"")</f>
        <v>0</v>
      </c>
      <c r="BQ132" s="34">
        <f>IFERROR(VLOOKUP(B132,'[1]1-BASE'!D$1:DA$65536,60,0),"")</f>
        <v>0</v>
      </c>
      <c r="BR132" s="34">
        <f>IFERROR(VLOOKUP(B132,'[1]1-BASE'!D$1:DA$65536,62,0),"")</f>
        <v>0</v>
      </c>
      <c r="BS132" s="34">
        <f>IFERROR(VLOOKUP(B132,'[1]1-BASE'!D$1:DA$65536,64,0),"")</f>
        <v>0</v>
      </c>
      <c r="BT132" s="34">
        <f>IFERROR(VLOOKUP(B132,'[1]1-BASE'!D$1:DA$65536,66,0),"")</f>
        <v>0</v>
      </c>
      <c r="BU132" s="34">
        <f>IFERROR(VLOOKUP(B132,'[1]1-BASE'!D$1:DA$65536,67,0),"")</f>
        <v>0</v>
      </c>
      <c r="BV132" s="34">
        <f>IFERROR(VLOOKUP(B132,'[1]1-BASE'!D$1:DA$65536,68,0),"")</f>
        <v>0</v>
      </c>
      <c r="BW132" s="34">
        <f>IFERROR(VLOOKUP(B132,'[1]1-BASE'!D$1:DA$65536,69,0),"")</f>
        <v>4</v>
      </c>
      <c r="BX132" s="34">
        <f>IFERROR(VLOOKUP(B132,'[1]1-BASE'!D$1:DA$65536,70,0),"")</f>
        <v>6</v>
      </c>
      <c r="BY132" s="34">
        <f>IFERROR(VLOOKUP(B132,'[1]1-BASE'!D$1:DA$65536,71,0),"")</f>
        <v>13</v>
      </c>
      <c r="BZ132" s="34">
        <f>IFERROR(VLOOKUP(B132,'[1]1-BASE'!D$1:DA$65536,72,0),"")</f>
        <v>6</v>
      </c>
      <c r="CA132" s="34">
        <f>IFERROR(VLOOKUP(B132,'[1]1-BASE'!D$1:DA$65536,73,0),"")</f>
        <v>2</v>
      </c>
      <c r="CB132" s="34">
        <f>IFERROR(VLOOKUP(B132,'[1]1-BASE'!D$1:DA$65536,74,0),"")</f>
        <v>2</v>
      </c>
      <c r="CC132" s="34">
        <f>IFERROR(VLOOKUP(B132,'[1]1-BASE'!D$1:DA$65536,75,0),"")</f>
        <v>0</v>
      </c>
      <c r="CD132" s="34">
        <f>IFERROR(VLOOKUP(B132,'[1]1-BASE'!D$1:DA$65536,82,0),"")</f>
        <v>0</v>
      </c>
    </row>
    <row r="133" spans="1:82" s="35" customFormat="1" ht="75" customHeight="1">
      <c r="A133" s="27"/>
      <c r="B133" s="28" t="s">
        <v>236</v>
      </c>
      <c r="C133" s="29" t="str">
        <f>IFERROR(VLOOKUP(B133,'[1]1-BASE'!D$1:CB$65536,2,0),"")</f>
        <v>303VKW0</v>
      </c>
      <c r="D133" s="29" t="str">
        <f>IFERROR(VLOOKUP(B133,'[1]1-BASE'!D$1:CB$65536,3,0),"")</f>
        <v>KRIVERS TRACKTOP</v>
      </c>
      <c r="E133" s="29" t="str">
        <f>IFERROR(VLOOKUP(B133,'[1]1-BASE'!D$1:CB$65536,4,0),"")</f>
        <v>901</v>
      </c>
      <c r="F133" s="29" t="str">
        <f>IFERROR(VLOOKUP(B133,'[1]1-BASE'!D$1:CB$65536,5,0),"")</f>
        <v>BLACK/WHITE/SCARLET</v>
      </c>
      <c r="G133" s="27" t="str">
        <f>IFERROR(VLOOKUP(B133,'[1]1-BASE'!D$1:CB$65536,15,0),"")</f>
        <v>ETE 2019</v>
      </c>
      <c r="H133" s="27" t="str">
        <f>IFERROR(VLOOKUP(B133,'[1]1-BASE'!D$1:CB$65536,17,0),"")</f>
        <v>MAN</v>
      </c>
      <c r="I133" s="30">
        <f>IFERROR(VLOOKUP(B133,'[1]1-BASE'!D$1:CB$65536,7,0),"")</f>
        <v>55</v>
      </c>
      <c r="J133" s="31">
        <f t="shared" si="4"/>
        <v>27.5</v>
      </c>
      <c r="K133" s="30">
        <f>IFERROR(VLOOKUP(B133,'[1]1-BASE'!D$1:CB$65536,8,0),"")</f>
        <v>0</v>
      </c>
      <c r="L133" s="31">
        <f t="shared" si="5"/>
        <v>0</v>
      </c>
      <c r="M133" s="29" t="str">
        <f>IFERROR(VLOOKUP(B133,'[1]1-BASE'!D$1:CB$65536,18,0),"")</f>
        <v>(vide)</v>
      </c>
      <c r="N133" s="32" t="str">
        <f>IFERROR(VLOOKUP(B133,'[1]1-BASE'!D$1:CB$65536,19,0),"")</f>
        <v>PCS</v>
      </c>
      <c r="O133" s="32">
        <f>IFERROR(VLOOKUP(B133,'[1]1-BASE'!D$1:CB$65536,20,0),"")</f>
        <v>13</v>
      </c>
      <c r="P133" s="33">
        <f>IFERROR(VLOOKUP(B133,'[1]1-BASE'!D$1:CB$65536,21,0),"")</f>
        <v>13</v>
      </c>
      <c r="Q133" s="34">
        <f>IFERROR(VLOOKUP(B133,'[1]1-BASE'!D$1:DA$65536,22,0),"")</f>
        <v>0</v>
      </c>
      <c r="R133" s="34">
        <f>IFERROR(VLOOKUP(B133,'[1]1-BASE'!D$1:DA$65536,23,0),"")</f>
        <v>0</v>
      </c>
      <c r="S133" s="34">
        <f>IFERROR(VLOOKUP(B133,'[1]1-BASE'!D$1:DA$65536,24,0),"")</f>
        <v>0</v>
      </c>
      <c r="T133" s="34">
        <f>IFERROR(VLOOKUP(B133,'[1]1-BASE'!D$1:DA$65536,25,0),"")</f>
        <v>0</v>
      </c>
      <c r="U133" s="34">
        <f>IFERROR(VLOOKUP(B133,'[1]1-BASE'!D$1:DA$65536,26,0),"")</f>
        <v>0</v>
      </c>
      <c r="V133" s="34">
        <f>IFERROR(VLOOKUP(B133,'[1]1-BASE'!D$1:DA$65536,27,0),"")</f>
        <v>0</v>
      </c>
      <c r="W133" s="34">
        <f>IFERROR(VLOOKUP(B133,'[1]1-BASE'!D$1:DA$65536,28,0),"")</f>
        <v>0</v>
      </c>
      <c r="X133" s="34">
        <f>IFERROR(VLOOKUP(B133,'[1]1-BASE'!D$1:DA$65536,29,0),"")</f>
        <v>0</v>
      </c>
      <c r="Y133" s="34">
        <f>IFERROR(VLOOKUP(B133,'[1]1-BASE'!D$1:DA$65536,30,0),"")</f>
        <v>0</v>
      </c>
      <c r="Z133" s="34">
        <f>IFERROR(VLOOKUP(B133,'[1]1-BASE'!D$1:DA$65536,31,0),"")</f>
        <v>0</v>
      </c>
      <c r="AA133" s="34">
        <f>IFERROR(VLOOKUP(B133,'[1]1-BASE'!D$1:DA$65536,32,0),"")</f>
        <v>0</v>
      </c>
      <c r="AB133" s="34">
        <f>IFERROR(VLOOKUP(B133,'[1]1-BASE'!D$1:DA$65536,33,0),"")</f>
        <v>0</v>
      </c>
      <c r="AC133" s="34">
        <f>IFERROR(VLOOKUP(B133,'[1]1-BASE'!D$1:DA$65536,34,0),"")</f>
        <v>0</v>
      </c>
      <c r="AD133" s="34">
        <f>IFERROR(VLOOKUP(B133,'[1]1-BASE'!D$1:DA$65536,35,0),"")</f>
        <v>0</v>
      </c>
      <c r="AE133" s="34">
        <f>IFERROR(VLOOKUP(B133,'[1]1-BASE'!D$1:DA$65536,36,0),"")</f>
        <v>0</v>
      </c>
      <c r="AF133" s="34">
        <f>IFERROR(VLOOKUP(B133,'[1]1-BASE'!D$1:DA$65536,37,0),"")</f>
        <v>0</v>
      </c>
      <c r="AG133" s="34">
        <f>IFERROR(VLOOKUP(B133,'[1]1-BASE'!D$1:DA$65536,38,0),"")</f>
        <v>0</v>
      </c>
      <c r="AH133" s="34">
        <f>IFERROR(VLOOKUP(B133,'[1]1-BASE'!D$1:DA$65536,39,0),"")</f>
        <v>0</v>
      </c>
      <c r="AI133" s="34">
        <f>IFERROR(VLOOKUP(B133,'[1]1-BASE'!D$1:DA$65536,40,0),"")</f>
        <v>0</v>
      </c>
      <c r="AJ133" s="34">
        <f>IFERROR(VLOOKUP(B133,'[1]1-BASE'!D$1:DA$65536,41,0),"")</f>
        <v>0</v>
      </c>
      <c r="AK133" s="34">
        <f>IFERROR(VLOOKUP(B133,'[1]1-BASE'!D$1:DA$65536,42,0),"")</f>
        <v>0</v>
      </c>
      <c r="AL133" s="34">
        <f>IFERROR(VLOOKUP(B133,'[1]1-BASE'!D$1:DA$65536,43,0),"")</f>
        <v>0</v>
      </c>
      <c r="AM133" s="34">
        <f>IFERROR(VLOOKUP(B133,'[1]1-BASE'!D$1:DA$65536,44,0),"")</f>
        <v>0</v>
      </c>
      <c r="AN133" s="34">
        <f>IFERROR(VLOOKUP(B133,'[1]1-BASE'!D$1:DA$65536,45,0),"")</f>
        <v>0</v>
      </c>
      <c r="AO133" s="34">
        <f>IFERROR(VLOOKUP(B133,'[1]1-BASE'!D$1:DA$65536,46,0),"")</f>
        <v>0</v>
      </c>
      <c r="AP133" s="34">
        <f>IFERROR(VLOOKUP(B133,'[1]1-BASE'!D$1:DA$65536,47,0),"")</f>
        <v>0</v>
      </c>
      <c r="AQ133" s="34">
        <f>IFERROR(VLOOKUP(B133,'[1]1-BASE'!D$1:DA$65536,48,0),"")</f>
        <v>0</v>
      </c>
      <c r="AR133" s="34">
        <f>IFERROR(VLOOKUP(B133,'[1]1-BASE'!D$1:DA$65536,49,0),"")</f>
        <v>0</v>
      </c>
      <c r="AS133" s="34">
        <f>IFERROR(VLOOKUP(B133,'[1]1-BASE'!D$1:DA$65536,50,0),"")</f>
        <v>0</v>
      </c>
      <c r="AT133" s="34">
        <f>IFERROR(VLOOKUP(B133,'[1]1-BASE'!D$1:DA$65536,51,0),"")</f>
        <v>0</v>
      </c>
      <c r="AU133" s="34">
        <f>IFERROR(VLOOKUP(B133,'[1]1-BASE'!D$1:DA$65536,52,0),"")</f>
        <v>0</v>
      </c>
      <c r="AV133" s="34">
        <f>IFERROR(VLOOKUP(B133,'[1]1-BASE'!D$1:DA$65536,53,0),"")</f>
        <v>0</v>
      </c>
      <c r="AW133" s="34">
        <f>IFERROR(VLOOKUP(B133,'[1]1-BASE'!D$1:DA$65536,54,0),"")</f>
        <v>0</v>
      </c>
      <c r="AX133" s="34">
        <f>IFERROR(VLOOKUP(B133,'[1]1-BASE'!D$1:DA$65536,55,0),"")</f>
        <v>0</v>
      </c>
      <c r="AY133" s="34">
        <f>IFERROR(VLOOKUP(B133,'[1]1-BASE'!D$1:DA$65536,87,0),"")</f>
        <v>0</v>
      </c>
      <c r="AZ133" s="34">
        <f>IFERROR(VLOOKUP(B133,'[1]1-BASE'!D$1:DA$65536,86,0),"")</f>
        <v>0</v>
      </c>
      <c r="BA133" s="34">
        <f>IFERROR(VLOOKUP(B133,'[1]1-BASE'!D$1:DA$65536,76,0),"")</f>
        <v>0</v>
      </c>
      <c r="BB133" s="34">
        <f>IFERROR(VLOOKUP(B133,'[1]1-BASE'!D$1:DA$65536,77,0),"")</f>
        <v>0</v>
      </c>
      <c r="BC133" s="34">
        <f>IFERROR(VLOOKUP(B133,'[1]1-BASE'!D$1:DA$65536,78,0),"")</f>
        <v>0</v>
      </c>
      <c r="BD133" s="34">
        <f>IFERROR(VLOOKUP(B133,'[1]1-BASE'!D$1:DA$65536,79,0),"")</f>
        <v>0</v>
      </c>
      <c r="BE133" s="34">
        <f>IFERROR(VLOOKUP(B133,'[1]1-BASE'!D$1:DA$65536,80,0),"")</f>
        <v>0</v>
      </c>
      <c r="BF133" s="34">
        <f>IFERROR(VLOOKUP(B133,'[1]1-BASE'!D$1:DA$65536,83,0),"")</f>
        <v>0</v>
      </c>
      <c r="BG133" s="34">
        <f>IFERROR(VLOOKUP(B133,'[1]1-BASE'!D$1:DA$65536,84,0),"")</f>
        <v>0</v>
      </c>
      <c r="BH133" s="34">
        <f>IFERROR(VLOOKUP(B133,'[1]1-BASE'!D$1:DA$65536,81,0),"")</f>
        <v>0</v>
      </c>
      <c r="BI133" s="34">
        <f>IFERROR(VLOOKUP(B133,'[1]1-BASE'!D$1:DA$65536,85,0),"")</f>
        <v>0</v>
      </c>
      <c r="BJ133" s="34">
        <f>IFERROR(VLOOKUP(B133,'[1]1-BASE'!D$1:DA$65536,56,0),"")</f>
        <v>0</v>
      </c>
      <c r="BK133" s="34">
        <f>IFERROR(VLOOKUP(B133,'[1]1-BASE'!D$1:DA$65536,58,0),"")</f>
        <v>0</v>
      </c>
      <c r="BL133" s="34">
        <f>IFERROR(VLOOKUP(B133,'[1]1-BASE'!D$1:DA$65536,59,0),"")</f>
        <v>0</v>
      </c>
      <c r="BM133" s="34">
        <f>IFERROR(VLOOKUP(B133,'[1]1-BASE'!D$1:DA$65536,61,0),"")</f>
        <v>0</v>
      </c>
      <c r="BN133" s="34">
        <f>IFERROR(VLOOKUP(B133,'[1]1-BASE'!D$1:DA$65536,63,0),"")</f>
        <v>0</v>
      </c>
      <c r="BO133" s="34">
        <f>IFERROR(VLOOKUP(B133,'[1]1-BASE'!D$1:DA$65536,65,0),"")</f>
        <v>0</v>
      </c>
      <c r="BP133" s="34">
        <f>IFERROR(VLOOKUP(B133,'[1]1-BASE'!D$1:DA$65536,57,0),"")</f>
        <v>0</v>
      </c>
      <c r="BQ133" s="34">
        <f>IFERROR(VLOOKUP(B133,'[1]1-BASE'!D$1:DA$65536,60,0),"")</f>
        <v>0</v>
      </c>
      <c r="BR133" s="34">
        <f>IFERROR(VLOOKUP(B133,'[1]1-BASE'!D$1:DA$65536,62,0),"")</f>
        <v>0</v>
      </c>
      <c r="BS133" s="34">
        <f>IFERROR(VLOOKUP(B133,'[1]1-BASE'!D$1:DA$65536,64,0),"")</f>
        <v>0</v>
      </c>
      <c r="BT133" s="34">
        <f>IFERROR(VLOOKUP(B133,'[1]1-BASE'!D$1:DA$65536,66,0),"")</f>
        <v>0</v>
      </c>
      <c r="BU133" s="34">
        <f>IFERROR(VLOOKUP(B133,'[1]1-BASE'!D$1:DA$65536,67,0),"")</f>
        <v>0</v>
      </c>
      <c r="BV133" s="34">
        <f>IFERROR(VLOOKUP(B133,'[1]1-BASE'!D$1:DA$65536,68,0),"")</f>
        <v>0</v>
      </c>
      <c r="BW133" s="34">
        <f>IFERROR(VLOOKUP(B133,'[1]1-BASE'!D$1:DA$65536,69,0),"")</f>
        <v>0</v>
      </c>
      <c r="BX133" s="34">
        <f>IFERROR(VLOOKUP(B133,'[1]1-BASE'!D$1:DA$65536,70,0),"")</f>
        <v>2</v>
      </c>
      <c r="BY133" s="34">
        <f>IFERROR(VLOOKUP(B133,'[1]1-BASE'!D$1:DA$65536,71,0),"")</f>
        <v>6</v>
      </c>
      <c r="BZ133" s="34">
        <f>IFERROR(VLOOKUP(B133,'[1]1-BASE'!D$1:DA$65536,72,0),"")</f>
        <v>4</v>
      </c>
      <c r="CA133" s="34">
        <f>IFERROR(VLOOKUP(B133,'[1]1-BASE'!D$1:DA$65536,73,0),"")</f>
        <v>1</v>
      </c>
      <c r="CB133" s="34">
        <f>IFERROR(VLOOKUP(B133,'[1]1-BASE'!D$1:DA$65536,74,0),"")</f>
        <v>0</v>
      </c>
      <c r="CC133" s="34">
        <f>IFERROR(VLOOKUP(B133,'[1]1-BASE'!D$1:DA$65536,75,0),"")</f>
        <v>0</v>
      </c>
      <c r="CD133" s="34">
        <f>IFERROR(VLOOKUP(B133,'[1]1-BASE'!D$1:DA$65536,82,0),"")</f>
        <v>0</v>
      </c>
    </row>
    <row r="134" spans="1:82" s="35" customFormat="1" ht="75" customHeight="1">
      <c r="A134" s="27"/>
      <c r="B134" s="28" t="s">
        <v>237</v>
      </c>
      <c r="C134" s="29" t="str">
        <f>IFERROR(VLOOKUP(B134,'[1]1-BASE'!D$1:CB$65536,2,0),"")</f>
        <v>303VKW0</v>
      </c>
      <c r="D134" s="29" t="str">
        <f>IFERROR(VLOOKUP(B134,'[1]1-BASE'!D$1:CB$65536,3,0),"")</f>
        <v>KRIVERS TRACKTOP</v>
      </c>
      <c r="E134" s="29" t="str">
        <f>IFERROR(VLOOKUP(B134,'[1]1-BASE'!D$1:CB$65536,4,0),"")</f>
        <v>917</v>
      </c>
      <c r="F134" s="29" t="str">
        <f>IFERROR(VLOOKUP(B134,'[1]1-BASE'!D$1:CB$65536,5,0),"")</f>
        <v>GREY DK MEL/WHITE/BLACK</v>
      </c>
      <c r="G134" s="27" t="str">
        <f>IFERROR(VLOOKUP(B134,'[1]1-BASE'!D$1:CB$65536,15,0),"")</f>
        <v>ETE 2019</v>
      </c>
      <c r="H134" s="27" t="str">
        <f>IFERROR(VLOOKUP(B134,'[1]1-BASE'!D$1:CB$65536,17,0),"")</f>
        <v>MAN</v>
      </c>
      <c r="I134" s="30">
        <f>IFERROR(VLOOKUP(B134,'[1]1-BASE'!D$1:CB$65536,7,0),"")</f>
        <v>55</v>
      </c>
      <c r="J134" s="31">
        <f t="shared" si="4"/>
        <v>27.5</v>
      </c>
      <c r="K134" s="30">
        <f>IFERROR(VLOOKUP(B134,'[1]1-BASE'!D$1:CB$65536,8,0),"")</f>
        <v>0</v>
      </c>
      <c r="L134" s="31">
        <f t="shared" si="5"/>
        <v>0</v>
      </c>
      <c r="M134" s="29" t="str">
        <f>IFERROR(VLOOKUP(B134,'[1]1-BASE'!D$1:CB$65536,18,0),"")</f>
        <v>(vide)</v>
      </c>
      <c r="N134" s="32" t="str">
        <f>IFERROR(VLOOKUP(B134,'[1]1-BASE'!D$1:CB$65536,19,0),"")</f>
        <v>PCS</v>
      </c>
      <c r="O134" s="32">
        <f>IFERROR(VLOOKUP(B134,'[1]1-BASE'!D$1:CB$65536,20,0),"")</f>
        <v>38</v>
      </c>
      <c r="P134" s="33">
        <f>IFERROR(VLOOKUP(B134,'[1]1-BASE'!D$1:CB$65536,21,0),"")</f>
        <v>38</v>
      </c>
      <c r="Q134" s="34">
        <f>IFERROR(VLOOKUP(B134,'[1]1-BASE'!D$1:DA$65536,22,0),"")</f>
        <v>0</v>
      </c>
      <c r="R134" s="34">
        <f>IFERROR(VLOOKUP(B134,'[1]1-BASE'!D$1:DA$65536,23,0),"")</f>
        <v>0</v>
      </c>
      <c r="S134" s="34">
        <f>IFERROR(VLOOKUP(B134,'[1]1-BASE'!D$1:DA$65536,24,0),"")</f>
        <v>0</v>
      </c>
      <c r="T134" s="34">
        <f>IFERROR(VLOOKUP(B134,'[1]1-BASE'!D$1:DA$65536,25,0),"")</f>
        <v>0</v>
      </c>
      <c r="U134" s="34">
        <f>IFERROR(VLOOKUP(B134,'[1]1-BASE'!D$1:DA$65536,26,0),"")</f>
        <v>0</v>
      </c>
      <c r="V134" s="34">
        <f>IFERROR(VLOOKUP(B134,'[1]1-BASE'!D$1:DA$65536,27,0),"")</f>
        <v>0</v>
      </c>
      <c r="W134" s="34">
        <f>IFERROR(VLOOKUP(B134,'[1]1-BASE'!D$1:DA$65536,28,0),"")</f>
        <v>0</v>
      </c>
      <c r="X134" s="34">
        <f>IFERROR(VLOOKUP(B134,'[1]1-BASE'!D$1:DA$65536,29,0),"")</f>
        <v>0</v>
      </c>
      <c r="Y134" s="34">
        <f>IFERROR(VLOOKUP(B134,'[1]1-BASE'!D$1:DA$65536,30,0),"")</f>
        <v>0</v>
      </c>
      <c r="Z134" s="34">
        <f>IFERROR(VLOOKUP(B134,'[1]1-BASE'!D$1:DA$65536,31,0),"")</f>
        <v>0</v>
      </c>
      <c r="AA134" s="34">
        <f>IFERROR(VLOOKUP(B134,'[1]1-BASE'!D$1:DA$65536,32,0),"")</f>
        <v>0</v>
      </c>
      <c r="AB134" s="34">
        <f>IFERROR(VLOOKUP(B134,'[1]1-BASE'!D$1:DA$65536,33,0),"")</f>
        <v>0</v>
      </c>
      <c r="AC134" s="34">
        <f>IFERROR(VLOOKUP(B134,'[1]1-BASE'!D$1:DA$65536,34,0),"")</f>
        <v>0</v>
      </c>
      <c r="AD134" s="34">
        <f>IFERROR(VLOOKUP(B134,'[1]1-BASE'!D$1:DA$65536,35,0),"")</f>
        <v>0</v>
      </c>
      <c r="AE134" s="34">
        <f>IFERROR(VLOOKUP(B134,'[1]1-BASE'!D$1:DA$65536,36,0),"")</f>
        <v>0</v>
      </c>
      <c r="AF134" s="34">
        <f>IFERROR(VLOOKUP(B134,'[1]1-BASE'!D$1:DA$65536,37,0),"")</f>
        <v>0</v>
      </c>
      <c r="AG134" s="34">
        <f>IFERROR(VLOOKUP(B134,'[1]1-BASE'!D$1:DA$65536,38,0),"")</f>
        <v>0</v>
      </c>
      <c r="AH134" s="34">
        <f>IFERROR(VLOOKUP(B134,'[1]1-BASE'!D$1:DA$65536,39,0),"")</f>
        <v>0</v>
      </c>
      <c r="AI134" s="34">
        <f>IFERROR(VLOOKUP(B134,'[1]1-BASE'!D$1:DA$65536,40,0),"")</f>
        <v>0</v>
      </c>
      <c r="AJ134" s="34">
        <f>IFERROR(VLOOKUP(B134,'[1]1-BASE'!D$1:DA$65536,41,0),"")</f>
        <v>0</v>
      </c>
      <c r="AK134" s="34">
        <f>IFERROR(VLOOKUP(B134,'[1]1-BASE'!D$1:DA$65536,42,0),"")</f>
        <v>0</v>
      </c>
      <c r="AL134" s="34">
        <f>IFERROR(VLOOKUP(B134,'[1]1-BASE'!D$1:DA$65536,43,0),"")</f>
        <v>0</v>
      </c>
      <c r="AM134" s="34">
        <f>IFERROR(VLOOKUP(B134,'[1]1-BASE'!D$1:DA$65536,44,0),"")</f>
        <v>0</v>
      </c>
      <c r="AN134" s="34">
        <f>IFERROR(VLOOKUP(B134,'[1]1-BASE'!D$1:DA$65536,45,0),"")</f>
        <v>0</v>
      </c>
      <c r="AO134" s="34">
        <f>IFERROR(VLOOKUP(B134,'[1]1-BASE'!D$1:DA$65536,46,0),"")</f>
        <v>0</v>
      </c>
      <c r="AP134" s="34">
        <f>IFERROR(VLOOKUP(B134,'[1]1-BASE'!D$1:DA$65536,47,0),"")</f>
        <v>0</v>
      </c>
      <c r="AQ134" s="34">
        <f>IFERROR(VLOOKUP(B134,'[1]1-BASE'!D$1:DA$65536,48,0),"")</f>
        <v>0</v>
      </c>
      <c r="AR134" s="34">
        <f>IFERROR(VLOOKUP(B134,'[1]1-BASE'!D$1:DA$65536,49,0),"")</f>
        <v>0</v>
      </c>
      <c r="AS134" s="34">
        <f>IFERROR(VLOOKUP(B134,'[1]1-BASE'!D$1:DA$65536,50,0),"")</f>
        <v>0</v>
      </c>
      <c r="AT134" s="34">
        <f>IFERROR(VLOOKUP(B134,'[1]1-BASE'!D$1:DA$65536,51,0),"")</f>
        <v>0</v>
      </c>
      <c r="AU134" s="34">
        <f>IFERROR(VLOOKUP(B134,'[1]1-BASE'!D$1:DA$65536,52,0),"")</f>
        <v>0</v>
      </c>
      <c r="AV134" s="34">
        <f>IFERROR(VLOOKUP(B134,'[1]1-BASE'!D$1:DA$65536,53,0),"")</f>
        <v>0</v>
      </c>
      <c r="AW134" s="34">
        <f>IFERROR(VLOOKUP(B134,'[1]1-BASE'!D$1:DA$65536,54,0),"")</f>
        <v>0</v>
      </c>
      <c r="AX134" s="34">
        <f>IFERROR(VLOOKUP(B134,'[1]1-BASE'!D$1:DA$65536,55,0),"")</f>
        <v>0</v>
      </c>
      <c r="AY134" s="34">
        <f>IFERROR(VLOOKUP(B134,'[1]1-BASE'!D$1:DA$65536,87,0),"")</f>
        <v>0</v>
      </c>
      <c r="AZ134" s="34">
        <f>IFERROR(VLOOKUP(B134,'[1]1-BASE'!D$1:DA$65536,86,0),"")</f>
        <v>0</v>
      </c>
      <c r="BA134" s="34">
        <f>IFERROR(VLOOKUP(B134,'[1]1-BASE'!D$1:DA$65536,76,0),"")</f>
        <v>0</v>
      </c>
      <c r="BB134" s="34">
        <f>IFERROR(VLOOKUP(B134,'[1]1-BASE'!D$1:DA$65536,77,0),"")</f>
        <v>0</v>
      </c>
      <c r="BC134" s="34">
        <f>IFERROR(VLOOKUP(B134,'[1]1-BASE'!D$1:DA$65536,78,0),"")</f>
        <v>0</v>
      </c>
      <c r="BD134" s="34">
        <f>IFERROR(VLOOKUP(B134,'[1]1-BASE'!D$1:DA$65536,79,0),"")</f>
        <v>0</v>
      </c>
      <c r="BE134" s="34">
        <f>IFERROR(VLOOKUP(B134,'[1]1-BASE'!D$1:DA$65536,80,0),"")</f>
        <v>0</v>
      </c>
      <c r="BF134" s="34">
        <f>IFERROR(VLOOKUP(B134,'[1]1-BASE'!D$1:DA$65536,83,0),"")</f>
        <v>0</v>
      </c>
      <c r="BG134" s="34">
        <f>IFERROR(VLOOKUP(B134,'[1]1-BASE'!D$1:DA$65536,84,0),"")</f>
        <v>0</v>
      </c>
      <c r="BH134" s="34">
        <f>IFERROR(VLOOKUP(B134,'[1]1-BASE'!D$1:DA$65536,81,0),"")</f>
        <v>0</v>
      </c>
      <c r="BI134" s="34">
        <f>IFERROR(VLOOKUP(B134,'[1]1-BASE'!D$1:DA$65536,85,0),"")</f>
        <v>0</v>
      </c>
      <c r="BJ134" s="34">
        <f>IFERROR(VLOOKUP(B134,'[1]1-BASE'!D$1:DA$65536,56,0),"")</f>
        <v>0</v>
      </c>
      <c r="BK134" s="34">
        <f>IFERROR(VLOOKUP(B134,'[1]1-BASE'!D$1:DA$65536,58,0),"")</f>
        <v>0</v>
      </c>
      <c r="BL134" s="34">
        <f>IFERROR(VLOOKUP(B134,'[1]1-BASE'!D$1:DA$65536,59,0),"")</f>
        <v>0</v>
      </c>
      <c r="BM134" s="34">
        <f>IFERROR(VLOOKUP(B134,'[1]1-BASE'!D$1:DA$65536,61,0),"")</f>
        <v>0</v>
      </c>
      <c r="BN134" s="34">
        <f>IFERROR(VLOOKUP(B134,'[1]1-BASE'!D$1:DA$65536,63,0),"")</f>
        <v>0</v>
      </c>
      <c r="BO134" s="34">
        <f>IFERROR(VLOOKUP(B134,'[1]1-BASE'!D$1:DA$65536,65,0),"")</f>
        <v>0</v>
      </c>
      <c r="BP134" s="34">
        <f>IFERROR(VLOOKUP(B134,'[1]1-BASE'!D$1:DA$65536,57,0),"")</f>
        <v>0</v>
      </c>
      <c r="BQ134" s="34">
        <f>IFERROR(VLOOKUP(B134,'[1]1-BASE'!D$1:DA$65536,60,0),"")</f>
        <v>0</v>
      </c>
      <c r="BR134" s="34">
        <f>IFERROR(VLOOKUP(B134,'[1]1-BASE'!D$1:DA$65536,62,0),"")</f>
        <v>0</v>
      </c>
      <c r="BS134" s="34">
        <f>IFERROR(VLOOKUP(B134,'[1]1-BASE'!D$1:DA$65536,64,0),"")</f>
        <v>0</v>
      </c>
      <c r="BT134" s="34">
        <f>IFERROR(VLOOKUP(B134,'[1]1-BASE'!D$1:DA$65536,66,0),"")</f>
        <v>0</v>
      </c>
      <c r="BU134" s="34">
        <f>IFERROR(VLOOKUP(B134,'[1]1-BASE'!D$1:DA$65536,67,0),"")</f>
        <v>0</v>
      </c>
      <c r="BV134" s="34">
        <f>IFERROR(VLOOKUP(B134,'[1]1-BASE'!D$1:DA$65536,68,0),"")</f>
        <v>0</v>
      </c>
      <c r="BW134" s="34">
        <f>IFERROR(VLOOKUP(B134,'[1]1-BASE'!D$1:DA$65536,69,0),"")</f>
        <v>4</v>
      </c>
      <c r="BX134" s="34">
        <f>IFERROR(VLOOKUP(B134,'[1]1-BASE'!D$1:DA$65536,70,0),"")</f>
        <v>10</v>
      </c>
      <c r="BY134" s="34">
        <f>IFERROR(VLOOKUP(B134,'[1]1-BASE'!D$1:DA$65536,71,0),"")</f>
        <v>8</v>
      </c>
      <c r="BZ134" s="34">
        <f>IFERROR(VLOOKUP(B134,'[1]1-BASE'!D$1:DA$65536,72,0),"")</f>
        <v>10</v>
      </c>
      <c r="CA134" s="34">
        <f>IFERROR(VLOOKUP(B134,'[1]1-BASE'!D$1:DA$65536,73,0),"")</f>
        <v>6</v>
      </c>
      <c r="CB134" s="34">
        <f>IFERROR(VLOOKUP(B134,'[1]1-BASE'!D$1:DA$65536,74,0),"")</f>
        <v>0</v>
      </c>
      <c r="CC134" s="34">
        <f>IFERROR(VLOOKUP(B134,'[1]1-BASE'!D$1:DA$65536,75,0),"")</f>
        <v>0</v>
      </c>
      <c r="CD134" s="34">
        <f>IFERROR(VLOOKUP(B134,'[1]1-BASE'!D$1:DA$65536,82,0),"")</f>
        <v>0</v>
      </c>
    </row>
    <row r="135" spans="1:82" s="35" customFormat="1" ht="75" customHeight="1">
      <c r="A135" s="27"/>
      <c r="B135" s="28" t="s">
        <v>238</v>
      </c>
      <c r="C135" s="29" t="str">
        <f>IFERROR(VLOOKUP(B135,'[1]1-BASE'!D$1:CB$65536,2,0),"")</f>
        <v>303VQY0</v>
      </c>
      <c r="D135" s="29" t="str">
        <f>IFERROR(VLOOKUP(B135,'[1]1-BASE'!D$1:CB$65536,3,0),"")</f>
        <v>KRISMAN PANTS</v>
      </c>
      <c r="E135" s="29" t="str">
        <f>IFERROR(VLOOKUP(B135,'[1]1-BASE'!D$1:CB$65536,4,0),"")</f>
        <v>903</v>
      </c>
      <c r="F135" s="29" t="str">
        <f>IFERROR(VLOOKUP(B135,'[1]1-BASE'!D$1:CB$65536,5,0),"")</f>
        <v>BLACK/GREEN LIME</v>
      </c>
      <c r="G135" s="27" t="str">
        <f>IFERROR(VLOOKUP(B135,'[1]1-BASE'!D$1:CB$65536,15,0),"")</f>
        <v>HIVER 2019</v>
      </c>
      <c r="H135" s="27" t="str">
        <f>IFERROR(VLOOKUP(B135,'[1]1-BASE'!D$1:CB$65536,17,0),"")</f>
        <v>MAN</v>
      </c>
      <c r="I135" s="30">
        <f>IFERROR(VLOOKUP(B135,'[1]1-BASE'!D$1:CB$65536,7,0),"")</f>
        <v>30</v>
      </c>
      <c r="J135" s="31">
        <f t="shared" si="4"/>
        <v>15</v>
      </c>
      <c r="K135" s="30">
        <f>IFERROR(VLOOKUP(B135,'[1]1-BASE'!D$1:CB$65536,8,0),"")</f>
        <v>0</v>
      </c>
      <c r="L135" s="31">
        <f t="shared" si="5"/>
        <v>0</v>
      </c>
      <c r="M135" s="29" t="str">
        <f>IFERROR(VLOOKUP(B135,'[1]1-BASE'!D$1:CB$65536,18,0),"")</f>
        <v>(vide)</v>
      </c>
      <c r="N135" s="32" t="str">
        <f>IFERROR(VLOOKUP(B135,'[1]1-BASE'!D$1:CB$65536,19,0),"")</f>
        <v>PCS</v>
      </c>
      <c r="O135" s="32">
        <f>IFERROR(VLOOKUP(B135,'[1]1-BASE'!D$1:CB$65536,20,0),"")</f>
        <v>2</v>
      </c>
      <c r="P135" s="33">
        <f>IFERROR(VLOOKUP(B135,'[1]1-BASE'!D$1:CB$65536,21,0),"")</f>
        <v>2</v>
      </c>
      <c r="Q135" s="34">
        <f>IFERROR(VLOOKUP(B135,'[1]1-BASE'!D$1:DA$65536,22,0),"")</f>
        <v>0</v>
      </c>
      <c r="R135" s="34">
        <f>IFERROR(VLOOKUP(B135,'[1]1-BASE'!D$1:DA$65536,23,0),"")</f>
        <v>0</v>
      </c>
      <c r="S135" s="34">
        <f>IFERROR(VLOOKUP(B135,'[1]1-BASE'!D$1:DA$65536,24,0),"")</f>
        <v>0</v>
      </c>
      <c r="T135" s="34">
        <f>IFERROR(VLOOKUP(B135,'[1]1-BASE'!D$1:DA$65536,25,0),"")</f>
        <v>0</v>
      </c>
      <c r="U135" s="34">
        <f>IFERROR(VLOOKUP(B135,'[1]1-BASE'!D$1:DA$65536,26,0),"")</f>
        <v>0</v>
      </c>
      <c r="V135" s="34">
        <f>IFERROR(VLOOKUP(B135,'[1]1-BASE'!D$1:DA$65536,27,0),"")</f>
        <v>0</v>
      </c>
      <c r="W135" s="34">
        <f>IFERROR(VLOOKUP(B135,'[1]1-BASE'!D$1:DA$65536,28,0),"")</f>
        <v>0</v>
      </c>
      <c r="X135" s="34">
        <f>IFERROR(VLOOKUP(B135,'[1]1-BASE'!D$1:DA$65536,29,0),"")</f>
        <v>0</v>
      </c>
      <c r="Y135" s="34">
        <f>IFERROR(VLOOKUP(B135,'[1]1-BASE'!D$1:DA$65536,30,0),"")</f>
        <v>0</v>
      </c>
      <c r="Z135" s="34">
        <f>IFERROR(VLOOKUP(B135,'[1]1-BASE'!D$1:DA$65536,31,0),"")</f>
        <v>0</v>
      </c>
      <c r="AA135" s="34">
        <f>IFERROR(VLOOKUP(B135,'[1]1-BASE'!D$1:DA$65536,32,0),"")</f>
        <v>0</v>
      </c>
      <c r="AB135" s="34">
        <f>IFERROR(VLOOKUP(B135,'[1]1-BASE'!D$1:DA$65536,33,0),"")</f>
        <v>0</v>
      </c>
      <c r="AC135" s="34">
        <f>IFERROR(VLOOKUP(B135,'[1]1-BASE'!D$1:DA$65536,34,0),"")</f>
        <v>0</v>
      </c>
      <c r="AD135" s="34">
        <f>IFERROR(VLOOKUP(B135,'[1]1-BASE'!D$1:DA$65536,35,0),"")</f>
        <v>0</v>
      </c>
      <c r="AE135" s="34">
        <f>IFERROR(VLOOKUP(B135,'[1]1-BASE'!D$1:DA$65536,36,0),"")</f>
        <v>0</v>
      </c>
      <c r="AF135" s="34">
        <f>IFERROR(VLOOKUP(B135,'[1]1-BASE'!D$1:DA$65536,37,0),"")</f>
        <v>0</v>
      </c>
      <c r="AG135" s="34">
        <f>IFERROR(VLOOKUP(B135,'[1]1-BASE'!D$1:DA$65536,38,0),"")</f>
        <v>0</v>
      </c>
      <c r="AH135" s="34">
        <f>IFERROR(VLOOKUP(B135,'[1]1-BASE'!D$1:DA$65536,39,0),"")</f>
        <v>0</v>
      </c>
      <c r="AI135" s="34">
        <f>IFERROR(VLOOKUP(B135,'[1]1-BASE'!D$1:DA$65536,40,0),"")</f>
        <v>0</v>
      </c>
      <c r="AJ135" s="34">
        <f>IFERROR(VLOOKUP(B135,'[1]1-BASE'!D$1:DA$65536,41,0),"")</f>
        <v>0</v>
      </c>
      <c r="AK135" s="34">
        <f>IFERROR(VLOOKUP(B135,'[1]1-BASE'!D$1:DA$65536,42,0),"")</f>
        <v>0</v>
      </c>
      <c r="AL135" s="34">
        <f>IFERROR(VLOOKUP(B135,'[1]1-BASE'!D$1:DA$65536,43,0),"")</f>
        <v>0</v>
      </c>
      <c r="AM135" s="34">
        <f>IFERROR(VLOOKUP(B135,'[1]1-BASE'!D$1:DA$65536,44,0),"")</f>
        <v>0</v>
      </c>
      <c r="AN135" s="34">
        <f>IFERROR(VLOOKUP(B135,'[1]1-BASE'!D$1:DA$65536,45,0),"")</f>
        <v>0</v>
      </c>
      <c r="AO135" s="34">
        <f>IFERROR(VLOOKUP(B135,'[1]1-BASE'!D$1:DA$65536,46,0),"")</f>
        <v>0</v>
      </c>
      <c r="AP135" s="34">
        <f>IFERROR(VLOOKUP(B135,'[1]1-BASE'!D$1:DA$65536,47,0),"")</f>
        <v>0</v>
      </c>
      <c r="AQ135" s="34">
        <f>IFERROR(VLOOKUP(B135,'[1]1-BASE'!D$1:DA$65536,48,0),"")</f>
        <v>0</v>
      </c>
      <c r="AR135" s="34">
        <f>IFERROR(VLOOKUP(B135,'[1]1-BASE'!D$1:DA$65536,49,0),"")</f>
        <v>0</v>
      </c>
      <c r="AS135" s="34">
        <f>IFERROR(VLOOKUP(B135,'[1]1-BASE'!D$1:DA$65536,50,0),"")</f>
        <v>0</v>
      </c>
      <c r="AT135" s="34">
        <f>IFERROR(VLOOKUP(B135,'[1]1-BASE'!D$1:DA$65536,51,0),"")</f>
        <v>0</v>
      </c>
      <c r="AU135" s="34">
        <f>IFERROR(VLOOKUP(B135,'[1]1-BASE'!D$1:DA$65536,52,0),"")</f>
        <v>0</v>
      </c>
      <c r="AV135" s="34">
        <f>IFERROR(VLOOKUP(B135,'[1]1-BASE'!D$1:DA$65536,53,0),"")</f>
        <v>0</v>
      </c>
      <c r="AW135" s="34">
        <f>IFERROR(VLOOKUP(B135,'[1]1-BASE'!D$1:DA$65536,54,0),"")</f>
        <v>0</v>
      </c>
      <c r="AX135" s="34">
        <f>IFERROR(VLOOKUP(B135,'[1]1-BASE'!D$1:DA$65536,55,0),"")</f>
        <v>0</v>
      </c>
      <c r="AY135" s="34">
        <f>IFERROR(VLOOKUP(B135,'[1]1-BASE'!D$1:DA$65536,87,0),"")</f>
        <v>0</v>
      </c>
      <c r="AZ135" s="34">
        <f>IFERROR(VLOOKUP(B135,'[1]1-BASE'!D$1:DA$65536,86,0),"")</f>
        <v>0</v>
      </c>
      <c r="BA135" s="34">
        <f>IFERROR(VLOOKUP(B135,'[1]1-BASE'!D$1:DA$65536,76,0),"")</f>
        <v>0</v>
      </c>
      <c r="BB135" s="34">
        <f>IFERROR(VLOOKUP(B135,'[1]1-BASE'!D$1:DA$65536,77,0),"")</f>
        <v>0</v>
      </c>
      <c r="BC135" s="34">
        <f>IFERROR(VLOOKUP(B135,'[1]1-BASE'!D$1:DA$65536,78,0),"")</f>
        <v>0</v>
      </c>
      <c r="BD135" s="34">
        <f>IFERROR(VLOOKUP(B135,'[1]1-BASE'!D$1:DA$65536,79,0),"")</f>
        <v>0</v>
      </c>
      <c r="BE135" s="34">
        <f>IFERROR(VLOOKUP(B135,'[1]1-BASE'!D$1:DA$65536,80,0),"")</f>
        <v>0</v>
      </c>
      <c r="BF135" s="34">
        <f>IFERROR(VLOOKUP(B135,'[1]1-BASE'!D$1:DA$65536,83,0),"")</f>
        <v>0</v>
      </c>
      <c r="BG135" s="34">
        <f>IFERROR(VLOOKUP(B135,'[1]1-BASE'!D$1:DA$65536,84,0),"")</f>
        <v>0</v>
      </c>
      <c r="BH135" s="34">
        <f>IFERROR(VLOOKUP(B135,'[1]1-BASE'!D$1:DA$65536,81,0),"")</f>
        <v>0</v>
      </c>
      <c r="BI135" s="34">
        <f>IFERROR(VLOOKUP(B135,'[1]1-BASE'!D$1:DA$65536,85,0),"")</f>
        <v>0</v>
      </c>
      <c r="BJ135" s="34">
        <f>IFERROR(VLOOKUP(B135,'[1]1-BASE'!D$1:DA$65536,56,0),"")</f>
        <v>0</v>
      </c>
      <c r="BK135" s="34">
        <f>IFERROR(VLOOKUP(B135,'[1]1-BASE'!D$1:DA$65536,58,0),"")</f>
        <v>0</v>
      </c>
      <c r="BL135" s="34">
        <f>IFERROR(VLOOKUP(B135,'[1]1-BASE'!D$1:DA$65536,59,0),"")</f>
        <v>0</v>
      </c>
      <c r="BM135" s="34">
        <f>IFERROR(VLOOKUP(B135,'[1]1-BASE'!D$1:DA$65536,61,0),"")</f>
        <v>0</v>
      </c>
      <c r="BN135" s="34">
        <f>IFERROR(VLOOKUP(B135,'[1]1-BASE'!D$1:DA$65536,63,0),"")</f>
        <v>0</v>
      </c>
      <c r="BO135" s="34">
        <f>IFERROR(VLOOKUP(B135,'[1]1-BASE'!D$1:DA$65536,65,0),"")</f>
        <v>0</v>
      </c>
      <c r="BP135" s="34">
        <f>IFERROR(VLOOKUP(B135,'[1]1-BASE'!D$1:DA$65536,57,0),"")</f>
        <v>0</v>
      </c>
      <c r="BQ135" s="34">
        <f>IFERROR(VLOOKUP(B135,'[1]1-BASE'!D$1:DA$65536,60,0),"")</f>
        <v>0</v>
      </c>
      <c r="BR135" s="34">
        <f>IFERROR(VLOOKUP(B135,'[1]1-BASE'!D$1:DA$65536,62,0),"")</f>
        <v>0</v>
      </c>
      <c r="BS135" s="34">
        <f>IFERROR(VLOOKUP(B135,'[1]1-BASE'!D$1:DA$65536,64,0),"")</f>
        <v>0</v>
      </c>
      <c r="BT135" s="34">
        <f>IFERROR(VLOOKUP(B135,'[1]1-BASE'!D$1:DA$65536,66,0),"")</f>
        <v>0</v>
      </c>
      <c r="BU135" s="34">
        <f>IFERROR(VLOOKUP(B135,'[1]1-BASE'!D$1:DA$65536,67,0),"")</f>
        <v>0</v>
      </c>
      <c r="BV135" s="34">
        <f>IFERROR(VLOOKUP(B135,'[1]1-BASE'!D$1:DA$65536,68,0),"")</f>
        <v>0</v>
      </c>
      <c r="BW135" s="34">
        <f>IFERROR(VLOOKUP(B135,'[1]1-BASE'!D$1:DA$65536,69,0),"")</f>
        <v>2</v>
      </c>
      <c r="BX135" s="34">
        <f>IFERROR(VLOOKUP(B135,'[1]1-BASE'!D$1:DA$65536,70,0),"")</f>
        <v>0</v>
      </c>
      <c r="BY135" s="34">
        <f>IFERROR(VLOOKUP(B135,'[1]1-BASE'!D$1:DA$65536,71,0),"")</f>
        <v>0</v>
      </c>
      <c r="BZ135" s="34">
        <f>IFERROR(VLOOKUP(B135,'[1]1-BASE'!D$1:DA$65536,72,0),"")</f>
        <v>0</v>
      </c>
      <c r="CA135" s="34">
        <f>IFERROR(VLOOKUP(B135,'[1]1-BASE'!D$1:DA$65536,73,0),"")</f>
        <v>0</v>
      </c>
      <c r="CB135" s="34">
        <f>IFERROR(VLOOKUP(B135,'[1]1-BASE'!D$1:DA$65536,74,0),"")</f>
        <v>0</v>
      </c>
      <c r="CC135" s="34">
        <f>IFERROR(VLOOKUP(B135,'[1]1-BASE'!D$1:DA$65536,75,0),"")</f>
        <v>0</v>
      </c>
      <c r="CD135" s="34">
        <f>IFERROR(VLOOKUP(B135,'[1]1-BASE'!D$1:DA$65536,82,0),"")</f>
        <v>0</v>
      </c>
    </row>
    <row r="136" spans="1:82" s="35" customFormat="1" ht="75" customHeight="1">
      <c r="A136" s="27"/>
      <c r="B136" s="28" t="s">
        <v>239</v>
      </c>
      <c r="C136" s="29" t="str">
        <f>IFERROR(VLOOKUP(B136,'[1]1-BASE'!D$1:CB$65536,2,0),"")</f>
        <v>303VQY0</v>
      </c>
      <c r="D136" s="29" t="str">
        <f>IFERROR(VLOOKUP(B136,'[1]1-BASE'!D$1:CB$65536,3,0),"")</f>
        <v>KRISMAN PANTS</v>
      </c>
      <c r="E136" s="29" t="str">
        <f>IFERROR(VLOOKUP(B136,'[1]1-BASE'!D$1:CB$65536,4,0),"")</f>
        <v>905</v>
      </c>
      <c r="F136" s="29" t="str">
        <f>IFERROR(VLOOKUP(B136,'[1]1-BASE'!D$1:CB$65536,5,0),"")</f>
        <v>BLACK/WHITE</v>
      </c>
      <c r="G136" s="27" t="str">
        <f>IFERROR(VLOOKUP(B136,'[1]1-BASE'!D$1:CB$65536,15,0),"")</f>
        <v>HIVER 2019</v>
      </c>
      <c r="H136" s="27" t="str">
        <f>IFERROR(VLOOKUP(B136,'[1]1-BASE'!D$1:CB$65536,17,0),"")</f>
        <v>MAN</v>
      </c>
      <c r="I136" s="30">
        <f>IFERROR(VLOOKUP(B136,'[1]1-BASE'!D$1:CB$65536,7,0),"")</f>
        <v>30</v>
      </c>
      <c r="J136" s="31">
        <f t="shared" si="4"/>
        <v>15</v>
      </c>
      <c r="K136" s="30">
        <f>IFERROR(VLOOKUP(B136,'[1]1-BASE'!D$1:CB$65536,8,0),"")</f>
        <v>0</v>
      </c>
      <c r="L136" s="31">
        <f t="shared" si="5"/>
        <v>0</v>
      </c>
      <c r="M136" s="29" t="str">
        <f>IFERROR(VLOOKUP(B136,'[1]1-BASE'!D$1:CB$65536,18,0),"")</f>
        <v>(vide)</v>
      </c>
      <c r="N136" s="32" t="str">
        <f>IFERROR(VLOOKUP(B136,'[1]1-BASE'!D$1:CB$65536,19,0),"")</f>
        <v>PCS</v>
      </c>
      <c r="O136" s="32">
        <f>IFERROR(VLOOKUP(B136,'[1]1-BASE'!D$1:CB$65536,20,0),"")</f>
        <v>12</v>
      </c>
      <c r="P136" s="33">
        <f>IFERROR(VLOOKUP(B136,'[1]1-BASE'!D$1:CB$65536,21,0),"")</f>
        <v>12</v>
      </c>
      <c r="Q136" s="34">
        <f>IFERROR(VLOOKUP(B136,'[1]1-BASE'!D$1:DA$65536,22,0),"")</f>
        <v>0</v>
      </c>
      <c r="R136" s="34">
        <f>IFERROR(VLOOKUP(B136,'[1]1-BASE'!D$1:DA$65536,23,0),"")</f>
        <v>0</v>
      </c>
      <c r="S136" s="34">
        <f>IFERROR(VLOOKUP(B136,'[1]1-BASE'!D$1:DA$65536,24,0),"")</f>
        <v>0</v>
      </c>
      <c r="T136" s="34">
        <f>IFERROR(VLOOKUP(B136,'[1]1-BASE'!D$1:DA$65536,25,0),"")</f>
        <v>0</v>
      </c>
      <c r="U136" s="34">
        <f>IFERROR(VLOOKUP(B136,'[1]1-BASE'!D$1:DA$65536,26,0),"")</f>
        <v>0</v>
      </c>
      <c r="V136" s="34">
        <f>IFERROR(VLOOKUP(B136,'[1]1-BASE'!D$1:DA$65536,27,0),"")</f>
        <v>0</v>
      </c>
      <c r="W136" s="34">
        <f>IFERROR(VLOOKUP(B136,'[1]1-BASE'!D$1:DA$65536,28,0),"")</f>
        <v>0</v>
      </c>
      <c r="X136" s="34">
        <f>IFERROR(VLOOKUP(B136,'[1]1-BASE'!D$1:DA$65536,29,0),"")</f>
        <v>0</v>
      </c>
      <c r="Y136" s="34">
        <f>IFERROR(VLOOKUP(B136,'[1]1-BASE'!D$1:DA$65536,30,0),"")</f>
        <v>0</v>
      </c>
      <c r="Z136" s="34">
        <f>IFERROR(VLOOKUP(B136,'[1]1-BASE'!D$1:DA$65536,31,0),"")</f>
        <v>0</v>
      </c>
      <c r="AA136" s="34">
        <f>IFERROR(VLOOKUP(B136,'[1]1-BASE'!D$1:DA$65536,32,0),"")</f>
        <v>0</v>
      </c>
      <c r="AB136" s="34">
        <f>IFERROR(VLOOKUP(B136,'[1]1-BASE'!D$1:DA$65536,33,0),"")</f>
        <v>0</v>
      </c>
      <c r="AC136" s="34">
        <f>IFERROR(VLOOKUP(B136,'[1]1-BASE'!D$1:DA$65536,34,0),"")</f>
        <v>0</v>
      </c>
      <c r="AD136" s="34">
        <f>IFERROR(VLOOKUP(B136,'[1]1-BASE'!D$1:DA$65536,35,0),"")</f>
        <v>0</v>
      </c>
      <c r="AE136" s="34">
        <f>IFERROR(VLOOKUP(B136,'[1]1-BASE'!D$1:DA$65536,36,0),"")</f>
        <v>0</v>
      </c>
      <c r="AF136" s="34">
        <f>IFERROR(VLOOKUP(B136,'[1]1-BASE'!D$1:DA$65536,37,0),"")</f>
        <v>0</v>
      </c>
      <c r="AG136" s="34">
        <f>IFERROR(VLOOKUP(B136,'[1]1-BASE'!D$1:DA$65536,38,0),"")</f>
        <v>0</v>
      </c>
      <c r="AH136" s="34">
        <f>IFERROR(VLOOKUP(B136,'[1]1-BASE'!D$1:DA$65536,39,0),"")</f>
        <v>0</v>
      </c>
      <c r="AI136" s="34">
        <f>IFERROR(VLOOKUP(B136,'[1]1-BASE'!D$1:DA$65536,40,0),"")</f>
        <v>0</v>
      </c>
      <c r="AJ136" s="34">
        <f>IFERROR(VLOOKUP(B136,'[1]1-BASE'!D$1:DA$65536,41,0),"")</f>
        <v>0</v>
      </c>
      <c r="AK136" s="34">
        <f>IFERROR(VLOOKUP(B136,'[1]1-BASE'!D$1:DA$65536,42,0),"")</f>
        <v>0</v>
      </c>
      <c r="AL136" s="34">
        <f>IFERROR(VLOOKUP(B136,'[1]1-BASE'!D$1:DA$65536,43,0),"")</f>
        <v>0</v>
      </c>
      <c r="AM136" s="34">
        <f>IFERROR(VLOOKUP(B136,'[1]1-BASE'!D$1:DA$65536,44,0),"")</f>
        <v>0</v>
      </c>
      <c r="AN136" s="34">
        <f>IFERROR(VLOOKUP(B136,'[1]1-BASE'!D$1:DA$65536,45,0),"")</f>
        <v>0</v>
      </c>
      <c r="AO136" s="34">
        <f>IFERROR(VLOOKUP(B136,'[1]1-BASE'!D$1:DA$65536,46,0),"")</f>
        <v>0</v>
      </c>
      <c r="AP136" s="34">
        <f>IFERROR(VLOOKUP(B136,'[1]1-BASE'!D$1:DA$65536,47,0),"")</f>
        <v>0</v>
      </c>
      <c r="AQ136" s="34">
        <f>IFERROR(VLOOKUP(B136,'[1]1-BASE'!D$1:DA$65536,48,0),"")</f>
        <v>0</v>
      </c>
      <c r="AR136" s="34">
        <f>IFERROR(VLOOKUP(B136,'[1]1-BASE'!D$1:DA$65536,49,0),"")</f>
        <v>0</v>
      </c>
      <c r="AS136" s="34">
        <f>IFERROR(VLOOKUP(B136,'[1]1-BASE'!D$1:DA$65536,50,0),"")</f>
        <v>0</v>
      </c>
      <c r="AT136" s="34">
        <f>IFERROR(VLOOKUP(B136,'[1]1-BASE'!D$1:DA$65536,51,0),"")</f>
        <v>0</v>
      </c>
      <c r="AU136" s="34">
        <f>IFERROR(VLOOKUP(B136,'[1]1-BASE'!D$1:DA$65536,52,0),"")</f>
        <v>0</v>
      </c>
      <c r="AV136" s="34">
        <f>IFERROR(VLOOKUP(B136,'[1]1-BASE'!D$1:DA$65536,53,0),"")</f>
        <v>0</v>
      </c>
      <c r="AW136" s="34">
        <f>IFERROR(VLOOKUP(B136,'[1]1-BASE'!D$1:DA$65536,54,0),"")</f>
        <v>0</v>
      </c>
      <c r="AX136" s="34">
        <f>IFERROR(VLOOKUP(B136,'[1]1-BASE'!D$1:DA$65536,55,0),"")</f>
        <v>0</v>
      </c>
      <c r="AY136" s="34">
        <f>IFERROR(VLOOKUP(B136,'[1]1-BASE'!D$1:DA$65536,87,0),"")</f>
        <v>0</v>
      </c>
      <c r="AZ136" s="34">
        <f>IFERROR(VLOOKUP(B136,'[1]1-BASE'!D$1:DA$65536,86,0),"")</f>
        <v>0</v>
      </c>
      <c r="BA136" s="34">
        <f>IFERROR(VLOOKUP(B136,'[1]1-BASE'!D$1:DA$65536,76,0),"")</f>
        <v>0</v>
      </c>
      <c r="BB136" s="34">
        <f>IFERROR(VLOOKUP(B136,'[1]1-BASE'!D$1:DA$65536,77,0),"")</f>
        <v>0</v>
      </c>
      <c r="BC136" s="34">
        <f>IFERROR(VLOOKUP(B136,'[1]1-BASE'!D$1:DA$65536,78,0),"")</f>
        <v>0</v>
      </c>
      <c r="BD136" s="34">
        <f>IFERROR(VLOOKUP(B136,'[1]1-BASE'!D$1:DA$65536,79,0),"")</f>
        <v>0</v>
      </c>
      <c r="BE136" s="34">
        <f>IFERROR(VLOOKUP(B136,'[1]1-BASE'!D$1:DA$65536,80,0),"")</f>
        <v>0</v>
      </c>
      <c r="BF136" s="34">
        <f>IFERROR(VLOOKUP(B136,'[1]1-BASE'!D$1:DA$65536,83,0),"")</f>
        <v>0</v>
      </c>
      <c r="BG136" s="34">
        <f>IFERROR(VLOOKUP(B136,'[1]1-BASE'!D$1:DA$65536,84,0),"")</f>
        <v>0</v>
      </c>
      <c r="BH136" s="34">
        <f>IFERROR(VLOOKUP(B136,'[1]1-BASE'!D$1:DA$65536,81,0),"")</f>
        <v>0</v>
      </c>
      <c r="BI136" s="34">
        <f>IFERROR(VLOOKUP(B136,'[1]1-BASE'!D$1:DA$65536,85,0),"")</f>
        <v>0</v>
      </c>
      <c r="BJ136" s="34">
        <f>IFERROR(VLOOKUP(B136,'[1]1-BASE'!D$1:DA$65536,56,0),"")</f>
        <v>0</v>
      </c>
      <c r="BK136" s="34">
        <f>IFERROR(VLOOKUP(B136,'[1]1-BASE'!D$1:DA$65536,58,0),"")</f>
        <v>0</v>
      </c>
      <c r="BL136" s="34">
        <f>IFERROR(VLOOKUP(B136,'[1]1-BASE'!D$1:DA$65536,59,0),"")</f>
        <v>0</v>
      </c>
      <c r="BM136" s="34">
        <f>IFERROR(VLOOKUP(B136,'[1]1-BASE'!D$1:DA$65536,61,0),"")</f>
        <v>0</v>
      </c>
      <c r="BN136" s="34">
        <f>IFERROR(VLOOKUP(B136,'[1]1-BASE'!D$1:DA$65536,63,0),"")</f>
        <v>0</v>
      </c>
      <c r="BO136" s="34">
        <f>IFERROR(VLOOKUP(B136,'[1]1-BASE'!D$1:DA$65536,65,0),"")</f>
        <v>0</v>
      </c>
      <c r="BP136" s="34">
        <f>IFERROR(VLOOKUP(B136,'[1]1-BASE'!D$1:DA$65536,57,0),"")</f>
        <v>0</v>
      </c>
      <c r="BQ136" s="34">
        <f>IFERROR(VLOOKUP(B136,'[1]1-BASE'!D$1:DA$65536,60,0),"")</f>
        <v>0</v>
      </c>
      <c r="BR136" s="34">
        <f>IFERROR(VLOOKUP(B136,'[1]1-BASE'!D$1:DA$65536,62,0),"")</f>
        <v>0</v>
      </c>
      <c r="BS136" s="34">
        <f>IFERROR(VLOOKUP(B136,'[1]1-BASE'!D$1:DA$65536,64,0),"")</f>
        <v>0</v>
      </c>
      <c r="BT136" s="34">
        <f>IFERROR(VLOOKUP(B136,'[1]1-BASE'!D$1:DA$65536,66,0),"")</f>
        <v>0</v>
      </c>
      <c r="BU136" s="34">
        <f>IFERROR(VLOOKUP(B136,'[1]1-BASE'!D$1:DA$65536,67,0),"")</f>
        <v>0</v>
      </c>
      <c r="BV136" s="34">
        <f>IFERROR(VLOOKUP(B136,'[1]1-BASE'!D$1:DA$65536,68,0),"")</f>
        <v>0</v>
      </c>
      <c r="BW136" s="34">
        <f>IFERROR(VLOOKUP(B136,'[1]1-BASE'!D$1:DA$65536,69,0),"")</f>
        <v>0</v>
      </c>
      <c r="BX136" s="34">
        <f>IFERROR(VLOOKUP(B136,'[1]1-BASE'!D$1:DA$65536,70,0),"")</f>
        <v>0</v>
      </c>
      <c r="BY136" s="34">
        <f>IFERROR(VLOOKUP(B136,'[1]1-BASE'!D$1:DA$65536,71,0),"")</f>
        <v>2</v>
      </c>
      <c r="BZ136" s="34">
        <f>IFERROR(VLOOKUP(B136,'[1]1-BASE'!D$1:DA$65536,72,0),"")</f>
        <v>4</v>
      </c>
      <c r="CA136" s="34">
        <f>IFERROR(VLOOKUP(B136,'[1]1-BASE'!D$1:DA$65536,73,0),"")</f>
        <v>6</v>
      </c>
      <c r="CB136" s="34">
        <f>IFERROR(VLOOKUP(B136,'[1]1-BASE'!D$1:DA$65536,74,0),"")</f>
        <v>0</v>
      </c>
      <c r="CC136" s="34">
        <f>IFERROR(VLOOKUP(B136,'[1]1-BASE'!D$1:DA$65536,75,0),"")</f>
        <v>0</v>
      </c>
      <c r="CD136" s="34">
        <f>IFERROR(VLOOKUP(B136,'[1]1-BASE'!D$1:DA$65536,82,0),"")</f>
        <v>0</v>
      </c>
    </row>
    <row r="137" spans="1:82" s="35" customFormat="1" ht="75" customHeight="1">
      <c r="A137" s="27"/>
      <c r="B137" s="28" t="s">
        <v>240</v>
      </c>
      <c r="C137" s="29" t="str">
        <f>IFERROR(VLOOKUP(B137,'[1]1-BASE'!D$1:CB$65536,2,0),"")</f>
        <v>303VQY0</v>
      </c>
      <c r="D137" s="29" t="str">
        <f>IFERROR(VLOOKUP(B137,'[1]1-BASE'!D$1:CB$65536,3,0),"")</f>
        <v>KRISMAN PANTS</v>
      </c>
      <c r="E137" s="29" t="str">
        <f>IFERROR(VLOOKUP(B137,'[1]1-BASE'!D$1:CB$65536,4,0),"")</f>
        <v>910</v>
      </c>
      <c r="F137" s="29" t="str">
        <f>IFERROR(VLOOKUP(B137,'[1]1-BASE'!D$1:CB$65536,5,0),"")</f>
        <v>BLUE NAVY/WHITE</v>
      </c>
      <c r="G137" s="27" t="str">
        <f>IFERROR(VLOOKUP(B137,'[1]1-BASE'!D$1:CB$65536,15,0),"")</f>
        <v>HIVER 2019</v>
      </c>
      <c r="H137" s="27" t="str">
        <f>IFERROR(VLOOKUP(B137,'[1]1-BASE'!D$1:CB$65536,17,0),"")</f>
        <v>MAN</v>
      </c>
      <c r="I137" s="30">
        <f>IFERROR(VLOOKUP(B137,'[1]1-BASE'!D$1:CB$65536,7,0),"")</f>
        <v>30</v>
      </c>
      <c r="J137" s="31">
        <f t="shared" si="4"/>
        <v>15</v>
      </c>
      <c r="K137" s="30">
        <f>IFERROR(VLOOKUP(B137,'[1]1-BASE'!D$1:CB$65536,8,0),"")</f>
        <v>0</v>
      </c>
      <c r="L137" s="31">
        <f t="shared" si="5"/>
        <v>0</v>
      </c>
      <c r="M137" s="29" t="str">
        <f>IFERROR(VLOOKUP(B137,'[1]1-BASE'!D$1:CB$65536,18,0),"")</f>
        <v>(vide)</v>
      </c>
      <c r="N137" s="32" t="str">
        <f>IFERROR(VLOOKUP(B137,'[1]1-BASE'!D$1:CB$65536,19,0),"")</f>
        <v>PCS</v>
      </c>
      <c r="O137" s="32">
        <f>IFERROR(VLOOKUP(B137,'[1]1-BASE'!D$1:CB$65536,20,0),"")</f>
        <v>13</v>
      </c>
      <c r="P137" s="33">
        <f>IFERROR(VLOOKUP(B137,'[1]1-BASE'!D$1:CB$65536,21,0),"")</f>
        <v>13</v>
      </c>
      <c r="Q137" s="34">
        <f>IFERROR(VLOOKUP(B137,'[1]1-BASE'!D$1:DA$65536,22,0),"")</f>
        <v>0</v>
      </c>
      <c r="R137" s="34">
        <f>IFERROR(VLOOKUP(B137,'[1]1-BASE'!D$1:DA$65536,23,0),"")</f>
        <v>0</v>
      </c>
      <c r="S137" s="34">
        <f>IFERROR(VLOOKUP(B137,'[1]1-BASE'!D$1:DA$65536,24,0),"")</f>
        <v>0</v>
      </c>
      <c r="T137" s="34">
        <f>IFERROR(VLOOKUP(B137,'[1]1-BASE'!D$1:DA$65536,25,0),"")</f>
        <v>0</v>
      </c>
      <c r="U137" s="34">
        <f>IFERROR(VLOOKUP(B137,'[1]1-BASE'!D$1:DA$65536,26,0),"")</f>
        <v>0</v>
      </c>
      <c r="V137" s="34">
        <f>IFERROR(VLOOKUP(B137,'[1]1-BASE'!D$1:DA$65536,27,0),"")</f>
        <v>0</v>
      </c>
      <c r="W137" s="34">
        <f>IFERROR(VLOOKUP(B137,'[1]1-BASE'!D$1:DA$65536,28,0),"")</f>
        <v>0</v>
      </c>
      <c r="X137" s="34">
        <f>IFERROR(VLOOKUP(B137,'[1]1-BASE'!D$1:DA$65536,29,0),"")</f>
        <v>0</v>
      </c>
      <c r="Y137" s="34">
        <f>IFERROR(VLOOKUP(B137,'[1]1-BASE'!D$1:DA$65536,30,0),"")</f>
        <v>0</v>
      </c>
      <c r="Z137" s="34">
        <f>IFERROR(VLOOKUP(B137,'[1]1-BASE'!D$1:DA$65536,31,0),"")</f>
        <v>0</v>
      </c>
      <c r="AA137" s="34">
        <f>IFERROR(VLOOKUP(B137,'[1]1-BASE'!D$1:DA$65536,32,0),"")</f>
        <v>0</v>
      </c>
      <c r="AB137" s="34">
        <f>IFERROR(VLOOKUP(B137,'[1]1-BASE'!D$1:DA$65536,33,0),"")</f>
        <v>0</v>
      </c>
      <c r="AC137" s="34">
        <f>IFERROR(VLOOKUP(B137,'[1]1-BASE'!D$1:DA$65536,34,0),"")</f>
        <v>0</v>
      </c>
      <c r="AD137" s="34">
        <f>IFERROR(VLOOKUP(B137,'[1]1-BASE'!D$1:DA$65536,35,0),"")</f>
        <v>0</v>
      </c>
      <c r="AE137" s="34">
        <f>IFERROR(VLOOKUP(B137,'[1]1-BASE'!D$1:DA$65536,36,0),"")</f>
        <v>0</v>
      </c>
      <c r="AF137" s="34">
        <f>IFERROR(VLOOKUP(B137,'[1]1-BASE'!D$1:DA$65536,37,0),"")</f>
        <v>0</v>
      </c>
      <c r="AG137" s="34">
        <f>IFERROR(VLOOKUP(B137,'[1]1-BASE'!D$1:DA$65536,38,0),"")</f>
        <v>0</v>
      </c>
      <c r="AH137" s="34">
        <f>IFERROR(VLOOKUP(B137,'[1]1-BASE'!D$1:DA$65536,39,0),"")</f>
        <v>0</v>
      </c>
      <c r="AI137" s="34">
        <f>IFERROR(VLOOKUP(B137,'[1]1-BASE'!D$1:DA$65536,40,0),"")</f>
        <v>0</v>
      </c>
      <c r="AJ137" s="34">
        <f>IFERROR(VLOOKUP(B137,'[1]1-BASE'!D$1:DA$65536,41,0),"")</f>
        <v>0</v>
      </c>
      <c r="AK137" s="34">
        <f>IFERROR(VLOOKUP(B137,'[1]1-BASE'!D$1:DA$65536,42,0),"")</f>
        <v>0</v>
      </c>
      <c r="AL137" s="34">
        <f>IFERROR(VLOOKUP(B137,'[1]1-BASE'!D$1:DA$65536,43,0),"")</f>
        <v>0</v>
      </c>
      <c r="AM137" s="34">
        <f>IFERROR(VLOOKUP(B137,'[1]1-BASE'!D$1:DA$65536,44,0),"")</f>
        <v>0</v>
      </c>
      <c r="AN137" s="34">
        <f>IFERROR(VLOOKUP(B137,'[1]1-BASE'!D$1:DA$65536,45,0),"")</f>
        <v>0</v>
      </c>
      <c r="AO137" s="34">
        <f>IFERROR(VLOOKUP(B137,'[1]1-BASE'!D$1:DA$65536,46,0),"")</f>
        <v>0</v>
      </c>
      <c r="AP137" s="34">
        <f>IFERROR(VLOOKUP(B137,'[1]1-BASE'!D$1:DA$65536,47,0),"")</f>
        <v>0</v>
      </c>
      <c r="AQ137" s="34">
        <f>IFERROR(VLOOKUP(B137,'[1]1-BASE'!D$1:DA$65536,48,0),"")</f>
        <v>0</v>
      </c>
      <c r="AR137" s="34">
        <f>IFERROR(VLOOKUP(B137,'[1]1-BASE'!D$1:DA$65536,49,0),"")</f>
        <v>0</v>
      </c>
      <c r="AS137" s="34">
        <f>IFERROR(VLOOKUP(B137,'[1]1-BASE'!D$1:DA$65536,50,0),"")</f>
        <v>0</v>
      </c>
      <c r="AT137" s="34">
        <f>IFERROR(VLOOKUP(B137,'[1]1-BASE'!D$1:DA$65536,51,0),"")</f>
        <v>0</v>
      </c>
      <c r="AU137" s="34">
        <f>IFERROR(VLOOKUP(B137,'[1]1-BASE'!D$1:DA$65536,52,0),"")</f>
        <v>0</v>
      </c>
      <c r="AV137" s="34">
        <f>IFERROR(VLOOKUP(B137,'[1]1-BASE'!D$1:DA$65536,53,0),"")</f>
        <v>0</v>
      </c>
      <c r="AW137" s="34">
        <f>IFERROR(VLOOKUP(B137,'[1]1-BASE'!D$1:DA$65536,54,0),"")</f>
        <v>0</v>
      </c>
      <c r="AX137" s="34">
        <f>IFERROR(VLOOKUP(B137,'[1]1-BASE'!D$1:DA$65536,55,0),"")</f>
        <v>0</v>
      </c>
      <c r="AY137" s="34">
        <f>IFERROR(VLOOKUP(B137,'[1]1-BASE'!D$1:DA$65536,87,0),"")</f>
        <v>0</v>
      </c>
      <c r="AZ137" s="34">
        <f>IFERROR(VLOOKUP(B137,'[1]1-BASE'!D$1:DA$65536,86,0),"")</f>
        <v>0</v>
      </c>
      <c r="BA137" s="34">
        <f>IFERROR(VLOOKUP(B137,'[1]1-BASE'!D$1:DA$65536,76,0),"")</f>
        <v>0</v>
      </c>
      <c r="BB137" s="34">
        <f>IFERROR(VLOOKUP(B137,'[1]1-BASE'!D$1:DA$65536,77,0),"")</f>
        <v>0</v>
      </c>
      <c r="BC137" s="34">
        <f>IFERROR(VLOOKUP(B137,'[1]1-BASE'!D$1:DA$65536,78,0),"")</f>
        <v>0</v>
      </c>
      <c r="BD137" s="34">
        <f>IFERROR(VLOOKUP(B137,'[1]1-BASE'!D$1:DA$65536,79,0),"")</f>
        <v>0</v>
      </c>
      <c r="BE137" s="34">
        <f>IFERROR(VLOOKUP(B137,'[1]1-BASE'!D$1:DA$65536,80,0),"")</f>
        <v>0</v>
      </c>
      <c r="BF137" s="34">
        <f>IFERROR(VLOOKUP(B137,'[1]1-BASE'!D$1:DA$65536,83,0),"")</f>
        <v>0</v>
      </c>
      <c r="BG137" s="34">
        <f>IFERROR(VLOOKUP(B137,'[1]1-BASE'!D$1:DA$65536,84,0),"")</f>
        <v>0</v>
      </c>
      <c r="BH137" s="34">
        <f>IFERROR(VLOOKUP(B137,'[1]1-BASE'!D$1:DA$65536,81,0),"")</f>
        <v>0</v>
      </c>
      <c r="BI137" s="34">
        <f>IFERROR(VLOOKUP(B137,'[1]1-BASE'!D$1:DA$65536,85,0),"")</f>
        <v>0</v>
      </c>
      <c r="BJ137" s="34">
        <f>IFERROR(VLOOKUP(B137,'[1]1-BASE'!D$1:DA$65536,56,0),"")</f>
        <v>0</v>
      </c>
      <c r="BK137" s="34">
        <f>IFERROR(VLOOKUP(B137,'[1]1-BASE'!D$1:DA$65536,58,0),"")</f>
        <v>0</v>
      </c>
      <c r="BL137" s="34">
        <f>IFERROR(VLOOKUP(B137,'[1]1-BASE'!D$1:DA$65536,59,0),"")</f>
        <v>0</v>
      </c>
      <c r="BM137" s="34">
        <f>IFERROR(VLOOKUP(B137,'[1]1-BASE'!D$1:DA$65536,61,0),"")</f>
        <v>0</v>
      </c>
      <c r="BN137" s="34">
        <f>IFERROR(VLOOKUP(B137,'[1]1-BASE'!D$1:DA$65536,63,0),"")</f>
        <v>0</v>
      </c>
      <c r="BO137" s="34">
        <f>IFERROR(VLOOKUP(B137,'[1]1-BASE'!D$1:DA$65536,65,0),"")</f>
        <v>0</v>
      </c>
      <c r="BP137" s="34">
        <f>IFERROR(VLOOKUP(B137,'[1]1-BASE'!D$1:DA$65536,57,0),"")</f>
        <v>0</v>
      </c>
      <c r="BQ137" s="34">
        <f>IFERROR(VLOOKUP(B137,'[1]1-BASE'!D$1:DA$65536,60,0),"")</f>
        <v>0</v>
      </c>
      <c r="BR137" s="34">
        <f>IFERROR(VLOOKUP(B137,'[1]1-BASE'!D$1:DA$65536,62,0),"")</f>
        <v>0</v>
      </c>
      <c r="BS137" s="34">
        <f>IFERROR(VLOOKUP(B137,'[1]1-BASE'!D$1:DA$65536,64,0),"")</f>
        <v>0</v>
      </c>
      <c r="BT137" s="34">
        <f>IFERROR(VLOOKUP(B137,'[1]1-BASE'!D$1:DA$65536,66,0),"")</f>
        <v>0</v>
      </c>
      <c r="BU137" s="34">
        <f>IFERROR(VLOOKUP(B137,'[1]1-BASE'!D$1:DA$65536,67,0),"")</f>
        <v>0</v>
      </c>
      <c r="BV137" s="34">
        <f>IFERROR(VLOOKUP(B137,'[1]1-BASE'!D$1:DA$65536,68,0),"")</f>
        <v>0</v>
      </c>
      <c r="BW137" s="34">
        <f>IFERROR(VLOOKUP(B137,'[1]1-BASE'!D$1:DA$65536,69,0),"")</f>
        <v>2</v>
      </c>
      <c r="BX137" s="34">
        <f>IFERROR(VLOOKUP(B137,'[1]1-BASE'!D$1:DA$65536,70,0),"")</f>
        <v>2</v>
      </c>
      <c r="BY137" s="34">
        <f>IFERROR(VLOOKUP(B137,'[1]1-BASE'!D$1:DA$65536,71,0),"")</f>
        <v>5</v>
      </c>
      <c r="BZ137" s="34">
        <f>IFERROR(VLOOKUP(B137,'[1]1-BASE'!D$1:DA$65536,72,0),"")</f>
        <v>3</v>
      </c>
      <c r="CA137" s="34">
        <f>IFERROR(VLOOKUP(B137,'[1]1-BASE'!D$1:DA$65536,73,0),"")</f>
        <v>1</v>
      </c>
      <c r="CB137" s="34">
        <f>IFERROR(VLOOKUP(B137,'[1]1-BASE'!D$1:DA$65536,74,0),"")</f>
        <v>0</v>
      </c>
      <c r="CC137" s="34">
        <f>IFERROR(VLOOKUP(B137,'[1]1-BASE'!D$1:DA$65536,75,0),"")</f>
        <v>0</v>
      </c>
      <c r="CD137" s="34">
        <f>IFERROR(VLOOKUP(B137,'[1]1-BASE'!D$1:DA$65536,82,0),"")</f>
        <v>0</v>
      </c>
    </row>
    <row r="138" spans="1:82" s="35" customFormat="1" ht="75" customHeight="1">
      <c r="A138" s="27"/>
      <c r="B138" s="28" t="s">
        <v>241</v>
      </c>
      <c r="C138" s="29" t="str">
        <f>IFERROR(VLOOKUP(B138,'[1]1-BASE'!D$1:CB$65536,2,0),"")</f>
        <v>303VQY0</v>
      </c>
      <c r="D138" s="29" t="str">
        <f>IFERROR(VLOOKUP(B138,'[1]1-BASE'!D$1:CB$65536,3,0),"")</f>
        <v>KRISMAN PANTS</v>
      </c>
      <c r="E138" s="29" t="str">
        <f>IFERROR(VLOOKUP(B138,'[1]1-BASE'!D$1:CB$65536,4,0),"")</f>
        <v>913</v>
      </c>
      <c r="F138" s="29" t="str">
        <f>IFERROR(VLOOKUP(B138,'[1]1-BASE'!D$1:CB$65536,5,0),"")</f>
        <v>BLUE NAVY/YELLOW FLUO</v>
      </c>
      <c r="G138" s="27" t="str">
        <f>IFERROR(VLOOKUP(B138,'[1]1-BASE'!D$1:CB$65536,15,0),"")</f>
        <v>HIVER 2019</v>
      </c>
      <c r="H138" s="27" t="str">
        <f>IFERROR(VLOOKUP(B138,'[1]1-BASE'!D$1:CB$65536,17,0),"")</f>
        <v>MAN</v>
      </c>
      <c r="I138" s="30">
        <f>IFERROR(VLOOKUP(B138,'[1]1-BASE'!D$1:CB$65536,7,0),"")</f>
        <v>30</v>
      </c>
      <c r="J138" s="31">
        <f t="shared" si="4"/>
        <v>15</v>
      </c>
      <c r="K138" s="30">
        <f>IFERROR(VLOOKUP(B138,'[1]1-BASE'!D$1:CB$65536,8,0),"")</f>
        <v>0</v>
      </c>
      <c r="L138" s="31">
        <f t="shared" si="5"/>
        <v>0</v>
      </c>
      <c r="M138" s="29" t="str">
        <f>IFERROR(VLOOKUP(B138,'[1]1-BASE'!D$1:CB$65536,18,0),"")</f>
        <v>(vide)</v>
      </c>
      <c r="N138" s="32" t="str">
        <f>IFERROR(VLOOKUP(B138,'[1]1-BASE'!D$1:CB$65536,19,0),"")</f>
        <v>PCS</v>
      </c>
      <c r="O138" s="32">
        <f>IFERROR(VLOOKUP(B138,'[1]1-BASE'!D$1:CB$65536,20,0),"")</f>
        <v>16</v>
      </c>
      <c r="P138" s="33">
        <f>IFERROR(VLOOKUP(B138,'[1]1-BASE'!D$1:CB$65536,21,0),"")</f>
        <v>16</v>
      </c>
      <c r="Q138" s="34">
        <f>IFERROR(VLOOKUP(B138,'[1]1-BASE'!D$1:DA$65536,22,0),"")</f>
        <v>0</v>
      </c>
      <c r="R138" s="34">
        <f>IFERROR(VLOOKUP(B138,'[1]1-BASE'!D$1:DA$65536,23,0),"")</f>
        <v>0</v>
      </c>
      <c r="S138" s="34">
        <f>IFERROR(VLOOKUP(B138,'[1]1-BASE'!D$1:DA$65536,24,0),"")</f>
        <v>0</v>
      </c>
      <c r="T138" s="34">
        <f>IFERROR(VLOOKUP(B138,'[1]1-BASE'!D$1:DA$65536,25,0),"")</f>
        <v>0</v>
      </c>
      <c r="U138" s="34">
        <f>IFERROR(VLOOKUP(B138,'[1]1-BASE'!D$1:DA$65536,26,0),"")</f>
        <v>0</v>
      </c>
      <c r="V138" s="34">
        <f>IFERROR(VLOOKUP(B138,'[1]1-BASE'!D$1:DA$65536,27,0),"")</f>
        <v>0</v>
      </c>
      <c r="W138" s="34">
        <f>IFERROR(VLOOKUP(B138,'[1]1-BASE'!D$1:DA$65536,28,0),"")</f>
        <v>0</v>
      </c>
      <c r="X138" s="34">
        <f>IFERROR(VLOOKUP(B138,'[1]1-BASE'!D$1:DA$65536,29,0),"")</f>
        <v>0</v>
      </c>
      <c r="Y138" s="34">
        <f>IFERROR(VLOOKUP(B138,'[1]1-BASE'!D$1:DA$65536,30,0),"")</f>
        <v>0</v>
      </c>
      <c r="Z138" s="34">
        <f>IFERROR(VLOOKUP(B138,'[1]1-BASE'!D$1:DA$65536,31,0),"")</f>
        <v>0</v>
      </c>
      <c r="AA138" s="34">
        <f>IFERROR(VLOOKUP(B138,'[1]1-BASE'!D$1:DA$65536,32,0),"")</f>
        <v>0</v>
      </c>
      <c r="AB138" s="34">
        <f>IFERROR(VLOOKUP(B138,'[1]1-BASE'!D$1:DA$65536,33,0),"")</f>
        <v>0</v>
      </c>
      <c r="AC138" s="34">
        <f>IFERROR(VLOOKUP(B138,'[1]1-BASE'!D$1:DA$65536,34,0),"")</f>
        <v>0</v>
      </c>
      <c r="AD138" s="34">
        <f>IFERROR(VLOOKUP(B138,'[1]1-BASE'!D$1:DA$65536,35,0),"")</f>
        <v>0</v>
      </c>
      <c r="AE138" s="34">
        <f>IFERROR(VLOOKUP(B138,'[1]1-BASE'!D$1:DA$65536,36,0),"")</f>
        <v>0</v>
      </c>
      <c r="AF138" s="34">
        <f>IFERROR(VLOOKUP(B138,'[1]1-BASE'!D$1:DA$65536,37,0),"")</f>
        <v>0</v>
      </c>
      <c r="AG138" s="34">
        <f>IFERROR(VLOOKUP(B138,'[1]1-BASE'!D$1:DA$65536,38,0),"")</f>
        <v>0</v>
      </c>
      <c r="AH138" s="34">
        <f>IFERROR(VLOOKUP(B138,'[1]1-BASE'!D$1:DA$65536,39,0),"")</f>
        <v>0</v>
      </c>
      <c r="AI138" s="34">
        <f>IFERROR(VLOOKUP(B138,'[1]1-BASE'!D$1:DA$65536,40,0),"")</f>
        <v>0</v>
      </c>
      <c r="AJ138" s="34">
        <f>IFERROR(VLOOKUP(B138,'[1]1-BASE'!D$1:DA$65536,41,0),"")</f>
        <v>0</v>
      </c>
      <c r="AK138" s="34">
        <f>IFERROR(VLOOKUP(B138,'[1]1-BASE'!D$1:DA$65536,42,0),"")</f>
        <v>0</v>
      </c>
      <c r="AL138" s="34">
        <f>IFERROR(VLOOKUP(B138,'[1]1-BASE'!D$1:DA$65536,43,0),"")</f>
        <v>0</v>
      </c>
      <c r="AM138" s="34">
        <f>IFERROR(VLOOKUP(B138,'[1]1-BASE'!D$1:DA$65536,44,0),"")</f>
        <v>0</v>
      </c>
      <c r="AN138" s="34">
        <f>IFERROR(VLOOKUP(B138,'[1]1-BASE'!D$1:DA$65536,45,0),"")</f>
        <v>0</v>
      </c>
      <c r="AO138" s="34">
        <f>IFERROR(VLOOKUP(B138,'[1]1-BASE'!D$1:DA$65536,46,0),"")</f>
        <v>0</v>
      </c>
      <c r="AP138" s="34">
        <f>IFERROR(VLOOKUP(B138,'[1]1-BASE'!D$1:DA$65536,47,0),"")</f>
        <v>0</v>
      </c>
      <c r="AQ138" s="34">
        <f>IFERROR(VLOOKUP(B138,'[1]1-BASE'!D$1:DA$65536,48,0),"")</f>
        <v>0</v>
      </c>
      <c r="AR138" s="34">
        <f>IFERROR(VLOOKUP(B138,'[1]1-BASE'!D$1:DA$65536,49,0),"")</f>
        <v>0</v>
      </c>
      <c r="AS138" s="34">
        <f>IFERROR(VLOOKUP(B138,'[1]1-BASE'!D$1:DA$65536,50,0),"")</f>
        <v>0</v>
      </c>
      <c r="AT138" s="34">
        <f>IFERROR(VLOOKUP(B138,'[1]1-BASE'!D$1:DA$65536,51,0),"")</f>
        <v>0</v>
      </c>
      <c r="AU138" s="34">
        <f>IFERROR(VLOOKUP(B138,'[1]1-BASE'!D$1:DA$65536,52,0),"")</f>
        <v>0</v>
      </c>
      <c r="AV138" s="34">
        <f>IFERROR(VLOOKUP(B138,'[1]1-BASE'!D$1:DA$65536,53,0),"")</f>
        <v>0</v>
      </c>
      <c r="AW138" s="34">
        <f>IFERROR(VLOOKUP(B138,'[1]1-BASE'!D$1:DA$65536,54,0),"")</f>
        <v>0</v>
      </c>
      <c r="AX138" s="34">
        <f>IFERROR(VLOOKUP(B138,'[1]1-BASE'!D$1:DA$65536,55,0),"")</f>
        <v>0</v>
      </c>
      <c r="AY138" s="34">
        <f>IFERROR(VLOOKUP(B138,'[1]1-BASE'!D$1:DA$65536,87,0),"")</f>
        <v>0</v>
      </c>
      <c r="AZ138" s="34">
        <f>IFERROR(VLOOKUP(B138,'[1]1-BASE'!D$1:DA$65536,86,0),"")</f>
        <v>0</v>
      </c>
      <c r="BA138" s="34">
        <f>IFERROR(VLOOKUP(B138,'[1]1-BASE'!D$1:DA$65536,76,0),"")</f>
        <v>0</v>
      </c>
      <c r="BB138" s="34">
        <f>IFERROR(VLOOKUP(B138,'[1]1-BASE'!D$1:DA$65536,77,0),"")</f>
        <v>0</v>
      </c>
      <c r="BC138" s="34">
        <f>IFERROR(VLOOKUP(B138,'[1]1-BASE'!D$1:DA$65536,78,0),"")</f>
        <v>0</v>
      </c>
      <c r="BD138" s="34">
        <f>IFERROR(VLOOKUP(B138,'[1]1-BASE'!D$1:DA$65536,79,0),"")</f>
        <v>0</v>
      </c>
      <c r="BE138" s="34">
        <f>IFERROR(VLOOKUP(B138,'[1]1-BASE'!D$1:DA$65536,80,0),"")</f>
        <v>0</v>
      </c>
      <c r="BF138" s="34">
        <f>IFERROR(VLOOKUP(B138,'[1]1-BASE'!D$1:DA$65536,83,0),"")</f>
        <v>0</v>
      </c>
      <c r="BG138" s="34">
        <f>IFERROR(VLOOKUP(B138,'[1]1-BASE'!D$1:DA$65536,84,0),"")</f>
        <v>0</v>
      </c>
      <c r="BH138" s="34">
        <f>IFERROR(VLOOKUP(B138,'[1]1-BASE'!D$1:DA$65536,81,0),"")</f>
        <v>0</v>
      </c>
      <c r="BI138" s="34">
        <f>IFERROR(VLOOKUP(B138,'[1]1-BASE'!D$1:DA$65536,85,0),"")</f>
        <v>0</v>
      </c>
      <c r="BJ138" s="34">
        <f>IFERROR(VLOOKUP(B138,'[1]1-BASE'!D$1:DA$65536,56,0),"")</f>
        <v>0</v>
      </c>
      <c r="BK138" s="34">
        <f>IFERROR(VLOOKUP(B138,'[1]1-BASE'!D$1:DA$65536,58,0),"")</f>
        <v>0</v>
      </c>
      <c r="BL138" s="34">
        <f>IFERROR(VLOOKUP(B138,'[1]1-BASE'!D$1:DA$65536,59,0),"")</f>
        <v>0</v>
      </c>
      <c r="BM138" s="34">
        <f>IFERROR(VLOOKUP(B138,'[1]1-BASE'!D$1:DA$65536,61,0),"")</f>
        <v>0</v>
      </c>
      <c r="BN138" s="34">
        <f>IFERROR(VLOOKUP(B138,'[1]1-BASE'!D$1:DA$65536,63,0),"")</f>
        <v>0</v>
      </c>
      <c r="BO138" s="34">
        <f>IFERROR(VLOOKUP(B138,'[1]1-BASE'!D$1:DA$65536,65,0),"")</f>
        <v>0</v>
      </c>
      <c r="BP138" s="34">
        <f>IFERROR(VLOOKUP(B138,'[1]1-BASE'!D$1:DA$65536,57,0),"")</f>
        <v>0</v>
      </c>
      <c r="BQ138" s="34">
        <f>IFERROR(VLOOKUP(B138,'[1]1-BASE'!D$1:DA$65536,60,0),"")</f>
        <v>0</v>
      </c>
      <c r="BR138" s="34">
        <f>IFERROR(VLOOKUP(B138,'[1]1-BASE'!D$1:DA$65536,62,0),"")</f>
        <v>0</v>
      </c>
      <c r="BS138" s="34">
        <f>IFERROR(VLOOKUP(B138,'[1]1-BASE'!D$1:DA$65536,64,0),"")</f>
        <v>0</v>
      </c>
      <c r="BT138" s="34">
        <f>IFERROR(VLOOKUP(B138,'[1]1-BASE'!D$1:DA$65536,66,0),"")</f>
        <v>0</v>
      </c>
      <c r="BU138" s="34">
        <f>IFERROR(VLOOKUP(B138,'[1]1-BASE'!D$1:DA$65536,67,0),"")</f>
        <v>0</v>
      </c>
      <c r="BV138" s="34">
        <f>IFERROR(VLOOKUP(B138,'[1]1-BASE'!D$1:DA$65536,68,0),"")</f>
        <v>0</v>
      </c>
      <c r="BW138" s="34">
        <f>IFERROR(VLOOKUP(B138,'[1]1-BASE'!D$1:DA$65536,69,0),"")</f>
        <v>5</v>
      </c>
      <c r="BX138" s="34">
        <f>IFERROR(VLOOKUP(B138,'[1]1-BASE'!D$1:DA$65536,70,0),"")</f>
        <v>0</v>
      </c>
      <c r="BY138" s="34">
        <f>IFERROR(VLOOKUP(B138,'[1]1-BASE'!D$1:DA$65536,71,0),"")</f>
        <v>0</v>
      </c>
      <c r="BZ138" s="34">
        <f>IFERROR(VLOOKUP(B138,'[1]1-BASE'!D$1:DA$65536,72,0),"")</f>
        <v>0</v>
      </c>
      <c r="CA138" s="34">
        <f>IFERROR(VLOOKUP(B138,'[1]1-BASE'!D$1:DA$65536,73,0),"")</f>
        <v>11</v>
      </c>
      <c r="CB138" s="34">
        <f>IFERROR(VLOOKUP(B138,'[1]1-BASE'!D$1:DA$65536,74,0),"")</f>
        <v>0</v>
      </c>
      <c r="CC138" s="34">
        <f>IFERROR(VLOOKUP(B138,'[1]1-BASE'!D$1:DA$65536,75,0),"")</f>
        <v>0</v>
      </c>
      <c r="CD138" s="34">
        <f>IFERROR(VLOOKUP(B138,'[1]1-BASE'!D$1:DA$65536,82,0),"")</f>
        <v>0</v>
      </c>
    </row>
    <row r="139" spans="1:82" s="35" customFormat="1" ht="75" customHeight="1">
      <c r="A139" s="27"/>
      <c r="B139" s="28" t="s">
        <v>242</v>
      </c>
      <c r="C139" s="29" t="str">
        <f>IFERROR(VLOOKUP(B139,'[1]1-BASE'!D$1:CB$65536,2,0),"")</f>
        <v>303VQY0</v>
      </c>
      <c r="D139" s="29" t="str">
        <f>IFERROR(VLOOKUP(B139,'[1]1-BASE'!D$1:CB$65536,3,0),"")</f>
        <v>KRISMAN PANTS</v>
      </c>
      <c r="E139" s="29" t="str">
        <f>IFERROR(VLOOKUP(B139,'[1]1-BASE'!D$1:CB$65536,4,0),"")</f>
        <v>914</v>
      </c>
      <c r="F139" s="29" t="str">
        <f>IFERROR(VLOOKUP(B139,'[1]1-BASE'!D$1:CB$65536,5,0),"")</f>
        <v>GREY DK/GOLD</v>
      </c>
      <c r="G139" s="27" t="str">
        <f>IFERROR(VLOOKUP(B139,'[1]1-BASE'!D$1:CB$65536,15,0),"")</f>
        <v>HIVER 2019</v>
      </c>
      <c r="H139" s="27" t="str">
        <f>IFERROR(VLOOKUP(B139,'[1]1-BASE'!D$1:CB$65536,17,0),"")</f>
        <v>MAN</v>
      </c>
      <c r="I139" s="30">
        <f>IFERROR(VLOOKUP(B139,'[1]1-BASE'!D$1:CB$65536,7,0),"")</f>
        <v>30</v>
      </c>
      <c r="J139" s="31">
        <f t="shared" si="4"/>
        <v>15</v>
      </c>
      <c r="K139" s="30">
        <f>IFERROR(VLOOKUP(B139,'[1]1-BASE'!D$1:CB$65536,8,0),"")</f>
        <v>0</v>
      </c>
      <c r="L139" s="31">
        <f t="shared" si="5"/>
        <v>0</v>
      </c>
      <c r="M139" s="29" t="str">
        <f>IFERROR(VLOOKUP(B139,'[1]1-BASE'!D$1:CB$65536,18,0),"")</f>
        <v>(vide)</v>
      </c>
      <c r="N139" s="32" t="str">
        <f>IFERROR(VLOOKUP(B139,'[1]1-BASE'!D$1:CB$65536,19,0),"")</f>
        <v>PCS</v>
      </c>
      <c r="O139" s="32">
        <f>IFERROR(VLOOKUP(B139,'[1]1-BASE'!D$1:CB$65536,20,0),"")</f>
        <v>14</v>
      </c>
      <c r="P139" s="33">
        <f>IFERROR(VLOOKUP(B139,'[1]1-BASE'!D$1:CB$65536,21,0),"")</f>
        <v>14</v>
      </c>
      <c r="Q139" s="34">
        <f>IFERROR(VLOOKUP(B139,'[1]1-BASE'!D$1:DA$65536,22,0),"")</f>
        <v>0</v>
      </c>
      <c r="R139" s="34">
        <f>IFERROR(VLOOKUP(B139,'[1]1-BASE'!D$1:DA$65536,23,0),"")</f>
        <v>0</v>
      </c>
      <c r="S139" s="34">
        <f>IFERROR(VLOOKUP(B139,'[1]1-BASE'!D$1:DA$65536,24,0),"")</f>
        <v>0</v>
      </c>
      <c r="T139" s="34">
        <f>IFERROR(VLOOKUP(B139,'[1]1-BASE'!D$1:DA$65536,25,0),"")</f>
        <v>0</v>
      </c>
      <c r="U139" s="34">
        <f>IFERROR(VLOOKUP(B139,'[1]1-BASE'!D$1:DA$65536,26,0),"")</f>
        <v>0</v>
      </c>
      <c r="V139" s="34">
        <f>IFERROR(VLOOKUP(B139,'[1]1-BASE'!D$1:DA$65536,27,0),"")</f>
        <v>0</v>
      </c>
      <c r="W139" s="34">
        <f>IFERROR(VLOOKUP(B139,'[1]1-BASE'!D$1:DA$65536,28,0),"")</f>
        <v>0</v>
      </c>
      <c r="X139" s="34">
        <f>IFERROR(VLOOKUP(B139,'[1]1-BASE'!D$1:DA$65536,29,0),"")</f>
        <v>0</v>
      </c>
      <c r="Y139" s="34">
        <f>IFERROR(VLOOKUP(B139,'[1]1-BASE'!D$1:DA$65536,30,0),"")</f>
        <v>0</v>
      </c>
      <c r="Z139" s="34">
        <f>IFERROR(VLOOKUP(B139,'[1]1-BASE'!D$1:DA$65536,31,0),"")</f>
        <v>0</v>
      </c>
      <c r="AA139" s="34">
        <f>IFERROR(VLOOKUP(B139,'[1]1-BASE'!D$1:DA$65536,32,0),"")</f>
        <v>0</v>
      </c>
      <c r="AB139" s="34">
        <f>IFERROR(VLOOKUP(B139,'[1]1-BASE'!D$1:DA$65536,33,0),"")</f>
        <v>0</v>
      </c>
      <c r="AC139" s="34">
        <f>IFERROR(VLOOKUP(B139,'[1]1-BASE'!D$1:DA$65536,34,0),"")</f>
        <v>0</v>
      </c>
      <c r="AD139" s="34">
        <f>IFERROR(VLOOKUP(B139,'[1]1-BASE'!D$1:DA$65536,35,0),"")</f>
        <v>0</v>
      </c>
      <c r="AE139" s="34">
        <f>IFERROR(VLOOKUP(B139,'[1]1-BASE'!D$1:DA$65536,36,0),"")</f>
        <v>0</v>
      </c>
      <c r="AF139" s="34">
        <f>IFERROR(VLOOKUP(B139,'[1]1-BASE'!D$1:DA$65536,37,0),"")</f>
        <v>0</v>
      </c>
      <c r="AG139" s="34">
        <f>IFERROR(VLOOKUP(B139,'[1]1-BASE'!D$1:DA$65536,38,0),"")</f>
        <v>0</v>
      </c>
      <c r="AH139" s="34">
        <f>IFERROR(VLOOKUP(B139,'[1]1-BASE'!D$1:DA$65536,39,0),"")</f>
        <v>0</v>
      </c>
      <c r="AI139" s="34">
        <f>IFERROR(VLOOKUP(B139,'[1]1-BASE'!D$1:DA$65536,40,0),"")</f>
        <v>0</v>
      </c>
      <c r="AJ139" s="34">
        <f>IFERROR(VLOOKUP(B139,'[1]1-BASE'!D$1:DA$65536,41,0),"")</f>
        <v>0</v>
      </c>
      <c r="AK139" s="34">
        <f>IFERROR(VLOOKUP(B139,'[1]1-BASE'!D$1:DA$65536,42,0),"")</f>
        <v>0</v>
      </c>
      <c r="AL139" s="34">
        <f>IFERROR(VLOOKUP(B139,'[1]1-BASE'!D$1:DA$65536,43,0),"")</f>
        <v>0</v>
      </c>
      <c r="AM139" s="34">
        <f>IFERROR(VLOOKUP(B139,'[1]1-BASE'!D$1:DA$65536,44,0),"")</f>
        <v>0</v>
      </c>
      <c r="AN139" s="34">
        <f>IFERROR(VLOOKUP(B139,'[1]1-BASE'!D$1:DA$65536,45,0),"")</f>
        <v>0</v>
      </c>
      <c r="AO139" s="34">
        <f>IFERROR(VLOOKUP(B139,'[1]1-BASE'!D$1:DA$65536,46,0),"")</f>
        <v>0</v>
      </c>
      <c r="AP139" s="34">
        <f>IFERROR(VLOOKUP(B139,'[1]1-BASE'!D$1:DA$65536,47,0),"")</f>
        <v>0</v>
      </c>
      <c r="AQ139" s="34">
        <f>IFERROR(VLOOKUP(B139,'[1]1-BASE'!D$1:DA$65536,48,0),"")</f>
        <v>0</v>
      </c>
      <c r="AR139" s="34">
        <f>IFERROR(VLOOKUP(B139,'[1]1-BASE'!D$1:DA$65536,49,0),"")</f>
        <v>0</v>
      </c>
      <c r="AS139" s="34">
        <f>IFERROR(VLOOKUP(B139,'[1]1-BASE'!D$1:DA$65536,50,0),"")</f>
        <v>0</v>
      </c>
      <c r="AT139" s="34">
        <f>IFERROR(VLOOKUP(B139,'[1]1-BASE'!D$1:DA$65536,51,0),"")</f>
        <v>0</v>
      </c>
      <c r="AU139" s="34">
        <f>IFERROR(VLOOKUP(B139,'[1]1-BASE'!D$1:DA$65536,52,0),"")</f>
        <v>0</v>
      </c>
      <c r="AV139" s="34">
        <f>IFERROR(VLOOKUP(B139,'[1]1-BASE'!D$1:DA$65536,53,0),"")</f>
        <v>0</v>
      </c>
      <c r="AW139" s="34">
        <f>IFERROR(VLOOKUP(B139,'[1]1-BASE'!D$1:DA$65536,54,0),"")</f>
        <v>0</v>
      </c>
      <c r="AX139" s="34">
        <f>IFERROR(VLOOKUP(B139,'[1]1-BASE'!D$1:DA$65536,55,0),"")</f>
        <v>0</v>
      </c>
      <c r="AY139" s="34">
        <f>IFERROR(VLOOKUP(B139,'[1]1-BASE'!D$1:DA$65536,87,0),"")</f>
        <v>0</v>
      </c>
      <c r="AZ139" s="34">
        <f>IFERROR(VLOOKUP(B139,'[1]1-BASE'!D$1:DA$65536,86,0),"")</f>
        <v>0</v>
      </c>
      <c r="BA139" s="34">
        <f>IFERROR(VLOOKUP(B139,'[1]1-BASE'!D$1:DA$65536,76,0),"")</f>
        <v>0</v>
      </c>
      <c r="BB139" s="34">
        <f>IFERROR(VLOOKUP(B139,'[1]1-BASE'!D$1:DA$65536,77,0),"")</f>
        <v>0</v>
      </c>
      <c r="BC139" s="34">
        <f>IFERROR(VLOOKUP(B139,'[1]1-BASE'!D$1:DA$65536,78,0),"")</f>
        <v>0</v>
      </c>
      <c r="BD139" s="34">
        <f>IFERROR(VLOOKUP(B139,'[1]1-BASE'!D$1:DA$65536,79,0),"")</f>
        <v>0</v>
      </c>
      <c r="BE139" s="34">
        <f>IFERROR(VLOOKUP(B139,'[1]1-BASE'!D$1:DA$65536,80,0),"")</f>
        <v>0</v>
      </c>
      <c r="BF139" s="34">
        <f>IFERROR(VLOOKUP(B139,'[1]1-BASE'!D$1:DA$65536,83,0),"")</f>
        <v>0</v>
      </c>
      <c r="BG139" s="34">
        <f>IFERROR(VLOOKUP(B139,'[1]1-BASE'!D$1:DA$65536,84,0),"")</f>
        <v>0</v>
      </c>
      <c r="BH139" s="34">
        <f>IFERROR(VLOOKUP(B139,'[1]1-BASE'!D$1:DA$65536,81,0),"")</f>
        <v>0</v>
      </c>
      <c r="BI139" s="34">
        <f>IFERROR(VLOOKUP(B139,'[1]1-BASE'!D$1:DA$65536,85,0),"")</f>
        <v>0</v>
      </c>
      <c r="BJ139" s="34">
        <f>IFERROR(VLOOKUP(B139,'[1]1-BASE'!D$1:DA$65536,56,0),"")</f>
        <v>0</v>
      </c>
      <c r="BK139" s="34">
        <f>IFERROR(VLOOKUP(B139,'[1]1-BASE'!D$1:DA$65536,58,0),"")</f>
        <v>0</v>
      </c>
      <c r="BL139" s="34">
        <f>IFERROR(VLOOKUP(B139,'[1]1-BASE'!D$1:DA$65536,59,0),"")</f>
        <v>0</v>
      </c>
      <c r="BM139" s="34">
        <f>IFERROR(VLOOKUP(B139,'[1]1-BASE'!D$1:DA$65536,61,0),"")</f>
        <v>0</v>
      </c>
      <c r="BN139" s="34">
        <f>IFERROR(VLOOKUP(B139,'[1]1-BASE'!D$1:DA$65536,63,0),"")</f>
        <v>0</v>
      </c>
      <c r="BO139" s="34">
        <f>IFERROR(VLOOKUP(B139,'[1]1-BASE'!D$1:DA$65536,65,0),"")</f>
        <v>0</v>
      </c>
      <c r="BP139" s="34">
        <f>IFERROR(VLOOKUP(B139,'[1]1-BASE'!D$1:DA$65536,57,0),"")</f>
        <v>0</v>
      </c>
      <c r="BQ139" s="34">
        <f>IFERROR(VLOOKUP(B139,'[1]1-BASE'!D$1:DA$65536,60,0),"")</f>
        <v>0</v>
      </c>
      <c r="BR139" s="34">
        <f>IFERROR(VLOOKUP(B139,'[1]1-BASE'!D$1:DA$65536,62,0),"")</f>
        <v>0</v>
      </c>
      <c r="BS139" s="34">
        <f>IFERROR(VLOOKUP(B139,'[1]1-BASE'!D$1:DA$65536,64,0),"")</f>
        <v>0</v>
      </c>
      <c r="BT139" s="34">
        <f>IFERROR(VLOOKUP(B139,'[1]1-BASE'!D$1:DA$65536,66,0),"")</f>
        <v>0</v>
      </c>
      <c r="BU139" s="34">
        <f>IFERROR(VLOOKUP(B139,'[1]1-BASE'!D$1:DA$65536,67,0),"")</f>
        <v>0</v>
      </c>
      <c r="BV139" s="34">
        <f>IFERROR(VLOOKUP(B139,'[1]1-BASE'!D$1:DA$65536,68,0),"")</f>
        <v>0</v>
      </c>
      <c r="BW139" s="34">
        <f>IFERROR(VLOOKUP(B139,'[1]1-BASE'!D$1:DA$65536,69,0),"")</f>
        <v>0</v>
      </c>
      <c r="BX139" s="34">
        <f>IFERROR(VLOOKUP(B139,'[1]1-BASE'!D$1:DA$65536,70,0),"")</f>
        <v>0</v>
      </c>
      <c r="BY139" s="34">
        <f>IFERROR(VLOOKUP(B139,'[1]1-BASE'!D$1:DA$65536,71,0),"")</f>
        <v>0</v>
      </c>
      <c r="BZ139" s="34">
        <f>IFERROR(VLOOKUP(B139,'[1]1-BASE'!D$1:DA$65536,72,0),"")</f>
        <v>6</v>
      </c>
      <c r="CA139" s="34">
        <f>IFERROR(VLOOKUP(B139,'[1]1-BASE'!D$1:DA$65536,73,0),"")</f>
        <v>8</v>
      </c>
      <c r="CB139" s="34">
        <f>IFERROR(VLOOKUP(B139,'[1]1-BASE'!D$1:DA$65536,74,0),"")</f>
        <v>0</v>
      </c>
      <c r="CC139" s="34">
        <f>IFERROR(VLOOKUP(B139,'[1]1-BASE'!D$1:DA$65536,75,0),"")</f>
        <v>0</v>
      </c>
      <c r="CD139" s="34">
        <f>IFERROR(VLOOKUP(B139,'[1]1-BASE'!D$1:DA$65536,82,0),"")</f>
        <v>0</v>
      </c>
    </row>
    <row r="140" spans="1:82" s="35" customFormat="1" ht="75" customHeight="1">
      <c r="A140" s="27"/>
      <c r="B140" s="28" t="s">
        <v>243</v>
      </c>
      <c r="C140" s="29" t="str">
        <f>IFERROR(VLOOKUP(B140,'[1]1-BASE'!D$1:CB$65536,2,0),"")</f>
        <v>303VQY0</v>
      </c>
      <c r="D140" s="29" t="str">
        <f>IFERROR(VLOOKUP(B140,'[1]1-BASE'!D$1:CB$65536,3,0),"")</f>
        <v>KRISMAN PANTS</v>
      </c>
      <c r="E140" s="29" t="str">
        <f>IFERROR(VLOOKUP(B140,'[1]1-BASE'!D$1:CB$65536,4,0),"")</f>
        <v>918</v>
      </c>
      <c r="F140" s="29" t="str">
        <f>IFERROR(VLOOKUP(B140,'[1]1-BASE'!D$1:CB$65536,5,0),"")</f>
        <v>WHITE/BLUE NAVY</v>
      </c>
      <c r="G140" s="27" t="str">
        <f>IFERROR(VLOOKUP(B140,'[1]1-BASE'!D$1:CB$65536,15,0),"")</f>
        <v>HIVER 2019</v>
      </c>
      <c r="H140" s="27" t="str">
        <f>IFERROR(VLOOKUP(B140,'[1]1-BASE'!D$1:CB$65536,17,0),"")</f>
        <v>MAN</v>
      </c>
      <c r="I140" s="30">
        <f>IFERROR(VLOOKUP(B140,'[1]1-BASE'!D$1:CB$65536,7,0),"")</f>
        <v>30</v>
      </c>
      <c r="J140" s="31">
        <f t="shared" si="4"/>
        <v>15</v>
      </c>
      <c r="K140" s="30">
        <f>IFERROR(VLOOKUP(B140,'[1]1-BASE'!D$1:CB$65536,8,0),"")</f>
        <v>0</v>
      </c>
      <c r="L140" s="31">
        <f t="shared" si="5"/>
        <v>0</v>
      </c>
      <c r="M140" s="29" t="str">
        <f>IFERROR(VLOOKUP(B140,'[1]1-BASE'!D$1:CB$65536,18,0),"")</f>
        <v>(vide)</v>
      </c>
      <c r="N140" s="32" t="str">
        <f>IFERROR(VLOOKUP(B140,'[1]1-BASE'!D$1:CB$65536,19,0),"")</f>
        <v>PCS</v>
      </c>
      <c r="O140" s="32">
        <f>IFERROR(VLOOKUP(B140,'[1]1-BASE'!D$1:CB$65536,20,0),"")</f>
        <v>18</v>
      </c>
      <c r="P140" s="33">
        <f>IFERROR(VLOOKUP(B140,'[1]1-BASE'!D$1:CB$65536,21,0),"")</f>
        <v>18</v>
      </c>
      <c r="Q140" s="34">
        <f>IFERROR(VLOOKUP(B140,'[1]1-BASE'!D$1:DA$65536,22,0),"")</f>
        <v>0</v>
      </c>
      <c r="R140" s="34">
        <f>IFERROR(VLOOKUP(B140,'[1]1-BASE'!D$1:DA$65536,23,0),"")</f>
        <v>0</v>
      </c>
      <c r="S140" s="34">
        <f>IFERROR(VLOOKUP(B140,'[1]1-BASE'!D$1:DA$65536,24,0),"")</f>
        <v>0</v>
      </c>
      <c r="T140" s="34">
        <f>IFERROR(VLOOKUP(B140,'[1]1-BASE'!D$1:DA$65536,25,0),"")</f>
        <v>0</v>
      </c>
      <c r="U140" s="34">
        <f>IFERROR(VLOOKUP(B140,'[1]1-BASE'!D$1:DA$65536,26,0),"")</f>
        <v>0</v>
      </c>
      <c r="V140" s="34">
        <f>IFERROR(VLOOKUP(B140,'[1]1-BASE'!D$1:DA$65536,27,0),"")</f>
        <v>0</v>
      </c>
      <c r="W140" s="34">
        <f>IFERROR(VLOOKUP(B140,'[1]1-BASE'!D$1:DA$65536,28,0),"")</f>
        <v>0</v>
      </c>
      <c r="X140" s="34">
        <f>IFERROR(VLOOKUP(B140,'[1]1-BASE'!D$1:DA$65536,29,0),"")</f>
        <v>0</v>
      </c>
      <c r="Y140" s="34">
        <f>IFERROR(VLOOKUP(B140,'[1]1-BASE'!D$1:DA$65536,30,0),"")</f>
        <v>0</v>
      </c>
      <c r="Z140" s="34">
        <f>IFERROR(VLOOKUP(B140,'[1]1-BASE'!D$1:DA$65536,31,0),"")</f>
        <v>0</v>
      </c>
      <c r="AA140" s="34">
        <f>IFERROR(VLOOKUP(B140,'[1]1-BASE'!D$1:DA$65536,32,0),"")</f>
        <v>0</v>
      </c>
      <c r="AB140" s="34">
        <f>IFERROR(VLOOKUP(B140,'[1]1-BASE'!D$1:DA$65536,33,0),"")</f>
        <v>0</v>
      </c>
      <c r="AC140" s="34">
        <f>IFERROR(VLOOKUP(B140,'[1]1-BASE'!D$1:DA$65536,34,0),"")</f>
        <v>0</v>
      </c>
      <c r="AD140" s="34">
        <f>IFERROR(VLOOKUP(B140,'[1]1-BASE'!D$1:DA$65536,35,0),"")</f>
        <v>0</v>
      </c>
      <c r="AE140" s="34">
        <f>IFERROR(VLOOKUP(B140,'[1]1-BASE'!D$1:DA$65536,36,0),"")</f>
        <v>0</v>
      </c>
      <c r="AF140" s="34">
        <f>IFERROR(VLOOKUP(B140,'[1]1-BASE'!D$1:DA$65536,37,0),"")</f>
        <v>0</v>
      </c>
      <c r="AG140" s="34">
        <f>IFERROR(VLOOKUP(B140,'[1]1-BASE'!D$1:DA$65536,38,0),"")</f>
        <v>0</v>
      </c>
      <c r="AH140" s="34">
        <f>IFERROR(VLOOKUP(B140,'[1]1-BASE'!D$1:DA$65536,39,0),"")</f>
        <v>0</v>
      </c>
      <c r="AI140" s="34">
        <f>IFERROR(VLOOKUP(B140,'[1]1-BASE'!D$1:DA$65536,40,0),"")</f>
        <v>0</v>
      </c>
      <c r="AJ140" s="34">
        <f>IFERROR(VLOOKUP(B140,'[1]1-BASE'!D$1:DA$65536,41,0),"")</f>
        <v>0</v>
      </c>
      <c r="AK140" s="34">
        <f>IFERROR(VLOOKUP(B140,'[1]1-BASE'!D$1:DA$65536,42,0),"")</f>
        <v>0</v>
      </c>
      <c r="AL140" s="34">
        <f>IFERROR(VLOOKUP(B140,'[1]1-BASE'!D$1:DA$65536,43,0),"")</f>
        <v>0</v>
      </c>
      <c r="AM140" s="34">
        <f>IFERROR(VLOOKUP(B140,'[1]1-BASE'!D$1:DA$65536,44,0),"")</f>
        <v>0</v>
      </c>
      <c r="AN140" s="34">
        <f>IFERROR(VLOOKUP(B140,'[1]1-BASE'!D$1:DA$65536,45,0),"")</f>
        <v>0</v>
      </c>
      <c r="AO140" s="34">
        <f>IFERROR(VLOOKUP(B140,'[1]1-BASE'!D$1:DA$65536,46,0),"")</f>
        <v>0</v>
      </c>
      <c r="AP140" s="34">
        <f>IFERROR(VLOOKUP(B140,'[1]1-BASE'!D$1:DA$65536,47,0),"")</f>
        <v>0</v>
      </c>
      <c r="AQ140" s="34">
        <f>IFERROR(VLOOKUP(B140,'[1]1-BASE'!D$1:DA$65536,48,0),"")</f>
        <v>0</v>
      </c>
      <c r="AR140" s="34">
        <f>IFERROR(VLOOKUP(B140,'[1]1-BASE'!D$1:DA$65536,49,0),"")</f>
        <v>0</v>
      </c>
      <c r="AS140" s="34">
        <f>IFERROR(VLOOKUP(B140,'[1]1-BASE'!D$1:DA$65536,50,0),"")</f>
        <v>0</v>
      </c>
      <c r="AT140" s="34">
        <f>IFERROR(VLOOKUP(B140,'[1]1-BASE'!D$1:DA$65536,51,0),"")</f>
        <v>0</v>
      </c>
      <c r="AU140" s="34">
        <f>IFERROR(VLOOKUP(B140,'[1]1-BASE'!D$1:DA$65536,52,0),"")</f>
        <v>0</v>
      </c>
      <c r="AV140" s="34">
        <f>IFERROR(VLOOKUP(B140,'[1]1-BASE'!D$1:DA$65536,53,0),"")</f>
        <v>0</v>
      </c>
      <c r="AW140" s="34">
        <f>IFERROR(VLOOKUP(B140,'[1]1-BASE'!D$1:DA$65536,54,0),"")</f>
        <v>0</v>
      </c>
      <c r="AX140" s="34">
        <f>IFERROR(VLOOKUP(B140,'[1]1-BASE'!D$1:DA$65536,55,0),"")</f>
        <v>0</v>
      </c>
      <c r="AY140" s="34">
        <f>IFERROR(VLOOKUP(B140,'[1]1-BASE'!D$1:DA$65536,87,0),"")</f>
        <v>0</v>
      </c>
      <c r="AZ140" s="34">
        <f>IFERROR(VLOOKUP(B140,'[1]1-BASE'!D$1:DA$65536,86,0),"")</f>
        <v>0</v>
      </c>
      <c r="BA140" s="34">
        <f>IFERROR(VLOOKUP(B140,'[1]1-BASE'!D$1:DA$65536,76,0),"")</f>
        <v>0</v>
      </c>
      <c r="BB140" s="34">
        <f>IFERROR(VLOOKUP(B140,'[1]1-BASE'!D$1:DA$65536,77,0),"")</f>
        <v>0</v>
      </c>
      <c r="BC140" s="34">
        <f>IFERROR(VLOOKUP(B140,'[1]1-BASE'!D$1:DA$65536,78,0),"")</f>
        <v>0</v>
      </c>
      <c r="BD140" s="34">
        <f>IFERROR(VLOOKUP(B140,'[1]1-BASE'!D$1:DA$65536,79,0),"")</f>
        <v>0</v>
      </c>
      <c r="BE140" s="34">
        <f>IFERROR(VLOOKUP(B140,'[1]1-BASE'!D$1:DA$65536,80,0),"")</f>
        <v>0</v>
      </c>
      <c r="BF140" s="34">
        <f>IFERROR(VLOOKUP(B140,'[1]1-BASE'!D$1:DA$65536,83,0),"")</f>
        <v>0</v>
      </c>
      <c r="BG140" s="34">
        <f>IFERROR(VLOOKUP(B140,'[1]1-BASE'!D$1:DA$65536,84,0),"")</f>
        <v>0</v>
      </c>
      <c r="BH140" s="34">
        <f>IFERROR(VLOOKUP(B140,'[1]1-BASE'!D$1:DA$65536,81,0),"")</f>
        <v>0</v>
      </c>
      <c r="BI140" s="34">
        <f>IFERROR(VLOOKUP(B140,'[1]1-BASE'!D$1:DA$65536,85,0),"")</f>
        <v>0</v>
      </c>
      <c r="BJ140" s="34">
        <f>IFERROR(VLOOKUP(B140,'[1]1-BASE'!D$1:DA$65536,56,0),"")</f>
        <v>0</v>
      </c>
      <c r="BK140" s="34">
        <f>IFERROR(VLOOKUP(B140,'[1]1-BASE'!D$1:DA$65536,58,0),"")</f>
        <v>0</v>
      </c>
      <c r="BL140" s="34">
        <f>IFERROR(VLOOKUP(B140,'[1]1-BASE'!D$1:DA$65536,59,0),"")</f>
        <v>0</v>
      </c>
      <c r="BM140" s="34">
        <f>IFERROR(VLOOKUP(B140,'[1]1-BASE'!D$1:DA$65536,61,0),"")</f>
        <v>0</v>
      </c>
      <c r="BN140" s="34">
        <f>IFERROR(VLOOKUP(B140,'[1]1-BASE'!D$1:DA$65536,63,0),"")</f>
        <v>0</v>
      </c>
      <c r="BO140" s="34">
        <f>IFERROR(VLOOKUP(B140,'[1]1-BASE'!D$1:DA$65536,65,0),"")</f>
        <v>0</v>
      </c>
      <c r="BP140" s="34">
        <f>IFERROR(VLOOKUP(B140,'[1]1-BASE'!D$1:DA$65536,57,0),"")</f>
        <v>0</v>
      </c>
      <c r="BQ140" s="34">
        <f>IFERROR(VLOOKUP(B140,'[1]1-BASE'!D$1:DA$65536,60,0),"")</f>
        <v>0</v>
      </c>
      <c r="BR140" s="34">
        <f>IFERROR(VLOOKUP(B140,'[1]1-BASE'!D$1:DA$65536,62,0),"")</f>
        <v>0</v>
      </c>
      <c r="BS140" s="34">
        <f>IFERROR(VLOOKUP(B140,'[1]1-BASE'!D$1:DA$65536,64,0),"")</f>
        <v>0</v>
      </c>
      <c r="BT140" s="34">
        <f>IFERROR(VLOOKUP(B140,'[1]1-BASE'!D$1:DA$65536,66,0),"")</f>
        <v>0</v>
      </c>
      <c r="BU140" s="34">
        <f>IFERROR(VLOOKUP(B140,'[1]1-BASE'!D$1:DA$65536,67,0),"")</f>
        <v>0</v>
      </c>
      <c r="BV140" s="34">
        <f>IFERROR(VLOOKUP(B140,'[1]1-BASE'!D$1:DA$65536,68,0),"")</f>
        <v>0</v>
      </c>
      <c r="BW140" s="34">
        <f>IFERROR(VLOOKUP(B140,'[1]1-BASE'!D$1:DA$65536,69,0),"")</f>
        <v>4</v>
      </c>
      <c r="BX140" s="34">
        <f>IFERROR(VLOOKUP(B140,'[1]1-BASE'!D$1:DA$65536,70,0),"")</f>
        <v>5</v>
      </c>
      <c r="BY140" s="34">
        <f>IFERROR(VLOOKUP(B140,'[1]1-BASE'!D$1:DA$65536,71,0),"")</f>
        <v>4</v>
      </c>
      <c r="BZ140" s="34">
        <f>IFERROR(VLOOKUP(B140,'[1]1-BASE'!D$1:DA$65536,72,0),"")</f>
        <v>5</v>
      </c>
      <c r="CA140" s="34">
        <f>IFERROR(VLOOKUP(B140,'[1]1-BASE'!D$1:DA$65536,73,0),"")</f>
        <v>0</v>
      </c>
      <c r="CB140" s="34">
        <f>IFERROR(VLOOKUP(B140,'[1]1-BASE'!D$1:DA$65536,74,0),"")</f>
        <v>0</v>
      </c>
      <c r="CC140" s="34">
        <f>IFERROR(VLOOKUP(B140,'[1]1-BASE'!D$1:DA$65536,75,0),"")</f>
        <v>0</v>
      </c>
      <c r="CD140" s="34">
        <f>IFERROR(VLOOKUP(B140,'[1]1-BASE'!D$1:DA$65536,82,0),"")</f>
        <v>0</v>
      </c>
    </row>
    <row r="141" spans="1:82" s="35" customFormat="1" ht="75" customHeight="1">
      <c r="A141" s="27"/>
      <c r="B141" s="28" t="s">
        <v>244</v>
      </c>
      <c r="C141" s="29" t="str">
        <f>IFERROR(VLOOKUP(B141,'[1]1-BASE'!D$1:CB$65536,2,0),"")</f>
        <v>303VQY0</v>
      </c>
      <c r="D141" s="29" t="str">
        <f>IFERROR(VLOOKUP(B141,'[1]1-BASE'!D$1:CB$65536,3,0),"")</f>
        <v>KRISMAN PANTS</v>
      </c>
      <c r="E141" s="29" t="str">
        <f>IFERROR(VLOOKUP(B141,'[1]1-BASE'!D$1:CB$65536,4,0),"")</f>
        <v>919</v>
      </c>
      <c r="F141" s="29" t="str">
        <f>IFERROR(VLOOKUP(B141,'[1]1-BASE'!D$1:CB$65536,5,0),"")</f>
        <v>BLACK/ORANGE SALMONE</v>
      </c>
      <c r="G141" s="27" t="str">
        <f>IFERROR(VLOOKUP(B141,'[1]1-BASE'!D$1:CB$65536,15,0),"")</f>
        <v>HIVER 2019</v>
      </c>
      <c r="H141" s="27" t="str">
        <f>IFERROR(VLOOKUP(B141,'[1]1-BASE'!D$1:CB$65536,17,0),"")</f>
        <v>MAN</v>
      </c>
      <c r="I141" s="30">
        <f>IFERROR(VLOOKUP(B141,'[1]1-BASE'!D$1:CB$65536,7,0),"")</f>
        <v>30</v>
      </c>
      <c r="J141" s="31">
        <f t="shared" si="4"/>
        <v>15</v>
      </c>
      <c r="K141" s="30">
        <f>IFERROR(VLOOKUP(B141,'[1]1-BASE'!D$1:CB$65536,8,0),"")</f>
        <v>0</v>
      </c>
      <c r="L141" s="31">
        <f t="shared" si="5"/>
        <v>0</v>
      </c>
      <c r="M141" s="29" t="str">
        <f>IFERROR(VLOOKUP(B141,'[1]1-BASE'!D$1:CB$65536,18,0),"")</f>
        <v>(vide)</v>
      </c>
      <c r="N141" s="32" t="str">
        <f>IFERROR(VLOOKUP(B141,'[1]1-BASE'!D$1:CB$65536,19,0),"")</f>
        <v>PCS</v>
      </c>
      <c r="O141" s="32">
        <f>IFERROR(VLOOKUP(B141,'[1]1-BASE'!D$1:CB$65536,20,0),"")</f>
        <v>3</v>
      </c>
      <c r="P141" s="33">
        <f>IFERROR(VLOOKUP(B141,'[1]1-BASE'!D$1:CB$65536,21,0),"")</f>
        <v>3</v>
      </c>
      <c r="Q141" s="34">
        <f>IFERROR(VLOOKUP(B141,'[1]1-BASE'!D$1:DA$65536,22,0),"")</f>
        <v>0</v>
      </c>
      <c r="R141" s="34">
        <f>IFERROR(VLOOKUP(B141,'[1]1-BASE'!D$1:DA$65536,23,0),"")</f>
        <v>0</v>
      </c>
      <c r="S141" s="34">
        <f>IFERROR(VLOOKUP(B141,'[1]1-BASE'!D$1:DA$65536,24,0),"")</f>
        <v>0</v>
      </c>
      <c r="T141" s="34">
        <f>IFERROR(VLOOKUP(B141,'[1]1-BASE'!D$1:DA$65536,25,0),"")</f>
        <v>0</v>
      </c>
      <c r="U141" s="34">
        <f>IFERROR(VLOOKUP(B141,'[1]1-BASE'!D$1:DA$65536,26,0),"")</f>
        <v>0</v>
      </c>
      <c r="V141" s="34">
        <f>IFERROR(VLOOKUP(B141,'[1]1-BASE'!D$1:DA$65536,27,0),"")</f>
        <v>0</v>
      </c>
      <c r="W141" s="34">
        <f>IFERROR(VLOOKUP(B141,'[1]1-BASE'!D$1:DA$65536,28,0),"")</f>
        <v>0</v>
      </c>
      <c r="X141" s="34">
        <f>IFERROR(VLOOKUP(B141,'[1]1-BASE'!D$1:DA$65536,29,0),"")</f>
        <v>0</v>
      </c>
      <c r="Y141" s="34">
        <f>IFERROR(VLOOKUP(B141,'[1]1-BASE'!D$1:DA$65536,30,0),"")</f>
        <v>0</v>
      </c>
      <c r="Z141" s="34">
        <f>IFERROR(VLOOKUP(B141,'[1]1-BASE'!D$1:DA$65536,31,0),"")</f>
        <v>0</v>
      </c>
      <c r="AA141" s="34">
        <f>IFERROR(VLOOKUP(B141,'[1]1-BASE'!D$1:DA$65536,32,0),"")</f>
        <v>0</v>
      </c>
      <c r="AB141" s="34">
        <f>IFERROR(VLOOKUP(B141,'[1]1-BASE'!D$1:DA$65536,33,0),"")</f>
        <v>0</v>
      </c>
      <c r="AC141" s="34">
        <f>IFERROR(VLOOKUP(B141,'[1]1-BASE'!D$1:DA$65536,34,0),"")</f>
        <v>0</v>
      </c>
      <c r="AD141" s="34">
        <f>IFERROR(VLOOKUP(B141,'[1]1-BASE'!D$1:DA$65536,35,0),"")</f>
        <v>0</v>
      </c>
      <c r="AE141" s="34">
        <f>IFERROR(VLOOKUP(B141,'[1]1-BASE'!D$1:DA$65536,36,0),"")</f>
        <v>0</v>
      </c>
      <c r="AF141" s="34">
        <f>IFERROR(VLOOKUP(B141,'[1]1-BASE'!D$1:DA$65536,37,0),"")</f>
        <v>0</v>
      </c>
      <c r="AG141" s="34">
        <f>IFERROR(VLOOKUP(B141,'[1]1-BASE'!D$1:DA$65536,38,0),"")</f>
        <v>0</v>
      </c>
      <c r="AH141" s="34">
        <f>IFERROR(VLOOKUP(B141,'[1]1-BASE'!D$1:DA$65536,39,0),"")</f>
        <v>0</v>
      </c>
      <c r="AI141" s="34">
        <f>IFERROR(VLOOKUP(B141,'[1]1-BASE'!D$1:DA$65536,40,0),"")</f>
        <v>0</v>
      </c>
      <c r="AJ141" s="34">
        <f>IFERROR(VLOOKUP(B141,'[1]1-BASE'!D$1:DA$65536,41,0),"")</f>
        <v>0</v>
      </c>
      <c r="AK141" s="34">
        <f>IFERROR(VLOOKUP(B141,'[1]1-BASE'!D$1:DA$65536,42,0),"")</f>
        <v>0</v>
      </c>
      <c r="AL141" s="34">
        <f>IFERROR(VLOOKUP(B141,'[1]1-BASE'!D$1:DA$65536,43,0),"")</f>
        <v>0</v>
      </c>
      <c r="AM141" s="34">
        <f>IFERROR(VLOOKUP(B141,'[1]1-BASE'!D$1:DA$65536,44,0),"")</f>
        <v>0</v>
      </c>
      <c r="AN141" s="34">
        <f>IFERROR(VLOOKUP(B141,'[1]1-BASE'!D$1:DA$65536,45,0),"")</f>
        <v>0</v>
      </c>
      <c r="AO141" s="34">
        <f>IFERROR(VLOOKUP(B141,'[1]1-BASE'!D$1:DA$65536,46,0),"")</f>
        <v>0</v>
      </c>
      <c r="AP141" s="34">
        <f>IFERROR(VLOOKUP(B141,'[1]1-BASE'!D$1:DA$65536,47,0),"")</f>
        <v>0</v>
      </c>
      <c r="AQ141" s="34">
        <f>IFERROR(VLOOKUP(B141,'[1]1-BASE'!D$1:DA$65536,48,0),"")</f>
        <v>0</v>
      </c>
      <c r="AR141" s="34">
        <f>IFERROR(VLOOKUP(B141,'[1]1-BASE'!D$1:DA$65536,49,0),"")</f>
        <v>0</v>
      </c>
      <c r="AS141" s="34">
        <f>IFERROR(VLOOKUP(B141,'[1]1-BASE'!D$1:DA$65536,50,0),"")</f>
        <v>0</v>
      </c>
      <c r="AT141" s="34">
        <f>IFERROR(VLOOKUP(B141,'[1]1-BASE'!D$1:DA$65536,51,0),"")</f>
        <v>0</v>
      </c>
      <c r="AU141" s="34">
        <f>IFERROR(VLOOKUP(B141,'[1]1-BASE'!D$1:DA$65536,52,0),"")</f>
        <v>0</v>
      </c>
      <c r="AV141" s="34">
        <f>IFERROR(VLOOKUP(B141,'[1]1-BASE'!D$1:DA$65536,53,0),"")</f>
        <v>0</v>
      </c>
      <c r="AW141" s="34">
        <f>IFERROR(VLOOKUP(B141,'[1]1-BASE'!D$1:DA$65536,54,0),"")</f>
        <v>0</v>
      </c>
      <c r="AX141" s="34">
        <f>IFERROR(VLOOKUP(B141,'[1]1-BASE'!D$1:DA$65536,55,0),"")</f>
        <v>0</v>
      </c>
      <c r="AY141" s="34">
        <f>IFERROR(VLOOKUP(B141,'[1]1-BASE'!D$1:DA$65536,87,0),"")</f>
        <v>0</v>
      </c>
      <c r="AZ141" s="34">
        <f>IFERROR(VLOOKUP(B141,'[1]1-BASE'!D$1:DA$65536,86,0),"")</f>
        <v>0</v>
      </c>
      <c r="BA141" s="34">
        <f>IFERROR(VLOOKUP(B141,'[1]1-BASE'!D$1:DA$65536,76,0),"")</f>
        <v>0</v>
      </c>
      <c r="BB141" s="34">
        <f>IFERROR(VLOOKUP(B141,'[1]1-BASE'!D$1:DA$65536,77,0),"")</f>
        <v>0</v>
      </c>
      <c r="BC141" s="34">
        <f>IFERROR(VLOOKUP(B141,'[1]1-BASE'!D$1:DA$65536,78,0),"")</f>
        <v>0</v>
      </c>
      <c r="BD141" s="34">
        <f>IFERROR(VLOOKUP(B141,'[1]1-BASE'!D$1:DA$65536,79,0),"")</f>
        <v>0</v>
      </c>
      <c r="BE141" s="34">
        <f>IFERROR(VLOOKUP(B141,'[1]1-BASE'!D$1:DA$65536,80,0),"")</f>
        <v>0</v>
      </c>
      <c r="BF141" s="34">
        <f>IFERROR(VLOOKUP(B141,'[1]1-BASE'!D$1:DA$65536,83,0),"")</f>
        <v>0</v>
      </c>
      <c r="BG141" s="34">
        <f>IFERROR(VLOOKUP(B141,'[1]1-BASE'!D$1:DA$65536,84,0),"")</f>
        <v>0</v>
      </c>
      <c r="BH141" s="34">
        <f>IFERROR(VLOOKUP(B141,'[1]1-BASE'!D$1:DA$65536,81,0),"")</f>
        <v>0</v>
      </c>
      <c r="BI141" s="34">
        <f>IFERROR(VLOOKUP(B141,'[1]1-BASE'!D$1:DA$65536,85,0),"")</f>
        <v>0</v>
      </c>
      <c r="BJ141" s="34">
        <f>IFERROR(VLOOKUP(B141,'[1]1-BASE'!D$1:DA$65536,56,0),"")</f>
        <v>0</v>
      </c>
      <c r="BK141" s="34">
        <f>IFERROR(VLOOKUP(B141,'[1]1-BASE'!D$1:DA$65536,58,0),"")</f>
        <v>0</v>
      </c>
      <c r="BL141" s="34">
        <f>IFERROR(VLOOKUP(B141,'[1]1-BASE'!D$1:DA$65536,59,0),"")</f>
        <v>0</v>
      </c>
      <c r="BM141" s="34">
        <f>IFERROR(VLOOKUP(B141,'[1]1-BASE'!D$1:DA$65536,61,0),"")</f>
        <v>0</v>
      </c>
      <c r="BN141" s="34">
        <f>IFERROR(VLOOKUP(B141,'[1]1-BASE'!D$1:DA$65536,63,0),"")</f>
        <v>0</v>
      </c>
      <c r="BO141" s="34">
        <f>IFERROR(VLOOKUP(B141,'[1]1-BASE'!D$1:DA$65536,65,0),"")</f>
        <v>0</v>
      </c>
      <c r="BP141" s="34">
        <f>IFERROR(VLOOKUP(B141,'[1]1-BASE'!D$1:DA$65536,57,0),"")</f>
        <v>0</v>
      </c>
      <c r="BQ141" s="34">
        <f>IFERROR(VLOOKUP(B141,'[1]1-BASE'!D$1:DA$65536,60,0),"")</f>
        <v>0</v>
      </c>
      <c r="BR141" s="34">
        <f>IFERROR(VLOOKUP(B141,'[1]1-BASE'!D$1:DA$65536,62,0),"")</f>
        <v>0</v>
      </c>
      <c r="BS141" s="34">
        <f>IFERROR(VLOOKUP(B141,'[1]1-BASE'!D$1:DA$65536,64,0),"")</f>
        <v>0</v>
      </c>
      <c r="BT141" s="34">
        <f>IFERROR(VLOOKUP(B141,'[1]1-BASE'!D$1:DA$65536,66,0),"")</f>
        <v>0</v>
      </c>
      <c r="BU141" s="34">
        <f>IFERROR(VLOOKUP(B141,'[1]1-BASE'!D$1:DA$65536,67,0),"")</f>
        <v>0</v>
      </c>
      <c r="BV141" s="34">
        <f>IFERROR(VLOOKUP(B141,'[1]1-BASE'!D$1:DA$65536,68,0),"")</f>
        <v>0</v>
      </c>
      <c r="BW141" s="34">
        <f>IFERROR(VLOOKUP(B141,'[1]1-BASE'!D$1:DA$65536,69,0),"")</f>
        <v>0</v>
      </c>
      <c r="BX141" s="34">
        <f>IFERROR(VLOOKUP(B141,'[1]1-BASE'!D$1:DA$65536,70,0),"")</f>
        <v>0</v>
      </c>
      <c r="BY141" s="34">
        <f>IFERROR(VLOOKUP(B141,'[1]1-BASE'!D$1:DA$65536,71,0),"")</f>
        <v>0</v>
      </c>
      <c r="BZ141" s="34">
        <f>IFERROR(VLOOKUP(B141,'[1]1-BASE'!D$1:DA$65536,72,0),"")</f>
        <v>3</v>
      </c>
      <c r="CA141" s="34">
        <f>IFERROR(VLOOKUP(B141,'[1]1-BASE'!D$1:DA$65536,73,0),"")</f>
        <v>0</v>
      </c>
      <c r="CB141" s="34">
        <f>IFERROR(VLOOKUP(B141,'[1]1-BASE'!D$1:DA$65536,74,0),"")</f>
        <v>0</v>
      </c>
      <c r="CC141" s="34">
        <f>IFERROR(VLOOKUP(B141,'[1]1-BASE'!D$1:DA$65536,75,0),"")</f>
        <v>0</v>
      </c>
      <c r="CD141" s="34">
        <f>IFERROR(VLOOKUP(B141,'[1]1-BASE'!D$1:DA$65536,82,0),"")</f>
        <v>0</v>
      </c>
    </row>
    <row r="142" spans="1:82" s="35" customFormat="1" ht="75" customHeight="1">
      <c r="A142" s="27"/>
      <c r="B142" s="28" t="s">
        <v>245</v>
      </c>
      <c r="C142" s="29" t="str">
        <f>IFERROR(VLOOKUP(B142,'[1]1-BASE'!D$1:CB$65536,2,0),"")</f>
        <v>303VST0</v>
      </c>
      <c r="D142" s="29" t="str">
        <f>IFERROR(VLOOKUP(B142,'[1]1-BASE'!D$1:CB$65536,3,0),"")</f>
        <v>SOMBAL TKS</v>
      </c>
      <c r="E142" s="29" t="str">
        <f>IFERROR(VLOOKUP(B142,'[1]1-BASE'!D$1:CB$65536,4,0),"")</f>
        <v>909</v>
      </c>
      <c r="F142" s="29" t="str">
        <f>IFERROR(VLOOKUP(B142,'[1]1-BASE'!D$1:CB$65536,5,0),"")</f>
        <v>BLACK/BLUE MIDNIGHT</v>
      </c>
      <c r="G142" s="27" t="str">
        <f>IFERROR(VLOOKUP(B142,'[1]1-BASE'!D$1:CB$65536,15,0),"")</f>
        <v>HIVER 2017</v>
      </c>
      <c r="H142" s="27" t="str">
        <f>IFERROR(VLOOKUP(B142,'[1]1-BASE'!D$1:CB$65536,17,0),"")</f>
        <v>MAN</v>
      </c>
      <c r="I142" s="30">
        <f>IFERROR(VLOOKUP(B142,'[1]1-BASE'!D$1:CB$65536,7,0),"")</f>
        <v>80</v>
      </c>
      <c r="J142" s="31">
        <f t="shared" si="4"/>
        <v>40</v>
      </c>
      <c r="K142" s="30">
        <f>IFERROR(VLOOKUP(B142,'[1]1-BASE'!D$1:CB$65536,8,0),"")</f>
        <v>0</v>
      </c>
      <c r="L142" s="31">
        <f t="shared" si="5"/>
        <v>0</v>
      </c>
      <c r="M142" s="29" t="str">
        <f>IFERROR(VLOOKUP(B142,'[1]1-BASE'!D$1:CB$65536,18,0),"")</f>
        <v>(vide)</v>
      </c>
      <c r="N142" s="32" t="str">
        <f>IFERROR(VLOOKUP(B142,'[1]1-BASE'!D$1:CB$65536,19,0),"")</f>
        <v>PCS</v>
      </c>
      <c r="O142" s="32">
        <f>IFERROR(VLOOKUP(B142,'[1]1-BASE'!D$1:CB$65536,20,0),"")</f>
        <v>1</v>
      </c>
      <c r="P142" s="33">
        <f>IFERROR(VLOOKUP(B142,'[1]1-BASE'!D$1:CB$65536,21,0),"")</f>
        <v>1</v>
      </c>
      <c r="Q142" s="34">
        <f>IFERROR(VLOOKUP(B142,'[1]1-BASE'!D$1:DA$65536,22,0),"")</f>
        <v>0</v>
      </c>
      <c r="R142" s="34">
        <f>IFERROR(VLOOKUP(B142,'[1]1-BASE'!D$1:DA$65536,23,0),"")</f>
        <v>0</v>
      </c>
      <c r="S142" s="34">
        <f>IFERROR(VLOOKUP(B142,'[1]1-BASE'!D$1:DA$65536,24,0),"")</f>
        <v>0</v>
      </c>
      <c r="T142" s="34">
        <f>IFERROR(VLOOKUP(B142,'[1]1-BASE'!D$1:DA$65536,25,0),"")</f>
        <v>0</v>
      </c>
      <c r="U142" s="34">
        <f>IFERROR(VLOOKUP(B142,'[1]1-BASE'!D$1:DA$65536,26,0),"")</f>
        <v>0</v>
      </c>
      <c r="V142" s="34">
        <f>IFERROR(VLOOKUP(B142,'[1]1-BASE'!D$1:DA$65536,27,0),"")</f>
        <v>0</v>
      </c>
      <c r="W142" s="34">
        <f>IFERROR(VLOOKUP(B142,'[1]1-BASE'!D$1:DA$65536,28,0),"")</f>
        <v>0</v>
      </c>
      <c r="X142" s="34">
        <f>IFERROR(VLOOKUP(B142,'[1]1-BASE'!D$1:DA$65536,29,0),"")</f>
        <v>0</v>
      </c>
      <c r="Y142" s="34">
        <f>IFERROR(VLOOKUP(B142,'[1]1-BASE'!D$1:DA$65536,30,0),"")</f>
        <v>0</v>
      </c>
      <c r="Z142" s="34">
        <f>IFERROR(VLOOKUP(B142,'[1]1-BASE'!D$1:DA$65536,31,0),"")</f>
        <v>0</v>
      </c>
      <c r="AA142" s="34">
        <f>IFERROR(VLOOKUP(B142,'[1]1-BASE'!D$1:DA$65536,32,0),"")</f>
        <v>0</v>
      </c>
      <c r="AB142" s="34">
        <f>IFERROR(VLOOKUP(B142,'[1]1-BASE'!D$1:DA$65536,33,0),"")</f>
        <v>0</v>
      </c>
      <c r="AC142" s="34">
        <f>IFERROR(VLOOKUP(B142,'[1]1-BASE'!D$1:DA$65536,34,0),"")</f>
        <v>0</v>
      </c>
      <c r="AD142" s="34">
        <f>IFERROR(VLOOKUP(B142,'[1]1-BASE'!D$1:DA$65536,35,0),"")</f>
        <v>0</v>
      </c>
      <c r="AE142" s="34">
        <f>IFERROR(VLOOKUP(B142,'[1]1-BASE'!D$1:DA$65536,36,0),"")</f>
        <v>0</v>
      </c>
      <c r="AF142" s="34">
        <f>IFERROR(VLOOKUP(B142,'[1]1-BASE'!D$1:DA$65536,37,0),"")</f>
        <v>0</v>
      </c>
      <c r="AG142" s="34">
        <f>IFERROR(VLOOKUP(B142,'[1]1-BASE'!D$1:DA$65536,38,0),"")</f>
        <v>0</v>
      </c>
      <c r="AH142" s="34">
        <f>IFERROR(VLOOKUP(B142,'[1]1-BASE'!D$1:DA$65536,39,0),"")</f>
        <v>0</v>
      </c>
      <c r="AI142" s="34">
        <f>IFERROR(VLOOKUP(B142,'[1]1-BASE'!D$1:DA$65536,40,0),"")</f>
        <v>0</v>
      </c>
      <c r="AJ142" s="34">
        <f>IFERROR(VLOOKUP(B142,'[1]1-BASE'!D$1:DA$65536,41,0),"")</f>
        <v>0</v>
      </c>
      <c r="AK142" s="34">
        <f>IFERROR(VLOOKUP(B142,'[1]1-BASE'!D$1:DA$65536,42,0),"")</f>
        <v>0</v>
      </c>
      <c r="AL142" s="34">
        <f>IFERROR(VLOOKUP(B142,'[1]1-BASE'!D$1:DA$65536,43,0),"")</f>
        <v>0</v>
      </c>
      <c r="AM142" s="34">
        <f>IFERROR(VLOOKUP(B142,'[1]1-BASE'!D$1:DA$65536,44,0),"")</f>
        <v>0</v>
      </c>
      <c r="AN142" s="34">
        <f>IFERROR(VLOOKUP(B142,'[1]1-BASE'!D$1:DA$65536,45,0),"")</f>
        <v>0</v>
      </c>
      <c r="AO142" s="34">
        <f>IFERROR(VLOOKUP(B142,'[1]1-BASE'!D$1:DA$65536,46,0),"")</f>
        <v>0</v>
      </c>
      <c r="AP142" s="34">
        <f>IFERROR(VLOOKUP(B142,'[1]1-BASE'!D$1:DA$65536,47,0),"")</f>
        <v>0</v>
      </c>
      <c r="AQ142" s="34">
        <f>IFERROR(VLOOKUP(B142,'[1]1-BASE'!D$1:DA$65536,48,0),"")</f>
        <v>0</v>
      </c>
      <c r="AR142" s="34">
        <f>IFERROR(VLOOKUP(B142,'[1]1-BASE'!D$1:DA$65536,49,0),"")</f>
        <v>0</v>
      </c>
      <c r="AS142" s="34">
        <f>IFERROR(VLOOKUP(B142,'[1]1-BASE'!D$1:DA$65536,50,0),"")</f>
        <v>0</v>
      </c>
      <c r="AT142" s="34">
        <f>IFERROR(VLOOKUP(B142,'[1]1-BASE'!D$1:DA$65536,51,0),"")</f>
        <v>0</v>
      </c>
      <c r="AU142" s="34">
        <f>IFERROR(VLOOKUP(B142,'[1]1-BASE'!D$1:DA$65536,52,0),"")</f>
        <v>0</v>
      </c>
      <c r="AV142" s="34">
        <f>IFERROR(VLOOKUP(B142,'[1]1-BASE'!D$1:DA$65536,53,0),"")</f>
        <v>0</v>
      </c>
      <c r="AW142" s="34">
        <f>IFERROR(VLOOKUP(B142,'[1]1-BASE'!D$1:DA$65536,54,0),"")</f>
        <v>0</v>
      </c>
      <c r="AX142" s="34">
        <f>IFERROR(VLOOKUP(B142,'[1]1-BASE'!D$1:DA$65536,55,0),"")</f>
        <v>0</v>
      </c>
      <c r="AY142" s="34">
        <f>IFERROR(VLOOKUP(B142,'[1]1-BASE'!D$1:DA$65536,87,0),"")</f>
        <v>0</v>
      </c>
      <c r="AZ142" s="34">
        <f>IFERROR(VLOOKUP(B142,'[1]1-BASE'!D$1:DA$65536,86,0),"")</f>
        <v>0</v>
      </c>
      <c r="BA142" s="34">
        <f>IFERROR(VLOOKUP(B142,'[1]1-BASE'!D$1:DA$65536,76,0),"")</f>
        <v>0</v>
      </c>
      <c r="BB142" s="34">
        <f>IFERROR(VLOOKUP(B142,'[1]1-BASE'!D$1:DA$65536,77,0),"")</f>
        <v>0</v>
      </c>
      <c r="BC142" s="34">
        <f>IFERROR(VLOOKUP(B142,'[1]1-BASE'!D$1:DA$65536,78,0),"")</f>
        <v>0</v>
      </c>
      <c r="BD142" s="34">
        <f>IFERROR(VLOOKUP(B142,'[1]1-BASE'!D$1:DA$65536,79,0),"")</f>
        <v>0</v>
      </c>
      <c r="BE142" s="34">
        <f>IFERROR(VLOOKUP(B142,'[1]1-BASE'!D$1:DA$65536,80,0),"")</f>
        <v>0</v>
      </c>
      <c r="BF142" s="34">
        <f>IFERROR(VLOOKUP(B142,'[1]1-BASE'!D$1:DA$65536,83,0),"")</f>
        <v>0</v>
      </c>
      <c r="BG142" s="34">
        <f>IFERROR(VLOOKUP(B142,'[1]1-BASE'!D$1:DA$65536,84,0),"")</f>
        <v>0</v>
      </c>
      <c r="BH142" s="34">
        <f>IFERROR(VLOOKUP(B142,'[1]1-BASE'!D$1:DA$65536,81,0),"")</f>
        <v>0</v>
      </c>
      <c r="BI142" s="34">
        <f>IFERROR(VLOOKUP(B142,'[1]1-BASE'!D$1:DA$65536,85,0),"")</f>
        <v>0</v>
      </c>
      <c r="BJ142" s="34">
        <f>IFERROR(VLOOKUP(B142,'[1]1-BASE'!D$1:DA$65536,56,0),"")</f>
        <v>0</v>
      </c>
      <c r="BK142" s="34">
        <f>IFERROR(VLOOKUP(B142,'[1]1-BASE'!D$1:DA$65536,58,0),"")</f>
        <v>0</v>
      </c>
      <c r="BL142" s="34">
        <f>IFERROR(VLOOKUP(B142,'[1]1-BASE'!D$1:DA$65536,59,0),"")</f>
        <v>0</v>
      </c>
      <c r="BM142" s="34">
        <f>IFERROR(VLOOKUP(B142,'[1]1-BASE'!D$1:DA$65536,61,0),"")</f>
        <v>0</v>
      </c>
      <c r="BN142" s="34">
        <f>IFERROR(VLOOKUP(B142,'[1]1-BASE'!D$1:DA$65536,63,0),"")</f>
        <v>0</v>
      </c>
      <c r="BO142" s="34">
        <f>IFERROR(VLOOKUP(B142,'[1]1-BASE'!D$1:DA$65536,65,0),"")</f>
        <v>0</v>
      </c>
      <c r="BP142" s="34">
        <f>IFERROR(VLOOKUP(B142,'[1]1-BASE'!D$1:DA$65536,57,0),"")</f>
        <v>0</v>
      </c>
      <c r="BQ142" s="34">
        <f>IFERROR(VLOOKUP(B142,'[1]1-BASE'!D$1:DA$65536,60,0),"")</f>
        <v>0</v>
      </c>
      <c r="BR142" s="34">
        <f>IFERROR(VLOOKUP(B142,'[1]1-BASE'!D$1:DA$65536,62,0),"")</f>
        <v>0</v>
      </c>
      <c r="BS142" s="34">
        <f>IFERROR(VLOOKUP(B142,'[1]1-BASE'!D$1:DA$65536,64,0),"")</f>
        <v>0</v>
      </c>
      <c r="BT142" s="34">
        <f>IFERROR(VLOOKUP(B142,'[1]1-BASE'!D$1:DA$65536,66,0),"")</f>
        <v>0</v>
      </c>
      <c r="BU142" s="34">
        <f>IFERROR(VLOOKUP(B142,'[1]1-BASE'!D$1:DA$65536,67,0),"")</f>
        <v>0</v>
      </c>
      <c r="BV142" s="34">
        <f>IFERROR(VLOOKUP(B142,'[1]1-BASE'!D$1:DA$65536,68,0),"")</f>
        <v>0</v>
      </c>
      <c r="BW142" s="34">
        <f>IFERROR(VLOOKUP(B142,'[1]1-BASE'!D$1:DA$65536,69,0),"")</f>
        <v>0</v>
      </c>
      <c r="BX142" s="34">
        <f>IFERROR(VLOOKUP(B142,'[1]1-BASE'!D$1:DA$65536,70,0),"")</f>
        <v>0</v>
      </c>
      <c r="BY142" s="34">
        <f>IFERROR(VLOOKUP(B142,'[1]1-BASE'!D$1:DA$65536,71,0),"")</f>
        <v>0</v>
      </c>
      <c r="BZ142" s="34">
        <f>IFERROR(VLOOKUP(B142,'[1]1-BASE'!D$1:DA$65536,72,0),"")</f>
        <v>0</v>
      </c>
      <c r="CA142" s="34">
        <f>IFERROR(VLOOKUP(B142,'[1]1-BASE'!D$1:DA$65536,73,0),"")</f>
        <v>1</v>
      </c>
      <c r="CB142" s="34">
        <f>IFERROR(VLOOKUP(B142,'[1]1-BASE'!D$1:DA$65536,74,0),"")</f>
        <v>0</v>
      </c>
      <c r="CC142" s="34">
        <f>IFERROR(VLOOKUP(B142,'[1]1-BASE'!D$1:DA$65536,75,0),"")</f>
        <v>0</v>
      </c>
      <c r="CD142" s="34">
        <f>IFERROR(VLOOKUP(B142,'[1]1-BASE'!D$1:DA$65536,82,0),"")</f>
        <v>0</v>
      </c>
    </row>
    <row r="143" spans="1:82" s="35" customFormat="1" ht="75" customHeight="1">
      <c r="A143" s="27"/>
      <c r="B143" s="28" t="s">
        <v>246</v>
      </c>
      <c r="C143" s="29" t="str">
        <f>IFERROR(VLOOKUP(B143,'[1]1-BASE'!D$1:CB$65536,2,0),"")</f>
        <v>303WEQ0</v>
      </c>
      <c r="D143" s="29" t="str">
        <f>IFERROR(VLOOKUP(B143,'[1]1-BASE'!D$1:CB$65536,3,0),"")</f>
        <v>DIAMOND SHORT</v>
      </c>
      <c r="E143" s="29" t="str">
        <f>IFERROR(VLOOKUP(B143,'[1]1-BASE'!D$1:CB$65536,4,0),"")</f>
        <v>900</v>
      </c>
      <c r="F143" s="29" t="str">
        <f>IFERROR(VLOOKUP(B143,'[1]1-BASE'!D$1:CB$65536,5,0),"")</f>
        <v>BLUE NAVY/WHITE</v>
      </c>
      <c r="G143" s="27" t="str">
        <f>IFERROR(VLOOKUP(B143,'[1]1-BASE'!D$1:CB$65536,15,0),"")</f>
        <v>HIVER 2019</v>
      </c>
      <c r="H143" s="27" t="str">
        <f>IFERROR(VLOOKUP(B143,'[1]1-BASE'!D$1:CB$65536,17,0),"")</f>
        <v>MAN</v>
      </c>
      <c r="I143" s="30">
        <f>IFERROR(VLOOKUP(B143,'[1]1-BASE'!D$1:CB$65536,7,0),"")</f>
        <v>20</v>
      </c>
      <c r="J143" s="31">
        <f t="shared" si="4"/>
        <v>10</v>
      </c>
      <c r="K143" s="30">
        <f>IFERROR(VLOOKUP(B143,'[1]1-BASE'!D$1:CB$65536,8,0),"")</f>
        <v>0</v>
      </c>
      <c r="L143" s="31">
        <f t="shared" si="5"/>
        <v>0</v>
      </c>
      <c r="M143" s="29" t="str">
        <f>IFERROR(VLOOKUP(B143,'[1]1-BASE'!D$1:CB$65536,18,0),"")</f>
        <v>(vide)</v>
      </c>
      <c r="N143" s="32" t="str">
        <f>IFERROR(VLOOKUP(B143,'[1]1-BASE'!D$1:CB$65536,19,0),"")</f>
        <v>PCS</v>
      </c>
      <c r="O143" s="32">
        <f>IFERROR(VLOOKUP(B143,'[1]1-BASE'!D$1:CB$65536,20,0),"")</f>
        <v>41</v>
      </c>
      <c r="P143" s="33">
        <f>IFERROR(VLOOKUP(B143,'[1]1-BASE'!D$1:CB$65536,21,0),"")</f>
        <v>41</v>
      </c>
      <c r="Q143" s="34">
        <f>IFERROR(VLOOKUP(B143,'[1]1-BASE'!D$1:DA$65536,22,0),"")</f>
        <v>0</v>
      </c>
      <c r="R143" s="34">
        <f>IFERROR(VLOOKUP(B143,'[1]1-BASE'!D$1:DA$65536,23,0),"")</f>
        <v>0</v>
      </c>
      <c r="S143" s="34">
        <f>IFERROR(VLOOKUP(B143,'[1]1-BASE'!D$1:DA$65536,24,0),"")</f>
        <v>0</v>
      </c>
      <c r="T143" s="34">
        <f>IFERROR(VLOOKUP(B143,'[1]1-BASE'!D$1:DA$65536,25,0),"")</f>
        <v>0</v>
      </c>
      <c r="U143" s="34">
        <f>IFERROR(VLOOKUP(B143,'[1]1-BASE'!D$1:DA$65536,26,0),"")</f>
        <v>0</v>
      </c>
      <c r="V143" s="34">
        <f>IFERROR(VLOOKUP(B143,'[1]1-BASE'!D$1:DA$65536,27,0),"")</f>
        <v>0</v>
      </c>
      <c r="W143" s="34">
        <f>IFERROR(VLOOKUP(B143,'[1]1-BASE'!D$1:DA$65536,28,0),"")</f>
        <v>0</v>
      </c>
      <c r="X143" s="34">
        <f>IFERROR(VLOOKUP(B143,'[1]1-BASE'!D$1:DA$65536,29,0),"")</f>
        <v>0</v>
      </c>
      <c r="Y143" s="34">
        <f>IFERROR(VLOOKUP(B143,'[1]1-BASE'!D$1:DA$65536,30,0),"")</f>
        <v>0</v>
      </c>
      <c r="Z143" s="34">
        <f>IFERROR(VLOOKUP(B143,'[1]1-BASE'!D$1:DA$65536,31,0),"")</f>
        <v>0</v>
      </c>
      <c r="AA143" s="34">
        <f>IFERROR(VLOOKUP(B143,'[1]1-BASE'!D$1:DA$65536,32,0),"")</f>
        <v>0</v>
      </c>
      <c r="AB143" s="34">
        <f>IFERROR(VLOOKUP(B143,'[1]1-BASE'!D$1:DA$65536,33,0),"")</f>
        <v>0</v>
      </c>
      <c r="AC143" s="34">
        <f>IFERROR(VLOOKUP(B143,'[1]1-BASE'!D$1:DA$65536,34,0),"")</f>
        <v>0</v>
      </c>
      <c r="AD143" s="34">
        <f>IFERROR(VLOOKUP(B143,'[1]1-BASE'!D$1:DA$65536,35,0),"")</f>
        <v>0</v>
      </c>
      <c r="AE143" s="34">
        <f>IFERROR(VLOOKUP(B143,'[1]1-BASE'!D$1:DA$65536,36,0),"")</f>
        <v>0</v>
      </c>
      <c r="AF143" s="34">
        <f>IFERROR(VLOOKUP(B143,'[1]1-BASE'!D$1:DA$65536,37,0),"")</f>
        <v>0</v>
      </c>
      <c r="AG143" s="34">
        <f>IFERROR(VLOOKUP(B143,'[1]1-BASE'!D$1:DA$65536,38,0),"")</f>
        <v>0</v>
      </c>
      <c r="AH143" s="34">
        <f>IFERROR(VLOOKUP(B143,'[1]1-BASE'!D$1:DA$65536,39,0),"")</f>
        <v>0</v>
      </c>
      <c r="AI143" s="34">
        <f>IFERROR(VLOOKUP(B143,'[1]1-BASE'!D$1:DA$65536,40,0),"")</f>
        <v>0</v>
      </c>
      <c r="AJ143" s="34">
        <f>IFERROR(VLOOKUP(B143,'[1]1-BASE'!D$1:DA$65536,41,0),"")</f>
        <v>0</v>
      </c>
      <c r="AK143" s="34">
        <f>IFERROR(VLOOKUP(B143,'[1]1-BASE'!D$1:DA$65536,42,0),"")</f>
        <v>0</v>
      </c>
      <c r="AL143" s="34">
        <f>IFERROR(VLOOKUP(B143,'[1]1-BASE'!D$1:DA$65536,43,0),"")</f>
        <v>0</v>
      </c>
      <c r="AM143" s="34">
        <f>IFERROR(VLOOKUP(B143,'[1]1-BASE'!D$1:DA$65536,44,0),"")</f>
        <v>0</v>
      </c>
      <c r="AN143" s="34">
        <f>IFERROR(VLOOKUP(B143,'[1]1-BASE'!D$1:DA$65536,45,0),"")</f>
        <v>0</v>
      </c>
      <c r="AO143" s="34">
        <f>IFERROR(VLOOKUP(B143,'[1]1-BASE'!D$1:DA$65536,46,0),"")</f>
        <v>0</v>
      </c>
      <c r="AP143" s="34">
        <f>IFERROR(VLOOKUP(B143,'[1]1-BASE'!D$1:DA$65536,47,0),"")</f>
        <v>0</v>
      </c>
      <c r="AQ143" s="34">
        <f>IFERROR(VLOOKUP(B143,'[1]1-BASE'!D$1:DA$65536,48,0),"")</f>
        <v>0</v>
      </c>
      <c r="AR143" s="34">
        <f>IFERROR(VLOOKUP(B143,'[1]1-BASE'!D$1:DA$65536,49,0),"")</f>
        <v>0</v>
      </c>
      <c r="AS143" s="34">
        <f>IFERROR(VLOOKUP(B143,'[1]1-BASE'!D$1:DA$65536,50,0),"")</f>
        <v>0</v>
      </c>
      <c r="AT143" s="34">
        <f>IFERROR(VLOOKUP(B143,'[1]1-BASE'!D$1:DA$65536,51,0),"")</f>
        <v>0</v>
      </c>
      <c r="AU143" s="34">
        <f>IFERROR(VLOOKUP(B143,'[1]1-BASE'!D$1:DA$65536,52,0),"")</f>
        <v>0</v>
      </c>
      <c r="AV143" s="34">
        <f>IFERROR(VLOOKUP(B143,'[1]1-BASE'!D$1:DA$65536,53,0),"")</f>
        <v>0</v>
      </c>
      <c r="AW143" s="34">
        <f>IFERROR(VLOOKUP(B143,'[1]1-BASE'!D$1:DA$65536,54,0),"")</f>
        <v>0</v>
      </c>
      <c r="AX143" s="34">
        <f>IFERROR(VLOOKUP(B143,'[1]1-BASE'!D$1:DA$65536,55,0),"")</f>
        <v>0</v>
      </c>
      <c r="AY143" s="34">
        <f>IFERROR(VLOOKUP(B143,'[1]1-BASE'!D$1:DA$65536,87,0),"")</f>
        <v>0</v>
      </c>
      <c r="AZ143" s="34">
        <f>IFERROR(VLOOKUP(B143,'[1]1-BASE'!D$1:DA$65536,86,0),"")</f>
        <v>0</v>
      </c>
      <c r="BA143" s="34">
        <f>IFERROR(VLOOKUP(B143,'[1]1-BASE'!D$1:DA$65536,76,0),"")</f>
        <v>0</v>
      </c>
      <c r="BB143" s="34">
        <f>IFERROR(VLOOKUP(B143,'[1]1-BASE'!D$1:DA$65536,77,0),"")</f>
        <v>0</v>
      </c>
      <c r="BC143" s="34">
        <f>IFERROR(VLOOKUP(B143,'[1]1-BASE'!D$1:DA$65536,78,0),"")</f>
        <v>0</v>
      </c>
      <c r="BD143" s="34">
        <f>IFERROR(VLOOKUP(B143,'[1]1-BASE'!D$1:DA$65536,79,0),"")</f>
        <v>0</v>
      </c>
      <c r="BE143" s="34">
        <f>IFERROR(VLOOKUP(B143,'[1]1-BASE'!D$1:DA$65536,80,0),"")</f>
        <v>0</v>
      </c>
      <c r="BF143" s="34">
        <f>IFERROR(VLOOKUP(B143,'[1]1-BASE'!D$1:DA$65536,83,0),"")</f>
        <v>0</v>
      </c>
      <c r="BG143" s="34">
        <f>IFERROR(VLOOKUP(B143,'[1]1-BASE'!D$1:DA$65536,84,0),"")</f>
        <v>0</v>
      </c>
      <c r="BH143" s="34">
        <f>IFERROR(VLOOKUP(B143,'[1]1-BASE'!D$1:DA$65536,81,0),"")</f>
        <v>0</v>
      </c>
      <c r="BI143" s="34">
        <f>IFERROR(VLOOKUP(B143,'[1]1-BASE'!D$1:DA$65536,85,0),"")</f>
        <v>0</v>
      </c>
      <c r="BJ143" s="34">
        <f>IFERROR(VLOOKUP(B143,'[1]1-BASE'!D$1:DA$65536,56,0),"")</f>
        <v>0</v>
      </c>
      <c r="BK143" s="34">
        <f>IFERROR(VLOOKUP(B143,'[1]1-BASE'!D$1:DA$65536,58,0),"")</f>
        <v>0</v>
      </c>
      <c r="BL143" s="34">
        <f>IFERROR(VLOOKUP(B143,'[1]1-BASE'!D$1:DA$65536,59,0),"")</f>
        <v>0</v>
      </c>
      <c r="BM143" s="34">
        <f>IFERROR(VLOOKUP(B143,'[1]1-BASE'!D$1:DA$65536,61,0),"")</f>
        <v>0</v>
      </c>
      <c r="BN143" s="34">
        <f>IFERROR(VLOOKUP(B143,'[1]1-BASE'!D$1:DA$65536,63,0),"")</f>
        <v>0</v>
      </c>
      <c r="BO143" s="34">
        <f>IFERROR(VLOOKUP(B143,'[1]1-BASE'!D$1:DA$65536,65,0),"")</f>
        <v>0</v>
      </c>
      <c r="BP143" s="34">
        <f>IFERROR(VLOOKUP(B143,'[1]1-BASE'!D$1:DA$65536,57,0),"")</f>
        <v>0</v>
      </c>
      <c r="BQ143" s="34">
        <f>IFERROR(VLOOKUP(B143,'[1]1-BASE'!D$1:DA$65536,60,0),"")</f>
        <v>0</v>
      </c>
      <c r="BR143" s="34">
        <f>IFERROR(VLOOKUP(B143,'[1]1-BASE'!D$1:DA$65536,62,0),"")</f>
        <v>0</v>
      </c>
      <c r="BS143" s="34">
        <f>IFERROR(VLOOKUP(B143,'[1]1-BASE'!D$1:DA$65536,64,0),"")</f>
        <v>0</v>
      </c>
      <c r="BT143" s="34">
        <f>IFERROR(VLOOKUP(B143,'[1]1-BASE'!D$1:DA$65536,66,0),"")</f>
        <v>0</v>
      </c>
      <c r="BU143" s="34">
        <f>IFERROR(VLOOKUP(B143,'[1]1-BASE'!D$1:DA$65536,67,0),"")</f>
        <v>0</v>
      </c>
      <c r="BV143" s="34">
        <f>IFERROR(VLOOKUP(B143,'[1]1-BASE'!D$1:DA$65536,68,0),"")</f>
        <v>0</v>
      </c>
      <c r="BW143" s="34">
        <f>IFERROR(VLOOKUP(B143,'[1]1-BASE'!D$1:DA$65536,69,0),"")</f>
        <v>10</v>
      </c>
      <c r="BX143" s="34">
        <f>IFERROR(VLOOKUP(B143,'[1]1-BASE'!D$1:DA$65536,70,0),"")</f>
        <v>18</v>
      </c>
      <c r="BY143" s="34">
        <f>IFERROR(VLOOKUP(B143,'[1]1-BASE'!D$1:DA$65536,71,0),"")</f>
        <v>1</v>
      </c>
      <c r="BZ143" s="34">
        <f>IFERROR(VLOOKUP(B143,'[1]1-BASE'!D$1:DA$65536,72,0),"")</f>
        <v>0</v>
      </c>
      <c r="CA143" s="34">
        <f>IFERROR(VLOOKUP(B143,'[1]1-BASE'!D$1:DA$65536,73,0),"")</f>
        <v>12</v>
      </c>
      <c r="CB143" s="34">
        <f>IFERROR(VLOOKUP(B143,'[1]1-BASE'!D$1:DA$65536,74,0),"")</f>
        <v>0</v>
      </c>
      <c r="CC143" s="34">
        <f>IFERROR(VLOOKUP(B143,'[1]1-BASE'!D$1:DA$65536,75,0),"")</f>
        <v>0</v>
      </c>
      <c r="CD143" s="34">
        <f>IFERROR(VLOOKUP(B143,'[1]1-BASE'!D$1:DA$65536,82,0),"")</f>
        <v>0</v>
      </c>
    </row>
    <row r="144" spans="1:82" s="35" customFormat="1" ht="75" customHeight="1">
      <c r="A144" s="27"/>
      <c r="B144" s="28" t="s">
        <v>247</v>
      </c>
      <c r="C144" s="29" t="str">
        <f>IFERROR(VLOOKUP(B144,'[1]1-BASE'!D$1:CB$65536,2,0),"")</f>
        <v>303WEQ0</v>
      </c>
      <c r="D144" s="29" t="str">
        <f>IFERROR(VLOOKUP(B144,'[1]1-BASE'!D$1:CB$65536,3,0),"")</f>
        <v>DIAMOND SHORT</v>
      </c>
      <c r="E144" s="29" t="str">
        <f>IFERROR(VLOOKUP(B144,'[1]1-BASE'!D$1:CB$65536,4,0),"")</f>
        <v>901</v>
      </c>
      <c r="F144" s="29" t="str">
        <f>IFERROR(VLOOKUP(B144,'[1]1-BASE'!D$1:CB$65536,5,0),"")</f>
        <v>NAVY/FLUO YELLOW</v>
      </c>
      <c r="G144" s="27" t="str">
        <f>IFERROR(VLOOKUP(B144,'[1]1-BASE'!D$1:CB$65536,15,0),"")</f>
        <v>HIVER 2019</v>
      </c>
      <c r="H144" s="27" t="str">
        <f>IFERROR(VLOOKUP(B144,'[1]1-BASE'!D$1:CB$65536,17,0),"")</f>
        <v>MAN</v>
      </c>
      <c r="I144" s="30">
        <f>IFERROR(VLOOKUP(B144,'[1]1-BASE'!D$1:CB$65536,7,0),"")</f>
        <v>20</v>
      </c>
      <c r="J144" s="31">
        <f t="shared" si="4"/>
        <v>10</v>
      </c>
      <c r="K144" s="30">
        <f>IFERROR(VLOOKUP(B144,'[1]1-BASE'!D$1:CB$65536,8,0),"")</f>
        <v>0</v>
      </c>
      <c r="L144" s="31">
        <f t="shared" si="5"/>
        <v>0</v>
      </c>
      <c r="M144" s="29" t="str">
        <f>IFERROR(VLOOKUP(B144,'[1]1-BASE'!D$1:CB$65536,18,0),"")</f>
        <v>(vide)</v>
      </c>
      <c r="N144" s="32" t="str">
        <f>IFERROR(VLOOKUP(B144,'[1]1-BASE'!D$1:CB$65536,19,0),"")</f>
        <v>PCS</v>
      </c>
      <c r="O144" s="32">
        <f>IFERROR(VLOOKUP(B144,'[1]1-BASE'!D$1:CB$65536,20,0),"")</f>
        <v>8</v>
      </c>
      <c r="P144" s="33">
        <f>IFERROR(VLOOKUP(B144,'[1]1-BASE'!D$1:CB$65536,21,0),"")</f>
        <v>8</v>
      </c>
      <c r="Q144" s="34">
        <f>IFERROR(VLOOKUP(B144,'[1]1-BASE'!D$1:DA$65536,22,0),"")</f>
        <v>0</v>
      </c>
      <c r="R144" s="34">
        <f>IFERROR(VLOOKUP(B144,'[1]1-BASE'!D$1:DA$65536,23,0),"")</f>
        <v>0</v>
      </c>
      <c r="S144" s="34">
        <f>IFERROR(VLOOKUP(B144,'[1]1-BASE'!D$1:DA$65536,24,0),"")</f>
        <v>0</v>
      </c>
      <c r="T144" s="34">
        <f>IFERROR(VLOOKUP(B144,'[1]1-BASE'!D$1:DA$65536,25,0),"")</f>
        <v>0</v>
      </c>
      <c r="U144" s="34">
        <f>IFERROR(VLOOKUP(B144,'[1]1-BASE'!D$1:DA$65536,26,0),"")</f>
        <v>0</v>
      </c>
      <c r="V144" s="34">
        <f>IFERROR(VLOOKUP(B144,'[1]1-BASE'!D$1:DA$65536,27,0),"")</f>
        <v>0</v>
      </c>
      <c r="W144" s="34">
        <f>IFERROR(VLOOKUP(B144,'[1]1-BASE'!D$1:DA$65536,28,0),"")</f>
        <v>0</v>
      </c>
      <c r="X144" s="34">
        <f>IFERROR(VLOOKUP(B144,'[1]1-BASE'!D$1:DA$65536,29,0),"")</f>
        <v>0</v>
      </c>
      <c r="Y144" s="34">
        <f>IFERROR(VLOOKUP(B144,'[1]1-BASE'!D$1:DA$65536,30,0),"")</f>
        <v>0</v>
      </c>
      <c r="Z144" s="34">
        <f>IFERROR(VLOOKUP(B144,'[1]1-BASE'!D$1:DA$65536,31,0),"")</f>
        <v>0</v>
      </c>
      <c r="AA144" s="34">
        <f>IFERROR(VLOOKUP(B144,'[1]1-BASE'!D$1:DA$65536,32,0),"")</f>
        <v>0</v>
      </c>
      <c r="AB144" s="34">
        <f>IFERROR(VLOOKUP(B144,'[1]1-BASE'!D$1:DA$65536,33,0),"")</f>
        <v>0</v>
      </c>
      <c r="AC144" s="34">
        <f>IFERROR(VLOOKUP(B144,'[1]1-BASE'!D$1:DA$65536,34,0),"")</f>
        <v>0</v>
      </c>
      <c r="AD144" s="34">
        <f>IFERROR(VLOOKUP(B144,'[1]1-BASE'!D$1:DA$65536,35,0),"")</f>
        <v>0</v>
      </c>
      <c r="AE144" s="34">
        <f>IFERROR(VLOOKUP(B144,'[1]1-BASE'!D$1:DA$65536,36,0),"")</f>
        <v>0</v>
      </c>
      <c r="AF144" s="34">
        <f>IFERROR(VLOOKUP(B144,'[1]1-BASE'!D$1:DA$65536,37,0),"")</f>
        <v>0</v>
      </c>
      <c r="AG144" s="34">
        <f>IFERROR(VLOOKUP(B144,'[1]1-BASE'!D$1:DA$65536,38,0),"")</f>
        <v>0</v>
      </c>
      <c r="AH144" s="34">
        <f>IFERROR(VLOOKUP(B144,'[1]1-BASE'!D$1:DA$65536,39,0),"")</f>
        <v>0</v>
      </c>
      <c r="AI144" s="34">
        <f>IFERROR(VLOOKUP(B144,'[1]1-BASE'!D$1:DA$65536,40,0),"")</f>
        <v>0</v>
      </c>
      <c r="AJ144" s="34">
        <f>IFERROR(VLOOKUP(B144,'[1]1-BASE'!D$1:DA$65536,41,0),"")</f>
        <v>0</v>
      </c>
      <c r="AK144" s="34">
        <f>IFERROR(VLOOKUP(B144,'[1]1-BASE'!D$1:DA$65536,42,0),"")</f>
        <v>0</v>
      </c>
      <c r="AL144" s="34">
        <f>IFERROR(VLOOKUP(B144,'[1]1-BASE'!D$1:DA$65536,43,0),"")</f>
        <v>0</v>
      </c>
      <c r="AM144" s="34">
        <f>IFERROR(VLOOKUP(B144,'[1]1-BASE'!D$1:DA$65536,44,0),"")</f>
        <v>0</v>
      </c>
      <c r="AN144" s="34">
        <f>IFERROR(VLOOKUP(B144,'[1]1-BASE'!D$1:DA$65536,45,0),"")</f>
        <v>0</v>
      </c>
      <c r="AO144" s="34">
        <f>IFERROR(VLOOKUP(B144,'[1]1-BASE'!D$1:DA$65536,46,0),"")</f>
        <v>0</v>
      </c>
      <c r="AP144" s="34">
        <f>IFERROR(VLOOKUP(B144,'[1]1-BASE'!D$1:DA$65536,47,0),"")</f>
        <v>0</v>
      </c>
      <c r="AQ144" s="34">
        <f>IFERROR(VLOOKUP(B144,'[1]1-BASE'!D$1:DA$65536,48,0),"")</f>
        <v>0</v>
      </c>
      <c r="AR144" s="34">
        <f>IFERROR(VLOOKUP(B144,'[1]1-BASE'!D$1:DA$65536,49,0),"")</f>
        <v>0</v>
      </c>
      <c r="AS144" s="34">
        <f>IFERROR(VLOOKUP(B144,'[1]1-BASE'!D$1:DA$65536,50,0),"")</f>
        <v>0</v>
      </c>
      <c r="AT144" s="34">
        <f>IFERROR(VLOOKUP(B144,'[1]1-BASE'!D$1:DA$65536,51,0),"")</f>
        <v>0</v>
      </c>
      <c r="AU144" s="34">
        <f>IFERROR(VLOOKUP(B144,'[1]1-BASE'!D$1:DA$65536,52,0),"")</f>
        <v>0</v>
      </c>
      <c r="AV144" s="34">
        <f>IFERROR(VLOOKUP(B144,'[1]1-BASE'!D$1:DA$65536,53,0),"")</f>
        <v>0</v>
      </c>
      <c r="AW144" s="34">
        <f>IFERROR(VLOOKUP(B144,'[1]1-BASE'!D$1:DA$65536,54,0),"")</f>
        <v>0</v>
      </c>
      <c r="AX144" s="34">
        <f>IFERROR(VLOOKUP(B144,'[1]1-BASE'!D$1:DA$65536,55,0),"")</f>
        <v>0</v>
      </c>
      <c r="AY144" s="34">
        <f>IFERROR(VLOOKUP(B144,'[1]1-BASE'!D$1:DA$65536,87,0),"")</f>
        <v>0</v>
      </c>
      <c r="AZ144" s="34">
        <f>IFERROR(VLOOKUP(B144,'[1]1-BASE'!D$1:DA$65536,86,0),"")</f>
        <v>0</v>
      </c>
      <c r="BA144" s="34">
        <f>IFERROR(VLOOKUP(B144,'[1]1-BASE'!D$1:DA$65536,76,0),"")</f>
        <v>0</v>
      </c>
      <c r="BB144" s="34">
        <f>IFERROR(VLOOKUP(B144,'[1]1-BASE'!D$1:DA$65536,77,0),"")</f>
        <v>0</v>
      </c>
      <c r="BC144" s="34">
        <f>IFERROR(VLOOKUP(B144,'[1]1-BASE'!D$1:DA$65536,78,0),"")</f>
        <v>0</v>
      </c>
      <c r="BD144" s="34">
        <f>IFERROR(VLOOKUP(B144,'[1]1-BASE'!D$1:DA$65536,79,0),"")</f>
        <v>0</v>
      </c>
      <c r="BE144" s="34">
        <f>IFERROR(VLOOKUP(B144,'[1]1-BASE'!D$1:DA$65536,80,0),"")</f>
        <v>0</v>
      </c>
      <c r="BF144" s="34">
        <f>IFERROR(VLOOKUP(B144,'[1]1-BASE'!D$1:DA$65536,83,0),"")</f>
        <v>0</v>
      </c>
      <c r="BG144" s="34">
        <f>IFERROR(VLOOKUP(B144,'[1]1-BASE'!D$1:DA$65536,84,0),"")</f>
        <v>0</v>
      </c>
      <c r="BH144" s="34">
        <f>IFERROR(VLOOKUP(B144,'[1]1-BASE'!D$1:DA$65536,81,0),"")</f>
        <v>0</v>
      </c>
      <c r="BI144" s="34">
        <f>IFERROR(VLOOKUP(B144,'[1]1-BASE'!D$1:DA$65536,85,0),"")</f>
        <v>0</v>
      </c>
      <c r="BJ144" s="34">
        <f>IFERROR(VLOOKUP(B144,'[1]1-BASE'!D$1:DA$65536,56,0),"")</f>
        <v>0</v>
      </c>
      <c r="BK144" s="34">
        <f>IFERROR(VLOOKUP(B144,'[1]1-BASE'!D$1:DA$65536,58,0),"")</f>
        <v>0</v>
      </c>
      <c r="BL144" s="34">
        <f>IFERROR(VLOOKUP(B144,'[1]1-BASE'!D$1:DA$65536,59,0),"")</f>
        <v>0</v>
      </c>
      <c r="BM144" s="34">
        <f>IFERROR(VLOOKUP(B144,'[1]1-BASE'!D$1:DA$65536,61,0),"")</f>
        <v>0</v>
      </c>
      <c r="BN144" s="34">
        <f>IFERROR(VLOOKUP(B144,'[1]1-BASE'!D$1:DA$65536,63,0),"")</f>
        <v>0</v>
      </c>
      <c r="BO144" s="34">
        <f>IFERROR(VLOOKUP(B144,'[1]1-BASE'!D$1:DA$65536,65,0),"")</f>
        <v>0</v>
      </c>
      <c r="BP144" s="34">
        <f>IFERROR(VLOOKUP(B144,'[1]1-BASE'!D$1:DA$65536,57,0),"")</f>
        <v>0</v>
      </c>
      <c r="BQ144" s="34">
        <f>IFERROR(VLOOKUP(B144,'[1]1-BASE'!D$1:DA$65536,60,0),"")</f>
        <v>0</v>
      </c>
      <c r="BR144" s="34">
        <f>IFERROR(VLOOKUP(B144,'[1]1-BASE'!D$1:DA$65536,62,0),"")</f>
        <v>0</v>
      </c>
      <c r="BS144" s="34">
        <f>IFERROR(VLOOKUP(B144,'[1]1-BASE'!D$1:DA$65536,64,0),"")</f>
        <v>0</v>
      </c>
      <c r="BT144" s="34">
        <f>IFERROR(VLOOKUP(B144,'[1]1-BASE'!D$1:DA$65536,66,0),"")</f>
        <v>0</v>
      </c>
      <c r="BU144" s="34">
        <f>IFERROR(VLOOKUP(B144,'[1]1-BASE'!D$1:DA$65536,67,0),"")</f>
        <v>0</v>
      </c>
      <c r="BV144" s="34">
        <f>IFERROR(VLOOKUP(B144,'[1]1-BASE'!D$1:DA$65536,68,0),"")</f>
        <v>0</v>
      </c>
      <c r="BW144" s="34">
        <f>IFERROR(VLOOKUP(B144,'[1]1-BASE'!D$1:DA$65536,69,0),"")</f>
        <v>0</v>
      </c>
      <c r="BX144" s="34">
        <f>IFERROR(VLOOKUP(B144,'[1]1-BASE'!D$1:DA$65536,70,0),"")</f>
        <v>5</v>
      </c>
      <c r="BY144" s="34">
        <f>IFERROR(VLOOKUP(B144,'[1]1-BASE'!D$1:DA$65536,71,0),"")</f>
        <v>1</v>
      </c>
      <c r="BZ144" s="34">
        <f>IFERROR(VLOOKUP(B144,'[1]1-BASE'!D$1:DA$65536,72,0),"")</f>
        <v>2</v>
      </c>
      <c r="CA144" s="34">
        <f>IFERROR(VLOOKUP(B144,'[1]1-BASE'!D$1:DA$65536,73,0),"")</f>
        <v>0</v>
      </c>
      <c r="CB144" s="34">
        <f>IFERROR(VLOOKUP(B144,'[1]1-BASE'!D$1:DA$65536,74,0),"")</f>
        <v>0</v>
      </c>
      <c r="CC144" s="34">
        <f>IFERROR(VLOOKUP(B144,'[1]1-BASE'!D$1:DA$65536,75,0),"")</f>
        <v>0</v>
      </c>
      <c r="CD144" s="34">
        <f>IFERROR(VLOOKUP(B144,'[1]1-BASE'!D$1:DA$65536,82,0),"")</f>
        <v>0</v>
      </c>
    </row>
    <row r="145" spans="1:82" s="35" customFormat="1" ht="75" customHeight="1">
      <c r="A145" s="27"/>
      <c r="B145" s="28" t="s">
        <v>248</v>
      </c>
      <c r="C145" s="29" t="str">
        <f>IFERROR(VLOOKUP(B145,'[1]1-BASE'!D$1:CB$65536,2,0),"")</f>
        <v>303WEQ0</v>
      </c>
      <c r="D145" s="29" t="str">
        <f>IFERROR(VLOOKUP(B145,'[1]1-BASE'!D$1:CB$65536,3,0),"")</f>
        <v>DIAMOND SHORT</v>
      </c>
      <c r="E145" s="29" t="str">
        <f>IFERROR(VLOOKUP(B145,'[1]1-BASE'!D$1:CB$65536,4,0),"")</f>
        <v>903</v>
      </c>
      <c r="F145" s="29" t="str">
        <f>IFERROR(VLOOKUP(B145,'[1]1-BASE'!D$1:CB$65536,5,0),"")</f>
        <v>BLACK/RED SCARLET</v>
      </c>
      <c r="G145" s="27" t="str">
        <f>IFERROR(VLOOKUP(B145,'[1]1-BASE'!D$1:CB$65536,15,0),"")</f>
        <v>HIVER 2019</v>
      </c>
      <c r="H145" s="27" t="str">
        <f>IFERROR(VLOOKUP(B145,'[1]1-BASE'!D$1:CB$65536,17,0),"")</f>
        <v>MAN</v>
      </c>
      <c r="I145" s="30">
        <f>IFERROR(VLOOKUP(B145,'[1]1-BASE'!D$1:CB$65536,7,0),"")</f>
        <v>20</v>
      </c>
      <c r="J145" s="31">
        <f t="shared" si="4"/>
        <v>10</v>
      </c>
      <c r="K145" s="30">
        <f>IFERROR(VLOOKUP(B145,'[1]1-BASE'!D$1:CB$65536,8,0),"")</f>
        <v>0</v>
      </c>
      <c r="L145" s="31">
        <f t="shared" si="5"/>
        <v>0</v>
      </c>
      <c r="M145" s="29" t="str">
        <f>IFERROR(VLOOKUP(B145,'[1]1-BASE'!D$1:CB$65536,18,0),"")</f>
        <v>(vide)</v>
      </c>
      <c r="N145" s="32" t="str">
        <f>IFERROR(VLOOKUP(B145,'[1]1-BASE'!D$1:CB$65536,19,0),"")</f>
        <v>PCS</v>
      </c>
      <c r="O145" s="32">
        <f>IFERROR(VLOOKUP(B145,'[1]1-BASE'!D$1:CB$65536,20,0),"")</f>
        <v>20</v>
      </c>
      <c r="P145" s="33">
        <f>IFERROR(VLOOKUP(B145,'[1]1-BASE'!D$1:CB$65536,21,0),"")</f>
        <v>20</v>
      </c>
      <c r="Q145" s="34">
        <f>IFERROR(VLOOKUP(B145,'[1]1-BASE'!D$1:DA$65536,22,0),"")</f>
        <v>0</v>
      </c>
      <c r="R145" s="34">
        <f>IFERROR(VLOOKUP(B145,'[1]1-BASE'!D$1:DA$65536,23,0),"")</f>
        <v>0</v>
      </c>
      <c r="S145" s="34">
        <f>IFERROR(VLOOKUP(B145,'[1]1-BASE'!D$1:DA$65536,24,0),"")</f>
        <v>0</v>
      </c>
      <c r="T145" s="34">
        <f>IFERROR(VLOOKUP(B145,'[1]1-BASE'!D$1:DA$65536,25,0),"")</f>
        <v>0</v>
      </c>
      <c r="U145" s="34">
        <f>IFERROR(VLOOKUP(B145,'[1]1-BASE'!D$1:DA$65536,26,0),"")</f>
        <v>0</v>
      </c>
      <c r="V145" s="34">
        <f>IFERROR(VLOOKUP(B145,'[1]1-BASE'!D$1:DA$65536,27,0),"")</f>
        <v>0</v>
      </c>
      <c r="W145" s="34">
        <f>IFERROR(VLOOKUP(B145,'[1]1-BASE'!D$1:DA$65536,28,0),"")</f>
        <v>0</v>
      </c>
      <c r="X145" s="34">
        <f>IFERROR(VLOOKUP(B145,'[1]1-BASE'!D$1:DA$65536,29,0),"")</f>
        <v>0</v>
      </c>
      <c r="Y145" s="34">
        <f>IFERROR(VLOOKUP(B145,'[1]1-BASE'!D$1:DA$65536,30,0),"")</f>
        <v>0</v>
      </c>
      <c r="Z145" s="34">
        <f>IFERROR(VLOOKUP(B145,'[1]1-BASE'!D$1:DA$65536,31,0),"")</f>
        <v>0</v>
      </c>
      <c r="AA145" s="34">
        <f>IFERROR(VLOOKUP(B145,'[1]1-BASE'!D$1:DA$65536,32,0),"")</f>
        <v>0</v>
      </c>
      <c r="AB145" s="34">
        <f>IFERROR(VLOOKUP(B145,'[1]1-BASE'!D$1:DA$65536,33,0),"")</f>
        <v>0</v>
      </c>
      <c r="AC145" s="34">
        <f>IFERROR(VLOOKUP(B145,'[1]1-BASE'!D$1:DA$65536,34,0),"")</f>
        <v>0</v>
      </c>
      <c r="AD145" s="34">
        <f>IFERROR(VLOOKUP(B145,'[1]1-BASE'!D$1:DA$65536,35,0),"")</f>
        <v>0</v>
      </c>
      <c r="AE145" s="34">
        <f>IFERROR(VLOOKUP(B145,'[1]1-BASE'!D$1:DA$65536,36,0),"")</f>
        <v>0</v>
      </c>
      <c r="AF145" s="34">
        <f>IFERROR(VLOOKUP(B145,'[1]1-BASE'!D$1:DA$65536,37,0),"")</f>
        <v>0</v>
      </c>
      <c r="AG145" s="34">
        <f>IFERROR(VLOOKUP(B145,'[1]1-BASE'!D$1:DA$65536,38,0),"")</f>
        <v>0</v>
      </c>
      <c r="AH145" s="34">
        <f>IFERROR(VLOOKUP(B145,'[1]1-BASE'!D$1:DA$65536,39,0),"")</f>
        <v>0</v>
      </c>
      <c r="AI145" s="34">
        <f>IFERROR(VLOOKUP(B145,'[1]1-BASE'!D$1:DA$65536,40,0),"")</f>
        <v>0</v>
      </c>
      <c r="AJ145" s="34">
        <f>IFERROR(VLOOKUP(B145,'[1]1-BASE'!D$1:DA$65536,41,0),"")</f>
        <v>0</v>
      </c>
      <c r="AK145" s="34">
        <f>IFERROR(VLOOKUP(B145,'[1]1-BASE'!D$1:DA$65536,42,0),"")</f>
        <v>0</v>
      </c>
      <c r="AL145" s="34">
        <f>IFERROR(VLOOKUP(B145,'[1]1-BASE'!D$1:DA$65536,43,0),"")</f>
        <v>0</v>
      </c>
      <c r="AM145" s="34">
        <f>IFERROR(VLOOKUP(B145,'[1]1-BASE'!D$1:DA$65536,44,0),"")</f>
        <v>0</v>
      </c>
      <c r="AN145" s="34">
        <f>IFERROR(VLOOKUP(B145,'[1]1-BASE'!D$1:DA$65536,45,0),"")</f>
        <v>0</v>
      </c>
      <c r="AO145" s="34">
        <f>IFERROR(VLOOKUP(B145,'[1]1-BASE'!D$1:DA$65536,46,0),"")</f>
        <v>0</v>
      </c>
      <c r="AP145" s="34">
        <f>IFERROR(VLOOKUP(B145,'[1]1-BASE'!D$1:DA$65536,47,0),"")</f>
        <v>0</v>
      </c>
      <c r="AQ145" s="34">
        <f>IFERROR(VLOOKUP(B145,'[1]1-BASE'!D$1:DA$65536,48,0),"")</f>
        <v>0</v>
      </c>
      <c r="AR145" s="34">
        <f>IFERROR(VLOOKUP(B145,'[1]1-BASE'!D$1:DA$65536,49,0),"")</f>
        <v>0</v>
      </c>
      <c r="AS145" s="34">
        <f>IFERROR(VLOOKUP(B145,'[1]1-BASE'!D$1:DA$65536,50,0),"")</f>
        <v>0</v>
      </c>
      <c r="AT145" s="34">
        <f>IFERROR(VLOOKUP(B145,'[1]1-BASE'!D$1:DA$65536,51,0),"")</f>
        <v>0</v>
      </c>
      <c r="AU145" s="34">
        <f>IFERROR(VLOOKUP(B145,'[1]1-BASE'!D$1:DA$65536,52,0),"")</f>
        <v>0</v>
      </c>
      <c r="AV145" s="34">
        <f>IFERROR(VLOOKUP(B145,'[1]1-BASE'!D$1:DA$65536,53,0),"")</f>
        <v>0</v>
      </c>
      <c r="AW145" s="34">
        <f>IFERROR(VLOOKUP(B145,'[1]1-BASE'!D$1:DA$65536,54,0),"")</f>
        <v>0</v>
      </c>
      <c r="AX145" s="34">
        <f>IFERROR(VLOOKUP(B145,'[1]1-BASE'!D$1:DA$65536,55,0),"")</f>
        <v>0</v>
      </c>
      <c r="AY145" s="34">
        <f>IFERROR(VLOOKUP(B145,'[1]1-BASE'!D$1:DA$65536,87,0),"")</f>
        <v>0</v>
      </c>
      <c r="AZ145" s="34">
        <f>IFERROR(VLOOKUP(B145,'[1]1-BASE'!D$1:DA$65536,86,0),"")</f>
        <v>0</v>
      </c>
      <c r="BA145" s="34">
        <f>IFERROR(VLOOKUP(B145,'[1]1-BASE'!D$1:DA$65536,76,0),"")</f>
        <v>0</v>
      </c>
      <c r="BB145" s="34">
        <f>IFERROR(VLOOKUP(B145,'[1]1-BASE'!D$1:DA$65536,77,0),"")</f>
        <v>0</v>
      </c>
      <c r="BC145" s="34">
        <f>IFERROR(VLOOKUP(B145,'[1]1-BASE'!D$1:DA$65536,78,0),"")</f>
        <v>0</v>
      </c>
      <c r="BD145" s="34">
        <f>IFERROR(VLOOKUP(B145,'[1]1-BASE'!D$1:DA$65536,79,0),"")</f>
        <v>0</v>
      </c>
      <c r="BE145" s="34">
        <f>IFERROR(VLOOKUP(B145,'[1]1-BASE'!D$1:DA$65536,80,0),"")</f>
        <v>0</v>
      </c>
      <c r="BF145" s="34">
        <f>IFERROR(VLOOKUP(B145,'[1]1-BASE'!D$1:DA$65536,83,0),"")</f>
        <v>0</v>
      </c>
      <c r="BG145" s="34">
        <f>IFERROR(VLOOKUP(B145,'[1]1-BASE'!D$1:DA$65536,84,0),"")</f>
        <v>0</v>
      </c>
      <c r="BH145" s="34">
        <f>IFERROR(VLOOKUP(B145,'[1]1-BASE'!D$1:DA$65536,81,0),"")</f>
        <v>0</v>
      </c>
      <c r="BI145" s="34">
        <f>IFERROR(VLOOKUP(B145,'[1]1-BASE'!D$1:DA$65536,85,0),"")</f>
        <v>0</v>
      </c>
      <c r="BJ145" s="34">
        <f>IFERROR(VLOOKUP(B145,'[1]1-BASE'!D$1:DA$65536,56,0),"")</f>
        <v>0</v>
      </c>
      <c r="BK145" s="34">
        <f>IFERROR(VLOOKUP(B145,'[1]1-BASE'!D$1:DA$65536,58,0),"")</f>
        <v>0</v>
      </c>
      <c r="BL145" s="34">
        <f>IFERROR(VLOOKUP(B145,'[1]1-BASE'!D$1:DA$65536,59,0),"")</f>
        <v>0</v>
      </c>
      <c r="BM145" s="34">
        <f>IFERROR(VLOOKUP(B145,'[1]1-BASE'!D$1:DA$65536,61,0),"")</f>
        <v>0</v>
      </c>
      <c r="BN145" s="34">
        <f>IFERROR(VLOOKUP(B145,'[1]1-BASE'!D$1:DA$65536,63,0),"")</f>
        <v>0</v>
      </c>
      <c r="BO145" s="34">
        <f>IFERROR(VLOOKUP(B145,'[1]1-BASE'!D$1:DA$65536,65,0),"")</f>
        <v>0</v>
      </c>
      <c r="BP145" s="34">
        <f>IFERROR(VLOOKUP(B145,'[1]1-BASE'!D$1:DA$65536,57,0),"")</f>
        <v>0</v>
      </c>
      <c r="BQ145" s="34">
        <f>IFERROR(VLOOKUP(B145,'[1]1-BASE'!D$1:DA$65536,60,0),"")</f>
        <v>0</v>
      </c>
      <c r="BR145" s="34">
        <f>IFERROR(VLOOKUP(B145,'[1]1-BASE'!D$1:DA$65536,62,0),"")</f>
        <v>0</v>
      </c>
      <c r="BS145" s="34">
        <f>IFERROR(VLOOKUP(B145,'[1]1-BASE'!D$1:DA$65536,64,0),"")</f>
        <v>0</v>
      </c>
      <c r="BT145" s="34">
        <f>IFERROR(VLOOKUP(B145,'[1]1-BASE'!D$1:DA$65536,66,0),"")</f>
        <v>0</v>
      </c>
      <c r="BU145" s="34">
        <f>IFERROR(VLOOKUP(B145,'[1]1-BASE'!D$1:DA$65536,67,0),"")</f>
        <v>0</v>
      </c>
      <c r="BV145" s="34">
        <f>IFERROR(VLOOKUP(B145,'[1]1-BASE'!D$1:DA$65536,68,0),"")</f>
        <v>0</v>
      </c>
      <c r="BW145" s="34">
        <f>IFERROR(VLOOKUP(B145,'[1]1-BASE'!D$1:DA$65536,69,0),"")</f>
        <v>7</v>
      </c>
      <c r="BX145" s="34">
        <f>IFERROR(VLOOKUP(B145,'[1]1-BASE'!D$1:DA$65536,70,0),"")</f>
        <v>2</v>
      </c>
      <c r="BY145" s="34">
        <f>IFERROR(VLOOKUP(B145,'[1]1-BASE'!D$1:DA$65536,71,0),"")</f>
        <v>1</v>
      </c>
      <c r="BZ145" s="34">
        <f>IFERROR(VLOOKUP(B145,'[1]1-BASE'!D$1:DA$65536,72,0),"")</f>
        <v>0</v>
      </c>
      <c r="CA145" s="34">
        <f>IFERROR(VLOOKUP(B145,'[1]1-BASE'!D$1:DA$65536,73,0),"")</f>
        <v>10</v>
      </c>
      <c r="CB145" s="34">
        <f>IFERROR(VLOOKUP(B145,'[1]1-BASE'!D$1:DA$65536,74,0),"")</f>
        <v>0</v>
      </c>
      <c r="CC145" s="34">
        <f>IFERROR(VLOOKUP(B145,'[1]1-BASE'!D$1:DA$65536,75,0),"")</f>
        <v>0</v>
      </c>
      <c r="CD145" s="34">
        <f>IFERROR(VLOOKUP(B145,'[1]1-BASE'!D$1:DA$65536,82,0),"")</f>
        <v>0</v>
      </c>
    </row>
    <row r="146" spans="1:82" s="35" customFormat="1" ht="75" customHeight="1">
      <c r="A146" s="27"/>
      <c r="B146" s="28" t="s">
        <v>249</v>
      </c>
      <c r="C146" s="29" t="str">
        <f>IFERROR(VLOOKUP(B146,'[1]1-BASE'!D$1:CB$65536,2,0),"")</f>
        <v>303WEQ0</v>
      </c>
      <c r="D146" s="29" t="str">
        <f>IFERROR(VLOOKUP(B146,'[1]1-BASE'!D$1:CB$65536,3,0),"")</f>
        <v>DIAMOND SHORT</v>
      </c>
      <c r="E146" s="29" t="str">
        <f>IFERROR(VLOOKUP(B146,'[1]1-BASE'!D$1:CB$65536,4,0),"")</f>
        <v>904</v>
      </c>
      <c r="F146" s="29" t="str">
        <f>IFERROR(VLOOKUP(B146,'[1]1-BASE'!D$1:CB$65536,5,0),"")</f>
        <v>BLACK/GOLD YELLOW</v>
      </c>
      <c r="G146" s="27" t="str">
        <f>IFERROR(VLOOKUP(B146,'[1]1-BASE'!D$1:CB$65536,15,0),"")</f>
        <v>HIVER 2019</v>
      </c>
      <c r="H146" s="27" t="str">
        <f>IFERROR(VLOOKUP(B146,'[1]1-BASE'!D$1:CB$65536,17,0),"")</f>
        <v>MAN</v>
      </c>
      <c r="I146" s="30">
        <f>IFERROR(VLOOKUP(B146,'[1]1-BASE'!D$1:CB$65536,7,0),"")</f>
        <v>20</v>
      </c>
      <c r="J146" s="31">
        <f t="shared" si="4"/>
        <v>10</v>
      </c>
      <c r="K146" s="30">
        <f>IFERROR(VLOOKUP(B146,'[1]1-BASE'!D$1:CB$65536,8,0),"")</f>
        <v>0</v>
      </c>
      <c r="L146" s="31">
        <f t="shared" si="5"/>
        <v>0</v>
      </c>
      <c r="M146" s="29" t="str">
        <f>IFERROR(VLOOKUP(B146,'[1]1-BASE'!D$1:CB$65536,18,0),"")</f>
        <v>(vide)</v>
      </c>
      <c r="N146" s="32" t="str">
        <f>IFERROR(VLOOKUP(B146,'[1]1-BASE'!D$1:CB$65536,19,0),"")</f>
        <v>PCS</v>
      </c>
      <c r="O146" s="32">
        <f>IFERROR(VLOOKUP(B146,'[1]1-BASE'!D$1:CB$65536,20,0),"")</f>
        <v>29</v>
      </c>
      <c r="P146" s="33">
        <f>IFERROR(VLOOKUP(B146,'[1]1-BASE'!D$1:CB$65536,21,0),"")</f>
        <v>29</v>
      </c>
      <c r="Q146" s="34">
        <f>IFERROR(VLOOKUP(B146,'[1]1-BASE'!D$1:DA$65536,22,0),"")</f>
        <v>0</v>
      </c>
      <c r="R146" s="34">
        <f>IFERROR(VLOOKUP(B146,'[1]1-BASE'!D$1:DA$65536,23,0),"")</f>
        <v>0</v>
      </c>
      <c r="S146" s="34">
        <f>IFERROR(VLOOKUP(B146,'[1]1-BASE'!D$1:DA$65536,24,0),"")</f>
        <v>0</v>
      </c>
      <c r="T146" s="34">
        <f>IFERROR(VLOOKUP(B146,'[1]1-BASE'!D$1:DA$65536,25,0),"")</f>
        <v>0</v>
      </c>
      <c r="U146" s="34">
        <f>IFERROR(VLOOKUP(B146,'[1]1-BASE'!D$1:DA$65536,26,0),"")</f>
        <v>0</v>
      </c>
      <c r="V146" s="34">
        <f>IFERROR(VLOOKUP(B146,'[1]1-BASE'!D$1:DA$65536,27,0),"")</f>
        <v>0</v>
      </c>
      <c r="W146" s="34">
        <f>IFERROR(VLOOKUP(B146,'[1]1-BASE'!D$1:DA$65536,28,0),"")</f>
        <v>0</v>
      </c>
      <c r="X146" s="34">
        <f>IFERROR(VLOOKUP(B146,'[1]1-BASE'!D$1:DA$65536,29,0),"")</f>
        <v>0</v>
      </c>
      <c r="Y146" s="34">
        <f>IFERROR(VLOOKUP(B146,'[1]1-BASE'!D$1:DA$65536,30,0),"")</f>
        <v>0</v>
      </c>
      <c r="Z146" s="34">
        <f>IFERROR(VLOOKUP(B146,'[1]1-BASE'!D$1:DA$65536,31,0),"")</f>
        <v>0</v>
      </c>
      <c r="AA146" s="34">
        <f>IFERROR(VLOOKUP(B146,'[1]1-BASE'!D$1:DA$65536,32,0),"")</f>
        <v>0</v>
      </c>
      <c r="AB146" s="34">
        <f>IFERROR(VLOOKUP(B146,'[1]1-BASE'!D$1:DA$65536,33,0),"")</f>
        <v>0</v>
      </c>
      <c r="AC146" s="34">
        <f>IFERROR(VLOOKUP(B146,'[1]1-BASE'!D$1:DA$65536,34,0),"")</f>
        <v>0</v>
      </c>
      <c r="AD146" s="34">
        <f>IFERROR(VLOOKUP(B146,'[1]1-BASE'!D$1:DA$65536,35,0),"")</f>
        <v>0</v>
      </c>
      <c r="AE146" s="34">
        <f>IFERROR(VLOOKUP(B146,'[1]1-BASE'!D$1:DA$65536,36,0),"")</f>
        <v>0</v>
      </c>
      <c r="AF146" s="34">
        <f>IFERROR(VLOOKUP(B146,'[1]1-BASE'!D$1:DA$65536,37,0),"")</f>
        <v>0</v>
      </c>
      <c r="AG146" s="34">
        <f>IFERROR(VLOOKUP(B146,'[1]1-BASE'!D$1:DA$65536,38,0),"")</f>
        <v>0</v>
      </c>
      <c r="AH146" s="34">
        <f>IFERROR(VLOOKUP(B146,'[1]1-BASE'!D$1:DA$65536,39,0),"")</f>
        <v>0</v>
      </c>
      <c r="AI146" s="34">
        <f>IFERROR(VLOOKUP(B146,'[1]1-BASE'!D$1:DA$65536,40,0),"")</f>
        <v>0</v>
      </c>
      <c r="AJ146" s="34">
        <f>IFERROR(VLOOKUP(B146,'[1]1-BASE'!D$1:DA$65536,41,0),"")</f>
        <v>0</v>
      </c>
      <c r="AK146" s="34">
        <f>IFERROR(VLOOKUP(B146,'[1]1-BASE'!D$1:DA$65536,42,0),"")</f>
        <v>0</v>
      </c>
      <c r="AL146" s="34">
        <f>IFERROR(VLOOKUP(B146,'[1]1-BASE'!D$1:DA$65536,43,0),"")</f>
        <v>0</v>
      </c>
      <c r="AM146" s="34">
        <f>IFERROR(VLOOKUP(B146,'[1]1-BASE'!D$1:DA$65536,44,0),"")</f>
        <v>0</v>
      </c>
      <c r="AN146" s="34">
        <f>IFERROR(VLOOKUP(B146,'[1]1-BASE'!D$1:DA$65536,45,0),"")</f>
        <v>0</v>
      </c>
      <c r="AO146" s="34">
        <f>IFERROR(VLOOKUP(B146,'[1]1-BASE'!D$1:DA$65536,46,0),"")</f>
        <v>0</v>
      </c>
      <c r="AP146" s="34">
        <f>IFERROR(VLOOKUP(B146,'[1]1-BASE'!D$1:DA$65536,47,0),"")</f>
        <v>0</v>
      </c>
      <c r="AQ146" s="34">
        <f>IFERROR(VLOOKUP(B146,'[1]1-BASE'!D$1:DA$65536,48,0),"")</f>
        <v>0</v>
      </c>
      <c r="AR146" s="34">
        <f>IFERROR(VLOOKUP(B146,'[1]1-BASE'!D$1:DA$65536,49,0),"")</f>
        <v>0</v>
      </c>
      <c r="AS146" s="34">
        <f>IFERROR(VLOOKUP(B146,'[1]1-BASE'!D$1:DA$65536,50,0),"")</f>
        <v>0</v>
      </c>
      <c r="AT146" s="34">
        <f>IFERROR(VLOOKUP(B146,'[1]1-BASE'!D$1:DA$65536,51,0),"")</f>
        <v>0</v>
      </c>
      <c r="AU146" s="34">
        <f>IFERROR(VLOOKUP(B146,'[1]1-BASE'!D$1:DA$65536,52,0),"")</f>
        <v>0</v>
      </c>
      <c r="AV146" s="34">
        <f>IFERROR(VLOOKUP(B146,'[1]1-BASE'!D$1:DA$65536,53,0),"")</f>
        <v>0</v>
      </c>
      <c r="AW146" s="34">
        <f>IFERROR(VLOOKUP(B146,'[1]1-BASE'!D$1:DA$65536,54,0),"")</f>
        <v>0</v>
      </c>
      <c r="AX146" s="34">
        <f>IFERROR(VLOOKUP(B146,'[1]1-BASE'!D$1:DA$65536,55,0),"")</f>
        <v>0</v>
      </c>
      <c r="AY146" s="34">
        <f>IFERROR(VLOOKUP(B146,'[1]1-BASE'!D$1:DA$65536,87,0),"")</f>
        <v>0</v>
      </c>
      <c r="AZ146" s="34">
        <f>IFERROR(VLOOKUP(B146,'[1]1-BASE'!D$1:DA$65536,86,0),"")</f>
        <v>0</v>
      </c>
      <c r="BA146" s="34">
        <f>IFERROR(VLOOKUP(B146,'[1]1-BASE'!D$1:DA$65536,76,0),"")</f>
        <v>0</v>
      </c>
      <c r="BB146" s="34">
        <f>IFERROR(VLOOKUP(B146,'[1]1-BASE'!D$1:DA$65536,77,0),"")</f>
        <v>0</v>
      </c>
      <c r="BC146" s="34">
        <f>IFERROR(VLOOKUP(B146,'[1]1-BASE'!D$1:DA$65536,78,0),"")</f>
        <v>0</v>
      </c>
      <c r="BD146" s="34">
        <f>IFERROR(VLOOKUP(B146,'[1]1-BASE'!D$1:DA$65536,79,0),"")</f>
        <v>0</v>
      </c>
      <c r="BE146" s="34">
        <f>IFERROR(VLOOKUP(B146,'[1]1-BASE'!D$1:DA$65536,80,0),"")</f>
        <v>0</v>
      </c>
      <c r="BF146" s="34">
        <f>IFERROR(VLOOKUP(B146,'[1]1-BASE'!D$1:DA$65536,83,0),"")</f>
        <v>0</v>
      </c>
      <c r="BG146" s="34">
        <f>IFERROR(VLOOKUP(B146,'[1]1-BASE'!D$1:DA$65536,84,0),"")</f>
        <v>0</v>
      </c>
      <c r="BH146" s="34">
        <f>IFERROR(VLOOKUP(B146,'[1]1-BASE'!D$1:DA$65536,81,0),"")</f>
        <v>0</v>
      </c>
      <c r="BI146" s="34">
        <f>IFERROR(VLOOKUP(B146,'[1]1-BASE'!D$1:DA$65536,85,0),"")</f>
        <v>0</v>
      </c>
      <c r="BJ146" s="34">
        <f>IFERROR(VLOOKUP(B146,'[1]1-BASE'!D$1:DA$65536,56,0),"")</f>
        <v>0</v>
      </c>
      <c r="BK146" s="34">
        <f>IFERROR(VLOOKUP(B146,'[1]1-BASE'!D$1:DA$65536,58,0),"")</f>
        <v>0</v>
      </c>
      <c r="BL146" s="34">
        <f>IFERROR(VLOOKUP(B146,'[1]1-BASE'!D$1:DA$65536,59,0),"")</f>
        <v>0</v>
      </c>
      <c r="BM146" s="34">
        <f>IFERROR(VLOOKUP(B146,'[1]1-BASE'!D$1:DA$65536,61,0),"")</f>
        <v>0</v>
      </c>
      <c r="BN146" s="34">
        <f>IFERROR(VLOOKUP(B146,'[1]1-BASE'!D$1:DA$65536,63,0),"")</f>
        <v>0</v>
      </c>
      <c r="BO146" s="34">
        <f>IFERROR(VLOOKUP(B146,'[1]1-BASE'!D$1:DA$65536,65,0),"")</f>
        <v>0</v>
      </c>
      <c r="BP146" s="34">
        <f>IFERROR(VLOOKUP(B146,'[1]1-BASE'!D$1:DA$65536,57,0),"")</f>
        <v>0</v>
      </c>
      <c r="BQ146" s="34">
        <f>IFERROR(VLOOKUP(B146,'[1]1-BASE'!D$1:DA$65536,60,0),"")</f>
        <v>0</v>
      </c>
      <c r="BR146" s="34">
        <f>IFERROR(VLOOKUP(B146,'[1]1-BASE'!D$1:DA$65536,62,0),"")</f>
        <v>0</v>
      </c>
      <c r="BS146" s="34">
        <f>IFERROR(VLOOKUP(B146,'[1]1-BASE'!D$1:DA$65536,64,0),"")</f>
        <v>0</v>
      </c>
      <c r="BT146" s="34">
        <f>IFERROR(VLOOKUP(B146,'[1]1-BASE'!D$1:DA$65536,66,0),"")</f>
        <v>0</v>
      </c>
      <c r="BU146" s="34">
        <f>IFERROR(VLOOKUP(B146,'[1]1-BASE'!D$1:DA$65536,67,0),"")</f>
        <v>0</v>
      </c>
      <c r="BV146" s="34">
        <f>IFERROR(VLOOKUP(B146,'[1]1-BASE'!D$1:DA$65536,68,0),"")</f>
        <v>0</v>
      </c>
      <c r="BW146" s="34">
        <f>IFERROR(VLOOKUP(B146,'[1]1-BASE'!D$1:DA$65536,69,0),"")</f>
        <v>5</v>
      </c>
      <c r="BX146" s="34">
        <f>IFERROR(VLOOKUP(B146,'[1]1-BASE'!D$1:DA$65536,70,0),"")</f>
        <v>9</v>
      </c>
      <c r="BY146" s="34">
        <f>IFERROR(VLOOKUP(B146,'[1]1-BASE'!D$1:DA$65536,71,0),"")</f>
        <v>8</v>
      </c>
      <c r="BZ146" s="34">
        <f>IFERROR(VLOOKUP(B146,'[1]1-BASE'!D$1:DA$65536,72,0),"")</f>
        <v>0</v>
      </c>
      <c r="CA146" s="34">
        <f>IFERROR(VLOOKUP(B146,'[1]1-BASE'!D$1:DA$65536,73,0),"")</f>
        <v>7</v>
      </c>
      <c r="CB146" s="34">
        <f>IFERROR(VLOOKUP(B146,'[1]1-BASE'!D$1:DA$65536,74,0),"")</f>
        <v>0</v>
      </c>
      <c r="CC146" s="34">
        <f>IFERROR(VLOOKUP(B146,'[1]1-BASE'!D$1:DA$65536,75,0),"")</f>
        <v>0</v>
      </c>
      <c r="CD146" s="34">
        <f>IFERROR(VLOOKUP(B146,'[1]1-BASE'!D$1:DA$65536,82,0),"")</f>
        <v>0</v>
      </c>
    </row>
    <row r="147" spans="1:82" s="35" customFormat="1" ht="75" customHeight="1">
      <c r="A147" s="27"/>
      <c r="B147" s="28" t="s">
        <v>250</v>
      </c>
      <c r="C147" s="29" t="str">
        <f>IFERROR(VLOOKUP(B147,'[1]1-BASE'!D$1:CB$65536,2,0),"")</f>
        <v>303WEQ0</v>
      </c>
      <c r="D147" s="29" t="str">
        <f>IFERROR(VLOOKUP(B147,'[1]1-BASE'!D$1:CB$65536,3,0),"")</f>
        <v>DIAMOND SHORT</v>
      </c>
      <c r="E147" s="29" t="str">
        <f>IFERROR(VLOOKUP(B147,'[1]1-BASE'!D$1:CB$65536,4,0),"")</f>
        <v>905</v>
      </c>
      <c r="F147" s="29" t="str">
        <f>IFERROR(VLOOKUP(B147,'[1]1-BASE'!D$1:CB$65536,5,0),"")</f>
        <v>WHITE/BLACK</v>
      </c>
      <c r="G147" s="27" t="str">
        <f>IFERROR(VLOOKUP(B147,'[1]1-BASE'!D$1:CB$65536,15,0),"")</f>
        <v>HIVER 2019</v>
      </c>
      <c r="H147" s="27" t="str">
        <f>IFERROR(VLOOKUP(B147,'[1]1-BASE'!D$1:CB$65536,17,0),"")</f>
        <v>MAN</v>
      </c>
      <c r="I147" s="30">
        <f>IFERROR(VLOOKUP(B147,'[1]1-BASE'!D$1:CB$65536,7,0),"")</f>
        <v>20</v>
      </c>
      <c r="J147" s="31">
        <f t="shared" si="4"/>
        <v>10</v>
      </c>
      <c r="K147" s="30">
        <f>IFERROR(VLOOKUP(B147,'[1]1-BASE'!D$1:CB$65536,8,0),"")</f>
        <v>0</v>
      </c>
      <c r="L147" s="31">
        <f t="shared" si="5"/>
        <v>0</v>
      </c>
      <c r="M147" s="29" t="str">
        <f>IFERROR(VLOOKUP(B147,'[1]1-BASE'!D$1:CB$65536,18,0),"")</f>
        <v>(vide)</v>
      </c>
      <c r="N147" s="32" t="str">
        <f>IFERROR(VLOOKUP(B147,'[1]1-BASE'!D$1:CB$65536,19,0),"")</f>
        <v>PCS</v>
      </c>
      <c r="O147" s="32">
        <f>IFERROR(VLOOKUP(B147,'[1]1-BASE'!D$1:CB$65536,20,0),"")</f>
        <v>130</v>
      </c>
      <c r="P147" s="33">
        <f>IFERROR(VLOOKUP(B147,'[1]1-BASE'!D$1:CB$65536,21,0),"")</f>
        <v>130</v>
      </c>
      <c r="Q147" s="34">
        <f>IFERROR(VLOOKUP(B147,'[1]1-BASE'!D$1:DA$65536,22,0),"")</f>
        <v>0</v>
      </c>
      <c r="R147" s="34">
        <f>IFERROR(VLOOKUP(B147,'[1]1-BASE'!D$1:DA$65536,23,0),"")</f>
        <v>0</v>
      </c>
      <c r="S147" s="34">
        <f>IFERROR(VLOOKUP(B147,'[1]1-BASE'!D$1:DA$65536,24,0),"")</f>
        <v>0</v>
      </c>
      <c r="T147" s="34">
        <f>IFERROR(VLOOKUP(B147,'[1]1-BASE'!D$1:DA$65536,25,0),"")</f>
        <v>0</v>
      </c>
      <c r="U147" s="34">
        <f>IFERROR(VLOOKUP(B147,'[1]1-BASE'!D$1:DA$65536,26,0),"")</f>
        <v>0</v>
      </c>
      <c r="V147" s="34">
        <f>IFERROR(VLOOKUP(B147,'[1]1-BASE'!D$1:DA$65536,27,0),"")</f>
        <v>0</v>
      </c>
      <c r="W147" s="34">
        <f>IFERROR(VLOOKUP(B147,'[1]1-BASE'!D$1:DA$65536,28,0),"")</f>
        <v>0</v>
      </c>
      <c r="X147" s="34">
        <f>IFERROR(VLOOKUP(B147,'[1]1-BASE'!D$1:DA$65536,29,0),"")</f>
        <v>0</v>
      </c>
      <c r="Y147" s="34">
        <f>IFERROR(VLOOKUP(B147,'[1]1-BASE'!D$1:DA$65536,30,0),"")</f>
        <v>0</v>
      </c>
      <c r="Z147" s="34">
        <f>IFERROR(VLOOKUP(B147,'[1]1-BASE'!D$1:DA$65536,31,0),"")</f>
        <v>0</v>
      </c>
      <c r="AA147" s="34">
        <f>IFERROR(VLOOKUP(B147,'[1]1-BASE'!D$1:DA$65536,32,0),"")</f>
        <v>0</v>
      </c>
      <c r="AB147" s="34">
        <f>IFERROR(VLOOKUP(B147,'[1]1-BASE'!D$1:DA$65536,33,0),"")</f>
        <v>0</v>
      </c>
      <c r="AC147" s="34">
        <f>IFERROR(VLOOKUP(B147,'[1]1-BASE'!D$1:DA$65536,34,0),"")</f>
        <v>0</v>
      </c>
      <c r="AD147" s="34">
        <f>IFERROR(VLOOKUP(B147,'[1]1-BASE'!D$1:DA$65536,35,0),"")</f>
        <v>0</v>
      </c>
      <c r="AE147" s="34">
        <f>IFERROR(VLOOKUP(B147,'[1]1-BASE'!D$1:DA$65536,36,0),"")</f>
        <v>0</v>
      </c>
      <c r="AF147" s="34">
        <f>IFERROR(VLOOKUP(B147,'[1]1-BASE'!D$1:DA$65536,37,0),"")</f>
        <v>0</v>
      </c>
      <c r="AG147" s="34">
        <f>IFERROR(VLOOKUP(B147,'[1]1-BASE'!D$1:DA$65536,38,0),"")</f>
        <v>0</v>
      </c>
      <c r="AH147" s="34">
        <f>IFERROR(VLOOKUP(B147,'[1]1-BASE'!D$1:DA$65536,39,0),"")</f>
        <v>0</v>
      </c>
      <c r="AI147" s="34">
        <f>IFERROR(VLOOKUP(B147,'[1]1-BASE'!D$1:DA$65536,40,0),"")</f>
        <v>0</v>
      </c>
      <c r="AJ147" s="34">
        <f>IFERROR(VLOOKUP(B147,'[1]1-BASE'!D$1:DA$65536,41,0),"")</f>
        <v>0</v>
      </c>
      <c r="AK147" s="34">
        <f>IFERROR(VLOOKUP(B147,'[1]1-BASE'!D$1:DA$65536,42,0),"")</f>
        <v>0</v>
      </c>
      <c r="AL147" s="34">
        <f>IFERROR(VLOOKUP(B147,'[1]1-BASE'!D$1:DA$65536,43,0),"")</f>
        <v>0</v>
      </c>
      <c r="AM147" s="34">
        <f>IFERROR(VLOOKUP(B147,'[1]1-BASE'!D$1:DA$65536,44,0),"")</f>
        <v>0</v>
      </c>
      <c r="AN147" s="34">
        <f>IFERROR(VLOOKUP(B147,'[1]1-BASE'!D$1:DA$65536,45,0),"")</f>
        <v>0</v>
      </c>
      <c r="AO147" s="34">
        <f>IFERROR(VLOOKUP(B147,'[1]1-BASE'!D$1:DA$65536,46,0),"")</f>
        <v>0</v>
      </c>
      <c r="AP147" s="34">
        <f>IFERROR(VLOOKUP(B147,'[1]1-BASE'!D$1:DA$65536,47,0),"")</f>
        <v>0</v>
      </c>
      <c r="AQ147" s="34">
        <f>IFERROR(VLOOKUP(B147,'[1]1-BASE'!D$1:DA$65536,48,0),"")</f>
        <v>0</v>
      </c>
      <c r="AR147" s="34">
        <f>IFERROR(VLOOKUP(B147,'[1]1-BASE'!D$1:DA$65536,49,0),"")</f>
        <v>0</v>
      </c>
      <c r="AS147" s="34">
        <f>IFERROR(VLOOKUP(B147,'[1]1-BASE'!D$1:DA$65536,50,0),"")</f>
        <v>0</v>
      </c>
      <c r="AT147" s="34">
        <f>IFERROR(VLOOKUP(B147,'[1]1-BASE'!D$1:DA$65536,51,0),"")</f>
        <v>0</v>
      </c>
      <c r="AU147" s="34">
        <f>IFERROR(VLOOKUP(B147,'[1]1-BASE'!D$1:DA$65536,52,0),"")</f>
        <v>0</v>
      </c>
      <c r="AV147" s="34">
        <f>IFERROR(VLOOKUP(B147,'[1]1-BASE'!D$1:DA$65536,53,0),"")</f>
        <v>0</v>
      </c>
      <c r="AW147" s="34">
        <f>IFERROR(VLOOKUP(B147,'[1]1-BASE'!D$1:DA$65536,54,0),"")</f>
        <v>0</v>
      </c>
      <c r="AX147" s="34">
        <f>IFERROR(VLOOKUP(B147,'[1]1-BASE'!D$1:DA$65536,55,0),"")</f>
        <v>0</v>
      </c>
      <c r="AY147" s="34">
        <f>IFERROR(VLOOKUP(B147,'[1]1-BASE'!D$1:DA$65536,87,0),"")</f>
        <v>0</v>
      </c>
      <c r="AZ147" s="34">
        <f>IFERROR(VLOOKUP(B147,'[1]1-BASE'!D$1:DA$65536,86,0),"")</f>
        <v>0</v>
      </c>
      <c r="BA147" s="34">
        <f>IFERROR(VLOOKUP(B147,'[1]1-BASE'!D$1:DA$65536,76,0),"")</f>
        <v>0</v>
      </c>
      <c r="BB147" s="34">
        <f>IFERROR(VLOOKUP(B147,'[1]1-BASE'!D$1:DA$65536,77,0),"")</f>
        <v>0</v>
      </c>
      <c r="BC147" s="34">
        <f>IFERROR(VLOOKUP(B147,'[1]1-BASE'!D$1:DA$65536,78,0),"")</f>
        <v>0</v>
      </c>
      <c r="BD147" s="34">
        <f>IFERROR(VLOOKUP(B147,'[1]1-BASE'!D$1:DA$65536,79,0),"")</f>
        <v>0</v>
      </c>
      <c r="BE147" s="34">
        <f>IFERROR(VLOOKUP(B147,'[1]1-BASE'!D$1:DA$65536,80,0),"")</f>
        <v>0</v>
      </c>
      <c r="BF147" s="34">
        <f>IFERROR(VLOOKUP(B147,'[1]1-BASE'!D$1:DA$65536,83,0),"")</f>
        <v>0</v>
      </c>
      <c r="BG147" s="34">
        <f>IFERROR(VLOOKUP(B147,'[1]1-BASE'!D$1:DA$65536,84,0),"")</f>
        <v>0</v>
      </c>
      <c r="BH147" s="34">
        <f>IFERROR(VLOOKUP(B147,'[1]1-BASE'!D$1:DA$65536,81,0),"")</f>
        <v>0</v>
      </c>
      <c r="BI147" s="34">
        <f>IFERROR(VLOOKUP(B147,'[1]1-BASE'!D$1:DA$65536,85,0),"")</f>
        <v>0</v>
      </c>
      <c r="BJ147" s="34">
        <f>IFERROR(VLOOKUP(B147,'[1]1-BASE'!D$1:DA$65536,56,0),"")</f>
        <v>0</v>
      </c>
      <c r="BK147" s="34">
        <f>IFERROR(VLOOKUP(B147,'[1]1-BASE'!D$1:DA$65536,58,0),"")</f>
        <v>0</v>
      </c>
      <c r="BL147" s="34">
        <f>IFERROR(VLOOKUP(B147,'[1]1-BASE'!D$1:DA$65536,59,0),"")</f>
        <v>0</v>
      </c>
      <c r="BM147" s="34">
        <f>IFERROR(VLOOKUP(B147,'[1]1-BASE'!D$1:DA$65536,61,0),"")</f>
        <v>0</v>
      </c>
      <c r="BN147" s="34">
        <f>IFERROR(VLOOKUP(B147,'[1]1-BASE'!D$1:DA$65536,63,0),"")</f>
        <v>0</v>
      </c>
      <c r="BO147" s="34">
        <f>IFERROR(VLOOKUP(B147,'[1]1-BASE'!D$1:DA$65536,65,0),"")</f>
        <v>0</v>
      </c>
      <c r="BP147" s="34">
        <f>IFERROR(VLOOKUP(B147,'[1]1-BASE'!D$1:DA$65536,57,0),"")</f>
        <v>0</v>
      </c>
      <c r="BQ147" s="34">
        <f>IFERROR(VLOOKUP(B147,'[1]1-BASE'!D$1:DA$65536,60,0),"")</f>
        <v>0</v>
      </c>
      <c r="BR147" s="34">
        <f>IFERROR(VLOOKUP(B147,'[1]1-BASE'!D$1:DA$65536,62,0),"")</f>
        <v>0</v>
      </c>
      <c r="BS147" s="34">
        <f>IFERROR(VLOOKUP(B147,'[1]1-BASE'!D$1:DA$65536,64,0),"")</f>
        <v>0</v>
      </c>
      <c r="BT147" s="34">
        <f>IFERROR(VLOOKUP(B147,'[1]1-BASE'!D$1:DA$65536,66,0),"")</f>
        <v>0</v>
      </c>
      <c r="BU147" s="34">
        <f>IFERROR(VLOOKUP(B147,'[1]1-BASE'!D$1:DA$65536,67,0),"")</f>
        <v>0</v>
      </c>
      <c r="BV147" s="34">
        <f>IFERROR(VLOOKUP(B147,'[1]1-BASE'!D$1:DA$65536,68,0),"")</f>
        <v>0</v>
      </c>
      <c r="BW147" s="34">
        <f>IFERROR(VLOOKUP(B147,'[1]1-BASE'!D$1:DA$65536,69,0),"")</f>
        <v>5</v>
      </c>
      <c r="BX147" s="34">
        <f>IFERROR(VLOOKUP(B147,'[1]1-BASE'!D$1:DA$65536,70,0),"")</f>
        <v>24</v>
      </c>
      <c r="BY147" s="34">
        <f>IFERROR(VLOOKUP(B147,'[1]1-BASE'!D$1:DA$65536,71,0),"")</f>
        <v>70</v>
      </c>
      <c r="BZ147" s="34">
        <f>IFERROR(VLOOKUP(B147,'[1]1-BASE'!D$1:DA$65536,72,0),"")</f>
        <v>16</v>
      </c>
      <c r="CA147" s="34">
        <f>IFERROR(VLOOKUP(B147,'[1]1-BASE'!D$1:DA$65536,73,0),"")</f>
        <v>15</v>
      </c>
      <c r="CB147" s="34">
        <f>IFERROR(VLOOKUP(B147,'[1]1-BASE'!D$1:DA$65536,74,0),"")</f>
        <v>0</v>
      </c>
      <c r="CC147" s="34">
        <f>IFERROR(VLOOKUP(B147,'[1]1-BASE'!D$1:DA$65536,75,0),"")</f>
        <v>0</v>
      </c>
      <c r="CD147" s="34">
        <f>IFERROR(VLOOKUP(B147,'[1]1-BASE'!D$1:DA$65536,82,0),"")</f>
        <v>0</v>
      </c>
    </row>
    <row r="148" spans="1:82" s="35" customFormat="1" ht="75" customHeight="1">
      <c r="A148" s="27"/>
      <c r="B148" s="28" t="s">
        <v>251</v>
      </c>
      <c r="C148" s="29" t="str">
        <f>IFERROR(VLOOKUP(B148,'[1]1-BASE'!D$1:CB$65536,2,0),"")</f>
        <v>303WER0</v>
      </c>
      <c r="D148" s="29" t="str">
        <f>IFERROR(VLOOKUP(B148,'[1]1-BASE'!D$1:CB$65536,3,0),"")</f>
        <v>ZOLPIPY SWIMMING SHORT</v>
      </c>
      <c r="E148" s="29" t="str">
        <f>IFERROR(VLOOKUP(B148,'[1]1-BASE'!D$1:CB$65536,4,0),"")</f>
        <v>901</v>
      </c>
      <c r="F148" s="29" t="str">
        <f>IFERROR(VLOOKUP(B148,'[1]1-BASE'!D$1:CB$65536,5,0),"")</f>
        <v>TURQUOISE LAKE/WHITE</v>
      </c>
      <c r="G148" s="27" t="str">
        <f>IFERROR(VLOOKUP(B148,'[1]1-BASE'!D$1:CB$65536,15,0),"")</f>
        <v>ETE 2018</v>
      </c>
      <c r="H148" s="27" t="str">
        <f>IFERROR(VLOOKUP(B148,'[1]1-BASE'!D$1:CB$65536,17,0),"")</f>
        <v>MAN</v>
      </c>
      <c r="I148" s="30">
        <f>IFERROR(VLOOKUP(B148,'[1]1-BASE'!D$1:CB$65536,7,0),"")</f>
        <v>18</v>
      </c>
      <c r="J148" s="31">
        <f t="shared" si="4"/>
        <v>9</v>
      </c>
      <c r="K148" s="30">
        <f>IFERROR(VLOOKUP(B148,'[1]1-BASE'!D$1:CB$65536,8,0),"")</f>
        <v>0</v>
      </c>
      <c r="L148" s="31">
        <f t="shared" si="5"/>
        <v>0</v>
      </c>
      <c r="M148" s="29" t="str">
        <f>IFERROR(VLOOKUP(B148,'[1]1-BASE'!D$1:CB$65536,18,0),"")</f>
        <v>10Y-2|12Y-3|14Y-3|6Y-1|8Y-1</v>
      </c>
      <c r="N148" s="32" t="str">
        <f>IFERROR(VLOOKUP(B148,'[1]1-BASE'!D$1:CB$65536,19,0),"")</f>
        <v>C10K</v>
      </c>
      <c r="O148" s="32">
        <f>IFERROR(VLOOKUP(B148,'[1]1-BASE'!D$1:CB$65536,20,0),"")</f>
        <v>110</v>
      </c>
      <c r="P148" s="33">
        <f>IFERROR(VLOOKUP(B148,'[1]1-BASE'!D$1:CB$65536,21,0),"")</f>
        <v>11</v>
      </c>
      <c r="Q148" s="34">
        <f>IFERROR(VLOOKUP(B148,'[1]1-BASE'!D$1:DA$65536,22,0),"")</f>
        <v>0</v>
      </c>
      <c r="R148" s="34">
        <f>IFERROR(VLOOKUP(B148,'[1]1-BASE'!D$1:DA$65536,23,0),"")</f>
        <v>0</v>
      </c>
      <c r="S148" s="34">
        <f>IFERROR(VLOOKUP(B148,'[1]1-BASE'!D$1:DA$65536,24,0),"")</f>
        <v>0</v>
      </c>
      <c r="T148" s="34">
        <f>IFERROR(VLOOKUP(B148,'[1]1-BASE'!D$1:DA$65536,25,0),"")</f>
        <v>0</v>
      </c>
      <c r="U148" s="34">
        <f>IFERROR(VLOOKUP(B148,'[1]1-BASE'!D$1:DA$65536,26,0),"")</f>
        <v>0</v>
      </c>
      <c r="V148" s="34">
        <f>IFERROR(VLOOKUP(B148,'[1]1-BASE'!D$1:DA$65536,27,0),"")</f>
        <v>0</v>
      </c>
      <c r="W148" s="34">
        <f>IFERROR(VLOOKUP(B148,'[1]1-BASE'!D$1:DA$65536,28,0),"")</f>
        <v>0</v>
      </c>
      <c r="X148" s="34">
        <f>IFERROR(VLOOKUP(B148,'[1]1-BASE'!D$1:DA$65536,29,0),"")</f>
        <v>0</v>
      </c>
      <c r="Y148" s="34">
        <f>IFERROR(VLOOKUP(B148,'[1]1-BASE'!D$1:DA$65536,30,0),"")</f>
        <v>0</v>
      </c>
      <c r="Z148" s="34">
        <f>IFERROR(VLOOKUP(B148,'[1]1-BASE'!D$1:DA$65536,31,0),"")</f>
        <v>0</v>
      </c>
      <c r="AA148" s="34">
        <f>IFERROR(VLOOKUP(B148,'[1]1-BASE'!D$1:DA$65536,32,0),"")</f>
        <v>0</v>
      </c>
      <c r="AB148" s="34">
        <f>IFERROR(VLOOKUP(B148,'[1]1-BASE'!D$1:DA$65536,33,0),"")</f>
        <v>0</v>
      </c>
      <c r="AC148" s="34">
        <f>IFERROR(VLOOKUP(B148,'[1]1-BASE'!D$1:DA$65536,34,0),"")</f>
        <v>0</v>
      </c>
      <c r="AD148" s="34">
        <f>IFERROR(VLOOKUP(B148,'[1]1-BASE'!D$1:DA$65536,35,0),"")</f>
        <v>0</v>
      </c>
      <c r="AE148" s="34">
        <f>IFERROR(VLOOKUP(B148,'[1]1-BASE'!D$1:DA$65536,36,0),"")</f>
        <v>0</v>
      </c>
      <c r="AF148" s="34">
        <f>IFERROR(VLOOKUP(B148,'[1]1-BASE'!D$1:DA$65536,37,0),"")</f>
        <v>0</v>
      </c>
      <c r="AG148" s="34">
        <f>IFERROR(VLOOKUP(B148,'[1]1-BASE'!D$1:DA$65536,38,0),"")</f>
        <v>0</v>
      </c>
      <c r="AH148" s="34">
        <f>IFERROR(VLOOKUP(B148,'[1]1-BASE'!D$1:DA$65536,39,0),"")</f>
        <v>0</v>
      </c>
      <c r="AI148" s="34">
        <f>IFERROR(VLOOKUP(B148,'[1]1-BASE'!D$1:DA$65536,40,0),"")</f>
        <v>0</v>
      </c>
      <c r="AJ148" s="34">
        <f>IFERROR(VLOOKUP(B148,'[1]1-BASE'!D$1:DA$65536,41,0),"")</f>
        <v>0</v>
      </c>
      <c r="AK148" s="34">
        <f>IFERROR(VLOOKUP(B148,'[1]1-BASE'!D$1:DA$65536,42,0),"")</f>
        <v>0</v>
      </c>
      <c r="AL148" s="34">
        <f>IFERROR(VLOOKUP(B148,'[1]1-BASE'!D$1:DA$65536,43,0),"")</f>
        <v>0</v>
      </c>
      <c r="AM148" s="34">
        <f>IFERROR(VLOOKUP(B148,'[1]1-BASE'!D$1:DA$65536,44,0),"")</f>
        <v>0</v>
      </c>
      <c r="AN148" s="34">
        <f>IFERROR(VLOOKUP(B148,'[1]1-BASE'!D$1:DA$65536,45,0),"")</f>
        <v>0</v>
      </c>
      <c r="AO148" s="34">
        <f>IFERROR(VLOOKUP(B148,'[1]1-BASE'!D$1:DA$65536,46,0),"")</f>
        <v>0</v>
      </c>
      <c r="AP148" s="34">
        <f>IFERROR(VLOOKUP(B148,'[1]1-BASE'!D$1:DA$65536,47,0),"")</f>
        <v>0</v>
      </c>
      <c r="AQ148" s="34">
        <f>IFERROR(VLOOKUP(B148,'[1]1-BASE'!D$1:DA$65536,48,0),"")</f>
        <v>0</v>
      </c>
      <c r="AR148" s="34">
        <f>IFERROR(VLOOKUP(B148,'[1]1-BASE'!D$1:DA$65536,49,0),"")</f>
        <v>0</v>
      </c>
      <c r="AS148" s="34">
        <f>IFERROR(VLOOKUP(B148,'[1]1-BASE'!D$1:DA$65536,50,0),"")</f>
        <v>0</v>
      </c>
      <c r="AT148" s="34">
        <f>IFERROR(VLOOKUP(B148,'[1]1-BASE'!D$1:DA$65536,51,0),"")</f>
        <v>0</v>
      </c>
      <c r="AU148" s="34">
        <f>IFERROR(VLOOKUP(B148,'[1]1-BASE'!D$1:DA$65536,52,0),"")</f>
        <v>0</v>
      </c>
      <c r="AV148" s="34">
        <f>IFERROR(VLOOKUP(B148,'[1]1-BASE'!D$1:DA$65536,53,0),"")</f>
        <v>0</v>
      </c>
      <c r="AW148" s="34">
        <f>IFERROR(VLOOKUP(B148,'[1]1-BASE'!D$1:DA$65536,54,0),"")</f>
        <v>0</v>
      </c>
      <c r="AX148" s="34">
        <f>IFERROR(VLOOKUP(B148,'[1]1-BASE'!D$1:DA$65536,55,0),"")</f>
        <v>0</v>
      </c>
      <c r="AY148" s="34">
        <f>IFERROR(VLOOKUP(B148,'[1]1-BASE'!D$1:DA$65536,87,0),"")</f>
        <v>0</v>
      </c>
      <c r="AZ148" s="34">
        <f>IFERROR(VLOOKUP(B148,'[1]1-BASE'!D$1:DA$65536,86,0),"")</f>
        <v>0</v>
      </c>
      <c r="BA148" s="34">
        <f>IFERROR(VLOOKUP(B148,'[1]1-BASE'!D$1:DA$65536,76,0),"")</f>
        <v>0</v>
      </c>
      <c r="BB148" s="34">
        <f>IFERROR(VLOOKUP(B148,'[1]1-BASE'!D$1:DA$65536,77,0),"")</f>
        <v>0</v>
      </c>
      <c r="BC148" s="34">
        <f>IFERROR(VLOOKUP(B148,'[1]1-BASE'!D$1:DA$65536,78,0),"")</f>
        <v>0</v>
      </c>
      <c r="BD148" s="34">
        <f>IFERROR(VLOOKUP(B148,'[1]1-BASE'!D$1:DA$65536,79,0),"")</f>
        <v>0</v>
      </c>
      <c r="BE148" s="34">
        <f>IFERROR(VLOOKUP(B148,'[1]1-BASE'!D$1:DA$65536,80,0),"")</f>
        <v>0</v>
      </c>
      <c r="BF148" s="34">
        <f>IFERROR(VLOOKUP(B148,'[1]1-BASE'!D$1:DA$65536,83,0),"")</f>
        <v>0</v>
      </c>
      <c r="BG148" s="34">
        <f>IFERROR(VLOOKUP(B148,'[1]1-BASE'!D$1:DA$65536,84,0),"")</f>
        <v>0</v>
      </c>
      <c r="BH148" s="34">
        <f>IFERROR(VLOOKUP(B148,'[1]1-BASE'!D$1:DA$65536,81,0),"")</f>
        <v>0</v>
      </c>
      <c r="BI148" s="34">
        <f>IFERROR(VLOOKUP(B148,'[1]1-BASE'!D$1:DA$65536,85,0),"")</f>
        <v>0</v>
      </c>
      <c r="BJ148" s="34">
        <f>IFERROR(VLOOKUP(B148,'[1]1-BASE'!D$1:DA$65536,56,0),"")</f>
        <v>0</v>
      </c>
      <c r="BK148" s="34">
        <f>IFERROR(VLOOKUP(B148,'[1]1-BASE'!D$1:DA$65536,58,0),"")</f>
        <v>0</v>
      </c>
      <c r="BL148" s="34">
        <f>IFERROR(VLOOKUP(B148,'[1]1-BASE'!D$1:DA$65536,59,0),"")</f>
        <v>0</v>
      </c>
      <c r="BM148" s="34">
        <f>IFERROR(VLOOKUP(B148,'[1]1-BASE'!D$1:DA$65536,61,0),"")</f>
        <v>0</v>
      </c>
      <c r="BN148" s="34">
        <f>IFERROR(VLOOKUP(B148,'[1]1-BASE'!D$1:DA$65536,63,0),"")</f>
        <v>0</v>
      </c>
      <c r="BO148" s="34">
        <f>IFERROR(VLOOKUP(B148,'[1]1-BASE'!D$1:DA$65536,65,0),"")</f>
        <v>0</v>
      </c>
      <c r="BP148" s="34">
        <f>IFERROR(VLOOKUP(B148,'[1]1-BASE'!D$1:DA$65536,57,0),"")</f>
        <v>0</v>
      </c>
      <c r="BQ148" s="34">
        <f>IFERROR(VLOOKUP(B148,'[1]1-BASE'!D$1:DA$65536,60,0),"")</f>
        <v>0</v>
      </c>
      <c r="BR148" s="34">
        <f>IFERROR(VLOOKUP(B148,'[1]1-BASE'!D$1:DA$65536,62,0),"")</f>
        <v>0</v>
      </c>
      <c r="BS148" s="34">
        <f>IFERROR(VLOOKUP(B148,'[1]1-BASE'!D$1:DA$65536,64,0),"")</f>
        <v>0</v>
      </c>
      <c r="BT148" s="34">
        <f>IFERROR(VLOOKUP(B148,'[1]1-BASE'!D$1:DA$65536,66,0),"")</f>
        <v>0</v>
      </c>
      <c r="BU148" s="34">
        <f>IFERROR(VLOOKUP(B148,'[1]1-BASE'!D$1:DA$65536,67,0),"")</f>
        <v>0</v>
      </c>
      <c r="BV148" s="34">
        <f>IFERROR(VLOOKUP(B148,'[1]1-BASE'!D$1:DA$65536,68,0),"")</f>
        <v>0</v>
      </c>
      <c r="BW148" s="34">
        <f>IFERROR(VLOOKUP(B148,'[1]1-BASE'!D$1:DA$65536,69,0),"")</f>
        <v>0</v>
      </c>
      <c r="BX148" s="34">
        <f>IFERROR(VLOOKUP(B148,'[1]1-BASE'!D$1:DA$65536,70,0),"")</f>
        <v>0</v>
      </c>
      <c r="BY148" s="34">
        <f>IFERROR(VLOOKUP(B148,'[1]1-BASE'!D$1:DA$65536,71,0),"")</f>
        <v>0</v>
      </c>
      <c r="BZ148" s="34">
        <f>IFERROR(VLOOKUP(B148,'[1]1-BASE'!D$1:DA$65536,72,0),"")</f>
        <v>0</v>
      </c>
      <c r="CA148" s="34">
        <f>IFERROR(VLOOKUP(B148,'[1]1-BASE'!D$1:DA$65536,73,0),"")</f>
        <v>0</v>
      </c>
      <c r="CB148" s="34">
        <f>IFERROR(VLOOKUP(B148,'[1]1-BASE'!D$1:DA$65536,74,0),"")</f>
        <v>0</v>
      </c>
      <c r="CC148" s="34">
        <f>IFERROR(VLOOKUP(B148,'[1]1-BASE'!D$1:DA$65536,75,0),"")</f>
        <v>0</v>
      </c>
      <c r="CD148" s="34">
        <f>IFERROR(VLOOKUP(B148,'[1]1-BASE'!D$1:DA$65536,82,0),"")</f>
        <v>11</v>
      </c>
    </row>
    <row r="149" spans="1:82" s="35" customFormat="1" ht="75" customHeight="1">
      <c r="A149" s="27"/>
      <c r="B149" s="28" t="s">
        <v>252</v>
      </c>
      <c r="C149" s="29" t="str">
        <f>IFERROR(VLOOKUP(B149,'[1]1-BASE'!D$1:CB$65536,2,0),"")</f>
        <v>303WER0</v>
      </c>
      <c r="D149" s="29" t="str">
        <f>IFERROR(VLOOKUP(B149,'[1]1-BASE'!D$1:CB$65536,3,0),"")</f>
        <v>ZOLPIPY SWIMMING SHORT</v>
      </c>
      <c r="E149" s="29" t="str">
        <f>IFERROR(VLOOKUP(B149,'[1]1-BASE'!D$1:CB$65536,4,0),"")</f>
        <v>902</v>
      </c>
      <c r="F149" s="29" t="str">
        <f>IFERROR(VLOOKUP(B149,'[1]1-BASE'!D$1:CB$65536,5,0),"")</f>
        <v>RED/BLUE MARINE</v>
      </c>
      <c r="G149" s="27" t="str">
        <f>IFERROR(VLOOKUP(B149,'[1]1-BASE'!D$1:CB$65536,15,0),"")</f>
        <v>ETE 2018</v>
      </c>
      <c r="H149" s="27" t="str">
        <f>IFERROR(VLOOKUP(B149,'[1]1-BASE'!D$1:CB$65536,17,0),"")</f>
        <v>MAN</v>
      </c>
      <c r="I149" s="30">
        <f>IFERROR(VLOOKUP(B149,'[1]1-BASE'!D$1:CB$65536,7,0),"")</f>
        <v>18</v>
      </c>
      <c r="J149" s="31">
        <f t="shared" si="4"/>
        <v>9</v>
      </c>
      <c r="K149" s="30">
        <f>IFERROR(VLOOKUP(B149,'[1]1-BASE'!D$1:CB$65536,8,0),"")</f>
        <v>0</v>
      </c>
      <c r="L149" s="31">
        <f t="shared" si="5"/>
        <v>0</v>
      </c>
      <c r="M149" s="29" t="str">
        <f>IFERROR(VLOOKUP(B149,'[1]1-BASE'!D$1:CB$65536,18,0),"")</f>
        <v>10Y-2|12Y-3|14Y-3|6Y-1|8Y-1</v>
      </c>
      <c r="N149" s="32" t="str">
        <f>IFERROR(VLOOKUP(B149,'[1]1-BASE'!D$1:CB$65536,19,0),"")</f>
        <v>C10K</v>
      </c>
      <c r="O149" s="32">
        <f>IFERROR(VLOOKUP(B149,'[1]1-BASE'!D$1:CB$65536,20,0),"")</f>
        <v>130</v>
      </c>
      <c r="P149" s="33">
        <f>IFERROR(VLOOKUP(B149,'[1]1-BASE'!D$1:CB$65536,21,0),"")</f>
        <v>13</v>
      </c>
      <c r="Q149" s="34">
        <f>IFERROR(VLOOKUP(B149,'[1]1-BASE'!D$1:DA$65536,22,0),"")</f>
        <v>0</v>
      </c>
      <c r="R149" s="34">
        <f>IFERROR(VLOOKUP(B149,'[1]1-BASE'!D$1:DA$65536,23,0),"")</f>
        <v>0</v>
      </c>
      <c r="S149" s="34">
        <f>IFERROR(VLOOKUP(B149,'[1]1-BASE'!D$1:DA$65536,24,0),"")</f>
        <v>0</v>
      </c>
      <c r="T149" s="34">
        <f>IFERROR(VLOOKUP(B149,'[1]1-BASE'!D$1:DA$65536,25,0),"")</f>
        <v>0</v>
      </c>
      <c r="U149" s="34">
        <f>IFERROR(VLOOKUP(B149,'[1]1-BASE'!D$1:DA$65536,26,0),"")</f>
        <v>0</v>
      </c>
      <c r="V149" s="34">
        <f>IFERROR(VLOOKUP(B149,'[1]1-BASE'!D$1:DA$65536,27,0),"")</f>
        <v>0</v>
      </c>
      <c r="W149" s="34">
        <f>IFERROR(VLOOKUP(B149,'[1]1-BASE'!D$1:DA$65536,28,0),"")</f>
        <v>0</v>
      </c>
      <c r="X149" s="34">
        <f>IFERROR(VLOOKUP(B149,'[1]1-BASE'!D$1:DA$65536,29,0),"")</f>
        <v>0</v>
      </c>
      <c r="Y149" s="34">
        <f>IFERROR(VLOOKUP(B149,'[1]1-BASE'!D$1:DA$65536,30,0),"")</f>
        <v>0</v>
      </c>
      <c r="Z149" s="34">
        <f>IFERROR(VLOOKUP(B149,'[1]1-BASE'!D$1:DA$65536,31,0),"")</f>
        <v>0</v>
      </c>
      <c r="AA149" s="34">
        <f>IFERROR(VLOOKUP(B149,'[1]1-BASE'!D$1:DA$65536,32,0),"")</f>
        <v>0</v>
      </c>
      <c r="AB149" s="34">
        <f>IFERROR(VLOOKUP(B149,'[1]1-BASE'!D$1:DA$65536,33,0),"")</f>
        <v>0</v>
      </c>
      <c r="AC149" s="34">
        <f>IFERROR(VLOOKUP(B149,'[1]1-BASE'!D$1:DA$65536,34,0),"")</f>
        <v>0</v>
      </c>
      <c r="AD149" s="34">
        <f>IFERROR(VLOOKUP(B149,'[1]1-BASE'!D$1:DA$65536,35,0),"")</f>
        <v>0</v>
      </c>
      <c r="AE149" s="34">
        <f>IFERROR(VLOOKUP(B149,'[1]1-BASE'!D$1:DA$65536,36,0),"")</f>
        <v>0</v>
      </c>
      <c r="AF149" s="34">
        <f>IFERROR(VLOOKUP(B149,'[1]1-BASE'!D$1:DA$65536,37,0),"")</f>
        <v>0</v>
      </c>
      <c r="AG149" s="34">
        <f>IFERROR(VLOOKUP(B149,'[1]1-BASE'!D$1:DA$65536,38,0),"")</f>
        <v>0</v>
      </c>
      <c r="AH149" s="34">
        <f>IFERROR(VLOOKUP(B149,'[1]1-BASE'!D$1:DA$65536,39,0),"")</f>
        <v>0</v>
      </c>
      <c r="AI149" s="34">
        <f>IFERROR(VLOOKUP(B149,'[1]1-BASE'!D$1:DA$65536,40,0),"")</f>
        <v>0</v>
      </c>
      <c r="AJ149" s="34">
        <f>IFERROR(VLOOKUP(B149,'[1]1-BASE'!D$1:DA$65536,41,0),"")</f>
        <v>0</v>
      </c>
      <c r="AK149" s="34">
        <f>IFERROR(VLOOKUP(B149,'[1]1-BASE'!D$1:DA$65536,42,0),"")</f>
        <v>0</v>
      </c>
      <c r="AL149" s="34">
        <f>IFERROR(VLOOKUP(B149,'[1]1-BASE'!D$1:DA$65536,43,0),"")</f>
        <v>0</v>
      </c>
      <c r="AM149" s="34">
        <f>IFERROR(VLOOKUP(B149,'[1]1-BASE'!D$1:DA$65536,44,0),"")</f>
        <v>0</v>
      </c>
      <c r="AN149" s="34">
        <f>IFERROR(VLOOKUP(B149,'[1]1-BASE'!D$1:DA$65536,45,0),"")</f>
        <v>0</v>
      </c>
      <c r="AO149" s="34">
        <f>IFERROR(VLOOKUP(B149,'[1]1-BASE'!D$1:DA$65536,46,0),"")</f>
        <v>0</v>
      </c>
      <c r="AP149" s="34">
        <f>IFERROR(VLOOKUP(B149,'[1]1-BASE'!D$1:DA$65536,47,0),"")</f>
        <v>0</v>
      </c>
      <c r="AQ149" s="34">
        <f>IFERROR(VLOOKUP(B149,'[1]1-BASE'!D$1:DA$65536,48,0),"")</f>
        <v>0</v>
      </c>
      <c r="AR149" s="34">
        <f>IFERROR(VLOOKUP(B149,'[1]1-BASE'!D$1:DA$65536,49,0),"")</f>
        <v>0</v>
      </c>
      <c r="AS149" s="34">
        <f>IFERROR(VLOOKUP(B149,'[1]1-BASE'!D$1:DA$65536,50,0),"")</f>
        <v>0</v>
      </c>
      <c r="AT149" s="34">
        <f>IFERROR(VLOOKUP(B149,'[1]1-BASE'!D$1:DA$65536,51,0),"")</f>
        <v>0</v>
      </c>
      <c r="AU149" s="34">
        <f>IFERROR(VLOOKUP(B149,'[1]1-BASE'!D$1:DA$65536,52,0),"")</f>
        <v>0</v>
      </c>
      <c r="AV149" s="34">
        <f>IFERROR(VLOOKUP(B149,'[1]1-BASE'!D$1:DA$65536,53,0),"")</f>
        <v>0</v>
      </c>
      <c r="AW149" s="34">
        <f>IFERROR(VLOOKUP(B149,'[1]1-BASE'!D$1:DA$65536,54,0),"")</f>
        <v>0</v>
      </c>
      <c r="AX149" s="34">
        <f>IFERROR(VLOOKUP(B149,'[1]1-BASE'!D$1:DA$65536,55,0),"")</f>
        <v>0</v>
      </c>
      <c r="AY149" s="34">
        <f>IFERROR(VLOOKUP(B149,'[1]1-BASE'!D$1:DA$65536,87,0),"")</f>
        <v>0</v>
      </c>
      <c r="AZ149" s="34">
        <f>IFERROR(VLOOKUP(B149,'[1]1-BASE'!D$1:DA$65536,86,0),"")</f>
        <v>0</v>
      </c>
      <c r="BA149" s="34">
        <f>IFERROR(VLOOKUP(B149,'[1]1-BASE'!D$1:DA$65536,76,0),"")</f>
        <v>0</v>
      </c>
      <c r="BB149" s="34">
        <f>IFERROR(VLOOKUP(B149,'[1]1-BASE'!D$1:DA$65536,77,0),"")</f>
        <v>0</v>
      </c>
      <c r="BC149" s="34">
        <f>IFERROR(VLOOKUP(B149,'[1]1-BASE'!D$1:DA$65536,78,0),"")</f>
        <v>0</v>
      </c>
      <c r="BD149" s="34">
        <f>IFERROR(VLOOKUP(B149,'[1]1-BASE'!D$1:DA$65536,79,0),"")</f>
        <v>0</v>
      </c>
      <c r="BE149" s="34">
        <f>IFERROR(VLOOKUP(B149,'[1]1-BASE'!D$1:DA$65536,80,0),"")</f>
        <v>0</v>
      </c>
      <c r="BF149" s="34">
        <f>IFERROR(VLOOKUP(B149,'[1]1-BASE'!D$1:DA$65536,83,0),"")</f>
        <v>0</v>
      </c>
      <c r="BG149" s="34">
        <f>IFERROR(VLOOKUP(B149,'[1]1-BASE'!D$1:DA$65536,84,0),"")</f>
        <v>0</v>
      </c>
      <c r="BH149" s="34">
        <f>IFERROR(VLOOKUP(B149,'[1]1-BASE'!D$1:DA$65536,81,0),"")</f>
        <v>0</v>
      </c>
      <c r="BI149" s="34">
        <f>IFERROR(VLOOKUP(B149,'[1]1-BASE'!D$1:DA$65536,85,0),"")</f>
        <v>0</v>
      </c>
      <c r="BJ149" s="34">
        <f>IFERROR(VLOOKUP(B149,'[1]1-BASE'!D$1:DA$65536,56,0),"")</f>
        <v>0</v>
      </c>
      <c r="BK149" s="34">
        <f>IFERROR(VLOOKUP(B149,'[1]1-BASE'!D$1:DA$65536,58,0),"")</f>
        <v>0</v>
      </c>
      <c r="BL149" s="34">
        <f>IFERROR(VLOOKUP(B149,'[1]1-BASE'!D$1:DA$65536,59,0),"")</f>
        <v>0</v>
      </c>
      <c r="BM149" s="34">
        <f>IFERROR(VLOOKUP(B149,'[1]1-BASE'!D$1:DA$65536,61,0),"")</f>
        <v>0</v>
      </c>
      <c r="BN149" s="34">
        <f>IFERROR(VLOOKUP(B149,'[1]1-BASE'!D$1:DA$65536,63,0),"")</f>
        <v>0</v>
      </c>
      <c r="BO149" s="34">
        <f>IFERROR(VLOOKUP(B149,'[1]1-BASE'!D$1:DA$65536,65,0),"")</f>
        <v>0</v>
      </c>
      <c r="BP149" s="34">
        <f>IFERROR(VLOOKUP(B149,'[1]1-BASE'!D$1:DA$65536,57,0),"")</f>
        <v>0</v>
      </c>
      <c r="BQ149" s="34">
        <f>IFERROR(VLOOKUP(B149,'[1]1-BASE'!D$1:DA$65536,60,0),"")</f>
        <v>0</v>
      </c>
      <c r="BR149" s="34">
        <f>IFERROR(VLOOKUP(B149,'[1]1-BASE'!D$1:DA$65536,62,0),"")</f>
        <v>0</v>
      </c>
      <c r="BS149" s="34">
        <f>IFERROR(VLOOKUP(B149,'[1]1-BASE'!D$1:DA$65536,64,0),"")</f>
        <v>0</v>
      </c>
      <c r="BT149" s="34">
        <f>IFERROR(VLOOKUP(B149,'[1]1-BASE'!D$1:DA$65536,66,0),"")</f>
        <v>0</v>
      </c>
      <c r="BU149" s="34">
        <f>IFERROR(VLOOKUP(B149,'[1]1-BASE'!D$1:DA$65536,67,0),"")</f>
        <v>0</v>
      </c>
      <c r="BV149" s="34">
        <f>IFERROR(VLOOKUP(B149,'[1]1-BASE'!D$1:DA$65536,68,0),"")</f>
        <v>0</v>
      </c>
      <c r="BW149" s="34">
        <f>IFERROR(VLOOKUP(B149,'[1]1-BASE'!D$1:DA$65536,69,0),"")</f>
        <v>0</v>
      </c>
      <c r="BX149" s="34">
        <f>IFERROR(VLOOKUP(B149,'[1]1-BASE'!D$1:DA$65536,70,0),"")</f>
        <v>0</v>
      </c>
      <c r="BY149" s="34">
        <f>IFERROR(VLOOKUP(B149,'[1]1-BASE'!D$1:DA$65536,71,0),"")</f>
        <v>0</v>
      </c>
      <c r="BZ149" s="34">
        <f>IFERROR(VLOOKUP(B149,'[1]1-BASE'!D$1:DA$65536,72,0),"")</f>
        <v>0</v>
      </c>
      <c r="CA149" s="34">
        <f>IFERROR(VLOOKUP(B149,'[1]1-BASE'!D$1:DA$65536,73,0),"")</f>
        <v>0</v>
      </c>
      <c r="CB149" s="34">
        <f>IFERROR(VLOOKUP(B149,'[1]1-BASE'!D$1:DA$65536,74,0),"")</f>
        <v>0</v>
      </c>
      <c r="CC149" s="34">
        <f>IFERROR(VLOOKUP(B149,'[1]1-BASE'!D$1:DA$65536,75,0),"")</f>
        <v>0</v>
      </c>
      <c r="CD149" s="34">
        <f>IFERROR(VLOOKUP(B149,'[1]1-BASE'!D$1:DA$65536,82,0),"")</f>
        <v>13</v>
      </c>
    </row>
    <row r="150" spans="1:82" s="35" customFormat="1" ht="75" customHeight="1">
      <c r="A150" s="27"/>
      <c r="B150" s="28" t="s">
        <v>253</v>
      </c>
      <c r="C150" s="29" t="str">
        <f>IFERROR(VLOOKUP(B150,'[1]1-BASE'!D$1:CB$65536,2,0),"")</f>
        <v>303WER0</v>
      </c>
      <c r="D150" s="29" t="str">
        <f>IFERROR(VLOOKUP(B150,'[1]1-BASE'!D$1:CB$65536,3,0),"")</f>
        <v>ZOLPIPY SWIMMING SHORT</v>
      </c>
      <c r="E150" s="29" t="str">
        <f>IFERROR(VLOOKUP(B150,'[1]1-BASE'!D$1:CB$65536,4,0),"")</f>
        <v>903</v>
      </c>
      <c r="F150" s="29" t="str">
        <f>IFERROR(VLOOKUP(B150,'[1]1-BASE'!D$1:CB$65536,5,0),"")</f>
        <v>BLACK/GOLD</v>
      </c>
      <c r="G150" s="27" t="str">
        <f>IFERROR(VLOOKUP(B150,'[1]1-BASE'!D$1:CB$65536,15,0),"")</f>
        <v>ETE 2018</v>
      </c>
      <c r="H150" s="27" t="str">
        <f>IFERROR(VLOOKUP(B150,'[1]1-BASE'!D$1:CB$65536,17,0),"")</f>
        <v>MAN</v>
      </c>
      <c r="I150" s="30">
        <f>IFERROR(VLOOKUP(B150,'[1]1-BASE'!D$1:CB$65536,7,0),"")</f>
        <v>18</v>
      </c>
      <c r="J150" s="31">
        <f t="shared" si="4"/>
        <v>9</v>
      </c>
      <c r="K150" s="30">
        <f>IFERROR(VLOOKUP(B150,'[1]1-BASE'!D$1:CB$65536,8,0),"")</f>
        <v>0</v>
      </c>
      <c r="L150" s="31">
        <f t="shared" si="5"/>
        <v>0</v>
      </c>
      <c r="M150" s="29" t="str">
        <f>IFERROR(VLOOKUP(B150,'[1]1-BASE'!D$1:CB$65536,18,0),"")</f>
        <v>10Y-2|12Y-3|14Y-3|6Y-1|8Y-1</v>
      </c>
      <c r="N150" s="32" t="str">
        <f>IFERROR(VLOOKUP(B150,'[1]1-BASE'!D$1:CB$65536,19,0),"")</f>
        <v>C10K</v>
      </c>
      <c r="O150" s="32">
        <f>IFERROR(VLOOKUP(B150,'[1]1-BASE'!D$1:CB$65536,20,0),"")</f>
        <v>130</v>
      </c>
      <c r="P150" s="33">
        <f>IFERROR(VLOOKUP(B150,'[1]1-BASE'!D$1:CB$65536,21,0),"")</f>
        <v>13</v>
      </c>
      <c r="Q150" s="34">
        <f>IFERROR(VLOOKUP(B150,'[1]1-BASE'!D$1:DA$65536,22,0),"")</f>
        <v>0</v>
      </c>
      <c r="R150" s="34">
        <f>IFERROR(VLOOKUP(B150,'[1]1-BASE'!D$1:DA$65536,23,0),"")</f>
        <v>0</v>
      </c>
      <c r="S150" s="34">
        <f>IFERROR(VLOOKUP(B150,'[1]1-BASE'!D$1:DA$65536,24,0),"")</f>
        <v>0</v>
      </c>
      <c r="T150" s="34">
        <f>IFERROR(VLOOKUP(B150,'[1]1-BASE'!D$1:DA$65536,25,0),"")</f>
        <v>0</v>
      </c>
      <c r="U150" s="34">
        <f>IFERROR(VLOOKUP(B150,'[1]1-BASE'!D$1:DA$65536,26,0),"")</f>
        <v>0</v>
      </c>
      <c r="V150" s="34">
        <f>IFERROR(VLOOKUP(B150,'[1]1-BASE'!D$1:DA$65536,27,0),"")</f>
        <v>0</v>
      </c>
      <c r="W150" s="34">
        <f>IFERROR(VLOOKUP(B150,'[1]1-BASE'!D$1:DA$65536,28,0),"")</f>
        <v>0</v>
      </c>
      <c r="X150" s="34">
        <f>IFERROR(VLOOKUP(B150,'[1]1-BASE'!D$1:DA$65536,29,0),"")</f>
        <v>0</v>
      </c>
      <c r="Y150" s="34">
        <f>IFERROR(VLOOKUP(B150,'[1]1-BASE'!D$1:DA$65536,30,0),"")</f>
        <v>0</v>
      </c>
      <c r="Z150" s="34">
        <f>IFERROR(VLOOKUP(B150,'[1]1-BASE'!D$1:DA$65536,31,0),"")</f>
        <v>0</v>
      </c>
      <c r="AA150" s="34">
        <f>IFERROR(VLOOKUP(B150,'[1]1-BASE'!D$1:DA$65536,32,0),"")</f>
        <v>0</v>
      </c>
      <c r="AB150" s="34">
        <f>IFERROR(VLOOKUP(B150,'[1]1-BASE'!D$1:DA$65536,33,0),"")</f>
        <v>0</v>
      </c>
      <c r="AC150" s="34">
        <f>IFERROR(VLOOKUP(B150,'[1]1-BASE'!D$1:DA$65536,34,0),"")</f>
        <v>0</v>
      </c>
      <c r="AD150" s="34">
        <f>IFERROR(VLOOKUP(B150,'[1]1-BASE'!D$1:DA$65536,35,0),"")</f>
        <v>0</v>
      </c>
      <c r="AE150" s="34">
        <f>IFERROR(VLOOKUP(B150,'[1]1-BASE'!D$1:DA$65536,36,0),"")</f>
        <v>0</v>
      </c>
      <c r="AF150" s="34">
        <f>IFERROR(VLOOKUP(B150,'[1]1-BASE'!D$1:DA$65536,37,0),"")</f>
        <v>0</v>
      </c>
      <c r="AG150" s="34">
        <f>IFERROR(VLOOKUP(B150,'[1]1-BASE'!D$1:DA$65536,38,0),"")</f>
        <v>0</v>
      </c>
      <c r="AH150" s="34">
        <f>IFERROR(VLOOKUP(B150,'[1]1-BASE'!D$1:DA$65536,39,0),"")</f>
        <v>0</v>
      </c>
      <c r="AI150" s="34">
        <f>IFERROR(VLOOKUP(B150,'[1]1-BASE'!D$1:DA$65536,40,0),"")</f>
        <v>0</v>
      </c>
      <c r="AJ150" s="34">
        <f>IFERROR(VLOOKUP(B150,'[1]1-BASE'!D$1:DA$65536,41,0),"")</f>
        <v>0</v>
      </c>
      <c r="AK150" s="34">
        <f>IFERROR(VLOOKUP(B150,'[1]1-BASE'!D$1:DA$65536,42,0),"")</f>
        <v>0</v>
      </c>
      <c r="AL150" s="34">
        <f>IFERROR(VLOOKUP(B150,'[1]1-BASE'!D$1:DA$65536,43,0),"")</f>
        <v>0</v>
      </c>
      <c r="AM150" s="34">
        <f>IFERROR(VLOOKUP(B150,'[1]1-BASE'!D$1:DA$65536,44,0),"")</f>
        <v>0</v>
      </c>
      <c r="AN150" s="34">
        <f>IFERROR(VLOOKUP(B150,'[1]1-BASE'!D$1:DA$65536,45,0),"")</f>
        <v>0</v>
      </c>
      <c r="AO150" s="34">
        <f>IFERROR(VLOOKUP(B150,'[1]1-BASE'!D$1:DA$65536,46,0),"")</f>
        <v>0</v>
      </c>
      <c r="AP150" s="34">
        <f>IFERROR(VLOOKUP(B150,'[1]1-BASE'!D$1:DA$65536,47,0),"")</f>
        <v>0</v>
      </c>
      <c r="AQ150" s="34">
        <f>IFERROR(VLOOKUP(B150,'[1]1-BASE'!D$1:DA$65536,48,0),"")</f>
        <v>0</v>
      </c>
      <c r="AR150" s="34">
        <f>IFERROR(VLOOKUP(B150,'[1]1-BASE'!D$1:DA$65536,49,0),"")</f>
        <v>0</v>
      </c>
      <c r="AS150" s="34">
        <f>IFERROR(VLOOKUP(B150,'[1]1-BASE'!D$1:DA$65536,50,0),"")</f>
        <v>0</v>
      </c>
      <c r="AT150" s="34">
        <f>IFERROR(VLOOKUP(B150,'[1]1-BASE'!D$1:DA$65536,51,0),"")</f>
        <v>0</v>
      </c>
      <c r="AU150" s="34">
        <f>IFERROR(VLOOKUP(B150,'[1]1-BASE'!D$1:DA$65536,52,0),"")</f>
        <v>0</v>
      </c>
      <c r="AV150" s="34">
        <f>IFERROR(VLOOKUP(B150,'[1]1-BASE'!D$1:DA$65536,53,0),"")</f>
        <v>0</v>
      </c>
      <c r="AW150" s="34">
        <f>IFERROR(VLOOKUP(B150,'[1]1-BASE'!D$1:DA$65536,54,0),"")</f>
        <v>0</v>
      </c>
      <c r="AX150" s="34">
        <f>IFERROR(VLOOKUP(B150,'[1]1-BASE'!D$1:DA$65536,55,0),"")</f>
        <v>0</v>
      </c>
      <c r="AY150" s="34">
        <f>IFERROR(VLOOKUP(B150,'[1]1-BASE'!D$1:DA$65536,87,0),"")</f>
        <v>0</v>
      </c>
      <c r="AZ150" s="34">
        <f>IFERROR(VLOOKUP(B150,'[1]1-BASE'!D$1:DA$65536,86,0),"")</f>
        <v>0</v>
      </c>
      <c r="BA150" s="34">
        <f>IFERROR(VLOOKUP(B150,'[1]1-BASE'!D$1:DA$65536,76,0),"")</f>
        <v>0</v>
      </c>
      <c r="BB150" s="34">
        <f>IFERROR(VLOOKUP(B150,'[1]1-BASE'!D$1:DA$65536,77,0),"")</f>
        <v>0</v>
      </c>
      <c r="BC150" s="34">
        <f>IFERROR(VLOOKUP(B150,'[1]1-BASE'!D$1:DA$65536,78,0),"")</f>
        <v>0</v>
      </c>
      <c r="BD150" s="34">
        <f>IFERROR(VLOOKUP(B150,'[1]1-BASE'!D$1:DA$65536,79,0),"")</f>
        <v>0</v>
      </c>
      <c r="BE150" s="34">
        <f>IFERROR(VLOOKUP(B150,'[1]1-BASE'!D$1:DA$65536,80,0),"")</f>
        <v>0</v>
      </c>
      <c r="BF150" s="34">
        <f>IFERROR(VLOOKUP(B150,'[1]1-BASE'!D$1:DA$65536,83,0),"")</f>
        <v>0</v>
      </c>
      <c r="BG150" s="34">
        <f>IFERROR(VLOOKUP(B150,'[1]1-BASE'!D$1:DA$65536,84,0),"")</f>
        <v>0</v>
      </c>
      <c r="BH150" s="34">
        <f>IFERROR(VLOOKUP(B150,'[1]1-BASE'!D$1:DA$65536,81,0),"")</f>
        <v>0</v>
      </c>
      <c r="BI150" s="34">
        <f>IFERROR(VLOOKUP(B150,'[1]1-BASE'!D$1:DA$65536,85,0),"")</f>
        <v>0</v>
      </c>
      <c r="BJ150" s="34">
        <f>IFERROR(VLOOKUP(B150,'[1]1-BASE'!D$1:DA$65536,56,0),"")</f>
        <v>0</v>
      </c>
      <c r="BK150" s="34">
        <f>IFERROR(VLOOKUP(B150,'[1]1-BASE'!D$1:DA$65536,58,0),"")</f>
        <v>0</v>
      </c>
      <c r="BL150" s="34">
        <f>IFERROR(VLOOKUP(B150,'[1]1-BASE'!D$1:DA$65536,59,0),"")</f>
        <v>0</v>
      </c>
      <c r="BM150" s="34">
        <f>IFERROR(VLOOKUP(B150,'[1]1-BASE'!D$1:DA$65536,61,0),"")</f>
        <v>0</v>
      </c>
      <c r="BN150" s="34">
        <f>IFERROR(VLOOKUP(B150,'[1]1-BASE'!D$1:DA$65536,63,0),"")</f>
        <v>0</v>
      </c>
      <c r="BO150" s="34">
        <f>IFERROR(VLOOKUP(B150,'[1]1-BASE'!D$1:DA$65536,65,0),"")</f>
        <v>0</v>
      </c>
      <c r="BP150" s="34">
        <f>IFERROR(VLOOKUP(B150,'[1]1-BASE'!D$1:DA$65536,57,0),"")</f>
        <v>0</v>
      </c>
      <c r="BQ150" s="34">
        <f>IFERROR(VLOOKUP(B150,'[1]1-BASE'!D$1:DA$65536,60,0),"")</f>
        <v>0</v>
      </c>
      <c r="BR150" s="34">
        <f>IFERROR(VLOOKUP(B150,'[1]1-BASE'!D$1:DA$65536,62,0),"")</f>
        <v>0</v>
      </c>
      <c r="BS150" s="34">
        <f>IFERROR(VLOOKUP(B150,'[1]1-BASE'!D$1:DA$65536,64,0),"")</f>
        <v>0</v>
      </c>
      <c r="BT150" s="34">
        <f>IFERROR(VLOOKUP(B150,'[1]1-BASE'!D$1:DA$65536,66,0),"")</f>
        <v>0</v>
      </c>
      <c r="BU150" s="34">
        <f>IFERROR(VLOOKUP(B150,'[1]1-BASE'!D$1:DA$65536,67,0),"")</f>
        <v>0</v>
      </c>
      <c r="BV150" s="34">
        <f>IFERROR(VLOOKUP(B150,'[1]1-BASE'!D$1:DA$65536,68,0),"")</f>
        <v>0</v>
      </c>
      <c r="BW150" s="34">
        <f>IFERROR(VLOOKUP(B150,'[1]1-BASE'!D$1:DA$65536,69,0),"")</f>
        <v>0</v>
      </c>
      <c r="BX150" s="34">
        <f>IFERROR(VLOOKUP(B150,'[1]1-BASE'!D$1:DA$65536,70,0),"")</f>
        <v>0</v>
      </c>
      <c r="BY150" s="34">
        <f>IFERROR(VLOOKUP(B150,'[1]1-BASE'!D$1:DA$65536,71,0),"")</f>
        <v>0</v>
      </c>
      <c r="BZ150" s="34">
        <f>IFERROR(VLOOKUP(B150,'[1]1-BASE'!D$1:DA$65536,72,0),"")</f>
        <v>0</v>
      </c>
      <c r="CA150" s="34">
        <f>IFERROR(VLOOKUP(B150,'[1]1-BASE'!D$1:DA$65536,73,0),"")</f>
        <v>0</v>
      </c>
      <c r="CB150" s="34">
        <f>IFERROR(VLOOKUP(B150,'[1]1-BASE'!D$1:DA$65536,74,0),"")</f>
        <v>0</v>
      </c>
      <c r="CC150" s="34">
        <f>IFERROR(VLOOKUP(B150,'[1]1-BASE'!D$1:DA$65536,75,0),"")</f>
        <v>0</v>
      </c>
      <c r="CD150" s="34">
        <f>IFERROR(VLOOKUP(B150,'[1]1-BASE'!D$1:DA$65536,82,0),"")</f>
        <v>13</v>
      </c>
    </row>
    <row r="151" spans="1:82" s="35" customFormat="1" ht="75" customHeight="1">
      <c r="A151" s="27"/>
      <c r="B151" s="28" t="s">
        <v>254</v>
      </c>
      <c r="C151" s="29" t="str">
        <f>IFERROR(VLOOKUP(B151,'[1]1-BASE'!D$1:CB$65536,2,0),"")</f>
        <v>303WER0</v>
      </c>
      <c r="D151" s="29" t="str">
        <f>IFERROR(VLOOKUP(B151,'[1]1-BASE'!D$1:CB$65536,3,0),"")</f>
        <v>ZOLPIPY SWIMMING SHORT</v>
      </c>
      <c r="E151" s="29" t="str">
        <f>IFERROR(VLOOKUP(B151,'[1]1-BASE'!D$1:CB$65536,4,0),"")</f>
        <v>905</v>
      </c>
      <c r="F151" s="29" t="str">
        <f>IFERROR(VLOOKUP(B151,'[1]1-BASE'!D$1:CB$65536,5,0),"")</f>
        <v>BLUE MARINE/RED</v>
      </c>
      <c r="G151" s="27" t="str">
        <f>IFERROR(VLOOKUP(B151,'[1]1-BASE'!D$1:CB$65536,15,0),"")</f>
        <v>ETE 2018</v>
      </c>
      <c r="H151" s="27" t="str">
        <f>IFERROR(VLOOKUP(B151,'[1]1-BASE'!D$1:CB$65536,17,0),"")</f>
        <v>MAN</v>
      </c>
      <c r="I151" s="30">
        <f>IFERROR(VLOOKUP(B151,'[1]1-BASE'!D$1:CB$65536,7,0),"")</f>
        <v>18</v>
      </c>
      <c r="J151" s="31">
        <f t="shared" si="4"/>
        <v>9</v>
      </c>
      <c r="K151" s="30">
        <f>IFERROR(VLOOKUP(B151,'[1]1-BASE'!D$1:CB$65536,8,0),"")</f>
        <v>0</v>
      </c>
      <c r="L151" s="31">
        <f t="shared" si="5"/>
        <v>0</v>
      </c>
      <c r="M151" s="29" t="str">
        <f>IFERROR(VLOOKUP(B151,'[1]1-BASE'!D$1:CB$65536,18,0),"")</f>
        <v>10Y-2|12Y-3|14Y-3|6Y-1|8Y-1</v>
      </c>
      <c r="N151" s="32" t="str">
        <f>IFERROR(VLOOKUP(B151,'[1]1-BASE'!D$1:CB$65536,19,0),"")</f>
        <v>C10K</v>
      </c>
      <c r="O151" s="32">
        <f>IFERROR(VLOOKUP(B151,'[1]1-BASE'!D$1:CB$65536,20,0),"")</f>
        <v>70</v>
      </c>
      <c r="P151" s="33">
        <f>IFERROR(VLOOKUP(B151,'[1]1-BASE'!D$1:CB$65536,21,0),"")</f>
        <v>7</v>
      </c>
      <c r="Q151" s="34">
        <f>IFERROR(VLOOKUP(B151,'[1]1-BASE'!D$1:DA$65536,22,0),"")</f>
        <v>0</v>
      </c>
      <c r="R151" s="34">
        <f>IFERROR(VLOOKUP(B151,'[1]1-BASE'!D$1:DA$65536,23,0),"")</f>
        <v>0</v>
      </c>
      <c r="S151" s="34">
        <f>IFERROR(VLOOKUP(B151,'[1]1-BASE'!D$1:DA$65536,24,0),"")</f>
        <v>0</v>
      </c>
      <c r="T151" s="34">
        <f>IFERROR(VLOOKUP(B151,'[1]1-BASE'!D$1:DA$65536,25,0),"")</f>
        <v>0</v>
      </c>
      <c r="U151" s="34">
        <f>IFERROR(VLOOKUP(B151,'[1]1-BASE'!D$1:DA$65536,26,0),"")</f>
        <v>0</v>
      </c>
      <c r="V151" s="34">
        <f>IFERROR(VLOOKUP(B151,'[1]1-BASE'!D$1:DA$65536,27,0),"")</f>
        <v>0</v>
      </c>
      <c r="W151" s="34">
        <f>IFERROR(VLOOKUP(B151,'[1]1-BASE'!D$1:DA$65536,28,0),"")</f>
        <v>0</v>
      </c>
      <c r="X151" s="34">
        <f>IFERROR(VLOOKUP(B151,'[1]1-BASE'!D$1:DA$65536,29,0),"")</f>
        <v>0</v>
      </c>
      <c r="Y151" s="34">
        <f>IFERROR(VLOOKUP(B151,'[1]1-BASE'!D$1:DA$65536,30,0),"")</f>
        <v>0</v>
      </c>
      <c r="Z151" s="34">
        <f>IFERROR(VLOOKUP(B151,'[1]1-BASE'!D$1:DA$65536,31,0),"")</f>
        <v>0</v>
      </c>
      <c r="AA151" s="34">
        <f>IFERROR(VLOOKUP(B151,'[1]1-BASE'!D$1:DA$65536,32,0),"")</f>
        <v>0</v>
      </c>
      <c r="AB151" s="34">
        <f>IFERROR(VLOOKUP(B151,'[1]1-BASE'!D$1:DA$65536,33,0),"")</f>
        <v>0</v>
      </c>
      <c r="AC151" s="34">
        <f>IFERROR(VLOOKUP(B151,'[1]1-BASE'!D$1:DA$65536,34,0),"")</f>
        <v>0</v>
      </c>
      <c r="AD151" s="34">
        <f>IFERROR(VLOOKUP(B151,'[1]1-BASE'!D$1:DA$65536,35,0),"")</f>
        <v>0</v>
      </c>
      <c r="AE151" s="34">
        <f>IFERROR(VLOOKUP(B151,'[1]1-BASE'!D$1:DA$65536,36,0),"")</f>
        <v>0</v>
      </c>
      <c r="AF151" s="34">
        <f>IFERROR(VLOOKUP(B151,'[1]1-BASE'!D$1:DA$65536,37,0),"")</f>
        <v>0</v>
      </c>
      <c r="AG151" s="34">
        <f>IFERROR(VLOOKUP(B151,'[1]1-BASE'!D$1:DA$65536,38,0),"")</f>
        <v>0</v>
      </c>
      <c r="AH151" s="34">
        <f>IFERROR(VLOOKUP(B151,'[1]1-BASE'!D$1:DA$65536,39,0),"")</f>
        <v>0</v>
      </c>
      <c r="AI151" s="34">
        <f>IFERROR(VLOOKUP(B151,'[1]1-BASE'!D$1:DA$65536,40,0),"")</f>
        <v>0</v>
      </c>
      <c r="AJ151" s="34">
        <f>IFERROR(VLOOKUP(B151,'[1]1-BASE'!D$1:DA$65536,41,0),"")</f>
        <v>0</v>
      </c>
      <c r="AK151" s="34">
        <f>IFERROR(VLOOKUP(B151,'[1]1-BASE'!D$1:DA$65536,42,0),"")</f>
        <v>0</v>
      </c>
      <c r="AL151" s="34">
        <f>IFERROR(VLOOKUP(B151,'[1]1-BASE'!D$1:DA$65536,43,0),"")</f>
        <v>0</v>
      </c>
      <c r="AM151" s="34">
        <f>IFERROR(VLOOKUP(B151,'[1]1-BASE'!D$1:DA$65536,44,0),"")</f>
        <v>0</v>
      </c>
      <c r="AN151" s="34">
        <f>IFERROR(VLOOKUP(B151,'[1]1-BASE'!D$1:DA$65536,45,0),"")</f>
        <v>0</v>
      </c>
      <c r="AO151" s="34">
        <f>IFERROR(VLOOKUP(B151,'[1]1-BASE'!D$1:DA$65536,46,0),"")</f>
        <v>0</v>
      </c>
      <c r="AP151" s="34">
        <f>IFERROR(VLOOKUP(B151,'[1]1-BASE'!D$1:DA$65536,47,0),"")</f>
        <v>0</v>
      </c>
      <c r="AQ151" s="34">
        <f>IFERROR(VLOOKUP(B151,'[1]1-BASE'!D$1:DA$65536,48,0),"")</f>
        <v>0</v>
      </c>
      <c r="AR151" s="34">
        <f>IFERROR(VLOOKUP(B151,'[1]1-BASE'!D$1:DA$65536,49,0),"")</f>
        <v>0</v>
      </c>
      <c r="AS151" s="34">
        <f>IFERROR(VLOOKUP(B151,'[1]1-BASE'!D$1:DA$65536,50,0),"")</f>
        <v>0</v>
      </c>
      <c r="AT151" s="34">
        <f>IFERROR(VLOOKUP(B151,'[1]1-BASE'!D$1:DA$65536,51,0),"")</f>
        <v>0</v>
      </c>
      <c r="AU151" s="34">
        <f>IFERROR(VLOOKUP(B151,'[1]1-BASE'!D$1:DA$65536,52,0),"")</f>
        <v>0</v>
      </c>
      <c r="AV151" s="34">
        <f>IFERROR(VLOOKUP(B151,'[1]1-BASE'!D$1:DA$65536,53,0),"")</f>
        <v>0</v>
      </c>
      <c r="AW151" s="34">
        <f>IFERROR(VLOOKUP(B151,'[1]1-BASE'!D$1:DA$65536,54,0),"")</f>
        <v>0</v>
      </c>
      <c r="AX151" s="34">
        <f>IFERROR(VLOOKUP(B151,'[1]1-BASE'!D$1:DA$65536,55,0),"")</f>
        <v>0</v>
      </c>
      <c r="AY151" s="34">
        <f>IFERROR(VLOOKUP(B151,'[1]1-BASE'!D$1:DA$65536,87,0),"")</f>
        <v>0</v>
      </c>
      <c r="AZ151" s="34">
        <f>IFERROR(VLOOKUP(B151,'[1]1-BASE'!D$1:DA$65536,86,0),"")</f>
        <v>0</v>
      </c>
      <c r="BA151" s="34">
        <f>IFERROR(VLOOKUP(B151,'[1]1-BASE'!D$1:DA$65536,76,0),"")</f>
        <v>0</v>
      </c>
      <c r="BB151" s="34">
        <f>IFERROR(VLOOKUP(B151,'[1]1-BASE'!D$1:DA$65536,77,0),"")</f>
        <v>0</v>
      </c>
      <c r="BC151" s="34">
        <f>IFERROR(VLOOKUP(B151,'[1]1-BASE'!D$1:DA$65536,78,0),"")</f>
        <v>0</v>
      </c>
      <c r="BD151" s="34">
        <f>IFERROR(VLOOKUP(B151,'[1]1-BASE'!D$1:DA$65536,79,0),"")</f>
        <v>0</v>
      </c>
      <c r="BE151" s="34">
        <f>IFERROR(VLOOKUP(B151,'[1]1-BASE'!D$1:DA$65536,80,0),"")</f>
        <v>0</v>
      </c>
      <c r="BF151" s="34">
        <f>IFERROR(VLOOKUP(B151,'[1]1-BASE'!D$1:DA$65536,83,0),"")</f>
        <v>0</v>
      </c>
      <c r="BG151" s="34">
        <f>IFERROR(VLOOKUP(B151,'[1]1-BASE'!D$1:DA$65536,84,0),"")</f>
        <v>0</v>
      </c>
      <c r="BH151" s="34">
        <f>IFERROR(VLOOKUP(B151,'[1]1-BASE'!D$1:DA$65536,81,0),"")</f>
        <v>0</v>
      </c>
      <c r="BI151" s="34">
        <f>IFERROR(VLOOKUP(B151,'[1]1-BASE'!D$1:DA$65536,85,0),"")</f>
        <v>0</v>
      </c>
      <c r="BJ151" s="34">
        <f>IFERROR(VLOOKUP(B151,'[1]1-BASE'!D$1:DA$65536,56,0),"")</f>
        <v>0</v>
      </c>
      <c r="BK151" s="34">
        <f>IFERROR(VLOOKUP(B151,'[1]1-BASE'!D$1:DA$65536,58,0),"")</f>
        <v>0</v>
      </c>
      <c r="BL151" s="34">
        <f>IFERROR(VLOOKUP(B151,'[1]1-BASE'!D$1:DA$65536,59,0),"")</f>
        <v>0</v>
      </c>
      <c r="BM151" s="34">
        <f>IFERROR(VLOOKUP(B151,'[1]1-BASE'!D$1:DA$65536,61,0),"")</f>
        <v>0</v>
      </c>
      <c r="BN151" s="34">
        <f>IFERROR(VLOOKUP(B151,'[1]1-BASE'!D$1:DA$65536,63,0),"")</f>
        <v>0</v>
      </c>
      <c r="BO151" s="34">
        <f>IFERROR(VLOOKUP(B151,'[1]1-BASE'!D$1:DA$65536,65,0),"")</f>
        <v>0</v>
      </c>
      <c r="BP151" s="34">
        <f>IFERROR(VLOOKUP(B151,'[1]1-BASE'!D$1:DA$65536,57,0),"")</f>
        <v>0</v>
      </c>
      <c r="BQ151" s="34">
        <f>IFERROR(VLOOKUP(B151,'[1]1-BASE'!D$1:DA$65536,60,0),"")</f>
        <v>0</v>
      </c>
      <c r="BR151" s="34">
        <f>IFERROR(VLOOKUP(B151,'[1]1-BASE'!D$1:DA$65536,62,0),"")</f>
        <v>0</v>
      </c>
      <c r="BS151" s="34">
        <f>IFERROR(VLOOKUP(B151,'[1]1-BASE'!D$1:DA$65536,64,0),"")</f>
        <v>0</v>
      </c>
      <c r="BT151" s="34">
        <f>IFERROR(VLOOKUP(B151,'[1]1-BASE'!D$1:DA$65536,66,0),"")</f>
        <v>0</v>
      </c>
      <c r="BU151" s="34">
        <f>IFERROR(VLOOKUP(B151,'[1]1-BASE'!D$1:DA$65536,67,0),"")</f>
        <v>0</v>
      </c>
      <c r="BV151" s="34">
        <f>IFERROR(VLOOKUP(B151,'[1]1-BASE'!D$1:DA$65536,68,0),"")</f>
        <v>0</v>
      </c>
      <c r="BW151" s="34">
        <f>IFERROR(VLOOKUP(B151,'[1]1-BASE'!D$1:DA$65536,69,0),"")</f>
        <v>0</v>
      </c>
      <c r="BX151" s="34">
        <f>IFERROR(VLOOKUP(B151,'[1]1-BASE'!D$1:DA$65536,70,0),"")</f>
        <v>0</v>
      </c>
      <c r="BY151" s="34">
        <f>IFERROR(VLOOKUP(B151,'[1]1-BASE'!D$1:DA$65536,71,0),"")</f>
        <v>0</v>
      </c>
      <c r="BZ151" s="34">
        <f>IFERROR(VLOOKUP(B151,'[1]1-BASE'!D$1:DA$65536,72,0),"")</f>
        <v>0</v>
      </c>
      <c r="CA151" s="34">
        <f>IFERROR(VLOOKUP(B151,'[1]1-BASE'!D$1:DA$65536,73,0),"")</f>
        <v>0</v>
      </c>
      <c r="CB151" s="34">
        <f>IFERROR(VLOOKUP(B151,'[1]1-BASE'!D$1:DA$65536,74,0),"")</f>
        <v>0</v>
      </c>
      <c r="CC151" s="34">
        <f>IFERROR(VLOOKUP(B151,'[1]1-BASE'!D$1:DA$65536,75,0),"")</f>
        <v>0</v>
      </c>
      <c r="CD151" s="34">
        <f>IFERROR(VLOOKUP(B151,'[1]1-BASE'!D$1:DA$65536,82,0),"")</f>
        <v>7</v>
      </c>
    </row>
    <row r="152" spans="1:82" s="35" customFormat="1" ht="75" customHeight="1">
      <c r="A152" s="27"/>
      <c r="B152" s="28" t="s">
        <v>255</v>
      </c>
      <c r="C152" s="29" t="str">
        <f>IFERROR(VLOOKUP(B152,'[1]1-BASE'!D$1:CB$65536,2,0),"")</f>
        <v>303XJG0</v>
      </c>
      <c r="D152" s="29" t="str">
        <f>IFERROR(VLOOKUP(B152,'[1]1-BASE'!D$1:CB$65536,3,0),"")</f>
        <v>SISTO TEE</v>
      </c>
      <c r="E152" s="29" t="str">
        <f>IFERROR(VLOOKUP(B152,'[1]1-BASE'!D$1:CB$65536,4,0),"")</f>
        <v>903</v>
      </c>
      <c r="F152" s="29" t="str">
        <f>IFERROR(VLOOKUP(B152,'[1]1-BASE'!D$1:CB$65536,5,0),"")</f>
        <v>GREY TWISTED</v>
      </c>
      <c r="G152" s="27" t="str">
        <f>IFERROR(VLOOKUP(B152,'[1]1-BASE'!D$1:CB$65536,15,0),"")</f>
        <v>ETE 2018</v>
      </c>
      <c r="H152" s="27" t="str">
        <f>IFERROR(VLOOKUP(B152,'[1]1-BASE'!D$1:CB$65536,17,0),"")</f>
        <v>MAN</v>
      </c>
      <c r="I152" s="30">
        <f>IFERROR(VLOOKUP(B152,'[1]1-BASE'!D$1:CB$65536,7,0),"")</f>
        <v>25</v>
      </c>
      <c r="J152" s="31">
        <f t="shared" si="4"/>
        <v>12.5</v>
      </c>
      <c r="K152" s="30">
        <f>IFERROR(VLOOKUP(B152,'[1]1-BASE'!D$1:CB$65536,8,0),"")</f>
        <v>0</v>
      </c>
      <c r="L152" s="31">
        <f t="shared" si="5"/>
        <v>0</v>
      </c>
      <c r="M152" s="29" t="str">
        <f>IFERROR(VLOOKUP(B152,'[1]1-BASE'!D$1:CB$65536,18,0),"")</f>
        <v>(vide)</v>
      </c>
      <c r="N152" s="32" t="str">
        <f>IFERROR(VLOOKUP(B152,'[1]1-BASE'!D$1:CB$65536,19,0),"")</f>
        <v>PCS</v>
      </c>
      <c r="O152" s="32">
        <f>IFERROR(VLOOKUP(B152,'[1]1-BASE'!D$1:CB$65536,20,0),"")</f>
        <v>1</v>
      </c>
      <c r="P152" s="33">
        <f>IFERROR(VLOOKUP(B152,'[1]1-BASE'!D$1:CB$65536,21,0),"")</f>
        <v>1</v>
      </c>
      <c r="Q152" s="34">
        <f>IFERROR(VLOOKUP(B152,'[1]1-BASE'!D$1:DA$65536,22,0),"")</f>
        <v>0</v>
      </c>
      <c r="R152" s="34">
        <f>IFERROR(VLOOKUP(B152,'[1]1-BASE'!D$1:DA$65536,23,0),"")</f>
        <v>0</v>
      </c>
      <c r="S152" s="34">
        <f>IFERROR(VLOOKUP(B152,'[1]1-BASE'!D$1:DA$65536,24,0),"")</f>
        <v>0</v>
      </c>
      <c r="T152" s="34">
        <f>IFERROR(VLOOKUP(B152,'[1]1-BASE'!D$1:DA$65536,25,0),"")</f>
        <v>0</v>
      </c>
      <c r="U152" s="34">
        <f>IFERROR(VLOOKUP(B152,'[1]1-BASE'!D$1:DA$65536,26,0),"")</f>
        <v>0</v>
      </c>
      <c r="V152" s="34">
        <f>IFERROR(VLOOKUP(B152,'[1]1-BASE'!D$1:DA$65536,27,0),"")</f>
        <v>0</v>
      </c>
      <c r="W152" s="34">
        <f>IFERROR(VLOOKUP(B152,'[1]1-BASE'!D$1:DA$65536,28,0),"")</f>
        <v>0</v>
      </c>
      <c r="X152" s="34">
        <f>IFERROR(VLOOKUP(B152,'[1]1-BASE'!D$1:DA$65536,29,0),"")</f>
        <v>0</v>
      </c>
      <c r="Y152" s="34">
        <f>IFERROR(VLOOKUP(B152,'[1]1-BASE'!D$1:DA$65536,30,0),"")</f>
        <v>0</v>
      </c>
      <c r="Z152" s="34">
        <f>IFERROR(VLOOKUP(B152,'[1]1-BASE'!D$1:DA$65536,31,0),"")</f>
        <v>0</v>
      </c>
      <c r="AA152" s="34">
        <f>IFERROR(VLOOKUP(B152,'[1]1-BASE'!D$1:DA$65536,32,0),"")</f>
        <v>0</v>
      </c>
      <c r="AB152" s="34">
        <f>IFERROR(VLOOKUP(B152,'[1]1-BASE'!D$1:DA$65536,33,0),"")</f>
        <v>0</v>
      </c>
      <c r="AC152" s="34">
        <f>IFERROR(VLOOKUP(B152,'[1]1-BASE'!D$1:DA$65536,34,0),"")</f>
        <v>0</v>
      </c>
      <c r="AD152" s="34">
        <f>IFERROR(VLOOKUP(B152,'[1]1-BASE'!D$1:DA$65536,35,0),"")</f>
        <v>0</v>
      </c>
      <c r="AE152" s="34">
        <f>IFERROR(VLOOKUP(B152,'[1]1-BASE'!D$1:DA$65536,36,0),"")</f>
        <v>0</v>
      </c>
      <c r="AF152" s="34">
        <f>IFERROR(VLOOKUP(B152,'[1]1-BASE'!D$1:DA$65536,37,0),"")</f>
        <v>0</v>
      </c>
      <c r="AG152" s="34">
        <f>IFERROR(VLOOKUP(B152,'[1]1-BASE'!D$1:DA$65536,38,0),"")</f>
        <v>0</v>
      </c>
      <c r="AH152" s="34">
        <f>IFERROR(VLOOKUP(B152,'[1]1-BASE'!D$1:DA$65536,39,0),"")</f>
        <v>0</v>
      </c>
      <c r="AI152" s="34">
        <f>IFERROR(VLOOKUP(B152,'[1]1-BASE'!D$1:DA$65536,40,0),"")</f>
        <v>0</v>
      </c>
      <c r="AJ152" s="34">
        <f>IFERROR(VLOOKUP(B152,'[1]1-BASE'!D$1:DA$65536,41,0),"")</f>
        <v>0</v>
      </c>
      <c r="AK152" s="34">
        <f>IFERROR(VLOOKUP(B152,'[1]1-BASE'!D$1:DA$65536,42,0),"")</f>
        <v>0</v>
      </c>
      <c r="AL152" s="34">
        <f>IFERROR(VLOOKUP(B152,'[1]1-BASE'!D$1:DA$65536,43,0),"")</f>
        <v>0</v>
      </c>
      <c r="AM152" s="34">
        <f>IFERROR(VLOOKUP(B152,'[1]1-BASE'!D$1:DA$65536,44,0),"")</f>
        <v>0</v>
      </c>
      <c r="AN152" s="34">
        <f>IFERROR(VLOOKUP(B152,'[1]1-BASE'!D$1:DA$65536,45,0),"")</f>
        <v>0</v>
      </c>
      <c r="AO152" s="34">
        <f>IFERROR(VLOOKUP(B152,'[1]1-BASE'!D$1:DA$65536,46,0),"")</f>
        <v>0</v>
      </c>
      <c r="AP152" s="34">
        <f>IFERROR(VLOOKUP(B152,'[1]1-BASE'!D$1:DA$65536,47,0),"")</f>
        <v>0</v>
      </c>
      <c r="AQ152" s="34">
        <f>IFERROR(VLOOKUP(B152,'[1]1-BASE'!D$1:DA$65536,48,0),"")</f>
        <v>0</v>
      </c>
      <c r="AR152" s="34">
        <f>IFERROR(VLOOKUP(B152,'[1]1-BASE'!D$1:DA$65536,49,0),"")</f>
        <v>0</v>
      </c>
      <c r="AS152" s="34">
        <f>IFERROR(VLOOKUP(B152,'[1]1-BASE'!D$1:DA$65536,50,0),"")</f>
        <v>0</v>
      </c>
      <c r="AT152" s="34">
        <f>IFERROR(VLOOKUP(B152,'[1]1-BASE'!D$1:DA$65536,51,0),"")</f>
        <v>0</v>
      </c>
      <c r="AU152" s="34">
        <f>IFERROR(VLOOKUP(B152,'[1]1-BASE'!D$1:DA$65536,52,0),"")</f>
        <v>0</v>
      </c>
      <c r="AV152" s="34">
        <f>IFERROR(VLOOKUP(B152,'[1]1-BASE'!D$1:DA$65536,53,0),"")</f>
        <v>0</v>
      </c>
      <c r="AW152" s="34">
        <f>IFERROR(VLOOKUP(B152,'[1]1-BASE'!D$1:DA$65536,54,0),"")</f>
        <v>0</v>
      </c>
      <c r="AX152" s="34">
        <f>IFERROR(VLOOKUP(B152,'[1]1-BASE'!D$1:DA$65536,55,0),"")</f>
        <v>0</v>
      </c>
      <c r="AY152" s="34">
        <f>IFERROR(VLOOKUP(B152,'[1]1-BASE'!D$1:DA$65536,87,0),"")</f>
        <v>0</v>
      </c>
      <c r="AZ152" s="34">
        <f>IFERROR(VLOOKUP(B152,'[1]1-BASE'!D$1:DA$65536,86,0),"")</f>
        <v>0</v>
      </c>
      <c r="BA152" s="34">
        <f>IFERROR(VLOOKUP(B152,'[1]1-BASE'!D$1:DA$65536,76,0),"")</f>
        <v>0</v>
      </c>
      <c r="BB152" s="34">
        <f>IFERROR(VLOOKUP(B152,'[1]1-BASE'!D$1:DA$65536,77,0),"")</f>
        <v>0</v>
      </c>
      <c r="BC152" s="34">
        <f>IFERROR(VLOOKUP(B152,'[1]1-BASE'!D$1:DA$65536,78,0),"")</f>
        <v>0</v>
      </c>
      <c r="BD152" s="34">
        <f>IFERROR(VLOOKUP(B152,'[1]1-BASE'!D$1:DA$65536,79,0),"")</f>
        <v>0</v>
      </c>
      <c r="BE152" s="34">
        <f>IFERROR(VLOOKUP(B152,'[1]1-BASE'!D$1:DA$65536,80,0),"")</f>
        <v>0</v>
      </c>
      <c r="BF152" s="34">
        <f>IFERROR(VLOOKUP(B152,'[1]1-BASE'!D$1:DA$65536,83,0),"")</f>
        <v>0</v>
      </c>
      <c r="BG152" s="34">
        <f>IFERROR(VLOOKUP(B152,'[1]1-BASE'!D$1:DA$65536,84,0),"")</f>
        <v>0</v>
      </c>
      <c r="BH152" s="34">
        <f>IFERROR(VLOOKUP(B152,'[1]1-BASE'!D$1:DA$65536,81,0),"")</f>
        <v>0</v>
      </c>
      <c r="BI152" s="34">
        <f>IFERROR(VLOOKUP(B152,'[1]1-BASE'!D$1:DA$65536,85,0),"")</f>
        <v>0</v>
      </c>
      <c r="BJ152" s="34">
        <f>IFERROR(VLOOKUP(B152,'[1]1-BASE'!D$1:DA$65536,56,0),"")</f>
        <v>0</v>
      </c>
      <c r="BK152" s="34">
        <f>IFERROR(VLOOKUP(B152,'[1]1-BASE'!D$1:DA$65536,58,0),"")</f>
        <v>0</v>
      </c>
      <c r="BL152" s="34">
        <f>IFERROR(VLOOKUP(B152,'[1]1-BASE'!D$1:DA$65536,59,0),"")</f>
        <v>0</v>
      </c>
      <c r="BM152" s="34">
        <f>IFERROR(VLOOKUP(B152,'[1]1-BASE'!D$1:DA$65536,61,0),"")</f>
        <v>0</v>
      </c>
      <c r="BN152" s="34">
        <f>IFERROR(VLOOKUP(B152,'[1]1-BASE'!D$1:DA$65536,63,0),"")</f>
        <v>0</v>
      </c>
      <c r="BO152" s="34">
        <f>IFERROR(VLOOKUP(B152,'[1]1-BASE'!D$1:DA$65536,65,0),"")</f>
        <v>0</v>
      </c>
      <c r="BP152" s="34">
        <f>IFERROR(VLOOKUP(B152,'[1]1-BASE'!D$1:DA$65536,57,0),"")</f>
        <v>0</v>
      </c>
      <c r="BQ152" s="34">
        <f>IFERROR(VLOOKUP(B152,'[1]1-BASE'!D$1:DA$65536,60,0),"")</f>
        <v>0</v>
      </c>
      <c r="BR152" s="34">
        <f>IFERROR(VLOOKUP(B152,'[1]1-BASE'!D$1:DA$65536,62,0),"")</f>
        <v>0</v>
      </c>
      <c r="BS152" s="34">
        <f>IFERROR(VLOOKUP(B152,'[1]1-BASE'!D$1:DA$65536,64,0),"")</f>
        <v>0</v>
      </c>
      <c r="BT152" s="34">
        <f>IFERROR(VLOOKUP(B152,'[1]1-BASE'!D$1:DA$65536,66,0),"")</f>
        <v>0</v>
      </c>
      <c r="BU152" s="34">
        <f>IFERROR(VLOOKUP(B152,'[1]1-BASE'!D$1:DA$65536,67,0),"")</f>
        <v>0</v>
      </c>
      <c r="BV152" s="34">
        <f>IFERROR(VLOOKUP(B152,'[1]1-BASE'!D$1:DA$65536,68,0),"")</f>
        <v>0</v>
      </c>
      <c r="BW152" s="34">
        <f>IFERROR(VLOOKUP(B152,'[1]1-BASE'!D$1:DA$65536,69,0),"")</f>
        <v>0</v>
      </c>
      <c r="BX152" s="34">
        <f>IFERROR(VLOOKUP(B152,'[1]1-BASE'!D$1:DA$65536,70,0),"")</f>
        <v>0</v>
      </c>
      <c r="BY152" s="34">
        <f>IFERROR(VLOOKUP(B152,'[1]1-BASE'!D$1:DA$65536,71,0),"")</f>
        <v>0</v>
      </c>
      <c r="BZ152" s="34">
        <f>IFERROR(VLOOKUP(B152,'[1]1-BASE'!D$1:DA$65536,72,0),"")</f>
        <v>0</v>
      </c>
      <c r="CA152" s="34">
        <f>IFERROR(VLOOKUP(B152,'[1]1-BASE'!D$1:DA$65536,73,0),"")</f>
        <v>1</v>
      </c>
      <c r="CB152" s="34">
        <f>IFERROR(VLOOKUP(B152,'[1]1-BASE'!D$1:DA$65536,74,0),"")</f>
        <v>0</v>
      </c>
      <c r="CC152" s="34">
        <f>IFERROR(VLOOKUP(B152,'[1]1-BASE'!D$1:DA$65536,75,0),"")</f>
        <v>0</v>
      </c>
      <c r="CD152" s="34">
        <f>IFERROR(VLOOKUP(B152,'[1]1-BASE'!D$1:DA$65536,82,0),"")</f>
        <v>0</v>
      </c>
    </row>
    <row r="153" spans="1:82" s="35" customFormat="1" ht="75" customHeight="1">
      <c r="A153" s="27"/>
      <c r="B153" s="28" t="s">
        <v>256</v>
      </c>
      <c r="C153" s="29" t="str">
        <f>IFERROR(VLOOKUP(B153,'[1]1-BASE'!D$1:CB$65536,2,0),"")</f>
        <v>303XKJ0</v>
      </c>
      <c r="D153" s="29" t="str">
        <f>IFERROR(VLOOKUP(B153,'[1]1-BASE'!D$1:CB$65536,3,0),"")</f>
        <v>SANDRO SWEAT</v>
      </c>
      <c r="E153" s="29" t="str">
        <f>IFERROR(VLOOKUP(B153,'[1]1-BASE'!D$1:CB$65536,4,0),"")</f>
        <v>905</v>
      </c>
      <c r="F153" s="29" t="str">
        <f>IFERROR(VLOOKUP(B153,'[1]1-BASE'!D$1:CB$65536,5,0),"")</f>
        <v>BLUE NAVY/CAMOUFLAGE</v>
      </c>
      <c r="G153" s="27" t="str">
        <f>IFERROR(VLOOKUP(B153,'[1]1-BASE'!D$1:CB$65536,15,0),"")</f>
        <v>ETE 2018</v>
      </c>
      <c r="H153" s="27" t="str">
        <f>IFERROR(VLOOKUP(B153,'[1]1-BASE'!D$1:CB$65536,17,0),"")</f>
        <v>MAN</v>
      </c>
      <c r="I153" s="30">
        <f>IFERROR(VLOOKUP(B153,'[1]1-BASE'!D$1:CB$65536,7,0),"")</f>
        <v>55</v>
      </c>
      <c r="J153" s="31">
        <f t="shared" si="4"/>
        <v>27.5</v>
      </c>
      <c r="K153" s="30">
        <f>IFERROR(VLOOKUP(B153,'[1]1-BASE'!D$1:CB$65536,8,0),"")</f>
        <v>0</v>
      </c>
      <c r="L153" s="31">
        <f t="shared" si="5"/>
        <v>0</v>
      </c>
      <c r="M153" s="29" t="str">
        <f>IFERROR(VLOOKUP(B153,'[1]1-BASE'!D$1:CB$65536,18,0),"")</f>
        <v>(vide)</v>
      </c>
      <c r="N153" s="32" t="str">
        <f>IFERROR(VLOOKUP(B153,'[1]1-BASE'!D$1:CB$65536,19,0),"")</f>
        <v>PCS</v>
      </c>
      <c r="O153" s="32">
        <f>IFERROR(VLOOKUP(B153,'[1]1-BASE'!D$1:CB$65536,20,0),"")</f>
        <v>1</v>
      </c>
      <c r="P153" s="33">
        <f>IFERROR(VLOOKUP(B153,'[1]1-BASE'!D$1:CB$65536,21,0),"")</f>
        <v>1</v>
      </c>
      <c r="Q153" s="34">
        <f>IFERROR(VLOOKUP(B153,'[1]1-BASE'!D$1:DA$65536,22,0),"")</f>
        <v>0</v>
      </c>
      <c r="R153" s="34">
        <f>IFERROR(VLOOKUP(B153,'[1]1-BASE'!D$1:DA$65536,23,0),"")</f>
        <v>0</v>
      </c>
      <c r="S153" s="34">
        <f>IFERROR(VLOOKUP(B153,'[1]1-BASE'!D$1:DA$65536,24,0),"")</f>
        <v>0</v>
      </c>
      <c r="T153" s="34">
        <f>IFERROR(VLOOKUP(B153,'[1]1-BASE'!D$1:DA$65536,25,0),"")</f>
        <v>0</v>
      </c>
      <c r="U153" s="34">
        <f>IFERROR(VLOOKUP(B153,'[1]1-BASE'!D$1:DA$65536,26,0),"")</f>
        <v>0</v>
      </c>
      <c r="V153" s="34">
        <f>IFERROR(VLOOKUP(B153,'[1]1-BASE'!D$1:DA$65536,27,0),"")</f>
        <v>0</v>
      </c>
      <c r="W153" s="34">
        <f>IFERROR(VLOOKUP(B153,'[1]1-BASE'!D$1:DA$65536,28,0),"")</f>
        <v>0</v>
      </c>
      <c r="X153" s="34">
        <f>IFERROR(VLOOKUP(B153,'[1]1-BASE'!D$1:DA$65536,29,0),"")</f>
        <v>0</v>
      </c>
      <c r="Y153" s="34">
        <f>IFERROR(VLOOKUP(B153,'[1]1-BASE'!D$1:DA$65536,30,0),"")</f>
        <v>0</v>
      </c>
      <c r="Z153" s="34">
        <f>IFERROR(VLOOKUP(B153,'[1]1-BASE'!D$1:DA$65536,31,0),"")</f>
        <v>0</v>
      </c>
      <c r="AA153" s="34">
        <f>IFERROR(VLOOKUP(B153,'[1]1-BASE'!D$1:DA$65536,32,0),"")</f>
        <v>0</v>
      </c>
      <c r="AB153" s="34">
        <f>IFERROR(VLOOKUP(B153,'[1]1-BASE'!D$1:DA$65536,33,0),"")</f>
        <v>0</v>
      </c>
      <c r="AC153" s="34">
        <f>IFERROR(VLOOKUP(B153,'[1]1-BASE'!D$1:DA$65536,34,0),"")</f>
        <v>0</v>
      </c>
      <c r="AD153" s="34">
        <f>IFERROR(VLOOKUP(B153,'[1]1-BASE'!D$1:DA$65536,35,0),"")</f>
        <v>0</v>
      </c>
      <c r="AE153" s="34">
        <f>IFERROR(VLOOKUP(B153,'[1]1-BASE'!D$1:DA$65536,36,0),"")</f>
        <v>0</v>
      </c>
      <c r="AF153" s="34">
        <f>IFERROR(VLOOKUP(B153,'[1]1-BASE'!D$1:DA$65536,37,0),"")</f>
        <v>0</v>
      </c>
      <c r="AG153" s="34">
        <f>IFERROR(VLOOKUP(B153,'[1]1-BASE'!D$1:DA$65536,38,0),"")</f>
        <v>0</v>
      </c>
      <c r="AH153" s="34">
        <f>IFERROR(VLOOKUP(B153,'[1]1-BASE'!D$1:DA$65536,39,0),"")</f>
        <v>0</v>
      </c>
      <c r="AI153" s="34">
        <f>IFERROR(VLOOKUP(B153,'[1]1-BASE'!D$1:DA$65536,40,0),"")</f>
        <v>0</v>
      </c>
      <c r="AJ153" s="34">
        <f>IFERROR(VLOOKUP(B153,'[1]1-BASE'!D$1:DA$65536,41,0),"")</f>
        <v>0</v>
      </c>
      <c r="AK153" s="34">
        <f>IFERROR(VLOOKUP(B153,'[1]1-BASE'!D$1:DA$65536,42,0),"")</f>
        <v>0</v>
      </c>
      <c r="AL153" s="34">
        <f>IFERROR(VLOOKUP(B153,'[1]1-BASE'!D$1:DA$65536,43,0),"")</f>
        <v>0</v>
      </c>
      <c r="AM153" s="34">
        <f>IFERROR(VLOOKUP(B153,'[1]1-BASE'!D$1:DA$65536,44,0),"")</f>
        <v>0</v>
      </c>
      <c r="AN153" s="34">
        <f>IFERROR(VLOOKUP(B153,'[1]1-BASE'!D$1:DA$65536,45,0),"")</f>
        <v>0</v>
      </c>
      <c r="AO153" s="34">
        <f>IFERROR(VLOOKUP(B153,'[1]1-BASE'!D$1:DA$65536,46,0),"")</f>
        <v>0</v>
      </c>
      <c r="AP153" s="34">
        <f>IFERROR(VLOOKUP(B153,'[1]1-BASE'!D$1:DA$65536,47,0),"")</f>
        <v>0</v>
      </c>
      <c r="AQ153" s="34">
        <f>IFERROR(VLOOKUP(B153,'[1]1-BASE'!D$1:DA$65536,48,0),"")</f>
        <v>0</v>
      </c>
      <c r="AR153" s="34">
        <f>IFERROR(VLOOKUP(B153,'[1]1-BASE'!D$1:DA$65536,49,0),"")</f>
        <v>0</v>
      </c>
      <c r="AS153" s="34">
        <f>IFERROR(VLOOKUP(B153,'[1]1-BASE'!D$1:DA$65536,50,0),"")</f>
        <v>0</v>
      </c>
      <c r="AT153" s="34">
        <f>IFERROR(VLOOKUP(B153,'[1]1-BASE'!D$1:DA$65536,51,0),"")</f>
        <v>0</v>
      </c>
      <c r="AU153" s="34">
        <f>IFERROR(VLOOKUP(B153,'[1]1-BASE'!D$1:DA$65536,52,0),"")</f>
        <v>0</v>
      </c>
      <c r="AV153" s="34">
        <f>IFERROR(VLOOKUP(B153,'[1]1-BASE'!D$1:DA$65536,53,0),"")</f>
        <v>0</v>
      </c>
      <c r="AW153" s="34">
        <f>IFERROR(VLOOKUP(B153,'[1]1-BASE'!D$1:DA$65536,54,0),"")</f>
        <v>0</v>
      </c>
      <c r="AX153" s="34">
        <f>IFERROR(VLOOKUP(B153,'[1]1-BASE'!D$1:DA$65536,55,0),"")</f>
        <v>0</v>
      </c>
      <c r="AY153" s="34">
        <f>IFERROR(VLOOKUP(B153,'[1]1-BASE'!D$1:DA$65536,87,0),"")</f>
        <v>0</v>
      </c>
      <c r="AZ153" s="34">
        <f>IFERROR(VLOOKUP(B153,'[1]1-BASE'!D$1:DA$65536,86,0),"")</f>
        <v>0</v>
      </c>
      <c r="BA153" s="34">
        <f>IFERROR(VLOOKUP(B153,'[1]1-BASE'!D$1:DA$65536,76,0),"")</f>
        <v>0</v>
      </c>
      <c r="BB153" s="34">
        <f>IFERROR(VLOOKUP(B153,'[1]1-BASE'!D$1:DA$65536,77,0),"")</f>
        <v>0</v>
      </c>
      <c r="BC153" s="34">
        <f>IFERROR(VLOOKUP(B153,'[1]1-BASE'!D$1:DA$65536,78,0),"")</f>
        <v>0</v>
      </c>
      <c r="BD153" s="34">
        <f>IFERROR(VLOOKUP(B153,'[1]1-BASE'!D$1:DA$65536,79,0),"")</f>
        <v>0</v>
      </c>
      <c r="BE153" s="34">
        <f>IFERROR(VLOOKUP(B153,'[1]1-BASE'!D$1:DA$65536,80,0),"")</f>
        <v>0</v>
      </c>
      <c r="BF153" s="34">
        <f>IFERROR(VLOOKUP(B153,'[1]1-BASE'!D$1:DA$65536,83,0),"")</f>
        <v>0</v>
      </c>
      <c r="BG153" s="34">
        <f>IFERROR(VLOOKUP(B153,'[1]1-BASE'!D$1:DA$65536,84,0),"")</f>
        <v>0</v>
      </c>
      <c r="BH153" s="34">
        <f>IFERROR(VLOOKUP(B153,'[1]1-BASE'!D$1:DA$65536,81,0),"")</f>
        <v>0</v>
      </c>
      <c r="BI153" s="34">
        <f>IFERROR(VLOOKUP(B153,'[1]1-BASE'!D$1:DA$65536,85,0),"")</f>
        <v>0</v>
      </c>
      <c r="BJ153" s="34">
        <f>IFERROR(VLOOKUP(B153,'[1]1-BASE'!D$1:DA$65536,56,0),"")</f>
        <v>0</v>
      </c>
      <c r="BK153" s="34">
        <f>IFERROR(VLOOKUP(B153,'[1]1-BASE'!D$1:DA$65536,58,0),"")</f>
        <v>0</v>
      </c>
      <c r="BL153" s="34">
        <f>IFERROR(VLOOKUP(B153,'[1]1-BASE'!D$1:DA$65536,59,0),"")</f>
        <v>0</v>
      </c>
      <c r="BM153" s="34">
        <f>IFERROR(VLOOKUP(B153,'[1]1-BASE'!D$1:DA$65536,61,0),"")</f>
        <v>0</v>
      </c>
      <c r="BN153" s="34">
        <f>IFERROR(VLOOKUP(B153,'[1]1-BASE'!D$1:DA$65536,63,0),"")</f>
        <v>0</v>
      </c>
      <c r="BO153" s="34">
        <f>IFERROR(VLOOKUP(B153,'[1]1-BASE'!D$1:DA$65536,65,0),"")</f>
        <v>0</v>
      </c>
      <c r="BP153" s="34">
        <f>IFERROR(VLOOKUP(B153,'[1]1-BASE'!D$1:DA$65536,57,0),"")</f>
        <v>0</v>
      </c>
      <c r="BQ153" s="34">
        <f>IFERROR(VLOOKUP(B153,'[1]1-BASE'!D$1:DA$65536,60,0),"")</f>
        <v>0</v>
      </c>
      <c r="BR153" s="34">
        <f>IFERROR(VLOOKUP(B153,'[1]1-BASE'!D$1:DA$65536,62,0),"")</f>
        <v>0</v>
      </c>
      <c r="BS153" s="34">
        <f>IFERROR(VLOOKUP(B153,'[1]1-BASE'!D$1:DA$65536,64,0),"")</f>
        <v>0</v>
      </c>
      <c r="BT153" s="34">
        <f>IFERROR(VLOOKUP(B153,'[1]1-BASE'!D$1:DA$65536,66,0),"")</f>
        <v>0</v>
      </c>
      <c r="BU153" s="34">
        <f>IFERROR(VLOOKUP(B153,'[1]1-BASE'!D$1:DA$65536,67,0),"")</f>
        <v>0</v>
      </c>
      <c r="BV153" s="34">
        <f>IFERROR(VLOOKUP(B153,'[1]1-BASE'!D$1:DA$65536,68,0),"")</f>
        <v>0</v>
      </c>
      <c r="BW153" s="34">
        <f>IFERROR(VLOOKUP(B153,'[1]1-BASE'!D$1:DA$65536,69,0),"")</f>
        <v>0</v>
      </c>
      <c r="BX153" s="34">
        <f>IFERROR(VLOOKUP(B153,'[1]1-BASE'!D$1:DA$65536,70,0),"")</f>
        <v>0</v>
      </c>
      <c r="BY153" s="34">
        <f>IFERROR(VLOOKUP(B153,'[1]1-BASE'!D$1:DA$65536,71,0),"")</f>
        <v>0</v>
      </c>
      <c r="BZ153" s="34">
        <f>IFERROR(VLOOKUP(B153,'[1]1-BASE'!D$1:DA$65536,72,0),"")</f>
        <v>0</v>
      </c>
      <c r="CA153" s="34">
        <f>IFERROR(VLOOKUP(B153,'[1]1-BASE'!D$1:DA$65536,73,0),"")</f>
        <v>1</v>
      </c>
      <c r="CB153" s="34">
        <f>IFERROR(VLOOKUP(B153,'[1]1-BASE'!D$1:DA$65536,74,0),"")</f>
        <v>0</v>
      </c>
      <c r="CC153" s="34">
        <f>IFERROR(VLOOKUP(B153,'[1]1-BASE'!D$1:DA$65536,75,0),"")</f>
        <v>0</v>
      </c>
      <c r="CD153" s="34">
        <f>IFERROR(VLOOKUP(B153,'[1]1-BASE'!D$1:DA$65536,82,0),"")</f>
        <v>0</v>
      </c>
    </row>
    <row r="154" spans="1:82" s="35" customFormat="1" ht="75" customHeight="1">
      <c r="A154" s="27"/>
      <c r="B154" s="28" t="s">
        <v>257</v>
      </c>
      <c r="C154" s="29" t="str">
        <f>IFERROR(VLOOKUP(B154,'[1]1-BASE'!D$1:CB$65536,2,0),"")</f>
        <v>303XKP0</v>
      </c>
      <c r="D154" s="29" t="str">
        <f>IFERROR(VLOOKUP(B154,'[1]1-BASE'!D$1:CB$65536,3,0),"")</f>
        <v>SANSONE TKS</v>
      </c>
      <c r="E154" s="29" t="str">
        <f>IFERROR(VLOOKUP(B154,'[1]1-BASE'!D$1:CB$65536,4,0),"")</f>
        <v>900</v>
      </c>
      <c r="F154" s="29" t="str">
        <f>IFERROR(VLOOKUP(B154,'[1]1-BASE'!D$1:CB$65536,5,0),"")</f>
        <v>BLACK/CAMOUFLAGE</v>
      </c>
      <c r="G154" s="27" t="str">
        <f>IFERROR(VLOOKUP(B154,'[1]1-BASE'!D$1:CB$65536,15,0),"")</f>
        <v>ETE 2018</v>
      </c>
      <c r="H154" s="27" t="str">
        <f>IFERROR(VLOOKUP(B154,'[1]1-BASE'!D$1:CB$65536,17,0),"")</f>
        <v>MAN</v>
      </c>
      <c r="I154" s="30">
        <f>IFERROR(VLOOKUP(B154,'[1]1-BASE'!D$1:CB$65536,7,0),"")</f>
        <v>90</v>
      </c>
      <c r="J154" s="31">
        <f t="shared" si="4"/>
        <v>45</v>
      </c>
      <c r="K154" s="30">
        <f>IFERROR(VLOOKUP(B154,'[1]1-BASE'!D$1:CB$65536,8,0),"")</f>
        <v>0</v>
      </c>
      <c r="L154" s="31">
        <f t="shared" si="5"/>
        <v>0</v>
      </c>
      <c r="M154" s="29" t="str">
        <f>IFERROR(VLOOKUP(B154,'[1]1-BASE'!D$1:CB$65536,18,0),"")</f>
        <v>(vide)</v>
      </c>
      <c r="N154" s="32" t="str">
        <f>IFERROR(VLOOKUP(B154,'[1]1-BASE'!D$1:CB$65536,19,0),"")</f>
        <v>PCS</v>
      </c>
      <c r="O154" s="32">
        <f>IFERROR(VLOOKUP(B154,'[1]1-BASE'!D$1:CB$65536,20,0),"")</f>
        <v>7</v>
      </c>
      <c r="P154" s="33">
        <f>IFERROR(VLOOKUP(B154,'[1]1-BASE'!D$1:CB$65536,21,0),"")</f>
        <v>7</v>
      </c>
      <c r="Q154" s="34">
        <f>IFERROR(VLOOKUP(B154,'[1]1-BASE'!D$1:DA$65536,22,0),"")</f>
        <v>0</v>
      </c>
      <c r="R154" s="34">
        <f>IFERROR(VLOOKUP(B154,'[1]1-BASE'!D$1:DA$65536,23,0),"")</f>
        <v>0</v>
      </c>
      <c r="S154" s="34">
        <f>IFERROR(VLOOKUP(B154,'[1]1-BASE'!D$1:DA$65536,24,0),"")</f>
        <v>0</v>
      </c>
      <c r="T154" s="34">
        <f>IFERROR(VLOOKUP(B154,'[1]1-BASE'!D$1:DA$65536,25,0),"")</f>
        <v>0</v>
      </c>
      <c r="U154" s="34">
        <f>IFERROR(VLOOKUP(B154,'[1]1-BASE'!D$1:DA$65536,26,0),"")</f>
        <v>0</v>
      </c>
      <c r="V154" s="34">
        <f>IFERROR(VLOOKUP(B154,'[1]1-BASE'!D$1:DA$65536,27,0),"")</f>
        <v>0</v>
      </c>
      <c r="W154" s="34">
        <f>IFERROR(VLOOKUP(B154,'[1]1-BASE'!D$1:DA$65536,28,0),"")</f>
        <v>0</v>
      </c>
      <c r="X154" s="34">
        <f>IFERROR(VLOOKUP(B154,'[1]1-BASE'!D$1:DA$65536,29,0),"")</f>
        <v>0</v>
      </c>
      <c r="Y154" s="34">
        <f>IFERROR(VLOOKUP(B154,'[1]1-BASE'!D$1:DA$65536,30,0),"")</f>
        <v>0</v>
      </c>
      <c r="Z154" s="34">
        <f>IFERROR(VLOOKUP(B154,'[1]1-BASE'!D$1:DA$65536,31,0),"")</f>
        <v>0</v>
      </c>
      <c r="AA154" s="34">
        <f>IFERROR(VLOOKUP(B154,'[1]1-BASE'!D$1:DA$65536,32,0),"")</f>
        <v>0</v>
      </c>
      <c r="AB154" s="34">
        <f>IFERROR(VLOOKUP(B154,'[1]1-BASE'!D$1:DA$65536,33,0),"")</f>
        <v>0</v>
      </c>
      <c r="AC154" s="34">
        <f>IFERROR(VLOOKUP(B154,'[1]1-BASE'!D$1:DA$65536,34,0),"")</f>
        <v>0</v>
      </c>
      <c r="AD154" s="34">
        <f>IFERROR(VLOOKUP(B154,'[1]1-BASE'!D$1:DA$65536,35,0),"")</f>
        <v>0</v>
      </c>
      <c r="AE154" s="34">
        <f>IFERROR(VLOOKUP(B154,'[1]1-BASE'!D$1:DA$65536,36,0),"")</f>
        <v>0</v>
      </c>
      <c r="AF154" s="34">
        <f>IFERROR(VLOOKUP(B154,'[1]1-BASE'!D$1:DA$65536,37,0),"")</f>
        <v>0</v>
      </c>
      <c r="AG154" s="34">
        <f>IFERROR(VLOOKUP(B154,'[1]1-BASE'!D$1:DA$65536,38,0),"")</f>
        <v>0</v>
      </c>
      <c r="AH154" s="34">
        <f>IFERROR(VLOOKUP(B154,'[1]1-BASE'!D$1:DA$65536,39,0),"")</f>
        <v>0</v>
      </c>
      <c r="AI154" s="34">
        <f>IFERROR(VLOOKUP(B154,'[1]1-BASE'!D$1:DA$65536,40,0),"")</f>
        <v>0</v>
      </c>
      <c r="AJ154" s="34">
        <f>IFERROR(VLOOKUP(B154,'[1]1-BASE'!D$1:DA$65536,41,0),"")</f>
        <v>0</v>
      </c>
      <c r="AK154" s="34">
        <f>IFERROR(VLOOKUP(B154,'[1]1-BASE'!D$1:DA$65536,42,0),"")</f>
        <v>0</v>
      </c>
      <c r="AL154" s="34">
        <f>IFERROR(VLOOKUP(B154,'[1]1-BASE'!D$1:DA$65536,43,0),"")</f>
        <v>0</v>
      </c>
      <c r="AM154" s="34">
        <f>IFERROR(VLOOKUP(B154,'[1]1-BASE'!D$1:DA$65536,44,0),"")</f>
        <v>0</v>
      </c>
      <c r="AN154" s="34">
        <f>IFERROR(VLOOKUP(B154,'[1]1-BASE'!D$1:DA$65536,45,0),"")</f>
        <v>0</v>
      </c>
      <c r="AO154" s="34">
        <f>IFERROR(VLOOKUP(B154,'[1]1-BASE'!D$1:DA$65536,46,0),"")</f>
        <v>0</v>
      </c>
      <c r="AP154" s="34">
        <f>IFERROR(VLOOKUP(B154,'[1]1-BASE'!D$1:DA$65536,47,0),"")</f>
        <v>0</v>
      </c>
      <c r="AQ154" s="34">
        <f>IFERROR(VLOOKUP(B154,'[1]1-BASE'!D$1:DA$65536,48,0),"")</f>
        <v>0</v>
      </c>
      <c r="AR154" s="34">
        <f>IFERROR(VLOOKUP(B154,'[1]1-BASE'!D$1:DA$65536,49,0),"")</f>
        <v>0</v>
      </c>
      <c r="AS154" s="34">
        <f>IFERROR(VLOOKUP(B154,'[1]1-BASE'!D$1:DA$65536,50,0),"")</f>
        <v>0</v>
      </c>
      <c r="AT154" s="34">
        <f>IFERROR(VLOOKUP(B154,'[1]1-BASE'!D$1:DA$65536,51,0),"")</f>
        <v>0</v>
      </c>
      <c r="AU154" s="34">
        <f>IFERROR(VLOOKUP(B154,'[1]1-BASE'!D$1:DA$65536,52,0),"")</f>
        <v>0</v>
      </c>
      <c r="AV154" s="34">
        <f>IFERROR(VLOOKUP(B154,'[1]1-BASE'!D$1:DA$65536,53,0),"")</f>
        <v>0</v>
      </c>
      <c r="AW154" s="34">
        <f>IFERROR(VLOOKUP(B154,'[1]1-BASE'!D$1:DA$65536,54,0),"")</f>
        <v>0</v>
      </c>
      <c r="AX154" s="34">
        <f>IFERROR(VLOOKUP(B154,'[1]1-BASE'!D$1:DA$65536,55,0),"")</f>
        <v>0</v>
      </c>
      <c r="AY154" s="34">
        <f>IFERROR(VLOOKUP(B154,'[1]1-BASE'!D$1:DA$65536,87,0),"")</f>
        <v>0</v>
      </c>
      <c r="AZ154" s="34">
        <f>IFERROR(VLOOKUP(B154,'[1]1-BASE'!D$1:DA$65536,86,0),"")</f>
        <v>0</v>
      </c>
      <c r="BA154" s="34">
        <f>IFERROR(VLOOKUP(B154,'[1]1-BASE'!D$1:DA$65536,76,0),"")</f>
        <v>0</v>
      </c>
      <c r="BB154" s="34">
        <f>IFERROR(VLOOKUP(B154,'[1]1-BASE'!D$1:DA$65536,77,0),"")</f>
        <v>0</v>
      </c>
      <c r="BC154" s="34">
        <f>IFERROR(VLOOKUP(B154,'[1]1-BASE'!D$1:DA$65536,78,0),"")</f>
        <v>0</v>
      </c>
      <c r="BD154" s="34">
        <f>IFERROR(VLOOKUP(B154,'[1]1-BASE'!D$1:DA$65536,79,0),"")</f>
        <v>0</v>
      </c>
      <c r="BE154" s="34">
        <f>IFERROR(VLOOKUP(B154,'[1]1-BASE'!D$1:DA$65536,80,0),"")</f>
        <v>0</v>
      </c>
      <c r="BF154" s="34">
        <f>IFERROR(VLOOKUP(B154,'[1]1-BASE'!D$1:DA$65536,83,0),"")</f>
        <v>0</v>
      </c>
      <c r="BG154" s="34">
        <f>IFERROR(VLOOKUP(B154,'[1]1-BASE'!D$1:DA$65536,84,0),"")</f>
        <v>0</v>
      </c>
      <c r="BH154" s="34">
        <f>IFERROR(VLOOKUP(B154,'[1]1-BASE'!D$1:DA$65536,81,0),"")</f>
        <v>0</v>
      </c>
      <c r="BI154" s="34">
        <f>IFERROR(VLOOKUP(B154,'[1]1-BASE'!D$1:DA$65536,85,0),"")</f>
        <v>0</v>
      </c>
      <c r="BJ154" s="34">
        <f>IFERROR(VLOOKUP(B154,'[1]1-BASE'!D$1:DA$65536,56,0),"")</f>
        <v>0</v>
      </c>
      <c r="BK154" s="34">
        <f>IFERROR(VLOOKUP(B154,'[1]1-BASE'!D$1:DA$65536,58,0),"")</f>
        <v>0</v>
      </c>
      <c r="BL154" s="34">
        <f>IFERROR(VLOOKUP(B154,'[1]1-BASE'!D$1:DA$65536,59,0),"")</f>
        <v>0</v>
      </c>
      <c r="BM154" s="34">
        <f>IFERROR(VLOOKUP(B154,'[1]1-BASE'!D$1:DA$65536,61,0),"")</f>
        <v>0</v>
      </c>
      <c r="BN154" s="34">
        <f>IFERROR(VLOOKUP(B154,'[1]1-BASE'!D$1:DA$65536,63,0),"")</f>
        <v>0</v>
      </c>
      <c r="BO154" s="34">
        <f>IFERROR(VLOOKUP(B154,'[1]1-BASE'!D$1:DA$65536,65,0),"")</f>
        <v>0</v>
      </c>
      <c r="BP154" s="34">
        <f>IFERROR(VLOOKUP(B154,'[1]1-BASE'!D$1:DA$65536,57,0),"")</f>
        <v>0</v>
      </c>
      <c r="BQ154" s="34">
        <f>IFERROR(VLOOKUP(B154,'[1]1-BASE'!D$1:DA$65536,60,0),"")</f>
        <v>0</v>
      </c>
      <c r="BR154" s="34">
        <f>IFERROR(VLOOKUP(B154,'[1]1-BASE'!D$1:DA$65536,62,0),"")</f>
        <v>0</v>
      </c>
      <c r="BS154" s="34">
        <f>IFERROR(VLOOKUP(B154,'[1]1-BASE'!D$1:DA$65536,64,0),"")</f>
        <v>0</v>
      </c>
      <c r="BT154" s="34">
        <f>IFERROR(VLOOKUP(B154,'[1]1-BASE'!D$1:DA$65536,66,0),"")</f>
        <v>0</v>
      </c>
      <c r="BU154" s="34">
        <f>IFERROR(VLOOKUP(B154,'[1]1-BASE'!D$1:DA$65536,67,0),"")</f>
        <v>0</v>
      </c>
      <c r="BV154" s="34">
        <f>IFERROR(VLOOKUP(B154,'[1]1-BASE'!D$1:DA$65536,68,0),"")</f>
        <v>0</v>
      </c>
      <c r="BW154" s="34">
        <f>IFERROR(VLOOKUP(B154,'[1]1-BASE'!D$1:DA$65536,69,0),"")</f>
        <v>0</v>
      </c>
      <c r="BX154" s="34">
        <f>IFERROR(VLOOKUP(B154,'[1]1-BASE'!D$1:DA$65536,70,0),"")</f>
        <v>0</v>
      </c>
      <c r="BY154" s="34">
        <f>IFERROR(VLOOKUP(B154,'[1]1-BASE'!D$1:DA$65536,71,0),"")</f>
        <v>7</v>
      </c>
      <c r="BZ154" s="34">
        <f>IFERROR(VLOOKUP(B154,'[1]1-BASE'!D$1:DA$65536,72,0),"")</f>
        <v>0</v>
      </c>
      <c r="CA154" s="34">
        <f>IFERROR(VLOOKUP(B154,'[1]1-BASE'!D$1:DA$65536,73,0),"")</f>
        <v>0</v>
      </c>
      <c r="CB154" s="34">
        <f>IFERROR(VLOOKUP(B154,'[1]1-BASE'!D$1:DA$65536,74,0),"")</f>
        <v>0</v>
      </c>
      <c r="CC154" s="34">
        <f>IFERROR(VLOOKUP(B154,'[1]1-BASE'!D$1:DA$65536,75,0),"")</f>
        <v>0</v>
      </c>
      <c r="CD154" s="34">
        <f>IFERROR(VLOOKUP(B154,'[1]1-BASE'!D$1:DA$65536,82,0),"")</f>
        <v>0</v>
      </c>
    </row>
    <row r="155" spans="1:82" s="35" customFormat="1" ht="75" customHeight="1">
      <c r="A155" s="27"/>
      <c r="B155" s="28" t="s">
        <v>258</v>
      </c>
      <c r="C155" s="29" t="str">
        <f>IFERROR(VLOOKUP(B155,'[1]1-BASE'!D$1:CB$65536,2,0),"")</f>
        <v>303XKZ0</v>
      </c>
      <c r="D155" s="29" t="str">
        <f>IFERROR(VLOOKUP(B155,'[1]1-BASE'!D$1:CB$65536,3,0),"")</f>
        <v>GUSTIO TEE</v>
      </c>
      <c r="E155" s="29" t="str">
        <f>IFERROR(VLOOKUP(B155,'[1]1-BASE'!D$1:CB$65536,4,0),"")</f>
        <v>Y32</v>
      </c>
      <c r="F155" s="29" t="str">
        <f>IFERROR(VLOOKUP(B155,'[1]1-BASE'!D$1:CB$65536,5,0),"")</f>
        <v>RED FLAME</v>
      </c>
      <c r="G155" s="27" t="str">
        <f>IFERROR(VLOOKUP(B155,'[1]1-BASE'!D$1:CB$65536,15,0),"")</f>
        <v>ETE 2018</v>
      </c>
      <c r="H155" s="27" t="str">
        <f>IFERROR(VLOOKUP(B155,'[1]1-BASE'!D$1:CB$65536,17,0),"")</f>
        <v>MAN</v>
      </c>
      <c r="I155" s="30">
        <f>IFERROR(VLOOKUP(B155,'[1]1-BASE'!D$1:CB$65536,7,0),"")</f>
        <v>18</v>
      </c>
      <c r="J155" s="31">
        <f t="shared" si="4"/>
        <v>9</v>
      </c>
      <c r="K155" s="30">
        <f>IFERROR(VLOOKUP(B155,'[1]1-BASE'!D$1:CB$65536,8,0),"")</f>
        <v>0</v>
      </c>
      <c r="L155" s="31">
        <f t="shared" si="5"/>
        <v>0</v>
      </c>
      <c r="M155" s="29" t="str">
        <f>IFERROR(VLOOKUP(B155,'[1]1-BASE'!D$1:CB$65536,18,0),"")</f>
        <v>2XL-1|L-2|M-2|S-1|XL-2</v>
      </c>
      <c r="N155" s="32" t="str">
        <f>IFERROR(VLOOKUP(B155,'[1]1-BASE'!D$1:CB$65536,19,0),"")</f>
        <v>C8M</v>
      </c>
      <c r="O155" s="32">
        <f>IFERROR(VLOOKUP(B155,'[1]1-BASE'!D$1:CB$65536,20,0),"")</f>
        <v>8</v>
      </c>
      <c r="P155" s="33">
        <f>IFERROR(VLOOKUP(B155,'[1]1-BASE'!D$1:CB$65536,21,0),"")</f>
        <v>1</v>
      </c>
      <c r="Q155" s="34">
        <f>IFERROR(VLOOKUP(B155,'[1]1-BASE'!D$1:DA$65536,22,0),"")</f>
        <v>0</v>
      </c>
      <c r="R155" s="34">
        <f>IFERROR(VLOOKUP(B155,'[1]1-BASE'!D$1:DA$65536,23,0),"")</f>
        <v>0</v>
      </c>
      <c r="S155" s="34">
        <f>IFERROR(VLOOKUP(B155,'[1]1-BASE'!D$1:DA$65536,24,0),"")</f>
        <v>0</v>
      </c>
      <c r="T155" s="34">
        <f>IFERROR(VLOOKUP(B155,'[1]1-BASE'!D$1:DA$65536,25,0),"")</f>
        <v>0</v>
      </c>
      <c r="U155" s="34">
        <f>IFERROR(VLOOKUP(B155,'[1]1-BASE'!D$1:DA$65536,26,0),"")</f>
        <v>0</v>
      </c>
      <c r="V155" s="34">
        <f>IFERROR(VLOOKUP(B155,'[1]1-BASE'!D$1:DA$65536,27,0),"")</f>
        <v>0</v>
      </c>
      <c r="W155" s="34">
        <f>IFERROR(VLOOKUP(B155,'[1]1-BASE'!D$1:DA$65536,28,0),"")</f>
        <v>0</v>
      </c>
      <c r="X155" s="34">
        <f>IFERROR(VLOOKUP(B155,'[1]1-BASE'!D$1:DA$65536,29,0),"")</f>
        <v>0</v>
      </c>
      <c r="Y155" s="34">
        <f>IFERROR(VLOOKUP(B155,'[1]1-BASE'!D$1:DA$65536,30,0),"")</f>
        <v>0</v>
      </c>
      <c r="Z155" s="34">
        <f>IFERROR(VLOOKUP(B155,'[1]1-BASE'!D$1:DA$65536,31,0),"")</f>
        <v>0</v>
      </c>
      <c r="AA155" s="34">
        <f>IFERROR(VLOOKUP(B155,'[1]1-BASE'!D$1:DA$65536,32,0),"")</f>
        <v>0</v>
      </c>
      <c r="AB155" s="34">
        <f>IFERROR(VLOOKUP(B155,'[1]1-BASE'!D$1:DA$65536,33,0),"")</f>
        <v>0</v>
      </c>
      <c r="AC155" s="34">
        <f>IFERROR(VLOOKUP(B155,'[1]1-BASE'!D$1:DA$65536,34,0),"")</f>
        <v>0</v>
      </c>
      <c r="AD155" s="34">
        <f>IFERROR(VLOOKUP(B155,'[1]1-BASE'!D$1:DA$65536,35,0),"")</f>
        <v>0</v>
      </c>
      <c r="AE155" s="34">
        <f>IFERROR(VLOOKUP(B155,'[1]1-BASE'!D$1:DA$65536,36,0),"")</f>
        <v>0</v>
      </c>
      <c r="AF155" s="34">
        <f>IFERROR(VLOOKUP(B155,'[1]1-BASE'!D$1:DA$65536,37,0),"")</f>
        <v>0</v>
      </c>
      <c r="AG155" s="34">
        <f>IFERROR(VLOOKUP(B155,'[1]1-BASE'!D$1:DA$65536,38,0),"")</f>
        <v>0</v>
      </c>
      <c r="AH155" s="34">
        <f>IFERROR(VLOOKUP(B155,'[1]1-BASE'!D$1:DA$65536,39,0),"")</f>
        <v>0</v>
      </c>
      <c r="AI155" s="34">
        <f>IFERROR(VLOOKUP(B155,'[1]1-BASE'!D$1:DA$65536,40,0),"")</f>
        <v>0</v>
      </c>
      <c r="AJ155" s="34">
        <f>IFERROR(VLOOKUP(B155,'[1]1-BASE'!D$1:DA$65536,41,0),"")</f>
        <v>0</v>
      </c>
      <c r="AK155" s="34">
        <f>IFERROR(VLOOKUP(B155,'[1]1-BASE'!D$1:DA$65536,42,0),"")</f>
        <v>0</v>
      </c>
      <c r="AL155" s="34">
        <f>IFERROR(VLOOKUP(B155,'[1]1-BASE'!D$1:DA$65536,43,0),"")</f>
        <v>0</v>
      </c>
      <c r="AM155" s="34">
        <f>IFERROR(VLOOKUP(B155,'[1]1-BASE'!D$1:DA$65536,44,0),"")</f>
        <v>0</v>
      </c>
      <c r="AN155" s="34">
        <f>IFERROR(VLOOKUP(B155,'[1]1-BASE'!D$1:DA$65536,45,0),"")</f>
        <v>0</v>
      </c>
      <c r="AO155" s="34">
        <f>IFERROR(VLOOKUP(B155,'[1]1-BASE'!D$1:DA$65536,46,0),"")</f>
        <v>0</v>
      </c>
      <c r="AP155" s="34">
        <f>IFERROR(VLOOKUP(B155,'[1]1-BASE'!D$1:DA$65536,47,0),"")</f>
        <v>0</v>
      </c>
      <c r="AQ155" s="34">
        <f>IFERROR(VLOOKUP(B155,'[1]1-BASE'!D$1:DA$65536,48,0),"")</f>
        <v>0</v>
      </c>
      <c r="AR155" s="34">
        <f>IFERROR(VLOOKUP(B155,'[1]1-BASE'!D$1:DA$65536,49,0),"")</f>
        <v>0</v>
      </c>
      <c r="AS155" s="34">
        <f>IFERROR(VLOOKUP(B155,'[1]1-BASE'!D$1:DA$65536,50,0),"")</f>
        <v>0</v>
      </c>
      <c r="AT155" s="34">
        <f>IFERROR(VLOOKUP(B155,'[1]1-BASE'!D$1:DA$65536,51,0),"")</f>
        <v>0</v>
      </c>
      <c r="AU155" s="34">
        <f>IFERROR(VLOOKUP(B155,'[1]1-BASE'!D$1:DA$65536,52,0),"")</f>
        <v>0</v>
      </c>
      <c r="AV155" s="34">
        <f>IFERROR(VLOOKUP(B155,'[1]1-BASE'!D$1:DA$65536,53,0),"")</f>
        <v>0</v>
      </c>
      <c r="AW155" s="34">
        <f>IFERROR(VLOOKUP(B155,'[1]1-BASE'!D$1:DA$65536,54,0),"")</f>
        <v>0</v>
      </c>
      <c r="AX155" s="34">
        <f>IFERROR(VLOOKUP(B155,'[1]1-BASE'!D$1:DA$65536,55,0),"")</f>
        <v>0</v>
      </c>
      <c r="AY155" s="34">
        <f>IFERROR(VLOOKUP(B155,'[1]1-BASE'!D$1:DA$65536,87,0),"")</f>
        <v>0</v>
      </c>
      <c r="AZ155" s="34">
        <f>IFERROR(VLOOKUP(B155,'[1]1-BASE'!D$1:DA$65536,86,0),"")</f>
        <v>0</v>
      </c>
      <c r="BA155" s="34">
        <f>IFERROR(VLOOKUP(B155,'[1]1-BASE'!D$1:DA$65536,76,0),"")</f>
        <v>0</v>
      </c>
      <c r="BB155" s="34">
        <f>IFERROR(VLOOKUP(B155,'[1]1-BASE'!D$1:DA$65536,77,0),"")</f>
        <v>0</v>
      </c>
      <c r="BC155" s="34">
        <f>IFERROR(VLOOKUP(B155,'[1]1-BASE'!D$1:DA$65536,78,0),"")</f>
        <v>0</v>
      </c>
      <c r="BD155" s="34">
        <f>IFERROR(VLOOKUP(B155,'[1]1-BASE'!D$1:DA$65536,79,0),"")</f>
        <v>0</v>
      </c>
      <c r="BE155" s="34">
        <f>IFERROR(VLOOKUP(B155,'[1]1-BASE'!D$1:DA$65536,80,0),"")</f>
        <v>0</v>
      </c>
      <c r="BF155" s="34">
        <f>IFERROR(VLOOKUP(B155,'[1]1-BASE'!D$1:DA$65536,83,0),"")</f>
        <v>0</v>
      </c>
      <c r="BG155" s="34">
        <f>IFERROR(VLOOKUP(B155,'[1]1-BASE'!D$1:DA$65536,84,0),"")</f>
        <v>0</v>
      </c>
      <c r="BH155" s="34">
        <f>IFERROR(VLOOKUP(B155,'[1]1-BASE'!D$1:DA$65536,81,0),"")</f>
        <v>0</v>
      </c>
      <c r="BI155" s="34">
        <f>IFERROR(VLOOKUP(B155,'[1]1-BASE'!D$1:DA$65536,85,0),"")</f>
        <v>0</v>
      </c>
      <c r="BJ155" s="34">
        <f>IFERROR(VLOOKUP(B155,'[1]1-BASE'!D$1:DA$65536,56,0),"")</f>
        <v>0</v>
      </c>
      <c r="BK155" s="34">
        <f>IFERROR(VLOOKUP(B155,'[1]1-BASE'!D$1:DA$65536,58,0),"")</f>
        <v>0</v>
      </c>
      <c r="BL155" s="34">
        <f>IFERROR(VLOOKUP(B155,'[1]1-BASE'!D$1:DA$65536,59,0),"")</f>
        <v>0</v>
      </c>
      <c r="BM155" s="34">
        <f>IFERROR(VLOOKUP(B155,'[1]1-BASE'!D$1:DA$65536,61,0),"")</f>
        <v>0</v>
      </c>
      <c r="BN155" s="34">
        <f>IFERROR(VLOOKUP(B155,'[1]1-BASE'!D$1:DA$65536,63,0),"")</f>
        <v>0</v>
      </c>
      <c r="BO155" s="34">
        <f>IFERROR(VLOOKUP(B155,'[1]1-BASE'!D$1:DA$65536,65,0),"")</f>
        <v>0</v>
      </c>
      <c r="BP155" s="34">
        <f>IFERROR(VLOOKUP(B155,'[1]1-BASE'!D$1:DA$65536,57,0),"")</f>
        <v>0</v>
      </c>
      <c r="BQ155" s="34">
        <f>IFERROR(VLOOKUP(B155,'[1]1-BASE'!D$1:DA$65536,60,0),"")</f>
        <v>0</v>
      </c>
      <c r="BR155" s="34">
        <f>IFERROR(VLOOKUP(B155,'[1]1-BASE'!D$1:DA$65536,62,0),"")</f>
        <v>0</v>
      </c>
      <c r="BS155" s="34">
        <f>IFERROR(VLOOKUP(B155,'[1]1-BASE'!D$1:DA$65536,64,0),"")</f>
        <v>0</v>
      </c>
      <c r="BT155" s="34">
        <f>IFERROR(VLOOKUP(B155,'[1]1-BASE'!D$1:DA$65536,66,0),"")</f>
        <v>0</v>
      </c>
      <c r="BU155" s="34">
        <f>IFERROR(VLOOKUP(B155,'[1]1-BASE'!D$1:DA$65536,67,0),"")</f>
        <v>0</v>
      </c>
      <c r="BV155" s="34">
        <f>IFERROR(VLOOKUP(B155,'[1]1-BASE'!D$1:DA$65536,68,0),"")</f>
        <v>0</v>
      </c>
      <c r="BW155" s="34">
        <f>IFERROR(VLOOKUP(B155,'[1]1-BASE'!D$1:DA$65536,69,0),"")</f>
        <v>0</v>
      </c>
      <c r="BX155" s="34">
        <f>IFERROR(VLOOKUP(B155,'[1]1-BASE'!D$1:DA$65536,70,0),"")</f>
        <v>0</v>
      </c>
      <c r="BY155" s="34">
        <f>IFERROR(VLOOKUP(B155,'[1]1-BASE'!D$1:DA$65536,71,0),"")</f>
        <v>0</v>
      </c>
      <c r="BZ155" s="34">
        <f>IFERROR(VLOOKUP(B155,'[1]1-BASE'!D$1:DA$65536,72,0),"")</f>
        <v>0</v>
      </c>
      <c r="CA155" s="34">
        <f>IFERROR(VLOOKUP(B155,'[1]1-BASE'!D$1:DA$65536,73,0),"")</f>
        <v>0</v>
      </c>
      <c r="CB155" s="34">
        <f>IFERROR(VLOOKUP(B155,'[1]1-BASE'!D$1:DA$65536,74,0),"")</f>
        <v>0</v>
      </c>
      <c r="CC155" s="34">
        <f>IFERROR(VLOOKUP(B155,'[1]1-BASE'!D$1:DA$65536,75,0),"")</f>
        <v>0</v>
      </c>
      <c r="CD155" s="34">
        <f>IFERROR(VLOOKUP(B155,'[1]1-BASE'!D$1:DA$65536,82,0),"")</f>
        <v>1</v>
      </c>
    </row>
    <row r="156" spans="1:82" s="35" customFormat="1" ht="75" customHeight="1">
      <c r="A156" s="27"/>
      <c r="B156" s="28" t="s">
        <v>259</v>
      </c>
      <c r="C156" s="29" t="str">
        <f>IFERROR(VLOOKUP(B156,'[1]1-BASE'!D$1:CB$65536,2,0),"")</f>
        <v>304I4R0</v>
      </c>
      <c r="D156" s="29" t="str">
        <f>IFERROR(VLOOKUP(B156,'[1]1-BASE'!D$1:CB$65536,3,0),"")</f>
        <v>LOGO BLACAR</v>
      </c>
      <c r="E156" s="29" t="str">
        <f>IFERROR(VLOOKUP(B156,'[1]1-BASE'!D$1:CB$65536,4,0),"")</f>
        <v>001</v>
      </c>
      <c r="F156" s="29" t="str">
        <f>IFERROR(VLOOKUP(B156,'[1]1-BASE'!D$1:CB$65536,5,0),"")</f>
        <v>WHITE</v>
      </c>
      <c r="G156" s="27" t="str">
        <f>IFERROR(VLOOKUP(B156,'[1]1-BASE'!D$1:CB$65536,15,0),"")</f>
        <v>ETE 2019</v>
      </c>
      <c r="H156" s="27" t="str">
        <f>IFERROR(VLOOKUP(B156,'[1]1-BASE'!D$1:CB$65536,17,0),"")</f>
        <v>MAN</v>
      </c>
      <c r="I156" s="30">
        <f>IFERROR(VLOOKUP(B156,'[1]1-BASE'!D$1:CB$65536,7,0),"")</f>
        <v>0</v>
      </c>
      <c r="J156" s="31">
        <f t="shared" si="4"/>
        <v>0</v>
      </c>
      <c r="K156" s="30">
        <f>IFERROR(VLOOKUP(B156,'[1]1-BASE'!D$1:CB$65536,8,0),"")</f>
        <v>0</v>
      </c>
      <c r="L156" s="31">
        <f t="shared" si="5"/>
        <v>0</v>
      </c>
      <c r="M156" s="29" t="str">
        <f>IFERROR(VLOOKUP(B156,'[1]1-BASE'!D$1:CB$65536,18,0),"")</f>
        <v>2XL-1|L-3|M-3|S-1|XL-2</v>
      </c>
      <c r="N156" s="32" t="str">
        <f>IFERROR(VLOOKUP(B156,'[1]1-BASE'!D$1:CB$65536,19,0),"")</f>
        <v>C10M</v>
      </c>
      <c r="O156" s="32">
        <f>IFERROR(VLOOKUP(B156,'[1]1-BASE'!D$1:CB$65536,20,0),"")</f>
        <v>50</v>
      </c>
      <c r="P156" s="33">
        <f>IFERROR(VLOOKUP(B156,'[1]1-BASE'!D$1:CB$65536,21,0),"")</f>
        <v>5</v>
      </c>
      <c r="Q156" s="34">
        <f>IFERROR(VLOOKUP(B156,'[1]1-BASE'!D$1:DA$65536,22,0),"")</f>
        <v>0</v>
      </c>
      <c r="R156" s="34">
        <f>IFERROR(VLOOKUP(B156,'[1]1-BASE'!D$1:DA$65536,23,0),"")</f>
        <v>0</v>
      </c>
      <c r="S156" s="34">
        <f>IFERROR(VLOOKUP(B156,'[1]1-BASE'!D$1:DA$65536,24,0),"")</f>
        <v>0</v>
      </c>
      <c r="T156" s="34">
        <f>IFERROR(VLOOKUP(B156,'[1]1-BASE'!D$1:DA$65536,25,0),"")</f>
        <v>0</v>
      </c>
      <c r="U156" s="34">
        <f>IFERROR(VLOOKUP(B156,'[1]1-BASE'!D$1:DA$65536,26,0),"")</f>
        <v>0</v>
      </c>
      <c r="V156" s="34">
        <f>IFERROR(VLOOKUP(B156,'[1]1-BASE'!D$1:DA$65536,27,0),"")</f>
        <v>0</v>
      </c>
      <c r="W156" s="34">
        <f>IFERROR(VLOOKUP(B156,'[1]1-BASE'!D$1:DA$65536,28,0),"")</f>
        <v>0</v>
      </c>
      <c r="X156" s="34">
        <f>IFERROR(VLOOKUP(B156,'[1]1-BASE'!D$1:DA$65536,29,0),"")</f>
        <v>0</v>
      </c>
      <c r="Y156" s="34">
        <f>IFERROR(VLOOKUP(B156,'[1]1-BASE'!D$1:DA$65536,30,0),"")</f>
        <v>0</v>
      </c>
      <c r="Z156" s="34">
        <f>IFERROR(VLOOKUP(B156,'[1]1-BASE'!D$1:DA$65536,31,0),"")</f>
        <v>0</v>
      </c>
      <c r="AA156" s="34">
        <f>IFERROR(VLOOKUP(B156,'[1]1-BASE'!D$1:DA$65536,32,0),"")</f>
        <v>0</v>
      </c>
      <c r="AB156" s="34">
        <f>IFERROR(VLOOKUP(B156,'[1]1-BASE'!D$1:DA$65536,33,0),"")</f>
        <v>0</v>
      </c>
      <c r="AC156" s="34">
        <f>IFERROR(VLOOKUP(B156,'[1]1-BASE'!D$1:DA$65536,34,0),"")</f>
        <v>0</v>
      </c>
      <c r="AD156" s="34">
        <f>IFERROR(VLOOKUP(B156,'[1]1-BASE'!D$1:DA$65536,35,0),"")</f>
        <v>0</v>
      </c>
      <c r="AE156" s="34">
        <f>IFERROR(VLOOKUP(B156,'[1]1-BASE'!D$1:DA$65536,36,0),"")</f>
        <v>0</v>
      </c>
      <c r="AF156" s="34">
        <f>IFERROR(VLOOKUP(B156,'[1]1-BASE'!D$1:DA$65536,37,0),"")</f>
        <v>0</v>
      </c>
      <c r="AG156" s="34">
        <f>IFERROR(VLOOKUP(B156,'[1]1-BASE'!D$1:DA$65536,38,0),"")</f>
        <v>0</v>
      </c>
      <c r="AH156" s="34">
        <f>IFERROR(VLOOKUP(B156,'[1]1-BASE'!D$1:DA$65536,39,0),"")</f>
        <v>0</v>
      </c>
      <c r="AI156" s="34">
        <f>IFERROR(VLOOKUP(B156,'[1]1-BASE'!D$1:DA$65536,40,0),"")</f>
        <v>0</v>
      </c>
      <c r="AJ156" s="34">
        <f>IFERROR(VLOOKUP(B156,'[1]1-BASE'!D$1:DA$65536,41,0),"")</f>
        <v>0</v>
      </c>
      <c r="AK156" s="34">
        <f>IFERROR(VLOOKUP(B156,'[1]1-BASE'!D$1:DA$65536,42,0),"")</f>
        <v>0</v>
      </c>
      <c r="AL156" s="34">
        <f>IFERROR(VLOOKUP(B156,'[1]1-BASE'!D$1:DA$65536,43,0),"")</f>
        <v>0</v>
      </c>
      <c r="AM156" s="34">
        <f>IFERROR(VLOOKUP(B156,'[1]1-BASE'!D$1:DA$65536,44,0),"")</f>
        <v>0</v>
      </c>
      <c r="AN156" s="34">
        <f>IFERROR(VLOOKUP(B156,'[1]1-BASE'!D$1:DA$65536,45,0),"")</f>
        <v>0</v>
      </c>
      <c r="AO156" s="34">
        <f>IFERROR(VLOOKUP(B156,'[1]1-BASE'!D$1:DA$65536,46,0),"")</f>
        <v>0</v>
      </c>
      <c r="AP156" s="34">
        <f>IFERROR(VLOOKUP(B156,'[1]1-BASE'!D$1:DA$65536,47,0),"")</f>
        <v>0</v>
      </c>
      <c r="AQ156" s="34">
        <f>IFERROR(VLOOKUP(B156,'[1]1-BASE'!D$1:DA$65536,48,0),"")</f>
        <v>0</v>
      </c>
      <c r="AR156" s="34">
        <f>IFERROR(VLOOKUP(B156,'[1]1-BASE'!D$1:DA$65536,49,0),"")</f>
        <v>0</v>
      </c>
      <c r="AS156" s="34">
        <f>IFERROR(VLOOKUP(B156,'[1]1-BASE'!D$1:DA$65536,50,0),"")</f>
        <v>0</v>
      </c>
      <c r="AT156" s="34">
        <f>IFERROR(VLOOKUP(B156,'[1]1-BASE'!D$1:DA$65536,51,0),"")</f>
        <v>0</v>
      </c>
      <c r="AU156" s="34">
        <f>IFERROR(VLOOKUP(B156,'[1]1-BASE'!D$1:DA$65536,52,0),"")</f>
        <v>0</v>
      </c>
      <c r="AV156" s="34">
        <f>IFERROR(VLOOKUP(B156,'[1]1-BASE'!D$1:DA$65536,53,0),"")</f>
        <v>0</v>
      </c>
      <c r="AW156" s="34">
        <f>IFERROR(VLOOKUP(B156,'[1]1-BASE'!D$1:DA$65536,54,0),"")</f>
        <v>0</v>
      </c>
      <c r="AX156" s="34">
        <f>IFERROR(VLOOKUP(B156,'[1]1-BASE'!D$1:DA$65536,55,0),"")</f>
        <v>0</v>
      </c>
      <c r="AY156" s="34">
        <f>IFERROR(VLOOKUP(B156,'[1]1-BASE'!D$1:DA$65536,87,0),"")</f>
        <v>0</v>
      </c>
      <c r="AZ156" s="34">
        <f>IFERROR(VLOOKUP(B156,'[1]1-BASE'!D$1:DA$65536,86,0),"")</f>
        <v>0</v>
      </c>
      <c r="BA156" s="34">
        <f>IFERROR(VLOOKUP(B156,'[1]1-BASE'!D$1:DA$65536,76,0),"")</f>
        <v>0</v>
      </c>
      <c r="BB156" s="34">
        <f>IFERROR(VLOOKUP(B156,'[1]1-BASE'!D$1:DA$65536,77,0),"")</f>
        <v>0</v>
      </c>
      <c r="BC156" s="34">
        <f>IFERROR(VLOOKUP(B156,'[1]1-BASE'!D$1:DA$65536,78,0),"")</f>
        <v>0</v>
      </c>
      <c r="BD156" s="34">
        <f>IFERROR(VLOOKUP(B156,'[1]1-BASE'!D$1:DA$65536,79,0),"")</f>
        <v>0</v>
      </c>
      <c r="BE156" s="34">
        <f>IFERROR(VLOOKUP(B156,'[1]1-BASE'!D$1:DA$65536,80,0),"")</f>
        <v>0</v>
      </c>
      <c r="BF156" s="34">
        <f>IFERROR(VLOOKUP(B156,'[1]1-BASE'!D$1:DA$65536,83,0),"")</f>
        <v>0</v>
      </c>
      <c r="BG156" s="34">
        <f>IFERROR(VLOOKUP(B156,'[1]1-BASE'!D$1:DA$65536,84,0),"")</f>
        <v>0</v>
      </c>
      <c r="BH156" s="34">
        <f>IFERROR(VLOOKUP(B156,'[1]1-BASE'!D$1:DA$65536,81,0),"")</f>
        <v>0</v>
      </c>
      <c r="BI156" s="34">
        <f>IFERROR(VLOOKUP(B156,'[1]1-BASE'!D$1:DA$65536,85,0),"")</f>
        <v>0</v>
      </c>
      <c r="BJ156" s="34">
        <f>IFERROR(VLOOKUP(B156,'[1]1-BASE'!D$1:DA$65536,56,0),"")</f>
        <v>0</v>
      </c>
      <c r="BK156" s="34">
        <f>IFERROR(VLOOKUP(B156,'[1]1-BASE'!D$1:DA$65536,58,0),"")</f>
        <v>0</v>
      </c>
      <c r="BL156" s="34">
        <f>IFERROR(VLOOKUP(B156,'[1]1-BASE'!D$1:DA$65536,59,0),"")</f>
        <v>0</v>
      </c>
      <c r="BM156" s="34">
        <f>IFERROR(VLOOKUP(B156,'[1]1-BASE'!D$1:DA$65536,61,0),"")</f>
        <v>0</v>
      </c>
      <c r="BN156" s="34">
        <f>IFERROR(VLOOKUP(B156,'[1]1-BASE'!D$1:DA$65536,63,0),"")</f>
        <v>0</v>
      </c>
      <c r="BO156" s="34">
        <f>IFERROR(VLOOKUP(B156,'[1]1-BASE'!D$1:DA$65536,65,0),"")</f>
        <v>0</v>
      </c>
      <c r="BP156" s="34">
        <f>IFERROR(VLOOKUP(B156,'[1]1-BASE'!D$1:DA$65536,57,0),"")</f>
        <v>0</v>
      </c>
      <c r="BQ156" s="34">
        <f>IFERROR(VLOOKUP(B156,'[1]1-BASE'!D$1:DA$65536,60,0),"")</f>
        <v>0</v>
      </c>
      <c r="BR156" s="34">
        <f>IFERROR(VLOOKUP(B156,'[1]1-BASE'!D$1:DA$65536,62,0),"")</f>
        <v>0</v>
      </c>
      <c r="BS156" s="34">
        <f>IFERROR(VLOOKUP(B156,'[1]1-BASE'!D$1:DA$65536,64,0),"")</f>
        <v>0</v>
      </c>
      <c r="BT156" s="34">
        <f>IFERROR(VLOOKUP(B156,'[1]1-BASE'!D$1:DA$65536,66,0),"")</f>
        <v>0</v>
      </c>
      <c r="BU156" s="34">
        <f>IFERROR(VLOOKUP(B156,'[1]1-BASE'!D$1:DA$65536,67,0),"")</f>
        <v>0</v>
      </c>
      <c r="BV156" s="34">
        <f>IFERROR(VLOOKUP(B156,'[1]1-BASE'!D$1:DA$65536,68,0),"")</f>
        <v>0</v>
      </c>
      <c r="BW156" s="34">
        <f>IFERROR(VLOOKUP(B156,'[1]1-BASE'!D$1:DA$65536,69,0),"")</f>
        <v>0</v>
      </c>
      <c r="BX156" s="34">
        <f>IFERROR(VLOOKUP(B156,'[1]1-BASE'!D$1:DA$65536,70,0),"")</f>
        <v>0</v>
      </c>
      <c r="BY156" s="34">
        <f>IFERROR(VLOOKUP(B156,'[1]1-BASE'!D$1:DA$65536,71,0),"")</f>
        <v>0</v>
      </c>
      <c r="BZ156" s="34">
        <f>IFERROR(VLOOKUP(B156,'[1]1-BASE'!D$1:DA$65536,72,0),"")</f>
        <v>0</v>
      </c>
      <c r="CA156" s="34">
        <f>IFERROR(VLOOKUP(B156,'[1]1-BASE'!D$1:DA$65536,73,0),"")</f>
        <v>0</v>
      </c>
      <c r="CB156" s="34">
        <f>IFERROR(VLOOKUP(B156,'[1]1-BASE'!D$1:DA$65536,74,0),"")</f>
        <v>0</v>
      </c>
      <c r="CC156" s="34">
        <f>IFERROR(VLOOKUP(B156,'[1]1-BASE'!D$1:DA$65536,75,0),"")</f>
        <v>0</v>
      </c>
      <c r="CD156" s="34">
        <f>IFERROR(VLOOKUP(B156,'[1]1-BASE'!D$1:DA$65536,82,0),"")</f>
        <v>5</v>
      </c>
    </row>
    <row r="157" spans="1:82" s="35" customFormat="1" ht="75" customHeight="1">
      <c r="A157" s="27"/>
      <c r="B157" s="28" t="s">
        <v>260</v>
      </c>
      <c r="C157" s="29" t="str">
        <f>IFERROR(VLOOKUP(B157,'[1]1-BASE'!D$1:CB$65536,2,0),"")</f>
        <v>304I4S0</v>
      </c>
      <c r="D157" s="29" t="str">
        <f>IFERROR(VLOOKUP(B157,'[1]1-BASE'!D$1:CB$65536,3,0),"")</f>
        <v>LOGO BLIST</v>
      </c>
      <c r="E157" s="29" t="str">
        <f>IFERROR(VLOOKUP(B157,'[1]1-BASE'!D$1:CB$65536,4,0),"")</f>
        <v>005</v>
      </c>
      <c r="F157" s="29" t="str">
        <f>IFERROR(VLOOKUP(B157,'[1]1-BASE'!D$1:CB$65536,5,0),"")</f>
        <v>BLACK</v>
      </c>
      <c r="G157" s="27" t="str">
        <f>IFERROR(VLOOKUP(B157,'[1]1-BASE'!D$1:CB$65536,15,0),"")</f>
        <v>ETE 2019</v>
      </c>
      <c r="H157" s="27" t="str">
        <f>IFERROR(VLOOKUP(B157,'[1]1-BASE'!D$1:CB$65536,17,0),"")</f>
        <v>MAN</v>
      </c>
      <c r="I157" s="30">
        <f>IFERROR(VLOOKUP(B157,'[1]1-BASE'!D$1:CB$65536,7,0),"")</f>
        <v>15</v>
      </c>
      <c r="J157" s="31">
        <f t="shared" si="4"/>
        <v>7.5</v>
      </c>
      <c r="K157" s="30">
        <f>IFERROR(VLOOKUP(B157,'[1]1-BASE'!D$1:CB$65536,8,0),"")</f>
        <v>0</v>
      </c>
      <c r="L157" s="31">
        <f t="shared" si="5"/>
        <v>0</v>
      </c>
      <c r="M157" s="29" t="str">
        <f>IFERROR(VLOOKUP(B157,'[1]1-BASE'!D$1:CB$65536,18,0),"")</f>
        <v>2XL-1|L-3|M-3|S-1|XL-2</v>
      </c>
      <c r="N157" s="32" t="str">
        <f>IFERROR(VLOOKUP(B157,'[1]1-BASE'!D$1:CB$65536,19,0),"")</f>
        <v>C10M</v>
      </c>
      <c r="O157" s="32">
        <f>IFERROR(VLOOKUP(B157,'[1]1-BASE'!D$1:CB$65536,20,0),"")</f>
        <v>180</v>
      </c>
      <c r="P157" s="33">
        <f>IFERROR(VLOOKUP(B157,'[1]1-BASE'!D$1:CB$65536,21,0),"")</f>
        <v>18</v>
      </c>
      <c r="Q157" s="34">
        <f>IFERROR(VLOOKUP(B157,'[1]1-BASE'!D$1:DA$65536,22,0),"")</f>
        <v>0</v>
      </c>
      <c r="R157" s="34">
        <f>IFERROR(VLOOKUP(B157,'[1]1-BASE'!D$1:DA$65536,23,0),"")</f>
        <v>0</v>
      </c>
      <c r="S157" s="34">
        <f>IFERROR(VLOOKUP(B157,'[1]1-BASE'!D$1:DA$65536,24,0),"")</f>
        <v>0</v>
      </c>
      <c r="T157" s="34">
        <f>IFERROR(VLOOKUP(B157,'[1]1-BASE'!D$1:DA$65536,25,0),"")</f>
        <v>0</v>
      </c>
      <c r="U157" s="34">
        <f>IFERROR(VLOOKUP(B157,'[1]1-BASE'!D$1:DA$65536,26,0),"")</f>
        <v>0</v>
      </c>
      <c r="V157" s="34">
        <f>IFERROR(VLOOKUP(B157,'[1]1-BASE'!D$1:DA$65536,27,0),"")</f>
        <v>0</v>
      </c>
      <c r="W157" s="34">
        <f>IFERROR(VLOOKUP(B157,'[1]1-BASE'!D$1:DA$65536,28,0),"")</f>
        <v>0</v>
      </c>
      <c r="X157" s="34">
        <f>IFERROR(VLOOKUP(B157,'[1]1-BASE'!D$1:DA$65536,29,0),"")</f>
        <v>0</v>
      </c>
      <c r="Y157" s="34">
        <f>IFERROR(VLOOKUP(B157,'[1]1-BASE'!D$1:DA$65536,30,0),"")</f>
        <v>0</v>
      </c>
      <c r="Z157" s="34">
        <f>IFERROR(VLOOKUP(B157,'[1]1-BASE'!D$1:DA$65536,31,0),"")</f>
        <v>0</v>
      </c>
      <c r="AA157" s="34">
        <f>IFERROR(VLOOKUP(B157,'[1]1-BASE'!D$1:DA$65536,32,0),"")</f>
        <v>0</v>
      </c>
      <c r="AB157" s="34">
        <f>IFERROR(VLOOKUP(B157,'[1]1-BASE'!D$1:DA$65536,33,0),"")</f>
        <v>0</v>
      </c>
      <c r="AC157" s="34">
        <f>IFERROR(VLOOKUP(B157,'[1]1-BASE'!D$1:DA$65536,34,0),"")</f>
        <v>0</v>
      </c>
      <c r="AD157" s="34">
        <f>IFERROR(VLOOKUP(B157,'[1]1-BASE'!D$1:DA$65536,35,0),"")</f>
        <v>0</v>
      </c>
      <c r="AE157" s="34">
        <f>IFERROR(VLOOKUP(B157,'[1]1-BASE'!D$1:DA$65536,36,0),"")</f>
        <v>0</v>
      </c>
      <c r="AF157" s="34">
        <f>IFERROR(VLOOKUP(B157,'[1]1-BASE'!D$1:DA$65536,37,0),"")</f>
        <v>0</v>
      </c>
      <c r="AG157" s="34">
        <f>IFERROR(VLOOKUP(B157,'[1]1-BASE'!D$1:DA$65536,38,0),"")</f>
        <v>0</v>
      </c>
      <c r="AH157" s="34">
        <f>IFERROR(VLOOKUP(B157,'[1]1-BASE'!D$1:DA$65536,39,0),"")</f>
        <v>0</v>
      </c>
      <c r="AI157" s="34">
        <f>IFERROR(VLOOKUP(B157,'[1]1-BASE'!D$1:DA$65536,40,0),"")</f>
        <v>0</v>
      </c>
      <c r="AJ157" s="34">
        <f>IFERROR(VLOOKUP(B157,'[1]1-BASE'!D$1:DA$65536,41,0),"")</f>
        <v>0</v>
      </c>
      <c r="AK157" s="34">
        <f>IFERROR(VLOOKUP(B157,'[1]1-BASE'!D$1:DA$65536,42,0),"")</f>
        <v>0</v>
      </c>
      <c r="AL157" s="34">
        <f>IFERROR(VLOOKUP(B157,'[1]1-BASE'!D$1:DA$65536,43,0),"")</f>
        <v>0</v>
      </c>
      <c r="AM157" s="34">
        <f>IFERROR(VLOOKUP(B157,'[1]1-BASE'!D$1:DA$65536,44,0),"")</f>
        <v>0</v>
      </c>
      <c r="AN157" s="34">
        <f>IFERROR(VLOOKUP(B157,'[1]1-BASE'!D$1:DA$65536,45,0),"")</f>
        <v>0</v>
      </c>
      <c r="AO157" s="34">
        <f>IFERROR(VLOOKUP(B157,'[1]1-BASE'!D$1:DA$65536,46,0),"")</f>
        <v>0</v>
      </c>
      <c r="AP157" s="34">
        <f>IFERROR(VLOOKUP(B157,'[1]1-BASE'!D$1:DA$65536,47,0),"")</f>
        <v>0</v>
      </c>
      <c r="AQ157" s="34">
        <f>IFERROR(VLOOKUP(B157,'[1]1-BASE'!D$1:DA$65536,48,0),"")</f>
        <v>0</v>
      </c>
      <c r="AR157" s="34">
        <f>IFERROR(VLOOKUP(B157,'[1]1-BASE'!D$1:DA$65536,49,0),"")</f>
        <v>0</v>
      </c>
      <c r="AS157" s="34">
        <f>IFERROR(VLOOKUP(B157,'[1]1-BASE'!D$1:DA$65536,50,0),"")</f>
        <v>0</v>
      </c>
      <c r="AT157" s="34">
        <f>IFERROR(VLOOKUP(B157,'[1]1-BASE'!D$1:DA$65536,51,0),"")</f>
        <v>0</v>
      </c>
      <c r="AU157" s="34">
        <f>IFERROR(VLOOKUP(B157,'[1]1-BASE'!D$1:DA$65536,52,0),"")</f>
        <v>0</v>
      </c>
      <c r="AV157" s="34">
        <f>IFERROR(VLOOKUP(B157,'[1]1-BASE'!D$1:DA$65536,53,0),"")</f>
        <v>0</v>
      </c>
      <c r="AW157" s="34">
        <f>IFERROR(VLOOKUP(B157,'[1]1-BASE'!D$1:DA$65536,54,0),"")</f>
        <v>0</v>
      </c>
      <c r="AX157" s="34">
        <f>IFERROR(VLOOKUP(B157,'[1]1-BASE'!D$1:DA$65536,55,0),"")</f>
        <v>0</v>
      </c>
      <c r="AY157" s="34">
        <f>IFERROR(VLOOKUP(B157,'[1]1-BASE'!D$1:DA$65536,87,0),"")</f>
        <v>0</v>
      </c>
      <c r="AZ157" s="34">
        <f>IFERROR(VLOOKUP(B157,'[1]1-BASE'!D$1:DA$65536,86,0),"")</f>
        <v>0</v>
      </c>
      <c r="BA157" s="34">
        <f>IFERROR(VLOOKUP(B157,'[1]1-BASE'!D$1:DA$65536,76,0),"")</f>
        <v>0</v>
      </c>
      <c r="BB157" s="34">
        <f>IFERROR(VLOOKUP(B157,'[1]1-BASE'!D$1:DA$65536,77,0),"")</f>
        <v>0</v>
      </c>
      <c r="BC157" s="34">
        <f>IFERROR(VLOOKUP(B157,'[1]1-BASE'!D$1:DA$65536,78,0),"")</f>
        <v>0</v>
      </c>
      <c r="BD157" s="34">
        <f>IFERROR(VLOOKUP(B157,'[1]1-BASE'!D$1:DA$65536,79,0),"")</f>
        <v>0</v>
      </c>
      <c r="BE157" s="34">
        <f>IFERROR(VLOOKUP(B157,'[1]1-BASE'!D$1:DA$65536,80,0),"")</f>
        <v>0</v>
      </c>
      <c r="BF157" s="34">
        <f>IFERROR(VLOOKUP(B157,'[1]1-BASE'!D$1:DA$65536,83,0),"")</f>
        <v>0</v>
      </c>
      <c r="BG157" s="34">
        <f>IFERROR(VLOOKUP(B157,'[1]1-BASE'!D$1:DA$65536,84,0),"")</f>
        <v>0</v>
      </c>
      <c r="BH157" s="34">
        <f>IFERROR(VLOOKUP(B157,'[1]1-BASE'!D$1:DA$65536,81,0),"")</f>
        <v>0</v>
      </c>
      <c r="BI157" s="34">
        <f>IFERROR(VLOOKUP(B157,'[1]1-BASE'!D$1:DA$65536,85,0),"")</f>
        <v>0</v>
      </c>
      <c r="BJ157" s="34">
        <f>IFERROR(VLOOKUP(B157,'[1]1-BASE'!D$1:DA$65536,56,0),"")</f>
        <v>0</v>
      </c>
      <c r="BK157" s="34">
        <f>IFERROR(VLOOKUP(B157,'[1]1-BASE'!D$1:DA$65536,58,0),"")</f>
        <v>0</v>
      </c>
      <c r="BL157" s="34">
        <f>IFERROR(VLOOKUP(B157,'[1]1-BASE'!D$1:DA$65536,59,0),"")</f>
        <v>0</v>
      </c>
      <c r="BM157" s="34">
        <f>IFERROR(VLOOKUP(B157,'[1]1-BASE'!D$1:DA$65536,61,0),"")</f>
        <v>0</v>
      </c>
      <c r="BN157" s="34">
        <f>IFERROR(VLOOKUP(B157,'[1]1-BASE'!D$1:DA$65536,63,0),"")</f>
        <v>0</v>
      </c>
      <c r="BO157" s="34">
        <f>IFERROR(VLOOKUP(B157,'[1]1-BASE'!D$1:DA$65536,65,0),"")</f>
        <v>0</v>
      </c>
      <c r="BP157" s="34">
        <f>IFERROR(VLOOKUP(B157,'[1]1-BASE'!D$1:DA$65536,57,0),"")</f>
        <v>0</v>
      </c>
      <c r="BQ157" s="34">
        <f>IFERROR(VLOOKUP(B157,'[1]1-BASE'!D$1:DA$65536,60,0),"")</f>
        <v>0</v>
      </c>
      <c r="BR157" s="34">
        <f>IFERROR(VLOOKUP(B157,'[1]1-BASE'!D$1:DA$65536,62,0),"")</f>
        <v>0</v>
      </c>
      <c r="BS157" s="34">
        <f>IFERROR(VLOOKUP(B157,'[1]1-BASE'!D$1:DA$65536,64,0),"")</f>
        <v>0</v>
      </c>
      <c r="BT157" s="34">
        <f>IFERROR(VLOOKUP(B157,'[1]1-BASE'!D$1:DA$65536,66,0),"")</f>
        <v>0</v>
      </c>
      <c r="BU157" s="34">
        <f>IFERROR(VLOOKUP(B157,'[1]1-BASE'!D$1:DA$65536,67,0),"")</f>
        <v>0</v>
      </c>
      <c r="BV157" s="34">
        <f>IFERROR(VLOOKUP(B157,'[1]1-BASE'!D$1:DA$65536,68,0),"")</f>
        <v>0</v>
      </c>
      <c r="BW157" s="34">
        <f>IFERROR(VLOOKUP(B157,'[1]1-BASE'!D$1:DA$65536,69,0),"")</f>
        <v>0</v>
      </c>
      <c r="BX157" s="34">
        <f>IFERROR(VLOOKUP(B157,'[1]1-BASE'!D$1:DA$65536,70,0),"")</f>
        <v>0</v>
      </c>
      <c r="BY157" s="34">
        <f>IFERROR(VLOOKUP(B157,'[1]1-BASE'!D$1:DA$65536,71,0),"")</f>
        <v>0</v>
      </c>
      <c r="BZ157" s="34">
        <f>IFERROR(VLOOKUP(B157,'[1]1-BASE'!D$1:DA$65536,72,0),"")</f>
        <v>0</v>
      </c>
      <c r="CA157" s="34">
        <f>IFERROR(VLOOKUP(B157,'[1]1-BASE'!D$1:DA$65536,73,0),"")</f>
        <v>0</v>
      </c>
      <c r="CB157" s="34">
        <f>IFERROR(VLOOKUP(B157,'[1]1-BASE'!D$1:DA$65536,74,0),"")</f>
        <v>0</v>
      </c>
      <c r="CC157" s="34">
        <f>IFERROR(VLOOKUP(B157,'[1]1-BASE'!D$1:DA$65536,75,0),"")</f>
        <v>0</v>
      </c>
      <c r="CD157" s="34">
        <f>IFERROR(VLOOKUP(B157,'[1]1-BASE'!D$1:DA$65536,82,0),"")</f>
        <v>18</v>
      </c>
    </row>
    <row r="158" spans="1:82" s="35" customFormat="1" ht="75" customHeight="1">
      <c r="A158" s="27"/>
      <c r="B158" s="28" t="s">
        <v>261</v>
      </c>
      <c r="C158" s="29" t="str">
        <f>IFERROR(VLOOKUP(B158,'[1]1-BASE'!D$1:CB$65536,2,0),"")</f>
        <v>304I4V0</v>
      </c>
      <c r="D158" s="29" t="str">
        <f>IFERROR(VLOOKUP(B158,'[1]1-BASE'!D$1:CB$65536,3,0),"")</f>
        <v>LOGO BABER</v>
      </c>
      <c r="E158" s="29" t="str">
        <f>IFERROR(VLOOKUP(B158,'[1]1-BASE'!D$1:CB$65536,4,0),"")</f>
        <v>18M</v>
      </c>
      <c r="F158" s="29" t="str">
        <f>IFERROR(VLOOKUP(B158,'[1]1-BASE'!D$1:CB$65536,5,0),"")</f>
        <v>GREY DK MEL</v>
      </c>
      <c r="G158" s="27" t="str">
        <f>IFERROR(VLOOKUP(B158,'[1]1-BASE'!D$1:CB$65536,15,0),"")</f>
        <v>ETE 2019</v>
      </c>
      <c r="H158" s="27" t="str">
        <f>IFERROR(VLOOKUP(B158,'[1]1-BASE'!D$1:CB$65536,17,0),"")</f>
        <v>MAN</v>
      </c>
      <c r="I158" s="30">
        <f>IFERROR(VLOOKUP(B158,'[1]1-BASE'!D$1:CB$65536,7,0),"")</f>
        <v>15</v>
      </c>
      <c r="J158" s="31">
        <f t="shared" si="4"/>
        <v>7.5</v>
      </c>
      <c r="K158" s="30">
        <f>IFERROR(VLOOKUP(B158,'[1]1-BASE'!D$1:CB$65536,8,0),"")</f>
        <v>0</v>
      </c>
      <c r="L158" s="31">
        <f t="shared" si="5"/>
        <v>0</v>
      </c>
      <c r="M158" s="29" t="str">
        <f>IFERROR(VLOOKUP(B158,'[1]1-BASE'!D$1:CB$65536,18,0),"")</f>
        <v>2XL-1|L-3|M-3|S-1|XL-2</v>
      </c>
      <c r="N158" s="32" t="str">
        <f>IFERROR(VLOOKUP(B158,'[1]1-BASE'!D$1:CB$65536,19,0),"")</f>
        <v>C10M</v>
      </c>
      <c r="O158" s="32">
        <f>IFERROR(VLOOKUP(B158,'[1]1-BASE'!D$1:CB$65536,20,0),"")</f>
        <v>620</v>
      </c>
      <c r="P158" s="33">
        <f>IFERROR(VLOOKUP(B158,'[1]1-BASE'!D$1:CB$65536,21,0),"")</f>
        <v>62</v>
      </c>
      <c r="Q158" s="34">
        <f>IFERROR(VLOOKUP(B158,'[1]1-BASE'!D$1:DA$65536,22,0),"")</f>
        <v>0</v>
      </c>
      <c r="R158" s="34">
        <f>IFERROR(VLOOKUP(B158,'[1]1-BASE'!D$1:DA$65536,23,0),"")</f>
        <v>0</v>
      </c>
      <c r="S158" s="34">
        <f>IFERROR(VLOOKUP(B158,'[1]1-BASE'!D$1:DA$65536,24,0),"")</f>
        <v>0</v>
      </c>
      <c r="T158" s="34">
        <f>IFERROR(VLOOKUP(B158,'[1]1-BASE'!D$1:DA$65536,25,0),"")</f>
        <v>0</v>
      </c>
      <c r="U158" s="34">
        <f>IFERROR(VLOOKUP(B158,'[1]1-BASE'!D$1:DA$65536,26,0),"")</f>
        <v>0</v>
      </c>
      <c r="V158" s="34">
        <f>IFERROR(VLOOKUP(B158,'[1]1-BASE'!D$1:DA$65536,27,0),"")</f>
        <v>0</v>
      </c>
      <c r="W158" s="34">
        <f>IFERROR(VLOOKUP(B158,'[1]1-BASE'!D$1:DA$65536,28,0),"")</f>
        <v>0</v>
      </c>
      <c r="X158" s="34">
        <f>IFERROR(VLOOKUP(B158,'[1]1-BASE'!D$1:DA$65536,29,0),"")</f>
        <v>0</v>
      </c>
      <c r="Y158" s="34">
        <f>IFERROR(VLOOKUP(B158,'[1]1-BASE'!D$1:DA$65536,30,0),"")</f>
        <v>0</v>
      </c>
      <c r="Z158" s="34">
        <f>IFERROR(VLOOKUP(B158,'[1]1-BASE'!D$1:DA$65536,31,0),"")</f>
        <v>0</v>
      </c>
      <c r="AA158" s="34">
        <f>IFERROR(VLOOKUP(B158,'[1]1-BASE'!D$1:DA$65536,32,0),"")</f>
        <v>0</v>
      </c>
      <c r="AB158" s="34">
        <f>IFERROR(VLOOKUP(B158,'[1]1-BASE'!D$1:DA$65536,33,0),"")</f>
        <v>0</v>
      </c>
      <c r="AC158" s="34">
        <f>IFERROR(VLOOKUP(B158,'[1]1-BASE'!D$1:DA$65536,34,0),"")</f>
        <v>0</v>
      </c>
      <c r="AD158" s="34">
        <f>IFERROR(VLOOKUP(B158,'[1]1-BASE'!D$1:DA$65536,35,0),"")</f>
        <v>0</v>
      </c>
      <c r="AE158" s="34">
        <f>IFERROR(VLOOKUP(B158,'[1]1-BASE'!D$1:DA$65536,36,0),"")</f>
        <v>0</v>
      </c>
      <c r="AF158" s="34">
        <f>IFERROR(VLOOKUP(B158,'[1]1-BASE'!D$1:DA$65536,37,0),"")</f>
        <v>0</v>
      </c>
      <c r="AG158" s="34">
        <f>IFERROR(VLOOKUP(B158,'[1]1-BASE'!D$1:DA$65536,38,0),"")</f>
        <v>0</v>
      </c>
      <c r="AH158" s="34">
        <f>IFERROR(VLOOKUP(B158,'[1]1-BASE'!D$1:DA$65536,39,0),"")</f>
        <v>0</v>
      </c>
      <c r="AI158" s="34">
        <f>IFERROR(VLOOKUP(B158,'[1]1-BASE'!D$1:DA$65536,40,0),"")</f>
        <v>0</v>
      </c>
      <c r="AJ158" s="34">
        <f>IFERROR(VLOOKUP(B158,'[1]1-BASE'!D$1:DA$65536,41,0),"")</f>
        <v>0</v>
      </c>
      <c r="AK158" s="34">
        <f>IFERROR(VLOOKUP(B158,'[1]1-BASE'!D$1:DA$65536,42,0),"")</f>
        <v>0</v>
      </c>
      <c r="AL158" s="34">
        <f>IFERROR(VLOOKUP(B158,'[1]1-BASE'!D$1:DA$65536,43,0),"")</f>
        <v>0</v>
      </c>
      <c r="AM158" s="34">
        <f>IFERROR(VLOOKUP(B158,'[1]1-BASE'!D$1:DA$65536,44,0),"")</f>
        <v>0</v>
      </c>
      <c r="AN158" s="34">
        <f>IFERROR(VLOOKUP(B158,'[1]1-BASE'!D$1:DA$65536,45,0),"")</f>
        <v>0</v>
      </c>
      <c r="AO158" s="34">
        <f>IFERROR(VLOOKUP(B158,'[1]1-BASE'!D$1:DA$65536,46,0),"")</f>
        <v>0</v>
      </c>
      <c r="AP158" s="34">
        <f>IFERROR(VLOOKUP(B158,'[1]1-BASE'!D$1:DA$65536,47,0),"")</f>
        <v>0</v>
      </c>
      <c r="AQ158" s="34">
        <f>IFERROR(VLOOKUP(B158,'[1]1-BASE'!D$1:DA$65536,48,0),"")</f>
        <v>0</v>
      </c>
      <c r="AR158" s="34">
        <f>IFERROR(VLOOKUP(B158,'[1]1-BASE'!D$1:DA$65536,49,0),"")</f>
        <v>0</v>
      </c>
      <c r="AS158" s="34">
        <f>IFERROR(VLOOKUP(B158,'[1]1-BASE'!D$1:DA$65536,50,0),"")</f>
        <v>0</v>
      </c>
      <c r="AT158" s="34">
        <f>IFERROR(VLOOKUP(B158,'[1]1-BASE'!D$1:DA$65536,51,0),"")</f>
        <v>0</v>
      </c>
      <c r="AU158" s="34">
        <f>IFERROR(VLOOKUP(B158,'[1]1-BASE'!D$1:DA$65536,52,0),"")</f>
        <v>0</v>
      </c>
      <c r="AV158" s="34">
        <f>IFERROR(VLOOKUP(B158,'[1]1-BASE'!D$1:DA$65536,53,0),"")</f>
        <v>0</v>
      </c>
      <c r="AW158" s="34">
        <f>IFERROR(VLOOKUP(B158,'[1]1-BASE'!D$1:DA$65536,54,0),"")</f>
        <v>0</v>
      </c>
      <c r="AX158" s="34">
        <f>IFERROR(VLOOKUP(B158,'[1]1-BASE'!D$1:DA$65536,55,0),"")</f>
        <v>0</v>
      </c>
      <c r="AY158" s="34">
        <f>IFERROR(VLOOKUP(B158,'[1]1-BASE'!D$1:DA$65536,87,0),"")</f>
        <v>0</v>
      </c>
      <c r="AZ158" s="34">
        <f>IFERROR(VLOOKUP(B158,'[1]1-BASE'!D$1:DA$65536,86,0),"")</f>
        <v>0</v>
      </c>
      <c r="BA158" s="34">
        <f>IFERROR(VLOOKUP(B158,'[1]1-BASE'!D$1:DA$65536,76,0),"")</f>
        <v>0</v>
      </c>
      <c r="BB158" s="34">
        <f>IFERROR(VLOOKUP(B158,'[1]1-BASE'!D$1:DA$65536,77,0),"")</f>
        <v>0</v>
      </c>
      <c r="BC158" s="34">
        <f>IFERROR(VLOOKUP(B158,'[1]1-BASE'!D$1:DA$65536,78,0),"")</f>
        <v>0</v>
      </c>
      <c r="BD158" s="34">
        <f>IFERROR(VLOOKUP(B158,'[1]1-BASE'!D$1:DA$65536,79,0),"")</f>
        <v>0</v>
      </c>
      <c r="BE158" s="34">
        <f>IFERROR(VLOOKUP(B158,'[1]1-BASE'!D$1:DA$65536,80,0),"")</f>
        <v>0</v>
      </c>
      <c r="BF158" s="34">
        <f>IFERROR(VLOOKUP(B158,'[1]1-BASE'!D$1:DA$65536,83,0),"")</f>
        <v>0</v>
      </c>
      <c r="BG158" s="34">
        <f>IFERROR(VLOOKUP(B158,'[1]1-BASE'!D$1:DA$65536,84,0),"")</f>
        <v>0</v>
      </c>
      <c r="BH158" s="34">
        <f>IFERROR(VLOOKUP(B158,'[1]1-BASE'!D$1:DA$65536,81,0),"")</f>
        <v>0</v>
      </c>
      <c r="BI158" s="34">
        <f>IFERROR(VLOOKUP(B158,'[1]1-BASE'!D$1:DA$65536,85,0),"")</f>
        <v>0</v>
      </c>
      <c r="BJ158" s="34">
        <f>IFERROR(VLOOKUP(B158,'[1]1-BASE'!D$1:DA$65536,56,0),"")</f>
        <v>0</v>
      </c>
      <c r="BK158" s="34">
        <f>IFERROR(VLOOKUP(B158,'[1]1-BASE'!D$1:DA$65536,58,0),"")</f>
        <v>0</v>
      </c>
      <c r="BL158" s="34">
        <f>IFERROR(VLOOKUP(B158,'[1]1-BASE'!D$1:DA$65536,59,0),"")</f>
        <v>0</v>
      </c>
      <c r="BM158" s="34">
        <f>IFERROR(VLOOKUP(B158,'[1]1-BASE'!D$1:DA$65536,61,0),"")</f>
        <v>0</v>
      </c>
      <c r="BN158" s="34">
        <f>IFERROR(VLOOKUP(B158,'[1]1-BASE'!D$1:DA$65536,63,0),"")</f>
        <v>0</v>
      </c>
      <c r="BO158" s="34">
        <f>IFERROR(VLOOKUP(B158,'[1]1-BASE'!D$1:DA$65536,65,0),"")</f>
        <v>0</v>
      </c>
      <c r="BP158" s="34">
        <f>IFERROR(VLOOKUP(B158,'[1]1-BASE'!D$1:DA$65536,57,0),"")</f>
        <v>0</v>
      </c>
      <c r="BQ158" s="34">
        <f>IFERROR(VLOOKUP(B158,'[1]1-BASE'!D$1:DA$65536,60,0),"")</f>
        <v>0</v>
      </c>
      <c r="BR158" s="34">
        <f>IFERROR(VLOOKUP(B158,'[1]1-BASE'!D$1:DA$65536,62,0),"")</f>
        <v>0</v>
      </c>
      <c r="BS158" s="34">
        <f>IFERROR(VLOOKUP(B158,'[1]1-BASE'!D$1:DA$65536,64,0),"")</f>
        <v>0</v>
      </c>
      <c r="BT158" s="34">
        <f>IFERROR(VLOOKUP(B158,'[1]1-BASE'!D$1:DA$65536,66,0),"")</f>
        <v>0</v>
      </c>
      <c r="BU158" s="34">
        <f>IFERROR(VLOOKUP(B158,'[1]1-BASE'!D$1:DA$65536,67,0),"")</f>
        <v>0</v>
      </c>
      <c r="BV158" s="34">
        <f>IFERROR(VLOOKUP(B158,'[1]1-BASE'!D$1:DA$65536,68,0),"")</f>
        <v>0</v>
      </c>
      <c r="BW158" s="34">
        <f>IFERROR(VLOOKUP(B158,'[1]1-BASE'!D$1:DA$65536,69,0),"")</f>
        <v>0</v>
      </c>
      <c r="BX158" s="34">
        <f>IFERROR(VLOOKUP(B158,'[1]1-BASE'!D$1:DA$65536,70,0),"")</f>
        <v>0</v>
      </c>
      <c r="BY158" s="34">
        <f>IFERROR(VLOOKUP(B158,'[1]1-BASE'!D$1:DA$65536,71,0),"")</f>
        <v>0</v>
      </c>
      <c r="BZ158" s="34">
        <f>IFERROR(VLOOKUP(B158,'[1]1-BASE'!D$1:DA$65536,72,0),"")</f>
        <v>0</v>
      </c>
      <c r="CA158" s="34">
        <f>IFERROR(VLOOKUP(B158,'[1]1-BASE'!D$1:DA$65536,73,0),"")</f>
        <v>0</v>
      </c>
      <c r="CB158" s="34">
        <f>IFERROR(VLOOKUP(B158,'[1]1-BASE'!D$1:DA$65536,74,0),"")</f>
        <v>0</v>
      </c>
      <c r="CC158" s="34">
        <f>IFERROR(VLOOKUP(B158,'[1]1-BASE'!D$1:DA$65536,75,0),"")</f>
        <v>0</v>
      </c>
      <c r="CD158" s="34">
        <f>IFERROR(VLOOKUP(B158,'[1]1-BASE'!D$1:DA$65536,82,0),"")</f>
        <v>62</v>
      </c>
    </row>
    <row r="159" spans="1:82" s="35" customFormat="1" ht="75" customHeight="1">
      <c r="A159" s="27"/>
      <c r="B159" s="28" t="s">
        <v>262</v>
      </c>
      <c r="C159" s="29" t="str">
        <f>IFERROR(VLOOKUP(B159,'[1]1-BASE'!D$1:CB$65536,2,0),"")</f>
        <v>304IWQ0</v>
      </c>
      <c r="D159" s="29" t="str">
        <f>IFERROR(VLOOKUP(B159,'[1]1-BASE'!D$1:CB$65536,3,0),"")</f>
        <v>AONA LEGGINGS</v>
      </c>
      <c r="E159" s="29" t="str">
        <f>IFERROR(VLOOKUP(B159,'[1]1-BASE'!D$1:CB$65536,4,0),"")</f>
        <v>005</v>
      </c>
      <c r="F159" s="29" t="str">
        <f>IFERROR(VLOOKUP(B159,'[1]1-BASE'!D$1:CB$65536,5,0),"")</f>
        <v>BLACK</v>
      </c>
      <c r="G159" s="27" t="str">
        <f>IFERROR(VLOOKUP(B159,'[1]1-BASE'!D$1:CB$65536,15,0),"")</f>
        <v>HIVER 2018</v>
      </c>
      <c r="H159" s="27" t="str">
        <f>IFERROR(VLOOKUP(B159,'[1]1-BASE'!D$1:CB$65536,17,0),"")</f>
        <v>KID</v>
      </c>
      <c r="I159" s="30">
        <f>IFERROR(VLOOKUP(B159,'[1]1-BASE'!D$1:CB$65536,7,0),"")</f>
        <v>20</v>
      </c>
      <c r="J159" s="31">
        <f t="shared" si="4"/>
        <v>10</v>
      </c>
      <c r="K159" s="30">
        <f>IFERROR(VLOOKUP(B159,'[1]1-BASE'!D$1:CB$65536,8,0),"")</f>
        <v>0</v>
      </c>
      <c r="L159" s="31">
        <f t="shared" si="5"/>
        <v>0</v>
      </c>
      <c r="M159" s="29" t="str">
        <f>IFERROR(VLOOKUP(B159,'[1]1-BASE'!D$1:CB$65536,18,0),"")</f>
        <v>10Y-3|12Y-3|14Y-1|4Y-1|6Y-2|8Y-2</v>
      </c>
      <c r="N159" s="32" t="str">
        <f>IFERROR(VLOOKUP(B159,'[1]1-BASE'!D$1:CB$65536,19,0),"")</f>
        <v>C12K</v>
      </c>
      <c r="O159" s="32">
        <f>IFERROR(VLOOKUP(B159,'[1]1-BASE'!D$1:CB$65536,20,0),"")</f>
        <v>468</v>
      </c>
      <c r="P159" s="33">
        <f>IFERROR(VLOOKUP(B159,'[1]1-BASE'!D$1:CB$65536,21,0),"")</f>
        <v>39</v>
      </c>
      <c r="Q159" s="34">
        <f>IFERROR(VLOOKUP(B159,'[1]1-BASE'!D$1:DA$65536,22,0),"")</f>
        <v>0</v>
      </c>
      <c r="R159" s="34">
        <f>IFERROR(VLOOKUP(B159,'[1]1-BASE'!D$1:DA$65536,23,0),"")</f>
        <v>0</v>
      </c>
      <c r="S159" s="34">
        <f>IFERROR(VLOOKUP(B159,'[1]1-BASE'!D$1:DA$65536,24,0),"")</f>
        <v>0</v>
      </c>
      <c r="T159" s="34">
        <f>IFERROR(VLOOKUP(B159,'[1]1-BASE'!D$1:DA$65536,25,0),"")</f>
        <v>0</v>
      </c>
      <c r="U159" s="34">
        <f>IFERROR(VLOOKUP(B159,'[1]1-BASE'!D$1:DA$65536,26,0),"")</f>
        <v>0</v>
      </c>
      <c r="V159" s="34">
        <f>IFERROR(VLOOKUP(B159,'[1]1-BASE'!D$1:DA$65536,27,0),"")</f>
        <v>0</v>
      </c>
      <c r="W159" s="34">
        <f>IFERROR(VLOOKUP(B159,'[1]1-BASE'!D$1:DA$65536,28,0),"")</f>
        <v>0</v>
      </c>
      <c r="X159" s="34">
        <f>IFERROR(VLOOKUP(B159,'[1]1-BASE'!D$1:DA$65536,29,0),"")</f>
        <v>0</v>
      </c>
      <c r="Y159" s="34">
        <f>IFERROR(VLOOKUP(B159,'[1]1-BASE'!D$1:DA$65536,30,0),"")</f>
        <v>0</v>
      </c>
      <c r="Z159" s="34">
        <f>IFERROR(VLOOKUP(B159,'[1]1-BASE'!D$1:DA$65536,31,0),"")</f>
        <v>0</v>
      </c>
      <c r="AA159" s="34">
        <f>IFERROR(VLOOKUP(B159,'[1]1-BASE'!D$1:DA$65536,32,0),"")</f>
        <v>0</v>
      </c>
      <c r="AB159" s="34">
        <f>IFERROR(VLOOKUP(B159,'[1]1-BASE'!D$1:DA$65536,33,0),"")</f>
        <v>0</v>
      </c>
      <c r="AC159" s="34">
        <f>IFERROR(VLOOKUP(B159,'[1]1-BASE'!D$1:DA$65536,34,0),"")</f>
        <v>0</v>
      </c>
      <c r="AD159" s="34">
        <f>IFERROR(VLOOKUP(B159,'[1]1-BASE'!D$1:DA$65536,35,0),"")</f>
        <v>0</v>
      </c>
      <c r="AE159" s="34">
        <f>IFERROR(VLOOKUP(B159,'[1]1-BASE'!D$1:DA$65536,36,0),"")</f>
        <v>0</v>
      </c>
      <c r="AF159" s="34">
        <f>IFERROR(VLOOKUP(B159,'[1]1-BASE'!D$1:DA$65536,37,0),"")</f>
        <v>0</v>
      </c>
      <c r="AG159" s="34">
        <f>IFERROR(VLOOKUP(B159,'[1]1-BASE'!D$1:DA$65536,38,0),"")</f>
        <v>0</v>
      </c>
      <c r="AH159" s="34">
        <f>IFERROR(VLOOKUP(B159,'[1]1-BASE'!D$1:DA$65536,39,0),"")</f>
        <v>0</v>
      </c>
      <c r="AI159" s="34">
        <f>IFERROR(VLOOKUP(B159,'[1]1-BASE'!D$1:DA$65536,40,0),"")</f>
        <v>0</v>
      </c>
      <c r="AJ159" s="34">
        <f>IFERROR(VLOOKUP(B159,'[1]1-BASE'!D$1:DA$65536,41,0),"")</f>
        <v>0</v>
      </c>
      <c r="AK159" s="34">
        <f>IFERROR(VLOOKUP(B159,'[1]1-BASE'!D$1:DA$65536,42,0),"")</f>
        <v>0</v>
      </c>
      <c r="AL159" s="34">
        <f>IFERROR(VLOOKUP(B159,'[1]1-BASE'!D$1:DA$65536,43,0),"")</f>
        <v>0</v>
      </c>
      <c r="AM159" s="34">
        <f>IFERROR(VLOOKUP(B159,'[1]1-BASE'!D$1:DA$65536,44,0),"")</f>
        <v>0</v>
      </c>
      <c r="AN159" s="34">
        <f>IFERROR(VLOOKUP(B159,'[1]1-BASE'!D$1:DA$65536,45,0),"")</f>
        <v>0</v>
      </c>
      <c r="AO159" s="34">
        <f>IFERROR(VLOOKUP(B159,'[1]1-BASE'!D$1:DA$65536,46,0),"")</f>
        <v>0</v>
      </c>
      <c r="AP159" s="34">
        <f>IFERROR(VLOOKUP(B159,'[1]1-BASE'!D$1:DA$65536,47,0),"")</f>
        <v>0</v>
      </c>
      <c r="AQ159" s="34">
        <f>IFERROR(VLOOKUP(B159,'[1]1-BASE'!D$1:DA$65536,48,0),"")</f>
        <v>0</v>
      </c>
      <c r="AR159" s="34">
        <f>IFERROR(VLOOKUP(B159,'[1]1-BASE'!D$1:DA$65536,49,0),"")</f>
        <v>0</v>
      </c>
      <c r="AS159" s="34">
        <f>IFERROR(VLOOKUP(B159,'[1]1-BASE'!D$1:DA$65536,50,0),"")</f>
        <v>0</v>
      </c>
      <c r="AT159" s="34">
        <f>IFERROR(VLOOKUP(B159,'[1]1-BASE'!D$1:DA$65536,51,0),"")</f>
        <v>0</v>
      </c>
      <c r="AU159" s="34">
        <f>IFERROR(VLOOKUP(B159,'[1]1-BASE'!D$1:DA$65536,52,0),"")</f>
        <v>0</v>
      </c>
      <c r="AV159" s="34">
        <f>IFERROR(VLOOKUP(B159,'[1]1-BASE'!D$1:DA$65536,53,0),"")</f>
        <v>0</v>
      </c>
      <c r="AW159" s="34">
        <f>IFERROR(VLOOKUP(B159,'[1]1-BASE'!D$1:DA$65536,54,0),"")</f>
        <v>0</v>
      </c>
      <c r="AX159" s="34">
        <f>IFERROR(VLOOKUP(B159,'[1]1-BASE'!D$1:DA$65536,55,0),"")</f>
        <v>0</v>
      </c>
      <c r="AY159" s="34">
        <f>IFERROR(VLOOKUP(B159,'[1]1-BASE'!D$1:DA$65536,87,0),"")</f>
        <v>0</v>
      </c>
      <c r="AZ159" s="34">
        <f>IFERROR(VLOOKUP(B159,'[1]1-BASE'!D$1:DA$65536,86,0),"")</f>
        <v>0</v>
      </c>
      <c r="BA159" s="34">
        <f>IFERROR(VLOOKUP(B159,'[1]1-BASE'!D$1:DA$65536,76,0),"")</f>
        <v>0</v>
      </c>
      <c r="BB159" s="34">
        <f>IFERROR(VLOOKUP(B159,'[1]1-BASE'!D$1:DA$65536,77,0),"")</f>
        <v>0</v>
      </c>
      <c r="BC159" s="34">
        <f>IFERROR(VLOOKUP(B159,'[1]1-BASE'!D$1:DA$65536,78,0),"")</f>
        <v>0</v>
      </c>
      <c r="BD159" s="34">
        <f>IFERROR(VLOOKUP(B159,'[1]1-BASE'!D$1:DA$65536,79,0),"")</f>
        <v>0</v>
      </c>
      <c r="BE159" s="34">
        <f>IFERROR(VLOOKUP(B159,'[1]1-BASE'!D$1:DA$65536,80,0),"")</f>
        <v>0</v>
      </c>
      <c r="BF159" s="34">
        <f>IFERROR(VLOOKUP(B159,'[1]1-BASE'!D$1:DA$65536,83,0),"")</f>
        <v>0</v>
      </c>
      <c r="BG159" s="34">
        <f>IFERROR(VLOOKUP(B159,'[1]1-BASE'!D$1:DA$65536,84,0),"")</f>
        <v>0</v>
      </c>
      <c r="BH159" s="34">
        <f>IFERROR(VLOOKUP(B159,'[1]1-BASE'!D$1:DA$65536,81,0),"")</f>
        <v>0</v>
      </c>
      <c r="BI159" s="34">
        <f>IFERROR(VLOOKUP(B159,'[1]1-BASE'!D$1:DA$65536,85,0),"")</f>
        <v>0</v>
      </c>
      <c r="BJ159" s="34">
        <f>IFERROR(VLOOKUP(B159,'[1]1-BASE'!D$1:DA$65536,56,0),"")</f>
        <v>0</v>
      </c>
      <c r="BK159" s="34">
        <f>IFERROR(VLOOKUP(B159,'[1]1-BASE'!D$1:DA$65536,58,0),"")</f>
        <v>0</v>
      </c>
      <c r="BL159" s="34">
        <f>IFERROR(VLOOKUP(B159,'[1]1-BASE'!D$1:DA$65536,59,0),"")</f>
        <v>0</v>
      </c>
      <c r="BM159" s="34">
        <f>IFERROR(VLOOKUP(B159,'[1]1-BASE'!D$1:DA$65536,61,0),"")</f>
        <v>0</v>
      </c>
      <c r="BN159" s="34">
        <f>IFERROR(VLOOKUP(B159,'[1]1-BASE'!D$1:DA$65536,63,0),"")</f>
        <v>0</v>
      </c>
      <c r="BO159" s="34">
        <f>IFERROR(VLOOKUP(B159,'[1]1-BASE'!D$1:DA$65536,65,0),"")</f>
        <v>0</v>
      </c>
      <c r="BP159" s="34">
        <f>IFERROR(VLOOKUP(B159,'[1]1-BASE'!D$1:DA$65536,57,0),"")</f>
        <v>0</v>
      </c>
      <c r="BQ159" s="34">
        <f>IFERROR(VLOOKUP(B159,'[1]1-BASE'!D$1:DA$65536,60,0),"")</f>
        <v>0</v>
      </c>
      <c r="BR159" s="34">
        <f>IFERROR(VLOOKUP(B159,'[1]1-BASE'!D$1:DA$65536,62,0),"")</f>
        <v>0</v>
      </c>
      <c r="BS159" s="34">
        <f>IFERROR(VLOOKUP(B159,'[1]1-BASE'!D$1:DA$65536,64,0),"")</f>
        <v>0</v>
      </c>
      <c r="BT159" s="34">
        <f>IFERROR(VLOOKUP(B159,'[1]1-BASE'!D$1:DA$65536,66,0),"")</f>
        <v>0</v>
      </c>
      <c r="BU159" s="34">
        <f>IFERROR(VLOOKUP(B159,'[1]1-BASE'!D$1:DA$65536,67,0),"")</f>
        <v>0</v>
      </c>
      <c r="BV159" s="34">
        <f>IFERROR(VLOOKUP(B159,'[1]1-BASE'!D$1:DA$65536,68,0),"")</f>
        <v>0</v>
      </c>
      <c r="BW159" s="34">
        <f>IFERROR(VLOOKUP(B159,'[1]1-BASE'!D$1:DA$65536,69,0),"")</f>
        <v>0</v>
      </c>
      <c r="BX159" s="34">
        <f>IFERROR(VLOOKUP(B159,'[1]1-BASE'!D$1:DA$65536,70,0),"")</f>
        <v>0</v>
      </c>
      <c r="BY159" s="34">
        <f>IFERROR(VLOOKUP(B159,'[1]1-BASE'!D$1:DA$65536,71,0),"")</f>
        <v>0</v>
      </c>
      <c r="BZ159" s="34">
        <f>IFERROR(VLOOKUP(B159,'[1]1-BASE'!D$1:DA$65536,72,0),"")</f>
        <v>0</v>
      </c>
      <c r="CA159" s="34">
        <f>IFERROR(VLOOKUP(B159,'[1]1-BASE'!D$1:DA$65536,73,0),"")</f>
        <v>0</v>
      </c>
      <c r="CB159" s="34">
        <f>IFERROR(VLOOKUP(B159,'[1]1-BASE'!D$1:DA$65536,74,0),"")</f>
        <v>0</v>
      </c>
      <c r="CC159" s="34">
        <f>IFERROR(VLOOKUP(B159,'[1]1-BASE'!D$1:DA$65536,75,0),"")</f>
        <v>0</v>
      </c>
      <c r="CD159" s="34">
        <f>IFERROR(VLOOKUP(B159,'[1]1-BASE'!D$1:DA$65536,82,0),"")</f>
        <v>39</v>
      </c>
    </row>
    <row r="160" spans="1:82" s="35" customFormat="1" ht="75" customHeight="1">
      <c r="A160" s="27"/>
      <c r="B160" s="28" t="s">
        <v>263</v>
      </c>
      <c r="C160" s="29" t="str">
        <f>IFERROR(VLOOKUP(B160,'[1]1-BASE'!D$1:CB$65536,2,0),"")</f>
        <v>304IWQ0</v>
      </c>
      <c r="D160" s="29" t="str">
        <f>IFERROR(VLOOKUP(B160,'[1]1-BASE'!D$1:CB$65536,3,0),"")</f>
        <v>AONA LEGGINGS</v>
      </c>
      <c r="E160" s="29" t="str">
        <f>IFERROR(VLOOKUP(B160,'[1]1-BASE'!D$1:CB$65536,4,0),"")</f>
        <v>005</v>
      </c>
      <c r="F160" s="29" t="str">
        <f>IFERROR(VLOOKUP(B160,'[1]1-BASE'!D$1:CB$65536,5,0),"")</f>
        <v>BLACK</v>
      </c>
      <c r="G160" s="27" t="str">
        <f>IFERROR(VLOOKUP(B160,'[1]1-BASE'!D$1:CB$65536,15,0),"")</f>
        <v>HIVER 2018</v>
      </c>
      <c r="H160" s="27" t="str">
        <f>IFERROR(VLOOKUP(B160,'[1]1-BASE'!D$1:CB$65536,17,0),"")</f>
        <v>KID</v>
      </c>
      <c r="I160" s="30">
        <f>IFERROR(VLOOKUP(B160,'[1]1-BASE'!D$1:CB$65536,7,0),"")</f>
        <v>0</v>
      </c>
      <c r="J160" s="31">
        <f t="shared" si="4"/>
        <v>0</v>
      </c>
      <c r="K160" s="30">
        <f>IFERROR(VLOOKUP(B160,'[1]1-BASE'!D$1:CB$65536,8,0),"")</f>
        <v>20</v>
      </c>
      <c r="L160" s="31">
        <f t="shared" si="5"/>
        <v>10</v>
      </c>
      <c r="M160" s="29" t="str">
        <f>IFERROR(VLOOKUP(B160,'[1]1-BASE'!D$1:CB$65536,18,0),"")</f>
        <v>(vide)</v>
      </c>
      <c r="N160" s="32" t="str">
        <f>IFERROR(VLOOKUP(B160,'[1]1-BASE'!D$1:CB$65536,19,0),"")</f>
        <v>PCS</v>
      </c>
      <c r="O160" s="32">
        <f>IFERROR(VLOOKUP(B160,'[1]1-BASE'!D$1:CB$65536,20,0),"")</f>
        <v>4</v>
      </c>
      <c r="P160" s="33">
        <f>IFERROR(VLOOKUP(B160,'[1]1-BASE'!D$1:CB$65536,21,0),"")</f>
        <v>4</v>
      </c>
      <c r="Q160" s="34">
        <f>IFERROR(VLOOKUP(B160,'[1]1-BASE'!D$1:DA$65536,22,0),"")</f>
        <v>0</v>
      </c>
      <c r="R160" s="34">
        <f>IFERROR(VLOOKUP(B160,'[1]1-BASE'!D$1:DA$65536,23,0),"")</f>
        <v>0</v>
      </c>
      <c r="S160" s="34">
        <f>IFERROR(VLOOKUP(B160,'[1]1-BASE'!D$1:DA$65536,24,0),"")</f>
        <v>0</v>
      </c>
      <c r="T160" s="34">
        <f>IFERROR(VLOOKUP(B160,'[1]1-BASE'!D$1:DA$65536,25,0),"")</f>
        <v>0</v>
      </c>
      <c r="U160" s="34">
        <f>IFERROR(VLOOKUP(B160,'[1]1-BASE'!D$1:DA$65536,26,0),"")</f>
        <v>0</v>
      </c>
      <c r="V160" s="34">
        <f>IFERROR(VLOOKUP(B160,'[1]1-BASE'!D$1:DA$65536,27,0),"")</f>
        <v>0</v>
      </c>
      <c r="W160" s="34">
        <f>IFERROR(VLOOKUP(B160,'[1]1-BASE'!D$1:DA$65536,28,0),"")</f>
        <v>0</v>
      </c>
      <c r="X160" s="34">
        <f>IFERROR(VLOOKUP(B160,'[1]1-BASE'!D$1:DA$65536,29,0),"")</f>
        <v>0</v>
      </c>
      <c r="Y160" s="34">
        <f>IFERROR(VLOOKUP(B160,'[1]1-BASE'!D$1:DA$65536,30,0),"")</f>
        <v>0</v>
      </c>
      <c r="Z160" s="34">
        <f>IFERROR(VLOOKUP(B160,'[1]1-BASE'!D$1:DA$65536,31,0),"")</f>
        <v>0</v>
      </c>
      <c r="AA160" s="34">
        <f>IFERROR(VLOOKUP(B160,'[1]1-BASE'!D$1:DA$65536,32,0),"")</f>
        <v>0</v>
      </c>
      <c r="AB160" s="34">
        <f>IFERROR(VLOOKUP(B160,'[1]1-BASE'!D$1:DA$65536,33,0),"")</f>
        <v>0</v>
      </c>
      <c r="AC160" s="34">
        <f>IFERROR(VLOOKUP(B160,'[1]1-BASE'!D$1:DA$65536,34,0),"")</f>
        <v>0</v>
      </c>
      <c r="AD160" s="34">
        <f>IFERROR(VLOOKUP(B160,'[1]1-BASE'!D$1:DA$65536,35,0),"")</f>
        <v>0</v>
      </c>
      <c r="AE160" s="34">
        <f>IFERROR(VLOOKUP(B160,'[1]1-BASE'!D$1:DA$65536,36,0),"")</f>
        <v>0</v>
      </c>
      <c r="AF160" s="34">
        <f>IFERROR(VLOOKUP(B160,'[1]1-BASE'!D$1:DA$65536,37,0),"")</f>
        <v>0</v>
      </c>
      <c r="AG160" s="34">
        <f>IFERROR(VLOOKUP(B160,'[1]1-BASE'!D$1:DA$65536,38,0),"")</f>
        <v>0</v>
      </c>
      <c r="AH160" s="34">
        <f>IFERROR(VLOOKUP(B160,'[1]1-BASE'!D$1:DA$65536,39,0),"")</f>
        <v>0</v>
      </c>
      <c r="AI160" s="34">
        <f>IFERROR(VLOOKUP(B160,'[1]1-BASE'!D$1:DA$65536,40,0),"")</f>
        <v>0</v>
      </c>
      <c r="AJ160" s="34">
        <f>IFERROR(VLOOKUP(B160,'[1]1-BASE'!D$1:DA$65536,41,0),"")</f>
        <v>0</v>
      </c>
      <c r="AK160" s="34">
        <f>IFERROR(VLOOKUP(B160,'[1]1-BASE'!D$1:DA$65536,42,0),"")</f>
        <v>0</v>
      </c>
      <c r="AL160" s="34">
        <f>IFERROR(VLOOKUP(B160,'[1]1-BASE'!D$1:DA$65536,43,0),"")</f>
        <v>0</v>
      </c>
      <c r="AM160" s="34">
        <f>IFERROR(VLOOKUP(B160,'[1]1-BASE'!D$1:DA$65536,44,0),"")</f>
        <v>0</v>
      </c>
      <c r="AN160" s="34">
        <f>IFERROR(VLOOKUP(B160,'[1]1-BASE'!D$1:DA$65536,45,0),"")</f>
        <v>0</v>
      </c>
      <c r="AO160" s="34">
        <f>IFERROR(VLOOKUP(B160,'[1]1-BASE'!D$1:DA$65536,46,0),"")</f>
        <v>0</v>
      </c>
      <c r="AP160" s="34">
        <f>IFERROR(VLOOKUP(B160,'[1]1-BASE'!D$1:DA$65536,47,0),"")</f>
        <v>0</v>
      </c>
      <c r="AQ160" s="34">
        <f>IFERROR(VLOOKUP(B160,'[1]1-BASE'!D$1:DA$65536,48,0),"")</f>
        <v>0</v>
      </c>
      <c r="AR160" s="34">
        <f>IFERROR(VLOOKUP(B160,'[1]1-BASE'!D$1:DA$65536,49,0),"")</f>
        <v>0</v>
      </c>
      <c r="AS160" s="34">
        <f>IFERROR(VLOOKUP(B160,'[1]1-BASE'!D$1:DA$65536,50,0),"")</f>
        <v>0</v>
      </c>
      <c r="AT160" s="34">
        <f>IFERROR(VLOOKUP(B160,'[1]1-BASE'!D$1:DA$65536,51,0),"")</f>
        <v>0</v>
      </c>
      <c r="AU160" s="34">
        <f>IFERROR(VLOOKUP(B160,'[1]1-BASE'!D$1:DA$65536,52,0),"")</f>
        <v>0</v>
      </c>
      <c r="AV160" s="34">
        <f>IFERROR(VLOOKUP(B160,'[1]1-BASE'!D$1:DA$65536,53,0),"")</f>
        <v>0</v>
      </c>
      <c r="AW160" s="34">
        <f>IFERROR(VLOOKUP(B160,'[1]1-BASE'!D$1:DA$65536,54,0),"")</f>
        <v>0</v>
      </c>
      <c r="AX160" s="34">
        <f>IFERROR(VLOOKUP(B160,'[1]1-BASE'!D$1:DA$65536,55,0),"")</f>
        <v>0</v>
      </c>
      <c r="AY160" s="34">
        <f>IFERROR(VLOOKUP(B160,'[1]1-BASE'!D$1:DA$65536,87,0),"")</f>
        <v>0</v>
      </c>
      <c r="AZ160" s="34">
        <f>IFERROR(VLOOKUP(B160,'[1]1-BASE'!D$1:DA$65536,86,0),"")</f>
        <v>0</v>
      </c>
      <c r="BA160" s="34">
        <f>IFERROR(VLOOKUP(B160,'[1]1-BASE'!D$1:DA$65536,76,0),"")</f>
        <v>0</v>
      </c>
      <c r="BB160" s="34">
        <f>IFERROR(VLOOKUP(B160,'[1]1-BASE'!D$1:DA$65536,77,0),"")</f>
        <v>0</v>
      </c>
      <c r="BC160" s="34">
        <f>IFERROR(VLOOKUP(B160,'[1]1-BASE'!D$1:DA$65536,78,0),"")</f>
        <v>0</v>
      </c>
      <c r="BD160" s="34">
        <f>IFERROR(VLOOKUP(B160,'[1]1-BASE'!D$1:DA$65536,79,0),"")</f>
        <v>0</v>
      </c>
      <c r="BE160" s="34">
        <f>IFERROR(VLOOKUP(B160,'[1]1-BASE'!D$1:DA$65536,80,0),"")</f>
        <v>0</v>
      </c>
      <c r="BF160" s="34">
        <f>IFERROR(VLOOKUP(B160,'[1]1-BASE'!D$1:DA$65536,83,0),"")</f>
        <v>0</v>
      </c>
      <c r="BG160" s="34">
        <f>IFERROR(VLOOKUP(B160,'[1]1-BASE'!D$1:DA$65536,84,0),"")</f>
        <v>0</v>
      </c>
      <c r="BH160" s="34">
        <f>IFERROR(VLOOKUP(B160,'[1]1-BASE'!D$1:DA$65536,81,0),"")</f>
        <v>0</v>
      </c>
      <c r="BI160" s="34">
        <f>IFERROR(VLOOKUP(B160,'[1]1-BASE'!D$1:DA$65536,85,0),"")</f>
        <v>0</v>
      </c>
      <c r="BJ160" s="34">
        <f>IFERROR(VLOOKUP(B160,'[1]1-BASE'!D$1:DA$65536,56,0),"")</f>
        <v>1</v>
      </c>
      <c r="BK160" s="34">
        <f>IFERROR(VLOOKUP(B160,'[1]1-BASE'!D$1:DA$65536,58,0),"")</f>
        <v>2</v>
      </c>
      <c r="BL160" s="34">
        <f>IFERROR(VLOOKUP(B160,'[1]1-BASE'!D$1:DA$65536,59,0),"")</f>
        <v>1</v>
      </c>
      <c r="BM160" s="34">
        <f>IFERROR(VLOOKUP(B160,'[1]1-BASE'!D$1:DA$65536,61,0),"")</f>
        <v>0</v>
      </c>
      <c r="BN160" s="34">
        <f>IFERROR(VLOOKUP(B160,'[1]1-BASE'!D$1:DA$65536,63,0),"")</f>
        <v>0</v>
      </c>
      <c r="BO160" s="34">
        <f>IFERROR(VLOOKUP(B160,'[1]1-BASE'!D$1:DA$65536,65,0),"")</f>
        <v>0</v>
      </c>
      <c r="BP160" s="34">
        <f>IFERROR(VLOOKUP(B160,'[1]1-BASE'!D$1:DA$65536,57,0),"")</f>
        <v>0</v>
      </c>
      <c r="BQ160" s="34">
        <f>IFERROR(VLOOKUP(B160,'[1]1-BASE'!D$1:DA$65536,60,0),"")</f>
        <v>0</v>
      </c>
      <c r="BR160" s="34">
        <f>IFERROR(VLOOKUP(B160,'[1]1-BASE'!D$1:DA$65536,62,0),"")</f>
        <v>0</v>
      </c>
      <c r="BS160" s="34">
        <f>IFERROR(VLOOKUP(B160,'[1]1-BASE'!D$1:DA$65536,64,0),"")</f>
        <v>0</v>
      </c>
      <c r="BT160" s="34">
        <f>IFERROR(VLOOKUP(B160,'[1]1-BASE'!D$1:DA$65536,66,0),"")</f>
        <v>0</v>
      </c>
      <c r="BU160" s="34">
        <f>IFERROR(VLOOKUP(B160,'[1]1-BASE'!D$1:DA$65536,67,0),"")</f>
        <v>0</v>
      </c>
      <c r="BV160" s="34">
        <f>IFERROR(VLOOKUP(B160,'[1]1-BASE'!D$1:DA$65536,68,0),"")</f>
        <v>0</v>
      </c>
      <c r="BW160" s="34">
        <f>IFERROR(VLOOKUP(B160,'[1]1-BASE'!D$1:DA$65536,69,0),"")</f>
        <v>0</v>
      </c>
      <c r="BX160" s="34">
        <f>IFERROR(VLOOKUP(B160,'[1]1-BASE'!D$1:DA$65536,70,0),"")</f>
        <v>0</v>
      </c>
      <c r="BY160" s="34">
        <f>IFERROR(VLOOKUP(B160,'[1]1-BASE'!D$1:DA$65536,71,0),"")</f>
        <v>0</v>
      </c>
      <c r="BZ160" s="34">
        <f>IFERROR(VLOOKUP(B160,'[1]1-BASE'!D$1:DA$65536,72,0),"")</f>
        <v>0</v>
      </c>
      <c r="CA160" s="34">
        <f>IFERROR(VLOOKUP(B160,'[1]1-BASE'!D$1:DA$65536,73,0),"")</f>
        <v>0</v>
      </c>
      <c r="CB160" s="34">
        <f>IFERROR(VLOOKUP(B160,'[1]1-BASE'!D$1:DA$65536,74,0),"")</f>
        <v>0</v>
      </c>
      <c r="CC160" s="34">
        <f>IFERROR(VLOOKUP(B160,'[1]1-BASE'!D$1:DA$65536,75,0),"")</f>
        <v>0</v>
      </c>
      <c r="CD160" s="34">
        <f>IFERROR(VLOOKUP(B160,'[1]1-BASE'!D$1:DA$65536,82,0),"")</f>
        <v>0</v>
      </c>
    </row>
    <row r="161" spans="1:82" s="35" customFormat="1" ht="75" customHeight="1">
      <c r="A161" s="27"/>
      <c r="B161" s="28" t="s">
        <v>264</v>
      </c>
      <c r="C161" s="29" t="str">
        <f>IFERROR(VLOOKUP(B161,'[1]1-BASE'!D$1:CB$65536,2,0),"")</f>
        <v>304IWQ0</v>
      </c>
      <c r="D161" s="29" t="str">
        <f>IFERROR(VLOOKUP(B161,'[1]1-BASE'!D$1:CB$65536,3,0),"")</f>
        <v>AONA LEGGINGS</v>
      </c>
      <c r="E161" s="29" t="str">
        <f>IFERROR(VLOOKUP(B161,'[1]1-BASE'!D$1:CB$65536,4,0),"")</f>
        <v>X1Z</v>
      </c>
      <c r="F161" s="29" t="str">
        <f>IFERROR(VLOOKUP(B161,'[1]1-BASE'!D$1:CB$65536,5,0),"")</f>
        <v>NAVY</v>
      </c>
      <c r="G161" s="27" t="str">
        <f>IFERROR(VLOOKUP(B161,'[1]1-BASE'!D$1:CB$65536,15,0),"")</f>
        <v>HIVER 2018</v>
      </c>
      <c r="H161" s="27" t="str">
        <f>IFERROR(VLOOKUP(B161,'[1]1-BASE'!D$1:CB$65536,17,0),"")</f>
        <v>KID</v>
      </c>
      <c r="I161" s="30">
        <f>IFERROR(VLOOKUP(B161,'[1]1-BASE'!D$1:CB$65536,7,0),"")</f>
        <v>20</v>
      </c>
      <c r="J161" s="31">
        <f t="shared" si="4"/>
        <v>10</v>
      </c>
      <c r="K161" s="30">
        <f>IFERROR(VLOOKUP(B161,'[1]1-BASE'!D$1:CB$65536,8,0),"")</f>
        <v>0</v>
      </c>
      <c r="L161" s="31">
        <f t="shared" si="5"/>
        <v>0</v>
      </c>
      <c r="M161" s="29" t="str">
        <f>IFERROR(VLOOKUP(B161,'[1]1-BASE'!D$1:CB$65536,18,0),"")</f>
        <v>10Y-3|12Y-3|14Y-1|4Y-1|6Y-2|8Y-2</v>
      </c>
      <c r="N161" s="32" t="str">
        <f>IFERROR(VLOOKUP(B161,'[1]1-BASE'!D$1:CB$65536,19,0),"")</f>
        <v>C12K</v>
      </c>
      <c r="O161" s="32">
        <f>IFERROR(VLOOKUP(B161,'[1]1-BASE'!D$1:CB$65536,20,0),"")</f>
        <v>132</v>
      </c>
      <c r="P161" s="33">
        <f>IFERROR(VLOOKUP(B161,'[1]1-BASE'!D$1:CB$65536,21,0),"")</f>
        <v>11</v>
      </c>
      <c r="Q161" s="34">
        <f>IFERROR(VLOOKUP(B161,'[1]1-BASE'!D$1:DA$65536,22,0),"")</f>
        <v>0</v>
      </c>
      <c r="R161" s="34">
        <f>IFERROR(VLOOKUP(B161,'[1]1-BASE'!D$1:DA$65536,23,0),"")</f>
        <v>0</v>
      </c>
      <c r="S161" s="34">
        <f>IFERROR(VLOOKUP(B161,'[1]1-BASE'!D$1:DA$65536,24,0),"")</f>
        <v>0</v>
      </c>
      <c r="T161" s="34">
        <f>IFERROR(VLOOKUP(B161,'[1]1-BASE'!D$1:DA$65536,25,0),"")</f>
        <v>0</v>
      </c>
      <c r="U161" s="34">
        <f>IFERROR(VLOOKUP(B161,'[1]1-BASE'!D$1:DA$65536,26,0),"")</f>
        <v>0</v>
      </c>
      <c r="V161" s="34">
        <f>IFERROR(VLOOKUP(B161,'[1]1-BASE'!D$1:DA$65536,27,0),"")</f>
        <v>0</v>
      </c>
      <c r="W161" s="34">
        <f>IFERROR(VLOOKUP(B161,'[1]1-BASE'!D$1:DA$65536,28,0),"")</f>
        <v>0</v>
      </c>
      <c r="X161" s="34">
        <f>IFERROR(VLOOKUP(B161,'[1]1-BASE'!D$1:DA$65536,29,0),"")</f>
        <v>0</v>
      </c>
      <c r="Y161" s="34">
        <f>IFERROR(VLOOKUP(B161,'[1]1-BASE'!D$1:DA$65536,30,0),"")</f>
        <v>0</v>
      </c>
      <c r="Z161" s="34">
        <f>IFERROR(VLOOKUP(B161,'[1]1-BASE'!D$1:DA$65536,31,0),"")</f>
        <v>0</v>
      </c>
      <c r="AA161" s="34">
        <f>IFERROR(VLOOKUP(B161,'[1]1-BASE'!D$1:DA$65536,32,0),"")</f>
        <v>0</v>
      </c>
      <c r="AB161" s="34">
        <f>IFERROR(VLOOKUP(B161,'[1]1-BASE'!D$1:DA$65536,33,0),"")</f>
        <v>0</v>
      </c>
      <c r="AC161" s="34">
        <f>IFERROR(VLOOKUP(B161,'[1]1-BASE'!D$1:DA$65536,34,0),"")</f>
        <v>0</v>
      </c>
      <c r="AD161" s="34">
        <f>IFERROR(VLOOKUP(B161,'[1]1-BASE'!D$1:DA$65536,35,0),"")</f>
        <v>0</v>
      </c>
      <c r="AE161" s="34">
        <f>IFERROR(VLOOKUP(B161,'[1]1-BASE'!D$1:DA$65536,36,0),"")</f>
        <v>0</v>
      </c>
      <c r="AF161" s="34">
        <f>IFERROR(VLOOKUP(B161,'[1]1-BASE'!D$1:DA$65536,37,0),"")</f>
        <v>0</v>
      </c>
      <c r="AG161" s="34">
        <f>IFERROR(VLOOKUP(B161,'[1]1-BASE'!D$1:DA$65536,38,0),"")</f>
        <v>0</v>
      </c>
      <c r="AH161" s="34">
        <f>IFERROR(VLOOKUP(B161,'[1]1-BASE'!D$1:DA$65536,39,0),"")</f>
        <v>0</v>
      </c>
      <c r="AI161" s="34">
        <f>IFERROR(VLOOKUP(B161,'[1]1-BASE'!D$1:DA$65536,40,0),"")</f>
        <v>0</v>
      </c>
      <c r="AJ161" s="34">
        <f>IFERROR(VLOOKUP(B161,'[1]1-BASE'!D$1:DA$65536,41,0),"")</f>
        <v>0</v>
      </c>
      <c r="AK161" s="34">
        <f>IFERROR(VLOOKUP(B161,'[1]1-BASE'!D$1:DA$65536,42,0),"")</f>
        <v>0</v>
      </c>
      <c r="AL161" s="34">
        <f>IFERROR(VLOOKUP(B161,'[1]1-BASE'!D$1:DA$65536,43,0),"")</f>
        <v>0</v>
      </c>
      <c r="AM161" s="34">
        <f>IFERROR(VLOOKUP(B161,'[1]1-BASE'!D$1:DA$65536,44,0),"")</f>
        <v>0</v>
      </c>
      <c r="AN161" s="34">
        <f>IFERROR(VLOOKUP(B161,'[1]1-BASE'!D$1:DA$65536,45,0),"")</f>
        <v>0</v>
      </c>
      <c r="AO161" s="34">
        <f>IFERROR(VLOOKUP(B161,'[1]1-BASE'!D$1:DA$65536,46,0),"")</f>
        <v>0</v>
      </c>
      <c r="AP161" s="34">
        <f>IFERROR(VLOOKUP(B161,'[1]1-BASE'!D$1:DA$65536,47,0),"")</f>
        <v>0</v>
      </c>
      <c r="AQ161" s="34">
        <f>IFERROR(VLOOKUP(B161,'[1]1-BASE'!D$1:DA$65536,48,0),"")</f>
        <v>0</v>
      </c>
      <c r="AR161" s="34">
        <f>IFERROR(VLOOKUP(B161,'[1]1-BASE'!D$1:DA$65536,49,0),"")</f>
        <v>0</v>
      </c>
      <c r="AS161" s="34">
        <f>IFERROR(VLOOKUP(B161,'[1]1-BASE'!D$1:DA$65536,50,0),"")</f>
        <v>0</v>
      </c>
      <c r="AT161" s="34">
        <f>IFERROR(VLOOKUP(B161,'[1]1-BASE'!D$1:DA$65536,51,0),"")</f>
        <v>0</v>
      </c>
      <c r="AU161" s="34">
        <f>IFERROR(VLOOKUP(B161,'[1]1-BASE'!D$1:DA$65536,52,0),"")</f>
        <v>0</v>
      </c>
      <c r="AV161" s="34">
        <f>IFERROR(VLOOKUP(B161,'[1]1-BASE'!D$1:DA$65536,53,0),"")</f>
        <v>0</v>
      </c>
      <c r="AW161" s="34">
        <f>IFERROR(VLOOKUP(B161,'[1]1-BASE'!D$1:DA$65536,54,0),"")</f>
        <v>0</v>
      </c>
      <c r="AX161" s="34">
        <f>IFERROR(VLOOKUP(B161,'[1]1-BASE'!D$1:DA$65536,55,0),"")</f>
        <v>0</v>
      </c>
      <c r="AY161" s="34">
        <f>IFERROR(VLOOKUP(B161,'[1]1-BASE'!D$1:DA$65536,87,0),"")</f>
        <v>0</v>
      </c>
      <c r="AZ161" s="34">
        <f>IFERROR(VLOOKUP(B161,'[1]1-BASE'!D$1:DA$65536,86,0),"")</f>
        <v>0</v>
      </c>
      <c r="BA161" s="34">
        <f>IFERROR(VLOOKUP(B161,'[1]1-BASE'!D$1:DA$65536,76,0),"")</f>
        <v>0</v>
      </c>
      <c r="BB161" s="34">
        <f>IFERROR(VLOOKUP(B161,'[1]1-BASE'!D$1:DA$65536,77,0),"")</f>
        <v>0</v>
      </c>
      <c r="BC161" s="34">
        <f>IFERROR(VLOOKUP(B161,'[1]1-BASE'!D$1:DA$65536,78,0),"")</f>
        <v>0</v>
      </c>
      <c r="BD161" s="34">
        <f>IFERROR(VLOOKUP(B161,'[1]1-BASE'!D$1:DA$65536,79,0),"")</f>
        <v>0</v>
      </c>
      <c r="BE161" s="34">
        <f>IFERROR(VLOOKUP(B161,'[1]1-BASE'!D$1:DA$65536,80,0),"")</f>
        <v>0</v>
      </c>
      <c r="BF161" s="34">
        <f>IFERROR(VLOOKUP(B161,'[1]1-BASE'!D$1:DA$65536,83,0),"")</f>
        <v>0</v>
      </c>
      <c r="BG161" s="34">
        <f>IFERROR(VLOOKUP(B161,'[1]1-BASE'!D$1:DA$65536,84,0),"")</f>
        <v>0</v>
      </c>
      <c r="BH161" s="34">
        <f>IFERROR(VLOOKUP(B161,'[1]1-BASE'!D$1:DA$65536,81,0),"")</f>
        <v>0</v>
      </c>
      <c r="BI161" s="34">
        <f>IFERROR(VLOOKUP(B161,'[1]1-BASE'!D$1:DA$65536,85,0),"")</f>
        <v>0</v>
      </c>
      <c r="BJ161" s="34">
        <f>IFERROR(VLOOKUP(B161,'[1]1-BASE'!D$1:DA$65536,56,0),"")</f>
        <v>0</v>
      </c>
      <c r="BK161" s="34">
        <f>IFERROR(VLOOKUP(B161,'[1]1-BASE'!D$1:DA$65536,58,0),"")</f>
        <v>0</v>
      </c>
      <c r="BL161" s="34">
        <f>IFERROR(VLOOKUP(B161,'[1]1-BASE'!D$1:DA$65536,59,0),"")</f>
        <v>0</v>
      </c>
      <c r="BM161" s="34">
        <f>IFERROR(VLOOKUP(B161,'[1]1-BASE'!D$1:DA$65536,61,0),"")</f>
        <v>0</v>
      </c>
      <c r="BN161" s="34">
        <f>IFERROR(VLOOKUP(B161,'[1]1-BASE'!D$1:DA$65536,63,0),"")</f>
        <v>0</v>
      </c>
      <c r="BO161" s="34">
        <f>IFERROR(VLOOKUP(B161,'[1]1-BASE'!D$1:DA$65536,65,0),"")</f>
        <v>0</v>
      </c>
      <c r="BP161" s="34">
        <f>IFERROR(VLOOKUP(B161,'[1]1-BASE'!D$1:DA$65536,57,0),"")</f>
        <v>0</v>
      </c>
      <c r="BQ161" s="34">
        <f>IFERROR(VLOOKUP(B161,'[1]1-BASE'!D$1:DA$65536,60,0),"")</f>
        <v>0</v>
      </c>
      <c r="BR161" s="34">
        <f>IFERROR(VLOOKUP(B161,'[1]1-BASE'!D$1:DA$65536,62,0),"")</f>
        <v>0</v>
      </c>
      <c r="BS161" s="34">
        <f>IFERROR(VLOOKUP(B161,'[1]1-BASE'!D$1:DA$65536,64,0),"")</f>
        <v>0</v>
      </c>
      <c r="BT161" s="34">
        <f>IFERROR(VLOOKUP(B161,'[1]1-BASE'!D$1:DA$65536,66,0),"")</f>
        <v>0</v>
      </c>
      <c r="BU161" s="34">
        <f>IFERROR(VLOOKUP(B161,'[1]1-BASE'!D$1:DA$65536,67,0),"")</f>
        <v>0</v>
      </c>
      <c r="BV161" s="34">
        <f>IFERROR(VLOOKUP(B161,'[1]1-BASE'!D$1:DA$65536,68,0),"")</f>
        <v>0</v>
      </c>
      <c r="BW161" s="34">
        <f>IFERROR(VLOOKUP(B161,'[1]1-BASE'!D$1:DA$65536,69,0),"")</f>
        <v>0</v>
      </c>
      <c r="BX161" s="34">
        <f>IFERROR(VLOOKUP(B161,'[1]1-BASE'!D$1:DA$65536,70,0),"")</f>
        <v>0</v>
      </c>
      <c r="BY161" s="34">
        <f>IFERROR(VLOOKUP(B161,'[1]1-BASE'!D$1:DA$65536,71,0),"")</f>
        <v>0</v>
      </c>
      <c r="BZ161" s="34">
        <f>IFERROR(VLOOKUP(B161,'[1]1-BASE'!D$1:DA$65536,72,0),"")</f>
        <v>0</v>
      </c>
      <c r="CA161" s="34">
        <f>IFERROR(VLOOKUP(B161,'[1]1-BASE'!D$1:DA$65536,73,0),"")</f>
        <v>0</v>
      </c>
      <c r="CB161" s="34">
        <f>IFERROR(VLOOKUP(B161,'[1]1-BASE'!D$1:DA$65536,74,0),"")</f>
        <v>0</v>
      </c>
      <c r="CC161" s="34">
        <f>IFERROR(VLOOKUP(B161,'[1]1-BASE'!D$1:DA$65536,75,0),"")</f>
        <v>0</v>
      </c>
      <c r="CD161" s="34">
        <f>IFERROR(VLOOKUP(B161,'[1]1-BASE'!D$1:DA$65536,82,0),"")</f>
        <v>11</v>
      </c>
    </row>
    <row r="162" spans="1:82" s="35" customFormat="1" ht="75" customHeight="1">
      <c r="A162" s="27"/>
      <c r="B162" s="28" t="s">
        <v>265</v>
      </c>
      <c r="C162" s="29" t="str">
        <f>IFERROR(VLOOKUP(B162,'[1]1-BASE'!D$1:CB$65536,2,0),"")</f>
        <v>304IWQ0</v>
      </c>
      <c r="D162" s="29" t="str">
        <f>IFERROR(VLOOKUP(B162,'[1]1-BASE'!D$1:CB$65536,3,0),"")</f>
        <v>AONA LEGGINGS</v>
      </c>
      <c r="E162" s="29" t="str">
        <f>IFERROR(VLOOKUP(B162,'[1]1-BASE'!D$1:CB$65536,4,0),"")</f>
        <v>X1Z</v>
      </c>
      <c r="F162" s="29" t="str">
        <f>IFERROR(VLOOKUP(B162,'[1]1-BASE'!D$1:CB$65536,5,0),"")</f>
        <v>NAVY</v>
      </c>
      <c r="G162" s="27" t="str">
        <f>IFERROR(VLOOKUP(B162,'[1]1-BASE'!D$1:CB$65536,15,0),"")</f>
        <v>HIVER 2018</v>
      </c>
      <c r="H162" s="27" t="str">
        <f>IFERROR(VLOOKUP(B162,'[1]1-BASE'!D$1:CB$65536,17,0),"")</f>
        <v>KID</v>
      </c>
      <c r="I162" s="30">
        <f>IFERROR(VLOOKUP(B162,'[1]1-BASE'!D$1:CB$65536,7,0),"")</f>
        <v>0</v>
      </c>
      <c r="J162" s="31">
        <f t="shared" si="4"/>
        <v>0</v>
      </c>
      <c r="K162" s="30">
        <f>IFERROR(VLOOKUP(B162,'[1]1-BASE'!D$1:CB$65536,8,0),"")</f>
        <v>20</v>
      </c>
      <c r="L162" s="31">
        <f t="shared" si="5"/>
        <v>10</v>
      </c>
      <c r="M162" s="29" t="str">
        <f>IFERROR(VLOOKUP(B162,'[1]1-BASE'!D$1:CB$65536,18,0),"")</f>
        <v>(vide)</v>
      </c>
      <c r="N162" s="32" t="str">
        <f>IFERROR(VLOOKUP(B162,'[1]1-BASE'!D$1:CB$65536,19,0),"")</f>
        <v>PCS</v>
      </c>
      <c r="O162" s="32">
        <f>IFERROR(VLOOKUP(B162,'[1]1-BASE'!D$1:CB$65536,20,0),"")</f>
        <v>6</v>
      </c>
      <c r="P162" s="33">
        <f>IFERROR(VLOOKUP(B162,'[1]1-BASE'!D$1:CB$65536,21,0),"")</f>
        <v>6</v>
      </c>
      <c r="Q162" s="34">
        <f>IFERROR(VLOOKUP(B162,'[1]1-BASE'!D$1:DA$65536,22,0),"")</f>
        <v>0</v>
      </c>
      <c r="R162" s="34">
        <f>IFERROR(VLOOKUP(B162,'[1]1-BASE'!D$1:DA$65536,23,0),"")</f>
        <v>0</v>
      </c>
      <c r="S162" s="34">
        <f>IFERROR(VLOOKUP(B162,'[1]1-BASE'!D$1:DA$65536,24,0),"")</f>
        <v>0</v>
      </c>
      <c r="T162" s="34">
        <f>IFERROR(VLOOKUP(B162,'[1]1-BASE'!D$1:DA$65536,25,0),"")</f>
        <v>0</v>
      </c>
      <c r="U162" s="34">
        <f>IFERROR(VLOOKUP(B162,'[1]1-BASE'!D$1:DA$65536,26,0),"")</f>
        <v>0</v>
      </c>
      <c r="V162" s="34">
        <f>IFERROR(VLOOKUP(B162,'[1]1-BASE'!D$1:DA$65536,27,0),"")</f>
        <v>0</v>
      </c>
      <c r="W162" s="34">
        <f>IFERROR(VLOOKUP(B162,'[1]1-BASE'!D$1:DA$65536,28,0),"")</f>
        <v>0</v>
      </c>
      <c r="X162" s="34">
        <f>IFERROR(VLOOKUP(B162,'[1]1-BASE'!D$1:DA$65536,29,0),"")</f>
        <v>0</v>
      </c>
      <c r="Y162" s="34">
        <f>IFERROR(VLOOKUP(B162,'[1]1-BASE'!D$1:DA$65536,30,0),"")</f>
        <v>0</v>
      </c>
      <c r="Z162" s="34">
        <f>IFERROR(VLOOKUP(B162,'[1]1-BASE'!D$1:DA$65536,31,0),"")</f>
        <v>0</v>
      </c>
      <c r="AA162" s="34">
        <f>IFERROR(VLOOKUP(B162,'[1]1-BASE'!D$1:DA$65536,32,0),"")</f>
        <v>0</v>
      </c>
      <c r="AB162" s="34">
        <f>IFERROR(VLOOKUP(B162,'[1]1-BASE'!D$1:DA$65536,33,0),"")</f>
        <v>0</v>
      </c>
      <c r="AC162" s="34">
        <f>IFERROR(VLOOKUP(B162,'[1]1-BASE'!D$1:DA$65536,34,0),"")</f>
        <v>0</v>
      </c>
      <c r="AD162" s="34">
        <f>IFERROR(VLOOKUP(B162,'[1]1-BASE'!D$1:DA$65536,35,0),"")</f>
        <v>0</v>
      </c>
      <c r="AE162" s="34">
        <f>IFERROR(VLOOKUP(B162,'[1]1-BASE'!D$1:DA$65536,36,0),"")</f>
        <v>0</v>
      </c>
      <c r="AF162" s="34">
        <f>IFERROR(VLOOKUP(B162,'[1]1-BASE'!D$1:DA$65536,37,0),"")</f>
        <v>0</v>
      </c>
      <c r="AG162" s="34">
        <f>IFERROR(VLOOKUP(B162,'[1]1-BASE'!D$1:DA$65536,38,0),"")</f>
        <v>0</v>
      </c>
      <c r="AH162" s="34">
        <f>IFERROR(VLOOKUP(B162,'[1]1-BASE'!D$1:DA$65536,39,0),"")</f>
        <v>0</v>
      </c>
      <c r="AI162" s="34">
        <f>IFERROR(VLOOKUP(B162,'[1]1-BASE'!D$1:DA$65536,40,0),"")</f>
        <v>0</v>
      </c>
      <c r="AJ162" s="34">
        <f>IFERROR(VLOOKUP(B162,'[1]1-BASE'!D$1:DA$65536,41,0),"")</f>
        <v>0</v>
      </c>
      <c r="AK162" s="34">
        <f>IFERROR(VLOOKUP(B162,'[1]1-BASE'!D$1:DA$65536,42,0),"")</f>
        <v>0</v>
      </c>
      <c r="AL162" s="34">
        <f>IFERROR(VLOOKUP(B162,'[1]1-BASE'!D$1:DA$65536,43,0),"")</f>
        <v>0</v>
      </c>
      <c r="AM162" s="34">
        <f>IFERROR(VLOOKUP(B162,'[1]1-BASE'!D$1:DA$65536,44,0),"")</f>
        <v>0</v>
      </c>
      <c r="AN162" s="34">
        <f>IFERROR(VLOOKUP(B162,'[1]1-BASE'!D$1:DA$65536,45,0),"")</f>
        <v>0</v>
      </c>
      <c r="AO162" s="34">
        <f>IFERROR(VLOOKUP(B162,'[1]1-BASE'!D$1:DA$65536,46,0),"")</f>
        <v>0</v>
      </c>
      <c r="AP162" s="34">
        <f>IFERROR(VLOOKUP(B162,'[1]1-BASE'!D$1:DA$65536,47,0),"")</f>
        <v>0</v>
      </c>
      <c r="AQ162" s="34">
        <f>IFERROR(VLOOKUP(B162,'[1]1-BASE'!D$1:DA$65536,48,0),"")</f>
        <v>0</v>
      </c>
      <c r="AR162" s="34">
        <f>IFERROR(VLOOKUP(B162,'[1]1-BASE'!D$1:DA$65536,49,0),"")</f>
        <v>0</v>
      </c>
      <c r="AS162" s="34">
        <f>IFERROR(VLOOKUP(B162,'[1]1-BASE'!D$1:DA$65536,50,0),"")</f>
        <v>0</v>
      </c>
      <c r="AT162" s="34">
        <f>IFERROR(VLOOKUP(B162,'[1]1-BASE'!D$1:DA$65536,51,0),"")</f>
        <v>0</v>
      </c>
      <c r="AU162" s="34">
        <f>IFERROR(VLOOKUP(B162,'[1]1-BASE'!D$1:DA$65536,52,0),"")</f>
        <v>0</v>
      </c>
      <c r="AV162" s="34">
        <f>IFERROR(VLOOKUP(B162,'[1]1-BASE'!D$1:DA$65536,53,0),"")</f>
        <v>0</v>
      </c>
      <c r="AW162" s="34">
        <f>IFERROR(VLOOKUP(B162,'[1]1-BASE'!D$1:DA$65536,54,0),"")</f>
        <v>0</v>
      </c>
      <c r="AX162" s="34">
        <f>IFERROR(VLOOKUP(B162,'[1]1-BASE'!D$1:DA$65536,55,0),"")</f>
        <v>0</v>
      </c>
      <c r="AY162" s="34">
        <f>IFERROR(VLOOKUP(B162,'[1]1-BASE'!D$1:DA$65536,87,0),"")</f>
        <v>0</v>
      </c>
      <c r="AZ162" s="34">
        <f>IFERROR(VLOOKUP(B162,'[1]1-BASE'!D$1:DA$65536,86,0),"")</f>
        <v>0</v>
      </c>
      <c r="BA162" s="34">
        <f>IFERROR(VLOOKUP(B162,'[1]1-BASE'!D$1:DA$65536,76,0),"")</f>
        <v>0</v>
      </c>
      <c r="BB162" s="34">
        <f>IFERROR(VLOOKUP(B162,'[1]1-BASE'!D$1:DA$65536,77,0),"")</f>
        <v>0</v>
      </c>
      <c r="BC162" s="34">
        <f>IFERROR(VLOOKUP(B162,'[1]1-BASE'!D$1:DA$65536,78,0),"")</f>
        <v>0</v>
      </c>
      <c r="BD162" s="34">
        <f>IFERROR(VLOOKUP(B162,'[1]1-BASE'!D$1:DA$65536,79,0),"")</f>
        <v>0</v>
      </c>
      <c r="BE162" s="34">
        <f>IFERROR(VLOOKUP(B162,'[1]1-BASE'!D$1:DA$65536,80,0),"")</f>
        <v>0</v>
      </c>
      <c r="BF162" s="34">
        <f>IFERROR(VLOOKUP(B162,'[1]1-BASE'!D$1:DA$65536,83,0),"")</f>
        <v>0</v>
      </c>
      <c r="BG162" s="34">
        <f>IFERROR(VLOOKUP(B162,'[1]1-BASE'!D$1:DA$65536,84,0),"")</f>
        <v>0</v>
      </c>
      <c r="BH162" s="34">
        <f>IFERROR(VLOOKUP(B162,'[1]1-BASE'!D$1:DA$65536,81,0),"")</f>
        <v>0</v>
      </c>
      <c r="BI162" s="34">
        <f>IFERROR(VLOOKUP(B162,'[1]1-BASE'!D$1:DA$65536,85,0),"")</f>
        <v>0</v>
      </c>
      <c r="BJ162" s="34">
        <f>IFERROR(VLOOKUP(B162,'[1]1-BASE'!D$1:DA$65536,56,0),"")</f>
        <v>1</v>
      </c>
      <c r="BK162" s="34">
        <f>IFERROR(VLOOKUP(B162,'[1]1-BASE'!D$1:DA$65536,58,0),"")</f>
        <v>2</v>
      </c>
      <c r="BL162" s="34">
        <f>IFERROR(VLOOKUP(B162,'[1]1-BASE'!D$1:DA$65536,59,0),"")</f>
        <v>1</v>
      </c>
      <c r="BM162" s="34">
        <f>IFERROR(VLOOKUP(B162,'[1]1-BASE'!D$1:DA$65536,61,0),"")</f>
        <v>2</v>
      </c>
      <c r="BN162" s="34">
        <f>IFERROR(VLOOKUP(B162,'[1]1-BASE'!D$1:DA$65536,63,0),"")</f>
        <v>0</v>
      </c>
      <c r="BO162" s="34">
        <f>IFERROR(VLOOKUP(B162,'[1]1-BASE'!D$1:DA$65536,65,0),"")</f>
        <v>0</v>
      </c>
      <c r="BP162" s="34">
        <f>IFERROR(VLOOKUP(B162,'[1]1-BASE'!D$1:DA$65536,57,0),"")</f>
        <v>0</v>
      </c>
      <c r="BQ162" s="34">
        <f>IFERROR(VLOOKUP(B162,'[1]1-BASE'!D$1:DA$65536,60,0),"")</f>
        <v>0</v>
      </c>
      <c r="BR162" s="34">
        <f>IFERROR(VLOOKUP(B162,'[1]1-BASE'!D$1:DA$65536,62,0),"")</f>
        <v>0</v>
      </c>
      <c r="BS162" s="34">
        <f>IFERROR(VLOOKUP(B162,'[1]1-BASE'!D$1:DA$65536,64,0),"")</f>
        <v>0</v>
      </c>
      <c r="BT162" s="34">
        <f>IFERROR(VLOOKUP(B162,'[1]1-BASE'!D$1:DA$65536,66,0),"")</f>
        <v>0</v>
      </c>
      <c r="BU162" s="34">
        <f>IFERROR(VLOOKUP(B162,'[1]1-BASE'!D$1:DA$65536,67,0),"")</f>
        <v>0</v>
      </c>
      <c r="BV162" s="34">
        <f>IFERROR(VLOOKUP(B162,'[1]1-BASE'!D$1:DA$65536,68,0),"")</f>
        <v>0</v>
      </c>
      <c r="BW162" s="34">
        <f>IFERROR(VLOOKUP(B162,'[1]1-BASE'!D$1:DA$65536,69,0),"")</f>
        <v>0</v>
      </c>
      <c r="BX162" s="34">
        <f>IFERROR(VLOOKUP(B162,'[1]1-BASE'!D$1:DA$65536,70,0),"")</f>
        <v>0</v>
      </c>
      <c r="BY162" s="34">
        <f>IFERROR(VLOOKUP(B162,'[1]1-BASE'!D$1:DA$65536,71,0),"")</f>
        <v>0</v>
      </c>
      <c r="BZ162" s="34">
        <f>IFERROR(VLOOKUP(B162,'[1]1-BASE'!D$1:DA$65536,72,0),"")</f>
        <v>0</v>
      </c>
      <c r="CA162" s="34">
        <f>IFERROR(VLOOKUP(B162,'[1]1-BASE'!D$1:DA$65536,73,0),"")</f>
        <v>0</v>
      </c>
      <c r="CB162" s="34">
        <f>IFERROR(VLOOKUP(B162,'[1]1-BASE'!D$1:DA$65536,74,0),"")</f>
        <v>0</v>
      </c>
      <c r="CC162" s="34">
        <f>IFERROR(VLOOKUP(B162,'[1]1-BASE'!D$1:DA$65536,75,0),"")</f>
        <v>0</v>
      </c>
      <c r="CD162" s="34">
        <f>IFERROR(VLOOKUP(B162,'[1]1-BASE'!D$1:DA$65536,82,0),"")</f>
        <v>0</v>
      </c>
    </row>
    <row r="163" spans="1:82" s="35" customFormat="1" ht="75" customHeight="1">
      <c r="A163" s="27"/>
      <c r="B163" s="28" t="s">
        <v>266</v>
      </c>
      <c r="C163" s="29" t="str">
        <f>IFERROR(VLOOKUP(B163,'[1]1-BASE'!D$1:CB$65536,2,0),"")</f>
        <v>304JUB0</v>
      </c>
      <c r="D163" s="29" t="str">
        <f>IFERROR(VLOOKUP(B163,'[1]1-BASE'!D$1:CB$65536,3,0),"")</f>
        <v>ISIOX HOODIE</v>
      </c>
      <c r="E163" s="29" t="str">
        <f>IFERROR(VLOOKUP(B163,'[1]1-BASE'!D$1:CB$65536,4,0),"")</f>
        <v>900</v>
      </c>
      <c r="F163" s="29" t="str">
        <f>IFERROR(VLOOKUP(B163,'[1]1-BASE'!D$1:CB$65536,5,0),"")</f>
        <v>GREY MD MEL/BLACK</v>
      </c>
      <c r="G163" s="27" t="str">
        <f>IFERROR(VLOOKUP(B163,'[1]1-BASE'!D$1:CB$65536,15,0),"")</f>
        <v>HIVER 2018</v>
      </c>
      <c r="H163" s="27" t="str">
        <f>IFERROR(VLOOKUP(B163,'[1]1-BASE'!D$1:CB$65536,17,0),"")</f>
        <v>KID</v>
      </c>
      <c r="I163" s="30">
        <f>IFERROR(VLOOKUP(B163,'[1]1-BASE'!D$1:CB$65536,7,0),"")</f>
        <v>0</v>
      </c>
      <c r="J163" s="31">
        <f t="shared" si="4"/>
        <v>0</v>
      </c>
      <c r="K163" s="30">
        <f>IFERROR(VLOOKUP(B163,'[1]1-BASE'!D$1:CB$65536,8,0),"")</f>
        <v>40</v>
      </c>
      <c r="L163" s="31">
        <f t="shared" si="5"/>
        <v>20</v>
      </c>
      <c r="M163" s="29" t="str">
        <f>IFERROR(VLOOKUP(B163,'[1]1-BASE'!D$1:CB$65536,18,0),"")</f>
        <v>(vide)</v>
      </c>
      <c r="N163" s="32" t="str">
        <f>IFERROR(VLOOKUP(B163,'[1]1-BASE'!D$1:CB$65536,19,0),"")</f>
        <v>PCS</v>
      </c>
      <c r="O163" s="32">
        <f>IFERROR(VLOOKUP(B163,'[1]1-BASE'!D$1:CB$65536,20,0),"")</f>
        <v>321</v>
      </c>
      <c r="P163" s="33">
        <f>IFERROR(VLOOKUP(B163,'[1]1-BASE'!D$1:CB$65536,21,0),"")</f>
        <v>321</v>
      </c>
      <c r="Q163" s="34">
        <f>IFERROR(VLOOKUP(B163,'[1]1-BASE'!D$1:DA$65536,22,0),"")</f>
        <v>0</v>
      </c>
      <c r="R163" s="34">
        <f>IFERROR(VLOOKUP(B163,'[1]1-BASE'!D$1:DA$65536,23,0),"")</f>
        <v>0</v>
      </c>
      <c r="S163" s="34">
        <f>IFERROR(VLOOKUP(B163,'[1]1-BASE'!D$1:DA$65536,24,0),"")</f>
        <v>0</v>
      </c>
      <c r="T163" s="34">
        <f>IFERROR(VLOOKUP(B163,'[1]1-BASE'!D$1:DA$65536,25,0),"")</f>
        <v>0</v>
      </c>
      <c r="U163" s="34">
        <f>IFERROR(VLOOKUP(B163,'[1]1-BASE'!D$1:DA$65536,26,0),"")</f>
        <v>0</v>
      </c>
      <c r="V163" s="34">
        <f>IFERROR(VLOOKUP(B163,'[1]1-BASE'!D$1:DA$65536,27,0),"")</f>
        <v>0</v>
      </c>
      <c r="W163" s="34">
        <f>IFERROR(VLOOKUP(B163,'[1]1-BASE'!D$1:DA$65536,28,0),"")</f>
        <v>0</v>
      </c>
      <c r="X163" s="34">
        <f>IFERROR(VLOOKUP(B163,'[1]1-BASE'!D$1:DA$65536,29,0),"")</f>
        <v>0</v>
      </c>
      <c r="Y163" s="34">
        <f>IFERROR(VLOOKUP(B163,'[1]1-BASE'!D$1:DA$65536,30,0),"")</f>
        <v>0</v>
      </c>
      <c r="Z163" s="34">
        <f>IFERROR(VLOOKUP(B163,'[1]1-BASE'!D$1:DA$65536,31,0),"")</f>
        <v>0</v>
      </c>
      <c r="AA163" s="34">
        <f>IFERROR(VLOOKUP(B163,'[1]1-BASE'!D$1:DA$65536,32,0),"")</f>
        <v>0</v>
      </c>
      <c r="AB163" s="34">
        <f>IFERROR(VLOOKUP(B163,'[1]1-BASE'!D$1:DA$65536,33,0),"")</f>
        <v>0</v>
      </c>
      <c r="AC163" s="34">
        <f>IFERROR(VLOOKUP(B163,'[1]1-BASE'!D$1:DA$65536,34,0),"")</f>
        <v>0</v>
      </c>
      <c r="AD163" s="34">
        <f>IFERROR(VLOOKUP(B163,'[1]1-BASE'!D$1:DA$65536,35,0),"")</f>
        <v>0</v>
      </c>
      <c r="AE163" s="34">
        <f>IFERROR(VLOOKUP(B163,'[1]1-BASE'!D$1:DA$65536,36,0),"")</f>
        <v>0</v>
      </c>
      <c r="AF163" s="34">
        <f>IFERROR(VLOOKUP(B163,'[1]1-BASE'!D$1:DA$65536,37,0),"")</f>
        <v>0</v>
      </c>
      <c r="AG163" s="34">
        <f>IFERROR(VLOOKUP(B163,'[1]1-BASE'!D$1:DA$65536,38,0),"")</f>
        <v>0</v>
      </c>
      <c r="AH163" s="34">
        <f>IFERROR(VLOOKUP(B163,'[1]1-BASE'!D$1:DA$65536,39,0),"")</f>
        <v>0</v>
      </c>
      <c r="AI163" s="34">
        <f>IFERROR(VLOOKUP(B163,'[1]1-BASE'!D$1:DA$65536,40,0),"")</f>
        <v>0</v>
      </c>
      <c r="AJ163" s="34">
        <f>IFERROR(VLOOKUP(B163,'[1]1-BASE'!D$1:DA$65536,41,0),"")</f>
        <v>0</v>
      </c>
      <c r="AK163" s="34">
        <f>IFERROR(VLOOKUP(B163,'[1]1-BASE'!D$1:DA$65536,42,0),"")</f>
        <v>0</v>
      </c>
      <c r="AL163" s="34">
        <f>IFERROR(VLOOKUP(B163,'[1]1-BASE'!D$1:DA$65536,43,0),"")</f>
        <v>0</v>
      </c>
      <c r="AM163" s="34">
        <f>IFERROR(VLOOKUP(B163,'[1]1-BASE'!D$1:DA$65536,44,0),"")</f>
        <v>0</v>
      </c>
      <c r="AN163" s="34">
        <f>IFERROR(VLOOKUP(B163,'[1]1-BASE'!D$1:DA$65536,45,0),"")</f>
        <v>0</v>
      </c>
      <c r="AO163" s="34">
        <f>IFERROR(VLOOKUP(B163,'[1]1-BASE'!D$1:DA$65536,46,0),"")</f>
        <v>0</v>
      </c>
      <c r="AP163" s="34">
        <f>IFERROR(VLOOKUP(B163,'[1]1-BASE'!D$1:DA$65536,47,0),"")</f>
        <v>0</v>
      </c>
      <c r="AQ163" s="34">
        <f>IFERROR(VLOOKUP(B163,'[1]1-BASE'!D$1:DA$65536,48,0),"")</f>
        <v>0</v>
      </c>
      <c r="AR163" s="34">
        <f>IFERROR(VLOOKUP(B163,'[1]1-BASE'!D$1:DA$65536,49,0),"")</f>
        <v>0</v>
      </c>
      <c r="AS163" s="34">
        <f>IFERROR(VLOOKUP(B163,'[1]1-BASE'!D$1:DA$65536,50,0),"")</f>
        <v>0</v>
      </c>
      <c r="AT163" s="34">
        <f>IFERROR(VLOOKUP(B163,'[1]1-BASE'!D$1:DA$65536,51,0),"")</f>
        <v>0</v>
      </c>
      <c r="AU163" s="34">
        <f>IFERROR(VLOOKUP(B163,'[1]1-BASE'!D$1:DA$65536,52,0),"")</f>
        <v>0</v>
      </c>
      <c r="AV163" s="34">
        <f>IFERROR(VLOOKUP(B163,'[1]1-BASE'!D$1:DA$65536,53,0),"")</f>
        <v>0</v>
      </c>
      <c r="AW163" s="34">
        <f>IFERROR(VLOOKUP(B163,'[1]1-BASE'!D$1:DA$65536,54,0),"")</f>
        <v>0</v>
      </c>
      <c r="AX163" s="34">
        <f>IFERROR(VLOOKUP(B163,'[1]1-BASE'!D$1:DA$65536,55,0),"")</f>
        <v>0</v>
      </c>
      <c r="AY163" s="34">
        <f>IFERROR(VLOOKUP(B163,'[1]1-BASE'!D$1:DA$65536,87,0),"")</f>
        <v>0</v>
      </c>
      <c r="AZ163" s="34">
        <f>IFERROR(VLOOKUP(B163,'[1]1-BASE'!D$1:DA$65536,86,0),"")</f>
        <v>0</v>
      </c>
      <c r="BA163" s="34">
        <f>IFERROR(VLOOKUP(B163,'[1]1-BASE'!D$1:DA$65536,76,0),"")</f>
        <v>0</v>
      </c>
      <c r="BB163" s="34">
        <f>IFERROR(VLOOKUP(B163,'[1]1-BASE'!D$1:DA$65536,77,0),"")</f>
        <v>0</v>
      </c>
      <c r="BC163" s="34">
        <f>IFERROR(VLOOKUP(B163,'[1]1-BASE'!D$1:DA$65536,78,0),"")</f>
        <v>0</v>
      </c>
      <c r="BD163" s="34">
        <f>IFERROR(VLOOKUP(B163,'[1]1-BASE'!D$1:DA$65536,79,0),"")</f>
        <v>0</v>
      </c>
      <c r="BE163" s="34">
        <f>IFERROR(VLOOKUP(B163,'[1]1-BASE'!D$1:DA$65536,80,0),"")</f>
        <v>0</v>
      </c>
      <c r="BF163" s="34">
        <f>IFERROR(VLOOKUP(B163,'[1]1-BASE'!D$1:DA$65536,83,0),"")</f>
        <v>0</v>
      </c>
      <c r="BG163" s="34">
        <f>IFERROR(VLOOKUP(B163,'[1]1-BASE'!D$1:DA$65536,84,0),"")</f>
        <v>0</v>
      </c>
      <c r="BH163" s="34">
        <f>IFERROR(VLOOKUP(B163,'[1]1-BASE'!D$1:DA$65536,81,0),"")</f>
        <v>0</v>
      </c>
      <c r="BI163" s="34">
        <f>IFERROR(VLOOKUP(B163,'[1]1-BASE'!D$1:DA$65536,85,0),"")</f>
        <v>0</v>
      </c>
      <c r="BJ163" s="34">
        <f>IFERROR(VLOOKUP(B163,'[1]1-BASE'!D$1:DA$65536,56,0),"")</f>
        <v>9</v>
      </c>
      <c r="BK163" s="34">
        <f>IFERROR(VLOOKUP(B163,'[1]1-BASE'!D$1:DA$65536,58,0),"")</f>
        <v>45</v>
      </c>
      <c r="BL163" s="34">
        <f>IFERROR(VLOOKUP(B163,'[1]1-BASE'!D$1:DA$65536,59,0),"")</f>
        <v>130</v>
      </c>
      <c r="BM163" s="34">
        <f>IFERROR(VLOOKUP(B163,'[1]1-BASE'!D$1:DA$65536,61,0),"")</f>
        <v>71</v>
      </c>
      <c r="BN163" s="34">
        <f>IFERROR(VLOOKUP(B163,'[1]1-BASE'!D$1:DA$65536,63,0),"")</f>
        <v>63</v>
      </c>
      <c r="BO163" s="34">
        <f>IFERROR(VLOOKUP(B163,'[1]1-BASE'!D$1:DA$65536,65,0),"")</f>
        <v>3</v>
      </c>
      <c r="BP163" s="34">
        <f>IFERROR(VLOOKUP(B163,'[1]1-BASE'!D$1:DA$65536,57,0),"")</f>
        <v>0</v>
      </c>
      <c r="BQ163" s="34">
        <f>IFERROR(VLOOKUP(B163,'[1]1-BASE'!D$1:DA$65536,60,0),"")</f>
        <v>0</v>
      </c>
      <c r="BR163" s="34">
        <f>IFERROR(VLOOKUP(B163,'[1]1-BASE'!D$1:DA$65536,62,0),"")</f>
        <v>0</v>
      </c>
      <c r="BS163" s="34">
        <f>IFERROR(VLOOKUP(B163,'[1]1-BASE'!D$1:DA$65536,64,0),"")</f>
        <v>0</v>
      </c>
      <c r="BT163" s="34">
        <f>IFERROR(VLOOKUP(B163,'[1]1-BASE'!D$1:DA$65536,66,0),"")</f>
        <v>0</v>
      </c>
      <c r="BU163" s="34">
        <f>IFERROR(VLOOKUP(B163,'[1]1-BASE'!D$1:DA$65536,67,0),"")</f>
        <v>0</v>
      </c>
      <c r="BV163" s="34">
        <f>IFERROR(VLOOKUP(B163,'[1]1-BASE'!D$1:DA$65536,68,0),"")</f>
        <v>0</v>
      </c>
      <c r="BW163" s="34">
        <f>IFERROR(VLOOKUP(B163,'[1]1-BASE'!D$1:DA$65536,69,0),"")</f>
        <v>0</v>
      </c>
      <c r="BX163" s="34">
        <f>IFERROR(VLOOKUP(B163,'[1]1-BASE'!D$1:DA$65536,70,0),"")</f>
        <v>0</v>
      </c>
      <c r="BY163" s="34">
        <f>IFERROR(VLOOKUP(B163,'[1]1-BASE'!D$1:DA$65536,71,0),"")</f>
        <v>0</v>
      </c>
      <c r="BZ163" s="34">
        <f>IFERROR(VLOOKUP(B163,'[1]1-BASE'!D$1:DA$65536,72,0),"")</f>
        <v>0</v>
      </c>
      <c r="CA163" s="34">
        <f>IFERROR(VLOOKUP(B163,'[1]1-BASE'!D$1:DA$65536,73,0),"")</f>
        <v>0</v>
      </c>
      <c r="CB163" s="34">
        <f>IFERROR(VLOOKUP(B163,'[1]1-BASE'!D$1:DA$65536,74,0),"")</f>
        <v>0</v>
      </c>
      <c r="CC163" s="34">
        <f>IFERROR(VLOOKUP(B163,'[1]1-BASE'!D$1:DA$65536,75,0),"")</f>
        <v>0</v>
      </c>
      <c r="CD163" s="34">
        <f>IFERROR(VLOOKUP(B163,'[1]1-BASE'!D$1:DA$65536,82,0),"")</f>
        <v>0</v>
      </c>
    </row>
    <row r="164" spans="1:82" s="35" customFormat="1" ht="75" customHeight="1">
      <c r="A164" s="27"/>
      <c r="B164" s="28" t="s">
        <v>267</v>
      </c>
      <c r="C164" s="29" t="str">
        <f>IFERROR(VLOOKUP(B164,'[1]1-BASE'!D$1:CB$65536,2,0),"")</f>
        <v>304JV90</v>
      </c>
      <c r="D164" s="29" t="str">
        <f>IFERROR(VLOOKUP(B164,'[1]1-BASE'!D$1:CB$65536,3,0),"")</f>
        <v>ISIO PANTS</v>
      </c>
      <c r="E164" s="29" t="str">
        <f>IFERROR(VLOOKUP(B164,'[1]1-BASE'!D$1:CB$65536,4,0),"")</f>
        <v>900</v>
      </c>
      <c r="F164" s="29" t="str">
        <f>IFERROR(VLOOKUP(B164,'[1]1-BASE'!D$1:CB$65536,5,0),"")</f>
        <v>GREY MD MEL/BLACK</v>
      </c>
      <c r="G164" s="27" t="str">
        <f>IFERROR(VLOOKUP(B164,'[1]1-BASE'!D$1:CB$65536,15,0),"")</f>
        <v>HIVER 2018</v>
      </c>
      <c r="H164" s="27" t="str">
        <f>IFERROR(VLOOKUP(B164,'[1]1-BASE'!D$1:CB$65536,17,0),"")</f>
        <v>KID</v>
      </c>
      <c r="I164" s="30">
        <f>IFERROR(VLOOKUP(B164,'[1]1-BASE'!D$1:CB$65536,7,0),"")</f>
        <v>0</v>
      </c>
      <c r="J164" s="31">
        <f t="shared" si="4"/>
        <v>0</v>
      </c>
      <c r="K164" s="30">
        <f>IFERROR(VLOOKUP(B164,'[1]1-BASE'!D$1:CB$65536,8,0),"")</f>
        <v>35</v>
      </c>
      <c r="L164" s="31">
        <f t="shared" si="5"/>
        <v>17.5</v>
      </c>
      <c r="M164" s="29" t="str">
        <f>IFERROR(VLOOKUP(B164,'[1]1-BASE'!D$1:CB$65536,18,0),"")</f>
        <v>(vide)</v>
      </c>
      <c r="N164" s="32" t="str">
        <f>IFERROR(VLOOKUP(B164,'[1]1-BASE'!D$1:CB$65536,19,0),"")</f>
        <v>PCS</v>
      </c>
      <c r="O164" s="32">
        <f>IFERROR(VLOOKUP(B164,'[1]1-BASE'!D$1:CB$65536,20,0),"")</f>
        <v>635</v>
      </c>
      <c r="P164" s="33">
        <f>IFERROR(VLOOKUP(B164,'[1]1-BASE'!D$1:CB$65536,21,0),"")</f>
        <v>635</v>
      </c>
      <c r="Q164" s="34">
        <f>IFERROR(VLOOKUP(B164,'[1]1-BASE'!D$1:DA$65536,22,0),"")</f>
        <v>0</v>
      </c>
      <c r="R164" s="34">
        <f>IFERROR(VLOOKUP(B164,'[1]1-BASE'!D$1:DA$65536,23,0),"")</f>
        <v>0</v>
      </c>
      <c r="S164" s="34">
        <f>IFERROR(VLOOKUP(B164,'[1]1-BASE'!D$1:DA$65536,24,0),"")</f>
        <v>0</v>
      </c>
      <c r="T164" s="34">
        <f>IFERROR(VLOOKUP(B164,'[1]1-BASE'!D$1:DA$65536,25,0),"")</f>
        <v>0</v>
      </c>
      <c r="U164" s="34">
        <f>IFERROR(VLOOKUP(B164,'[1]1-BASE'!D$1:DA$65536,26,0),"")</f>
        <v>0</v>
      </c>
      <c r="V164" s="34">
        <f>IFERROR(VLOOKUP(B164,'[1]1-BASE'!D$1:DA$65536,27,0),"")</f>
        <v>0</v>
      </c>
      <c r="W164" s="34">
        <f>IFERROR(VLOOKUP(B164,'[1]1-BASE'!D$1:DA$65536,28,0),"")</f>
        <v>0</v>
      </c>
      <c r="X164" s="34">
        <f>IFERROR(VLOOKUP(B164,'[1]1-BASE'!D$1:DA$65536,29,0),"")</f>
        <v>0</v>
      </c>
      <c r="Y164" s="34">
        <f>IFERROR(VLOOKUP(B164,'[1]1-BASE'!D$1:DA$65536,30,0),"")</f>
        <v>0</v>
      </c>
      <c r="Z164" s="34">
        <f>IFERROR(VLOOKUP(B164,'[1]1-BASE'!D$1:DA$65536,31,0),"")</f>
        <v>0</v>
      </c>
      <c r="AA164" s="34">
        <f>IFERROR(VLOOKUP(B164,'[1]1-BASE'!D$1:DA$65536,32,0),"")</f>
        <v>0</v>
      </c>
      <c r="AB164" s="34">
        <f>IFERROR(VLOOKUP(B164,'[1]1-BASE'!D$1:DA$65536,33,0),"")</f>
        <v>0</v>
      </c>
      <c r="AC164" s="34">
        <f>IFERROR(VLOOKUP(B164,'[1]1-BASE'!D$1:DA$65536,34,0),"")</f>
        <v>0</v>
      </c>
      <c r="AD164" s="34">
        <f>IFERROR(VLOOKUP(B164,'[1]1-BASE'!D$1:DA$65536,35,0),"")</f>
        <v>0</v>
      </c>
      <c r="AE164" s="34">
        <f>IFERROR(VLOOKUP(B164,'[1]1-BASE'!D$1:DA$65536,36,0),"")</f>
        <v>0</v>
      </c>
      <c r="AF164" s="34">
        <f>IFERROR(VLOOKUP(B164,'[1]1-BASE'!D$1:DA$65536,37,0),"")</f>
        <v>0</v>
      </c>
      <c r="AG164" s="34">
        <f>IFERROR(VLOOKUP(B164,'[1]1-BASE'!D$1:DA$65536,38,0),"")</f>
        <v>0</v>
      </c>
      <c r="AH164" s="34">
        <f>IFERROR(VLOOKUP(B164,'[1]1-BASE'!D$1:DA$65536,39,0),"")</f>
        <v>0</v>
      </c>
      <c r="AI164" s="34">
        <f>IFERROR(VLOOKUP(B164,'[1]1-BASE'!D$1:DA$65536,40,0),"")</f>
        <v>0</v>
      </c>
      <c r="AJ164" s="34">
        <f>IFERROR(VLOOKUP(B164,'[1]1-BASE'!D$1:DA$65536,41,0),"")</f>
        <v>0</v>
      </c>
      <c r="AK164" s="34">
        <f>IFERROR(VLOOKUP(B164,'[1]1-BASE'!D$1:DA$65536,42,0),"")</f>
        <v>0</v>
      </c>
      <c r="AL164" s="34">
        <f>IFERROR(VLOOKUP(B164,'[1]1-BASE'!D$1:DA$65536,43,0),"")</f>
        <v>0</v>
      </c>
      <c r="AM164" s="34">
        <f>IFERROR(VLOOKUP(B164,'[1]1-BASE'!D$1:DA$65536,44,0),"")</f>
        <v>0</v>
      </c>
      <c r="AN164" s="34">
        <f>IFERROR(VLOOKUP(B164,'[1]1-BASE'!D$1:DA$65536,45,0),"")</f>
        <v>0</v>
      </c>
      <c r="AO164" s="34">
        <f>IFERROR(VLOOKUP(B164,'[1]1-BASE'!D$1:DA$65536,46,0),"")</f>
        <v>0</v>
      </c>
      <c r="AP164" s="34">
        <f>IFERROR(VLOOKUP(B164,'[1]1-BASE'!D$1:DA$65536,47,0),"")</f>
        <v>0</v>
      </c>
      <c r="AQ164" s="34">
        <f>IFERROR(VLOOKUP(B164,'[1]1-BASE'!D$1:DA$65536,48,0),"")</f>
        <v>0</v>
      </c>
      <c r="AR164" s="34">
        <f>IFERROR(VLOOKUP(B164,'[1]1-BASE'!D$1:DA$65536,49,0),"")</f>
        <v>0</v>
      </c>
      <c r="AS164" s="34">
        <f>IFERROR(VLOOKUP(B164,'[1]1-BASE'!D$1:DA$65536,50,0),"")</f>
        <v>0</v>
      </c>
      <c r="AT164" s="34">
        <f>IFERROR(VLOOKUP(B164,'[1]1-BASE'!D$1:DA$65536,51,0),"")</f>
        <v>0</v>
      </c>
      <c r="AU164" s="34">
        <f>IFERROR(VLOOKUP(B164,'[1]1-BASE'!D$1:DA$65536,52,0),"")</f>
        <v>0</v>
      </c>
      <c r="AV164" s="34">
        <f>IFERROR(VLOOKUP(B164,'[1]1-BASE'!D$1:DA$65536,53,0),"")</f>
        <v>0</v>
      </c>
      <c r="AW164" s="34">
        <f>IFERROR(VLOOKUP(B164,'[1]1-BASE'!D$1:DA$65536,54,0),"")</f>
        <v>0</v>
      </c>
      <c r="AX164" s="34">
        <f>IFERROR(VLOOKUP(B164,'[1]1-BASE'!D$1:DA$65536,55,0),"")</f>
        <v>0</v>
      </c>
      <c r="AY164" s="34">
        <f>IFERROR(VLOOKUP(B164,'[1]1-BASE'!D$1:DA$65536,87,0),"")</f>
        <v>0</v>
      </c>
      <c r="AZ164" s="34">
        <f>IFERROR(VLOOKUP(B164,'[1]1-BASE'!D$1:DA$65536,86,0),"")</f>
        <v>0</v>
      </c>
      <c r="BA164" s="34">
        <f>IFERROR(VLOOKUP(B164,'[1]1-BASE'!D$1:DA$65536,76,0),"")</f>
        <v>0</v>
      </c>
      <c r="BB164" s="34">
        <f>IFERROR(VLOOKUP(B164,'[1]1-BASE'!D$1:DA$65536,77,0),"")</f>
        <v>0</v>
      </c>
      <c r="BC164" s="34">
        <f>IFERROR(VLOOKUP(B164,'[1]1-BASE'!D$1:DA$65536,78,0),"")</f>
        <v>0</v>
      </c>
      <c r="BD164" s="34">
        <f>IFERROR(VLOOKUP(B164,'[1]1-BASE'!D$1:DA$65536,79,0),"")</f>
        <v>0</v>
      </c>
      <c r="BE164" s="34">
        <f>IFERROR(VLOOKUP(B164,'[1]1-BASE'!D$1:DA$65536,80,0),"")</f>
        <v>0</v>
      </c>
      <c r="BF164" s="34">
        <f>IFERROR(VLOOKUP(B164,'[1]1-BASE'!D$1:DA$65536,83,0),"")</f>
        <v>0</v>
      </c>
      <c r="BG164" s="34">
        <f>IFERROR(VLOOKUP(B164,'[1]1-BASE'!D$1:DA$65536,84,0),"")</f>
        <v>0</v>
      </c>
      <c r="BH164" s="34">
        <f>IFERROR(VLOOKUP(B164,'[1]1-BASE'!D$1:DA$65536,81,0),"")</f>
        <v>0</v>
      </c>
      <c r="BI164" s="34">
        <f>IFERROR(VLOOKUP(B164,'[1]1-BASE'!D$1:DA$65536,85,0),"")</f>
        <v>0</v>
      </c>
      <c r="BJ164" s="34">
        <f>IFERROR(VLOOKUP(B164,'[1]1-BASE'!D$1:DA$65536,56,0),"")</f>
        <v>14</v>
      </c>
      <c r="BK164" s="34">
        <f>IFERROR(VLOOKUP(B164,'[1]1-BASE'!D$1:DA$65536,58,0),"")</f>
        <v>107</v>
      </c>
      <c r="BL164" s="34">
        <f>IFERROR(VLOOKUP(B164,'[1]1-BASE'!D$1:DA$65536,59,0),"")</f>
        <v>233</v>
      </c>
      <c r="BM164" s="34">
        <f>IFERROR(VLOOKUP(B164,'[1]1-BASE'!D$1:DA$65536,61,0),"")</f>
        <v>187</v>
      </c>
      <c r="BN164" s="34">
        <f>IFERROR(VLOOKUP(B164,'[1]1-BASE'!D$1:DA$65536,63,0),"")</f>
        <v>63</v>
      </c>
      <c r="BO164" s="34">
        <f>IFERROR(VLOOKUP(B164,'[1]1-BASE'!D$1:DA$65536,65,0),"")</f>
        <v>31</v>
      </c>
      <c r="BP164" s="34">
        <f>IFERROR(VLOOKUP(B164,'[1]1-BASE'!D$1:DA$65536,57,0),"")</f>
        <v>0</v>
      </c>
      <c r="BQ164" s="34">
        <f>IFERROR(VLOOKUP(B164,'[1]1-BASE'!D$1:DA$65536,60,0),"")</f>
        <v>0</v>
      </c>
      <c r="BR164" s="34">
        <f>IFERROR(VLOOKUP(B164,'[1]1-BASE'!D$1:DA$65536,62,0),"")</f>
        <v>0</v>
      </c>
      <c r="BS164" s="34">
        <f>IFERROR(VLOOKUP(B164,'[1]1-BASE'!D$1:DA$65536,64,0),"")</f>
        <v>0</v>
      </c>
      <c r="BT164" s="34">
        <f>IFERROR(VLOOKUP(B164,'[1]1-BASE'!D$1:DA$65536,66,0),"")</f>
        <v>0</v>
      </c>
      <c r="BU164" s="34">
        <f>IFERROR(VLOOKUP(B164,'[1]1-BASE'!D$1:DA$65536,67,0),"")</f>
        <v>0</v>
      </c>
      <c r="BV164" s="34">
        <f>IFERROR(VLOOKUP(B164,'[1]1-BASE'!D$1:DA$65536,68,0),"")</f>
        <v>0</v>
      </c>
      <c r="BW164" s="34">
        <f>IFERROR(VLOOKUP(B164,'[1]1-BASE'!D$1:DA$65536,69,0),"")</f>
        <v>0</v>
      </c>
      <c r="BX164" s="34">
        <f>IFERROR(VLOOKUP(B164,'[1]1-BASE'!D$1:DA$65536,70,0),"")</f>
        <v>0</v>
      </c>
      <c r="BY164" s="34">
        <f>IFERROR(VLOOKUP(B164,'[1]1-BASE'!D$1:DA$65536,71,0),"")</f>
        <v>0</v>
      </c>
      <c r="BZ164" s="34">
        <f>IFERROR(VLOOKUP(B164,'[1]1-BASE'!D$1:DA$65536,72,0),"")</f>
        <v>0</v>
      </c>
      <c r="CA164" s="34">
        <f>IFERROR(VLOOKUP(B164,'[1]1-BASE'!D$1:DA$65536,73,0),"")</f>
        <v>0</v>
      </c>
      <c r="CB164" s="34">
        <f>IFERROR(VLOOKUP(B164,'[1]1-BASE'!D$1:DA$65536,74,0),"")</f>
        <v>0</v>
      </c>
      <c r="CC164" s="34">
        <f>IFERROR(VLOOKUP(B164,'[1]1-BASE'!D$1:DA$65536,75,0),"")</f>
        <v>0</v>
      </c>
      <c r="CD164" s="34">
        <f>IFERROR(VLOOKUP(B164,'[1]1-BASE'!D$1:DA$65536,82,0),"")</f>
        <v>0</v>
      </c>
    </row>
    <row r="165" spans="1:82" s="35" customFormat="1" ht="75" customHeight="1">
      <c r="A165" s="27"/>
      <c r="B165" s="28" t="s">
        <v>268</v>
      </c>
      <c r="C165" s="29" t="str">
        <f>IFERROR(VLOOKUP(B165,'[1]1-BASE'!D$1:CB$65536,2,0),"")</f>
        <v>304K460</v>
      </c>
      <c r="D165" s="29" t="str">
        <f>IFERROR(VLOOKUP(B165,'[1]1-BASE'!D$1:CB$65536,3,0),"")</f>
        <v>AOUNPANT PANTS</v>
      </c>
      <c r="E165" s="29" t="str">
        <f>IFERROR(VLOOKUP(B165,'[1]1-BASE'!D$1:CB$65536,4,0),"")</f>
        <v>906</v>
      </c>
      <c r="F165" s="29" t="str">
        <f>IFERROR(VLOOKUP(B165,'[1]1-BASE'!D$1:CB$65536,5,0),"")</f>
        <v>BLACK/ORANGE BRIGHT</v>
      </c>
      <c r="G165" s="27" t="str">
        <f>IFERROR(VLOOKUP(B165,'[1]1-BASE'!D$1:CB$65536,15,0),"")</f>
        <v>HIVER 2018</v>
      </c>
      <c r="H165" s="27" t="str">
        <f>IFERROR(VLOOKUP(B165,'[1]1-BASE'!D$1:CB$65536,17,0),"")</f>
        <v>KID</v>
      </c>
      <c r="I165" s="30">
        <f>IFERROR(VLOOKUP(B165,'[1]1-BASE'!D$1:CB$65536,7,0),"")</f>
        <v>25</v>
      </c>
      <c r="J165" s="31">
        <f t="shared" si="4"/>
        <v>12.5</v>
      </c>
      <c r="K165" s="30">
        <f>IFERROR(VLOOKUP(B165,'[1]1-BASE'!D$1:CB$65536,8,0),"")</f>
        <v>0</v>
      </c>
      <c r="L165" s="31">
        <f t="shared" si="5"/>
        <v>0</v>
      </c>
      <c r="M165" s="29" t="str">
        <f>IFERROR(VLOOKUP(B165,'[1]1-BASE'!D$1:CB$65536,18,0),"")</f>
        <v>10Y-3|12Y-3|14Y-1|4Y-1|6Y-2|8Y-2</v>
      </c>
      <c r="N165" s="32" t="str">
        <f>IFERROR(VLOOKUP(B165,'[1]1-BASE'!D$1:CB$65536,19,0),"")</f>
        <v>C12K</v>
      </c>
      <c r="O165" s="32">
        <f>IFERROR(VLOOKUP(B165,'[1]1-BASE'!D$1:CB$65536,20,0),"")</f>
        <v>72</v>
      </c>
      <c r="P165" s="33">
        <f>IFERROR(VLOOKUP(B165,'[1]1-BASE'!D$1:CB$65536,21,0),"")</f>
        <v>6</v>
      </c>
      <c r="Q165" s="34">
        <f>IFERROR(VLOOKUP(B165,'[1]1-BASE'!D$1:DA$65536,22,0),"")</f>
        <v>0</v>
      </c>
      <c r="R165" s="34">
        <f>IFERROR(VLOOKUP(B165,'[1]1-BASE'!D$1:DA$65536,23,0),"")</f>
        <v>0</v>
      </c>
      <c r="S165" s="34">
        <f>IFERROR(VLOOKUP(B165,'[1]1-BASE'!D$1:DA$65536,24,0),"")</f>
        <v>0</v>
      </c>
      <c r="T165" s="34">
        <f>IFERROR(VLOOKUP(B165,'[1]1-BASE'!D$1:DA$65536,25,0),"")</f>
        <v>0</v>
      </c>
      <c r="U165" s="34">
        <f>IFERROR(VLOOKUP(B165,'[1]1-BASE'!D$1:DA$65536,26,0),"")</f>
        <v>0</v>
      </c>
      <c r="V165" s="34">
        <f>IFERROR(VLOOKUP(B165,'[1]1-BASE'!D$1:DA$65536,27,0),"")</f>
        <v>0</v>
      </c>
      <c r="W165" s="34">
        <f>IFERROR(VLOOKUP(B165,'[1]1-BASE'!D$1:DA$65536,28,0),"")</f>
        <v>0</v>
      </c>
      <c r="X165" s="34">
        <f>IFERROR(VLOOKUP(B165,'[1]1-BASE'!D$1:DA$65536,29,0),"")</f>
        <v>0</v>
      </c>
      <c r="Y165" s="34">
        <f>IFERROR(VLOOKUP(B165,'[1]1-BASE'!D$1:DA$65536,30,0),"")</f>
        <v>0</v>
      </c>
      <c r="Z165" s="34">
        <f>IFERROR(VLOOKUP(B165,'[1]1-BASE'!D$1:DA$65536,31,0),"")</f>
        <v>0</v>
      </c>
      <c r="AA165" s="34">
        <f>IFERROR(VLOOKUP(B165,'[1]1-BASE'!D$1:DA$65536,32,0),"")</f>
        <v>0</v>
      </c>
      <c r="AB165" s="34">
        <f>IFERROR(VLOOKUP(B165,'[1]1-BASE'!D$1:DA$65536,33,0),"")</f>
        <v>0</v>
      </c>
      <c r="AC165" s="34">
        <f>IFERROR(VLOOKUP(B165,'[1]1-BASE'!D$1:DA$65536,34,0),"")</f>
        <v>0</v>
      </c>
      <c r="AD165" s="34">
        <f>IFERROR(VLOOKUP(B165,'[1]1-BASE'!D$1:DA$65536,35,0),"")</f>
        <v>0</v>
      </c>
      <c r="AE165" s="34">
        <f>IFERROR(VLOOKUP(B165,'[1]1-BASE'!D$1:DA$65536,36,0),"")</f>
        <v>0</v>
      </c>
      <c r="AF165" s="34">
        <f>IFERROR(VLOOKUP(B165,'[1]1-BASE'!D$1:DA$65536,37,0),"")</f>
        <v>0</v>
      </c>
      <c r="AG165" s="34">
        <f>IFERROR(VLOOKUP(B165,'[1]1-BASE'!D$1:DA$65536,38,0),"")</f>
        <v>0</v>
      </c>
      <c r="AH165" s="34">
        <f>IFERROR(VLOOKUP(B165,'[1]1-BASE'!D$1:DA$65536,39,0),"")</f>
        <v>0</v>
      </c>
      <c r="AI165" s="34">
        <f>IFERROR(VLOOKUP(B165,'[1]1-BASE'!D$1:DA$65536,40,0),"")</f>
        <v>0</v>
      </c>
      <c r="AJ165" s="34">
        <f>IFERROR(VLOOKUP(B165,'[1]1-BASE'!D$1:DA$65536,41,0),"")</f>
        <v>0</v>
      </c>
      <c r="AK165" s="34">
        <f>IFERROR(VLOOKUP(B165,'[1]1-BASE'!D$1:DA$65536,42,0),"")</f>
        <v>0</v>
      </c>
      <c r="AL165" s="34">
        <f>IFERROR(VLOOKUP(B165,'[1]1-BASE'!D$1:DA$65536,43,0),"")</f>
        <v>0</v>
      </c>
      <c r="AM165" s="34">
        <f>IFERROR(VLOOKUP(B165,'[1]1-BASE'!D$1:DA$65536,44,0),"")</f>
        <v>0</v>
      </c>
      <c r="AN165" s="34">
        <f>IFERROR(VLOOKUP(B165,'[1]1-BASE'!D$1:DA$65536,45,0),"")</f>
        <v>0</v>
      </c>
      <c r="AO165" s="34">
        <f>IFERROR(VLOOKUP(B165,'[1]1-BASE'!D$1:DA$65536,46,0),"")</f>
        <v>0</v>
      </c>
      <c r="AP165" s="34">
        <f>IFERROR(VLOOKUP(B165,'[1]1-BASE'!D$1:DA$65536,47,0),"")</f>
        <v>0</v>
      </c>
      <c r="AQ165" s="34">
        <f>IFERROR(VLOOKUP(B165,'[1]1-BASE'!D$1:DA$65536,48,0),"")</f>
        <v>0</v>
      </c>
      <c r="AR165" s="34">
        <f>IFERROR(VLOOKUP(B165,'[1]1-BASE'!D$1:DA$65536,49,0),"")</f>
        <v>0</v>
      </c>
      <c r="AS165" s="34">
        <f>IFERROR(VLOOKUP(B165,'[1]1-BASE'!D$1:DA$65536,50,0),"")</f>
        <v>0</v>
      </c>
      <c r="AT165" s="34">
        <f>IFERROR(VLOOKUP(B165,'[1]1-BASE'!D$1:DA$65536,51,0),"")</f>
        <v>0</v>
      </c>
      <c r="AU165" s="34">
        <f>IFERROR(VLOOKUP(B165,'[1]1-BASE'!D$1:DA$65536,52,0),"")</f>
        <v>0</v>
      </c>
      <c r="AV165" s="34">
        <f>IFERROR(VLOOKUP(B165,'[1]1-BASE'!D$1:DA$65536,53,0),"")</f>
        <v>0</v>
      </c>
      <c r="AW165" s="34">
        <f>IFERROR(VLOOKUP(B165,'[1]1-BASE'!D$1:DA$65536,54,0),"")</f>
        <v>0</v>
      </c>
      <c r="AX165" s="34">
        <f>IFERROR(VLOOKUP(B165,'[1]1-BASE'!D$1:DA$65536,55,0),"")</f>
        <v>0</v>
      </c>
      <c r="AY165" s="34">
        <f>IFERROR(VLOOKUP(B165,'[1]1-BASE'!D$1:DA$65536,87,0),"")</f>
        <v>0</v>
      </c>
      <c r="AZ165" s="34">
        <f>IFERROR(VLOOKUP(B165,'[1]1-BASE'!D$1:DA$65536,86,0),"")</f>
        <v>0</v>
      </c>
      <c r="BA165" s="34">
        <f>IFERROR(VLOOKUP(B165,'[1]1-BASE'!D$1:DA$65536,76,0),"")</f>
        <v>0</v>
      </c>
      <c r="BB165" s="34">
        <f>IFERROR(VLOOKUP(B165,'[1]1-BASE'!D$1:DA$65536,77,0),"")</f>
        <v>0</v>
      </c>
      <c r="BC165" s="34">
        <f>IFERROR(VLOOKUP(B165,'[1]1-BASE'!D$1:DA$65536,78,0),"")</f>
        <v>0</v>
      </c>
      <c r="BD165" s="34">
        <f>IFERROR(VLOOKUP(B165,'[1]1-BASE'!D$1:DA$65536,79,0),"")</f>
        <v>0</v>
      </c>
      <c r="BE165" s="34">
        <f>IFERROR(VLOOKUP(B165,'[1]1-BASE'!D$1:DA$65536,80,0),"")</f>
        <v>0</v>
      </c>
      <c r="BF165" s="34">
        <f>IFERROR(VLOOKUP(B165,'[1]1-BASE'!D$1:DA$65536,83,0),"")</f>
        <v>0</v>
      </c>
      <c r="BG165" s="34">
        <f>IFERROR(VLOOKUP(B165,'[1]1-BASE'!D$1:DA$65536,84,0),"")</f>
        <v>0</v>
      </c>
      <c r="BH165" s="34">
        <f>IFERROR(VLOOKUP(B165,'[1]1-BASE'!D$1:DA$65536,81,0),"")</f>
        <v>0</v>
      </c>
      <c r="BI165" s="34">
        <f>IFERROR(VLOOKUP(B165,'[1]1-BASE'!D$1:DA$65536,85,0),"")</f>
        <v>0</v>
      </c>
      <c r="BJ165" s="34">
        <f>IFERROR(VLOOKUP(B165,'[1]1-BASE'!D$1:DA$65536,56,0),"")</f>
        <v>0</v>
      </c>
      <c r="BK165" s="34">
        <f>IFERROR(VLOOKUP(B165,'[1]1-BASE'!D$1:DA$65536,58,0),"")</f>
        <v>0</v>
      </c>
      <c r="BL165" s="34">
        <f>IFERROR(VLOOKUP(B165,'[1]1-BASE'!D$1:DA$65536,59,0),"")</f>
        <v>0</v>
      </c>
      <c r="BM165" s="34">
        <f>IFERROR(VLOOKUP(B165,'[1]1-BASE'!D$1:DA$65536,61,0),"")</f>
        <v>0</v>
      </c>
      <c r="BN165" s="34">
        <f>IFERROR(VLOOKUP(B165,'[1]1-BASE'!D$1:DA$65536,63,0),"")</f>
        <v>0</v>
      </c>
      <c r="BO165" s="34">
        <f>IFERROR(VLOOKUP(B165,'[1]1-BASE'!D$1:DA$65536,65,0),"")</f>
        <v>0</v>
      </c>
      <c r="BP165" s="34">
        <f>IFERROR(VLOOKUP(B165,'[1]1-BASE'!D$1:DA$65536,57,0),"")</f>
        <v>0</v>
      </c>
      <c r="BQ165" s="34">
        <f>IFERROR(VLOOKUP(B165,'[1]1-BASE'!D$1:DA$65536,60,0),"")</f>
        <v>0</v>
      </c>
      <c r="BR165" s="34">
        <f>IFERROR(VLOOKUP(B165,'[1]1-BASE'!D$1:DA$65536,62,0),"")</f>
        <v>0</v>
      </c>
      <c r="BS165" s="34">
        <f>IFERROR(VLOOKUP(B165,'[1]1-BASE'!D$1:DA$65536,64,0),"")</f>
        <v>0</v>
      </c>
      <c r="BT165" s="34">
        <f>IFERROR(VLOOKUP(B165,'[1]1-BASE'!D$1:DA$65536,66,0),"")</f>
        <v>0</v>
      </c>
      <c r="BU165" s="34">
        <f>IFERROR(VLOOKUP(B165,'[1]1-BASE'!D$1:DA$65536,67,0),"")</f>
        <v>0</v>
      </c>
      <c r="BV165" s="34">
        <f>IFERROR(VLOOKUP(B165,'[1]1-BASE'!D$1:DA$65536,68,0),"")</f>
        <v>0</v>
      </c>
      <c r="BW165" s="34">
        <f>IFERROR(VLOOKUP(B165,'[1]1-BASE'!D$1:DA$65536,69,0),"")</f>
        <v>0</v>
      </c>
      <c r="BX165" s="34">
        <f>IFERROR(VLOOKUP(B165,'[1]1-BASE'!D$1:DA$65536,70,0),"")</f>
        <v>0</v>
      </c>
      <c r="BY165" s="34">
        <f>IFERROR(VLOOKUP(B165,'[1]1-BASE'!D$1:DA$65536,71,0),"")</f>
        <v>0</v>
      </c>
      <c r="BZ165" s="34">
        <f>IFERROR(VLOOKUP(B165,'[1]1-BASE'!D$1:DA$65536,72,0),"")</f>
        <v>0</v>
      </c>
      <c r="CA165" s="34">
        <f>IFERROR(VLOOKUP(B165,'[1]1-BASE'!D$1:DA$65536,73,0),"")</f>
        <v>0</v>
      </c>
      <c r="CB165" s="34">
        <f>IFERROR(VLOOKUP(B165,'[1]1-BASE'!D$1:DA$65536,74,0),"")</f>
        <v>0</v>
      </c>
      <c r="CC165" s="34">
        <f>IFERROR(VLOOKUP(B165,'[1]1-BASE'!D$1:DA$65536,75,0),"")</f>
        <v>0</v>
      </c>
      <c r="CD165" s="34">
        <f>IFERROR(VLOOKUP(B165,'[1]1-BASE'!D$1:DA$65536,82,0),"")</f>
        <v>6</v>
      </c>
    </row>
    <row r="166" spans="1:82" s="35" customFormat="1" ht="75" customHeight="1">
      <c r="A166" s="27"/>
      <c r="B166" s="28" t="s">
        <v>269</v>
      </c>
      <c r="C166" s="29" t="str">
        <f>IFERROR(VLOOKUP(B166,'[1]1-BASE'!D$1:CB$65536,2,0),"")</f>
        <v>304K460</v>
      </c>
      <c r="D166" s="29" t="str">
        <f>IFERROR(VLOOKUP(B166,'[1]1-BASE'!D$1:CB$65536,3,0),"")</f>
        <v>AOUNPANT PANTS</v>
      </c>
      <c r="E166" s="29" t="str">
        <f>IFERROR(VLOOKUP(B166,'[1]1-BASE'!D$1:CB$65536,4,0),"")</f>
        <v>906</v>
      </c>
      <c r="F166" s="29" t="str">
        <f>IFERROR(VLOOKUP(B166,'[1]1-BASE'!D$1:CB$65536,5,0),"")</f>
        <v>BLACK/ORANGE BRIGHT</v>
      </c>
      <c r="G166" s="27" t="str">
        <f>IFERROR(VLOOKUP(B166,'[1]1-BASE'!D$1:CB$65536,15,0),"")</f>
        <v>HIVER 2018</v>
      </c>
      <c r="H166" s="27" t="str">
        <f>IFERROR(VLOOKUP(B166,'[1]1-BASE'!D$1:CB$65536,17,0),"")</f>
        <v>KID</v>
      </c>
      <c r="I166" s="30">
        <f>IFERROR(VLOOKUP(B166,'[1]1-BASE'!D$1:CB$65536,7,0),"")</f>
        <v>0</v>
      </c>
      <c r="J166" s="31">
        <f t="shared" si="4"/>
        <v>0</v>
      </c>
      <c r="K166" s="30">
        <f>IFERROR(VLOOKUP(B166,'[1]1-BASE'!D$1:CB$65536,8,0),"")</f>
        <v>25</v>
      </c>
      <c r="L166" s="31">
        <f t="shared" si="5"/>
        <v>12.5</v>
      </c>
      <c r="M166" s="29" t="str">
        <f>IFERROR(VLOOKUP(B166,'[1]1-BASE'!D$1:CB$65536,18,0),"")</f>
        <v>(vide)</v>
      </c>
      <c r="N166" s="32" t="str">
        <f>IFERROR(VLOOKUP(B166,'[1]1-BASE'!D$1:CB$65536,19,0),"")</f>
        <v>PCS</v>
      </c>
      <c r="O166" s="32">
        <f>IFERROR(VLOOKUP(B166,'[1]1-BASE'!D$1:CB$65536,20,0),"")</f>
        <v>4</v>
      </c>
      <c r="P166" s="33">
        <f>IFERROR(VLOOKUP(B166,'[1]1-BASE'!D$1:CB$65536,21,0),"")</f>
        <v>4</v>
      </c>
      <c r="Q166" s="34">
        <f>IFERROR(VLOOKUP(B166,'[1]1-BASE'!D$1:DA$65536,22,0),"")</f>
        <v>0</v>
      </c>
      <c r="R166" s="34">
        <f>IFERROR(VLOOKUP(B166,'[1]1-BASE'!D$1:DA$65536,23,0),"")</f>
        <v>0</v>
      </c>
      <c r="S166" s="34">
        <f>IFERROR(VLOOKUP(B166,'[1]1-BASE'!D$1:DA$65536,24,0),"")</f>
        <v>0</v>
      </c>
      <c r="T166" s="34">
        <f>IFERROR(VLOOKUP(B166,'[1]1-BASE'!D$1:DA$65536,25,0),"")</f>
        <v>0</v>
      </c>
      <c r="U166" s="34">
        <f>IFERROR(VLOOKUP(B166,'[1]1-BASE'!D$1:DA$65536,26,0),"")</f>
        <v>0</v>
      </c>
      <c r="V166" s="34">
        <f>IFERROR(VLOOKUP(B166,'[1]1-BASE'!D$1:DA$65536,27,0),"")</f>
        <v>0</v>
      </c>
      <c r="W166" s="34">
        <f>IFERROR(VLOOKUP(B166,'[1]1-BASE'!D$1:DA$65536,28,0),"")</f>
        <v>0</v>
      </c>
      <c r="X166" s="34">
        <f>IFERROR(VLOOKUP(B166,'[1]1-BASE'!D$1:DA$65536,29,0),"")</f>
        <v>0</v>
      </c>
      <c r="Y166" s="34">
        <f>IFERROR(VLOOKUP(B166,'[1]1-BASE'!D$1:DA$65536,30,0),"")</f>
        <v>0</v>
      </c>
      <c r="Z166" s="34">
        <f>IFERROR(VLOOKUP(B166,'[1]1-BASE'!D$1:DA$65536,31,0),"")</f>
        <v>0</v>
      </c>
      <c r="AA166" s="34">
        <f>IFERROR(VLOOKUP(B166,'[1]1-BASE'!D$1:DA$65536,32,0),"")</f>
        <v>0</v>
      </c>
      <c r="AB166" s="34">
        <f>IFERROR(VLOOKUP(B166,'[1]1-BASE'!D$1:DA$65536,33,0),"")</f>
        <v>0</v>
      </c>
      <c r="AC166" s="34">
        <f>IFERROR(VLOOKUP(B166,'[1]1-BASE'!D$1:DA$65536,34,0),"")</f>
        <v>0</v>
      </c>
      <c r="AD166" s="34">
        <f>IFERROR(VLOOKUP(B166,'[1]1-BASE'!D$1:DA$65536,35,0),"")</f>
        <v>0</v>
      </c>
      <c r="AE166" s="34">
        <f>IFERROR(VLOOKUP(B166,'[1]1-BASE'!D$1:DA$65536,36,0),"")</f>
        <v>0</v>
      </c>
      <c r="AF166" s="34">
        <f>IFERROR(VLOOKUP(B166,'[1]1-BASE'!D$1:DA$65536,37,0),"")</f>
        <v>0</v>
      </c>
      <c r="AG166" s="34">
        <f>IFERROR(VLOOKUP(B166,'[1]1-BASE'!D$1:DA$65536,38,0),"")</f>
        <v>0</v>
      </c>
      <c r="AH166" s="34">
        <f>IFERROR(VLOOKUP(B166,'[1]1-BASE'!D$1:DA$65536,39,0),"")</f>
        <v>0</v>
      </c>
      <c r="AI166" s="34">
        <f>IFERROR(VLOOKUP(B166,'[1]1-BASE'!D$1:DA$65536,40,0),"")</f>
        <v>0</v>
      </c>
      <c r="AJ166" s="34">
        <f>IFERROR(VLOOKUP(B166,'[1]1-BASE'!D$1:DA$65536,41,0),"")</f>
        <v>0</v>
      </c>
      <c r="AK166" s="34">
        <f>IFERROR(VLOOKUP(B166,'[1]1-BASE'!D$1:DA$65536,42,0),"")</f>
        <v>0</v>
      </c>
      <c r="AL166" s="34">
        <f>IFERROR(VLOOKUP(B166,'[1]1-BASE'!D$1:DA$65536,43,0),"")</f>
        <v>0</v>
      </c>
      <c r="AM166" s="34">
        <f>IFERROR(VLOOKUP(B166,'[1]1-BASE'!D$1:DA$65536,44,0),"")</f>
        <v>0</v>
      </c>
      <c r="AN166" s="34">
        <f>IFERROR(VLOOKUP(B166,'[1]1-BASE'!D$1:DA$65536,45,0),"")</f>
        <v>0</v>
      </c>
      <c r="AO166" s="34">
        <f>IFERROR(VLOOKUP(B166,'[1]1-BASE'!D$1:DA$65536,46,0),"")</f>
        <v>0</v>
      </c>
      <c r="AP166" s="34">
        <f>IFERROR(VLOOKUP(B166,'[1]1-BASE'!D$1:DA$65536,47,0),"")</f>
        <v>0</v>
      </c>
      <c r="AQ166" s="34">
        <f>IFERROR(VLOOKUP(B166,'[1]1-BASE'!D$1:DA$65536,48,0),"")</f>
        <v>0</v>
      </c>
      <c r="AR166" s="34">
        <f>IFERROR(VLOOKUP(B166,'[1]1-BASE'!D$1:DA$65536,49,0),"")</f>
        <v>0</v>
      </c>
      <c r="AS166" s="34">
        <f>IFERROR(VLOOKUP(B166,'[1]1-BASE'!D$1:DA$65536,50,0),"")</f>
        <v>0</v>
      </c>
      <c r="AT166" s="34">
        <f>IFERROR(VLOOKUP(B166,'[1]1-BASE'!D$1:DA$65536,51,0),"")</f>
        <v>0</v>
      </c>
      <c r="AU166" s="34">
        <f>IFERROR(VLOOKUP(B166,'[1]1-BASE'!D$1:DA$65536,52,0),"")</f>
        <v>0</v>
      </c>
      <c r="AV166" s="34">
        <f>IFERROR(VLOOKUP(B166,'[1]1-BASE'!D$1:DA$65536,53,0),"")</f>
        <v>0</v>
      </c>
      <c r="AW166" s="34">
        <f>IFERROR(VLOOKUP(B166,'[1]1-BASE'!D$1:DA$65536,54,0),"")</f>
        <v>0</v>
      </c>
      <c r="AX166" s="34">
        <f>IFERROR(VLOOKUP(B166,'[1]1-BASE'!D$1:DA$65536,55,0),"")</f>
        <v>0</v>
      </c>
      <c r="AY166" s="34">
        <f>IFERROR(VLOOKUP(B166,'[1]1-BASE'!D$1:DA$65536,87,0),"")</f>
        <v>0</v>
      </c>
      <c r="AZ166" s="34">
        <f>IFERROR(VLOOKUP(B166,'[1]1-BASE'!D$1:DA$65536,86,0),"")</f>
        <v>0</v>
      </c>
      <c r="BA166" s="34">
        <f>IFERROR(VLOOKUP(B166,'[1]1-BASE'!D$1:DA$65536,76,0),"")</f>
        <v>0</v>
      </c>
      <c r="BB166" s="34">
        <f>IFERROR(VLOOKUP(B166,'[1]1-BASE'!D$1:DA$65536,77,0),"")</f>
        <v>0</v>
      </c>
      <c r="BC166" s="34">
        <f>IFERROR(VLOOKUP(B166,'[1]1-BASE'!D$1:DA$65536,78,0),"")</f>
        <v>0</v>
      </c>
      <c r="BD166" s="34">
        <f>IFERROR(VLOOKUP(B166,'[1]1-BASE'!D$1:DA$65536,79,0),"")</f>
        <v>0</v>
      </c>
      <c r="BE166" s="34">
        <f>IFERROR(VLOOKUP(B166,'[1]1-BASE'!D$1:DA$65536,80,0),"")</f>
        <v>0</v>
      </c>
      <c r="BF166" s="34">
        <f>IFERROR(VLOOKUP(B166,'[1]1-BASE'!D$1:DA$65536,83,0),"")</f>
        <v>0</v>
      </c>
      <c r="BG166" s="34">
        <f>IFERROR(VLOOKUP(B166,'[1]1-BASE'!D$1:DA$65536,84,0),"")</f>
        <v>0</v>
      </c>
      <c r="BH166" s="34">
        <f>IFERROR(VLOOKUP(B166,'[1]1-BASE'!D$1:DA$65536,81,0),"")</f>
        <v>0</v>
      </c>
      <c r="BI166" s="34">
        <f>IFERROR(VLOOKUP(B166,'[1]1-BASE'!D$1:DA$65536,85,0),"")</f>
        <v>0</v>
      </c>
      <c r="BJ166" s="34">
        <f>IFERROR(VLOOKUP(B166,'[1]1-BASE'!D$1:DA$65536,56,0),"")</f>
        <v>1</v>
      </c>
      <c r="BK166" s="34">
        <f>IFERROR(VLOOKUP(B166,'[1]1-BASE'!D$1:DA$65536,58,0),"")</f>
        <v>1</v>
      </c>
      <c r="BL166" s="34">
        <f>IFERROR(VLOOKUP(B166,'[1]1-BASE'!D$1:DA$65536,59,0),"")</f>
        <v>1</v>
      </c>
      <c r="BM166" s="34">
        <f>IFERROR(VLOOKUP(B166,'[1]1-BASE'!D$1:DA$65536,61,0),"")</f>
        <v>1</v>
      </c>
      <c r="BN166" s="34">
        <f>IFERROR(VLOOKUP(B166,'[1]1-BASE'!D$1:DA$65536,63,0),"")</f>
        <v>0</v>
      </c>
      <c r="BO166" s="34">
        <f>IFERROR(VLOOKUP(B166,'[1]1-BASE'!D$1:DA$65536,65,0),"")</f>
        <v>0</v>
      </c>
      <c r="BP166" s="34">
        <f>IFERROR(VLOOKUP(B166,'[1]1-BASE'!D$1:DA$65536,57,0),"")</f>
        <v>0</v>
      </c>
      <c r="BQ166" s="34">
        <f>IFERROR(VLOOKUP(B166,'[1]1-BASE'!D$1:DA$65536,60,0),"")</f>
        <v>0</v>
      </c>
      <c r="BR166" s="34">
        <f>IFERROR(VLOOKUP(B166,'[1]1-BASE'!D$1:DA$65536,62,0),"")</f>
        <v>0</v>
      </c>
      <c r="BS166" s="34">
        <f>IFERROR(VLOOKUP(B166,'[1]1-BASE'!D$1:DA$65536,64,0),"")</f>
        <v>0</v>
      </c>
      <c r="BT166" s="34">
        <f>IFERROR(VLOOKUP(B166,'[1]1-BASE'!D$1:DA$65536,66,0),"")</f>
        <v>0</v>
      </c>
      <c r="BU166" s="34">
        <f>IFERROR(VLOOKUP(B166,'[1]1-BASE'!D$1:DA$65536,67,0),"")</f>
        <v>0</v>
      </c>
      <c r="BV166" s="34">
        <f>IFERROR(VLOOKUP(B166,'[1]1-BASE'!D$1:DA$65536,68,0),"")</f>
        <v>0</v>
      </c>
      <c r="BW166" s="34">
        <f>IFERROR(VLOOKUP(B166,'[1]1-BASE'!D$1:DA$65536,69,0),"")</f>
        <v>0</v>
      </c>
      <c r="BX166" s="34">
        <f>IFERROR(VLOOKUP(B166,'[1]1-BASE'!D$1:DA$65536,70,0),"")</f>
        <v>0</v>
      </c>
      <c r="BY166" s="34">
        <f>IFERROR(VLOOKUP(B166,'[1]1-BASE'!D$1:DA$65536,71,0),"")</f>
        <v>0</v>
      </c>
      <c r="BZ166" s="34">
        <f>IFERROR(VLOOKUP(B166,'[1]1-BASE'!D$1:DA$65536,72,0),"")</f>
        <v>0</v>
      </c>
      <c r="CA166" s="34">
        <f>IFERROR(VLOOKUP(B166,'[1]1-BASE'!D$1:DA$65536,73,0),"")</f>
        <v>0</v>
      </c>
      <c r="CB166" s="34">
        <f>IFERROR(VLOOKUP(B166,'[1]1-BASE'!D$1:DA$65536,74,0),"")</f>
        <v>0</v>
      </c>
      <c r="CC166" s="34">
        <f>IFERROR(VLOOKUP(B166,'[1]1-BASE'!D$1:DA$65536,75,0),"")</f>
        <v>0</v>
      </c>
      <c r="CD166" s="34">
        <f>IFERROR(VLOOKUP(B166,'[1]1-BASE'!D$1:DA$65536,82,0),"")</f>
        <v>0</v>
      </c>
    </row>
    <row r="167" spans="1:82" s="35" customFormat="1" ht="75" customHeight="1">
      <c r="A167" s="27"/>
      <c r="B167" s="28" t="s">
        <v>270</v>
      </c>
      <c r="C167" s="29" t="str">
        <f>IFERROR(VLOOKUP(B167,'[1]1-BASE'!D$1:CB$65536,2,0),"")</f>
        <v>304KYR0</v>
      </c>
      <c r="D167" s="29" t="str">
        <f>IFERROR(VLOOKUP(B167,'[1]1-BASE'!D$1:CB$65536,3,0),"")</f>
        <v>AOVADOX HOODIE</v>
      </c>
      <c r="E167" s="29" t="str">
        <f>IFERROR(VLOOKUP(B167,'[1]1-BASE'!D$1:CB$65536,4,0),"")</f>
        <v>902</v>
      </c>
      <c r="F167" s="29" t="str">
        <f>IFERROR(VLOOKUP(B167,'[1]1-BASE'!D$1:CB$65536,5,0),"")</f>
        <v>BLUE NAVY/FUCHSIA</v>
      </c>
      <c r="G167" s="27" t="str">
        <f>IFERROR(VLOOKUP(B167,'[1]1-BASE'!D$1:CB$65536,15,0),"")</f>
        <v>HIVER 2018</v>
      </c>
      <c r="H167" s="27" t="str">
        <f>IFERROR(VLOOKUP(B167,'[1]1-BASE'!D$1:CB$65536,17,0),"")</f>
        <v>KID</v>
      </c>
      <c r="I167" s="30">
        <f>IFERROR(VLOOKUP(B167,'[1]1-BASE'!D$1:CB$65536,7,0),"")</f>
        <v>35</v>
      </c>
      <c r="J167" s="31">
        <f t="shared" si="4"/>
        <v>17.5</v>
      </c>
      <c r="K167" s="30">
        <f>IFERROR(VLOOKUP(B167,'[1]1-BASE'!D$1:CB$65536,8,0),"")</f>
        <v>0</v>
      </c>
      <c r="L167" s="31">
        <f t="shared" si="5"/>
        <v>0</v>
      </c>
      <c r="M167" s="29" t="str">
        <f>IFERROR(VLOOKUP(B167,'[1]1-BASE'!D$1:CB$65536,18,0),"")</f>
        <v>10Y-2|12Y-2|14Y-1|6Y-1|8Y-2</v>
      </c>
      <c r="N167" s="32" t="str">
        <f>IFERROR(VLOOKUP(B167,'[1]1-BASE'!D$1:CB$65536,19,0),"")</f>
        <v>C8K</v>
      </c>
      <c r="O167" s="32">
        <f>IFERROR(VLOOKUP(B167,'[1]1-BASE'!D$1:CB$65536,20,0),"")</f>
        <v>104</v>
      </c>
      <c r="P167" s="33">
        <f>IFERROR(VLOOKUP(B167,'[1]1-BASE'!D$1:CB$65536,21,0),"")</f>
        <v>13</v>
      </c>
      <c r="Q167" s="34">
        <f>IFERROR(VLOOKUP(B167,'[1]1-BASE'!D$1:DA$65536,22,0),"")</f>
        <v>0</v>
      </c>
      <c r="R167" s="34">
        <f>IFERROR(VLOOKUP(B167,'[1]1-BASE'!D$1:DA$65536,23,0),"")</f>
        <v>0</v>
      </c>
      <c r="S167" s="34">
        <f>IFERROR(VLOOKUP(B167,'[1]1-BASE'!D$1:DA$65536,24,0),"")</f>
        <v>0</v>
      </c>
      <c r="T167" s="34">
        <f>IFERROR(VLOOKUP(B167,'[1]1-BASE'!D$1:DA$65536,25,0),"")</f>
        <v>0</v>
      </c>
      <c r="U167" s="34">
        <f>IFERROR(VLOOKUP(B167,'[1]1-BASE'!D$1:DA$65536,26,0),"")</f>
        <v>0</v>
      </c>
      <c r="V167" s="34">
        <f>IFERROR(VLOOKUP(B167,'[1]1-BASE'!D$1:DA$65536,27,0),"")</f>
        <v>0</v>
      </c>
      <c r="W167" s="34">
        <f>IFERROR(VLOOKUP(B167,'[1]1-BASE'!D$1:DA$65536,28,0),"")</f>
        <v>0</v>
      </c>
      <c r="X167" s="34">
        <f>IFERROR(VLOOKUP(B167,'[1]1-BASE'!D$1:DA$65536,29,0),"")</f>
        <v>0</v>
      </c>
      <c r="Y167" s="34">
        <f>IFERROR(VLOOKUP(B167,'[1]1-BASE'!D$1:DA$65536,30,0),"")</f>
        <v>0</v>
      </c>
      <c r="Z167" s="34">
        <f>IFERROR(VLOOKUP(B167,'[1]1-BASE'!D$1:DA$65536,31,0),"")</f>
        <v>0</v>
      </c>
      <c r="AA167" s="34">
        <f>IFERROR(VLOOKUP(B167,'[1]1-BASE'!D$1:DA$65536,32,0),"")</f>
        <v>0</v>
      </c>
      <c r="AB167" s="34">
        <f>IFERROR(VLOOKUP(B167,'[1]1-BASE'!D$1:DA$65536,33,0),"")</f>
        <v>0</v>
      </c>
      <c r="AC167" s="34">
        <f>IFERROR(VLOOKUP(B167,'[1]1-BASE'!D$1:DA$65536,34,0),"")</f>
        <v>0</v>
      </c>
      <c r="AD167" s="34">
        <f>IFERROR(VLOOKUP(B167,'[1]1-BASE'!D$1:DA$65536,35,0),"")</f>
        <v>0</v>
      </c>
      <c r="AE167" s="34">
        <f>IFERROR(VLOOKUP(B167,'[1]1-BASE'!D$1:DA$65536,36,0),"")</f>
        <v>0</v>
      </c>
      <c r="AF167" s="34">
        <f>IFERROR(VLOOKUP(B167,'[1]1-BASE'!D$1:DA$65536,37,0),"")</f>
        <v>0</v>
      </c>
      <c r="AG167" s="34">
        <f>IFERROR(VLOOKUP(B167,'[1]1-BASE'!D$1:DA$65536,38,0),"")</f>
        <v>0</v>
      </c>
      <c r="AH167" s="34">
        <f>IFERROR(VLOOKUP(B167,'[1]1-BASE'!D$1:DA$65536,39,0),"")</f>
        <v>0</v>
      </c>
      <c r="AI167" s="34">
        <f>IFERROR(VLOOKUP(B167,'[1]1-BASE'!D$1:DA$65536,40,0),"")</f>
        <v>0</v>
      </c>
      <c r="AJ167" s="34">
        <f>IFERROR(VLOOKUP(B167,'[1]1-BASE'!D$1:DA$65536,41,0),"")</f>
        <v>0</v>
      </c>
      <c r="AK167" s="34">
        <f>IFERROR(VLOOKUP(B167,'[1]1-BASE'!D$1:DA$65536,42,0),"")</f>
        <v>0</v>
      </c>
      <c r="AL167" s="34">
        <f>IFERROR(VLOOKUP(B167,'[1]1-BASE'!D$1:DA$65536,43,0),"")</f>
        <v>0</v>
      </c>
      <c r="AM167" s="34">
        <f>IFERROR(VLOOKUP(B167,'[1]1-BASE'!D$1:DA$65536,44,0),"")</f>
        <v>0</v>
      </c>
      <c r="AN167" s="34">
        <f>IFERROR(VLOOKUP(B167,'[1]1-BASE'!D$1:DA$65536,45,0),"")</f>
        <v>0</v>
      </c>
      <c r="AO167" s="34">
        <f>IFERROR(VLOOKUP(B167,'[1]1-BASE'!D$1:DA$65536,46,0),"")</f>
        <v>0</v>
      </c>
      <c r="AP167" s="34">
        <f>IFERROR(VLOOKUP(B167,'[1]1-BASE'!D$1:DA$65536,47,0),"")</f>
        <v>0</v>
      </c>
      <c r="AQ167" s="34">
        <f>IFERROR(VLOOKUP(B167,'[1]1-BASE'!D$1:DA$65536,48,0),"")</f>
        <v>0</v>
      </c>
      <c r="AR167" s="34">
        <f>IFERROR(VLOOKUP(B167,'[1]1-BASE'!D$1:DA$65536,49,0),"")</f>
        <v>0</v>
      </c>
      <c r="AS167" s="34">
        <f>IFERROR(VLOOKUP(B167,'[1]1-BASE'!D$1:DA$65536,50,0),"")</f>
        <v>0</v>
      </c>
      <c r="AT167" s="34">
        <f>IFERROR(VLOOKUP(B167,'[1]1-BASE'!D$1:DA$65536,51,0),"")</f>
        <v>0</v>
      </c>
      <c r="AU167" s="34">
        <f>IFERROR(VLOOKUP(B167,'[1]1-BASE'!D$1:DA$65536,52,0),"")</f>
        <v>0</v>
      </c>
      <c r="AV167" s="34">
        <f>IFERROR(VLOOKUP(B167,'[1]1-BASE'!D$1:DA$65536,53,0),"")</f>
        <v>0</v>
      </c>
      <c r="AW167" s="34">
        <f>IFERROR(VLOOKUP(B167,'[1]1-BASE'!D$1:DA$65536,54,0),"")</f>
        <v>0</v>
      </c>
      <c r="AX167" s="34">
        <f>IFERROR(VLOOKUP(B167,'[1]1-BASE'!D$1:DA$65536,55,0),"")</f>
        <v>0</v>
      </c>
      <c r="AY167" s="34">
        <f>IFERROR(VLOOKUP(B167,'[1]1-BASE'!D$1:DA$65536,87,0),"")</f>
        <v>0</v>
      </c>
      <c r="AZ167" s="34">
        <f>IFERROR(VLOOKUP(B167,'[1]1-BASE'!D$1:DA$65536,86,0),"")</f>
        <v>0</v>
      </c>
      <c r="BA167" s="34">
        <f>IFERROR(VLOOKUP(B167,'[1]1-BASE'!D$1:DA$65536,76,0),"")</f>
        <v>0</v>
      </c>
      <c r="BB167" s="34">
        <f>IFERROR(VLOOKUP(B167,'[1]1-BASE'!D$1:DA$65536,77,0),"")</f>
        <v>0</v>
      </c>
      <c r="BC167" s="34">
        <f>IFERROR(VLOOKUP(B167,'[1]1-BASE'!D$1:DA$65536,78,0),"")</f>
        <v>0</v>
      </c>
      <c r="BD167" s="34">
        <f>IFERROR(VLOOKUP(B167,'[1]1-BASE'!D$1:DA$65536,79,0),"")</f>
        <v>0</v>
      </c>
      <c r="BE167" s="34">
        <f>IFERROR(VLOOKUP(B167,'[1]1-BASE'!D$1:DA$65536,80,0),"")</f>
        <v>0</v>
      </c>
      <c r="BF167" s="34">
        <f>IFERROR(VLOOKUP(B167,'[1]1-BASE'!D$1:DA$65536,83,0),"")</f>
        <v>0</v>
      </c>
      <c r="BG167" s="34">
        <f>IFERROR(VLOOKUP(B167,'[1]1-BASE'!D$1:DA$65536,84,0),"")</f>
        <v>0</v>
      </c>
      <c r="BH167" s="34">
        <f>IFERROR(VLOOKUP(B167,'[1]1-BASE'!D$1:DA$65536,81,0),"")</f>
        <v>0</v>
      </c>
      <c r="BI167" s="34">
        <f>IFERROR(VLOOKUP(B167,'[1]1-BASE'!D$1:DA$65536,85,0),"")</f>
        <v>0</v>
      </c>
      <c r="BJ167" s="34">
        <f>IFERROR(VLOOKUP(B167,'[1]1-BASE'!D$1:DA$65536,56,0),"")</f>
        <v>0</v>
      </c>
      <c r="BK167" s="34">
        <f>IFERROR(VLOOKUP(B167,'[1]1-BASE'!D$1:DA$65536,58,0),"")</f>
        <v>0</v>
      </c>
      <c r="BL167" s="34">
        <f>IFERROR(VLOOKUP(B167,'[1]1-BASE'!D$1:DA$65536,59,0),"")</f>
        <v>0</v>
      </c>
      <c r="BM167" s="34">
        <f>IFERROR(VLOOKUP(B167,'[1]1-BASE'!D$1:DA$65536,61,0),"")</f>
        <v>0</v>
      </c>
      <c r="BN167" s="34">
        <f>IFERROR(VLOOKUP(B167,'[1]1-BASE'!D$1:DA$65536,63,0),"")</f>
        <v>0</v>
      </c>
      <c r="BO167" s="34">
        <f>IFERROR(VLOOKUP(B167,'[1]1-BASE'!D$1:DA$65536,65,0),"")</f>
        <v>0</v>
      </c>
      <c r="BP167" s="34">
        <f>IFERROR(VLOOKUP(B167,'[1]1-BASE'!D$1:DA$65536,57,0),"")</f>
        <v>0</v>
      </c>
      <c r="BQ167" s="34">
        <f>IFERROR(VLOOKUP(B167,'[1]1-BASE'!D$1:DA$65536,60,0),"")</f>
        <v>0</v>
      </c>
      <c r="BR167" s="34">
        <f>IFERROR(VLOOKUP(B167,'[1]1-BASE'!D$1:DA$65536,62,0),"")</f>
        <v>0</v>
      </c>
      <c r="BS167" s="34">
        <f>IFERROR(VLOOKUP(B167,'[1]1-BASE'!D$1:DA$65536,64,0),"")</f>
        <v>0</v>
      </c>
      <c r="BT167" s="34">
        <f>IFERROR(VLOOKUP(B167,'[1]1-BASE'!D$1:DA$65536,66,0),"")</f>
        <v>0</v>
      </c>
      <c r="BU167" s="34">
        <f>IFERROR(VLOOKUP(B167,'[1]1-BASE'!D$1:DA$65536,67,0),"")</f>
        <v>0</v>
      </c>
      <c r="BV167" s="34">
        <f>IFERROR(VLOOKUP(B167,'[1]1-BASE'!D$1:DA$65536,68,0),"")</f>
        <v>0</v>
      </c>
      <c r="BW167" s="34">
        <f>IFERROR(VLOOKUP(B167,'[1]1-BASE'!D$1:DA$65536,69,0),"")</f>
        <v>0</v>
      </c>
      <c r="BX167" s="34">
        <f>IFERROR(VLOOKUP(B167,'[1]1-BASE'!D$1:DA$65536,70,0),"")</f>
        <v>0</v>
      </c>
      <c r="BY167" s="34">
        <f>IFERROR(VLOOKUP(B167,'[1]1-BASE'!D$1:DA$65536,71,0),"")</f>
        <v>0</v>
      </c>
      <c r="BZ167" s="34">
        <f>IFERROR(VLOOKUP(B167,'[1]1-BASE'!D$1:DA$65536,72,0),"")</f>
        <v>0</v>
      </c>
      <c r="CA167" s="34">
        <f>IFERROR(VLOOKUP(B167,'[1]1-BASE'!D$1:DA$65536,73,0),"")</f>
        <v>0</v>
      </c>
      <c r="CB167" s="34">
        <f>IFERROR(VLOOKUP(B167,'[1]1-BASE'!D$1:DA$65536,74,0),"")</f>
        <v>0</v>
      </c>
      <c r="CC167" s="34">
        <f>IFERROR(VLOOKUP(B167,'[1]1-BASE'!D$1:DA$65536,75,0),"")</f>
        <v>0</v>
      </c>
      <c r="CD167" s="34">
        <f>IFERROR(VLOOKUP(B167,'[1]1-BASE'!D$1:DA$65536,82,0),"")</f>
        <v>13</v>
      </c>
    </row>
    <row r="168" spans="1:82" s="35" customFormat="1" ht="75" customHeight="1">
      <c r="A168" s="27"/>
      <c r="B168" s="28" t="s">
        <v>271</v>
      </c>
      <c r="C168" s="29" t="str">
        <f>IFERROR(VLOOKUP(B168,'[1]1-BASE'!D$1:CB$65536,2,0),"")</f>
        <v>304KYR0</v>
      </c>
      <c r="D168" s="29" t="str">
        <f>IFERROR(VLOOKUP(B168,'[1]1-BASE'!D$1:CB$65536,3,0),"")</f>
        <v>AOVADOX HOODIE</v>
      </c>
      <c r="E168" s="29" t="str">
        <f>IFERROR(VLOOKUP(B168,'[1]1-BASE'!D$1:CB$65536,4,0),"")</f>
        <v>903</v>
      </c>
      <c r="F168" s="29" t="str">
        <f>IFERROR(VLOOKUP(B168,'[1]1-BASE'!D$1:CB$65536,5,0),"")</f>
        <v>GREY MD MEL/BLACK</v>
      </c>
      <c r="G168" s="27" t="str">
        <f>IFERROR(VLOOKUP(B168,'[1]1-BASE'!D$1:CB$65536,15,0),"")</f>
        <v>HIVER 2018</v>
      </c>
      <c r="H168" s="27" t="str">
        <f>IFERROR(VLOOKUP(B168,'[1]1-BASE'!D$1:CB$65536,17,0),"")</f>
        <v>KID</v>
      </c>
      <c r="I168" s="30">
        <f>IFERROR(VLOOKUP(B168,'[1]1-BASE'!D$1:CB$65536,7,0),"")</f>
        <v>35</v>
      </c>
      <c r="J168" s="31">
        <f t="shared" si="4"/>
        <v>17.5</v>
      </c>
      <c r="K168" s="30">
        <f>IFERROR(VLOOKUP(B168,'[1]1-BASE'!D$1:CB$65536,8,0),"")</f>
        <v>0</v>
      </c>
      <c r="L168" s="31">
        <f t="shared" si="5"/>
        <v>0</v>
      </c>
      <c r="M168" s="29" t="str">
        <f>IFERROR(VLOOKUP(B168,'[1]1-BASE'!D$1:CB$65536,18,0),"")</f>
        <v>10Y-3|12Y-3|14Y-1|4Y-1|6Y-2|8Y-2</v>
      </c>
      <c r="N168" s="32" t="str">
        <f>IFERROR(VLOOKUP(B168,'[1]1-BASE'!D$1:CB$65536,19,0),"")</f>
        <v>C12K</v>
      </c>
      <c r="O168" s="32">
        <f>IFERROR(VLOOKUP(B168,'[1]1-BASE'!D$1:CB$65536,20,0),"")</f>
        <v>60</v>
      </c>
      <c r="P168" s="33">
        <f>IFERROR(VLOOKUP(B168,'[1]1-BASE'!D$1:CB$65536,21,0),"")</f>
        <v>5</v>
      </c>
      <c r="Q168" s="34">
        <f>IFERROR(VLOOKUP(B168,'[1]1-BASE'!D$1:DA$65536,22,0),"")</f>
        <v>0</v>
      </c>
      <c r="R168" s="34">
        <f>IFERROR(VLOOKUP(B168,'[1]1-BASE'!D$1:DA$65536,23,0),"")</f>
        <v>0</v>
      </c>
      <c r="S168" s="34">
        <f>IFERROR(VLOOKUP(B168,'[1]1-BASE'!D$1:DA$65536,24,0),"")</f>
        <v>0</v>
      </c>
      <c r="T168" s="34">
        <f>IFERROR(VLOOKUP(B168,'[1]1-BASE'!D$1:DA$65536,25,0),"")</f>
        <v>0</v>
      </c>
      <c r="U168" s="34">
        <f>IFERROR(VLOOKUP(B168,'[1]1-BASE'!D$1:DA$65536,26,0),"")</f>
        <v>0</v>
      </c>
      <c r="V168" s="34">
        <f>IFERROR(VLOOKUP(B168,'[1]1-BASE'!D$1:DA$65536,27,0),"")</f>
        <v>0</v>
      </c>
      <c r="W168" s="34">
        <f>IFERROR(VLOOKUP(B168,'[1]1-BASE'!D$1:DA$65536,28,0),"")</f>
        <v>0</v>
      </c>
      <c r="X168" s="34">
        <f>IFERROR(VLOOKUP(B168,'[1]1-BASE'!D$1:DA$65536,29,0),"")</f>
        <v>0</v>
      </c>
      <c r="Y168" s="34">
        <f>IFERROR(VLOOKUP(B168,'[1]1-BASE'!D$1:DA$65536,30,0),"")</f>
        <v>0</v>
      </c>
      <c r="Z168" s="34">
        <f>IFERROR(VLOOKUP(B168,'[1]1-BASE'!D$1:DA$65536,31,0),"")</f>
        <v>0</v>
      </c>
      <c r="AA168" s="34">
        <f>IFERROR(VLOOKUP(B168,'[1]1-BASE'!D$1:DA$65536,32,0),"")</f>
        <v>0</v>
      </c>
      <c r="AB168" s="34">
        <f>IFERROR(VLOOKUP(B168,'[1]1-BASE'!D$1:DA$65536,33,0),"")</f>
        <v>0</v>
      </c>
      <c r="AC168" s="34">
        <f>IFERROR(VLOOKUP(B168,'[1]1-BASE'!D$1:DA$65536,34,0),"")</f>
        <v>0</v>
      </c>
      <c r="AD168" s="34">
        <f>IFERROR(VLOOKUP(B168,'[1]1-BASE'!D$1:DA$65536,35,0),"")</f>
        <v>0</v>
      </c>
      <c r="AE168" s="34">
        <f>IFERROR(VLOOKUP(B168,'[1]1-BASE'!D$1:DA$65536,36,0),"")</f>
        <v>0</v>
      </c>
      <c r="AF168" s="34">
        <f>IFERROR(VLOOKUP(B168,'[1]1-BASE'!D$1:DA$65536,37,0),"")</f>
        <v>0</v>
      </c>
      <c r="AG168" s="34">
        <f>IFERROR(VLOOKUP(B168,'[1]1-BASE'!D$1:DA$65536,38,0),"")</f>
        <v>0</v>
      </c>
      <c r="AH168" s="34">
        <f>IFERROR(VLOOKUP(B168,'[1]1-BASE'!D$1:DA$65536,39,0),"")</f>
        <v>0</v>
      </c>
      <c r="AI168" s="34">
        <f>IFERROR(VLOOKUP(B168,'[1]1-BASE'!D$1:DA$65536,40,0),"")</f>
        <v>0</v>
      </c>
      <c r="AJ168" s="34">
        <f>IFERROR(VLOOKUP(B168,'[1]1-BASE'!D$1:DA$65536,41,0),"")</f>
        <v>0</v>
      </c>
      <c r="AK168" s="34">
        <f>IFERROR(VLOOKUP(B168,'[1]1-BASE'!D$1:DA$65536,42,0),"")</f>
        <v>0</v>
      </c>
      <c r="AL168" s="34">
        <f>IFERROR(VLOOKUP(B168,'[1]1-BASE'!D$1:DA$65536,43,0),"")</f>
        <v>0</v>
      </c>
      <c r="AM168" s="34">
        <f>IFERROR(VLOOKUP(B168,'[1]1-BASE'!D$1:DA$65536,44,0),"")</f>
        <v>0</v>
      </c>
      <c r="AN168" s="34">
        <f>IFERROR(VLOOKUP(B168,'[1]1-BASE'!D$1:DA$65536,45,0),"")</f>
        <v>0</v>
      </c>
      <c r="AO168" s="34">
        <f>IFERROR(VLOOKUP(B168,'[1]1-BASE'!D$1:DA$65536,46,0),"")</f>
        <v>0</v>
      </c>
      <c r="AP168" s="34">
        <f>IFERROR(VLOOKUP(B168,'[1]1-BASE'!D$1:DA$65536,47,0),"")</f>
        <v>0</v>
      </c>
      <c r="AQ168" s="34">
        <f>IFERROR(VLOOKUP(B168,'[1]1-BASE'!D$1:DA$65536,48,0),"")</f>
        <v>0</v>
      </c>
      <c r="AR168" s="34">
        <f>IFERROR(VLOOKUP(B168,'[1]1-BASE'!D$1:DA$65536,49,0),"")</f>
        <v>0</v>
      </c>
      <c r="AS168" s="34">
        <f>IFERROR(VLOOKUP(B168,'[1]1-BASE'!D$1:DA$65536,50,0),"")</f>
        <v>0</v>
      </c>
      <c r="AT168" s="34">
        <f>IFERROR(VLOOKUP(B168,'[1]1-BASE'!D$1:DA$65536,51,0),"")</f>
        <v>0</v>
      </c>
      <c r="AU168" s="34">
        <f>IFERROR(VLOOKUP(B168,'[1]1-BASE'!D$1:DA$65536,52,0),"")</f>
        <v>0</v>
      </c>
      <c r="AV168" s="34">
        <f>IFERROR(VLOOKUP(B168,'[1]1-BASE'!D$1:DA$65536,53,0),"")</f>
        <v>0</v>
      </c>
      <c r="AW168" s="34">
        <f>IFERROR(VLOOKUP(B168,'[1]1-BASE'!D$1:DA$65536,54,0),"")</f>
        <v>0</v>
      </c>
      <c r="AX168" s="34">
        <f>IFERROR(VLOOKUP(B168,'[1]1-BASE'!D$1:DA$65536,55,0),"")</f>
        <v>0</v>
      </c>
      <c r="AY168" s="34">
        <f>IFERROR(VLOOKUP(B168,'[1]1-BASE'!D$1:DA$65536,87,0),"")</f>
        <v>0</v>
      </c>
      <c r="AZ168" s="34">
        <f>IFERROR(VLOOKUP(B168,'[1]1-BASE'!D$1:DA$65536,86,0),"")</f>
        <v>0</v>
      </c>
      <c r="BA168" s="34">
        <f>IFERROR(VLOOKUP(B168,'[1]1-BASE'!D$1:DA$65536,76,0),"")</f>
        <v>0</v>
      </c>
      <c r="BB168" s="34">
        <f>IFERROR(VLOOKUP(B168,'[1]1-BASE'!D$1:DA$65536,77,0),"")</f>
        <v>0</v>
      </c>
      <c r="BC168" s="34">
        <f>IFERROR(VLOOKUP(B168,'[1]1-BASE'!D$1:DA$65536,78,0),"")</f>
        <v>0</v>
      </c>
      <c r="BD168" s="34">
        <f>IFERROR(VLOOKUP(B168,'[1]1-BASE'!D$1:DA$65536,79,0),"")</f>
        <v>0</v>
      </c>
      <c r="BE168" s="34">
        <f>IFERROR(VLOOKUP(B168,'[1]1-BASE'!D$1:DA$65536,80,0),"")</f>
        <v>0</v>
      </c>
      <c r="BF168" s="34">
        <f>IFERROR(VLOOKUP(B168,'[1]1-BASE'!D$1:DA$65536,83,0),"")</f>
        <v>0</v>
      </c>
      <c r="BG168" s="34">
        <f>IFERROR(VLOOKUP(B168,'[1]1-BASE'!D$1:DA$65536,84,0),"")</f>
        <v>0</v>
      </c>
      <c r="BH168" s="34">
        <f>IFERROR(VLOOKUP(B168,'[1]1-BASE'!D$1:DA$65536,81,0),"")</f>
        <v>0</v>
      </c>
      <c r="BI168" s="34">
        <f>IFERROR(VLOOKUP(B168,'[1]1-BASE'!D$1:DA$65536,85,0),"")</f>
        <v>0</v>
      </c>
      <c r="BJ168" s="34">
        <f>IFERROR(VLOOKUP(B168,'[1]1-BASE'!D$1:DA$65536,56,0),"")</f>
        <v>0</v>
      </c>
      <c r="BK168" s="34">
        <f>IFERROR(VLOOKUP(B168,'[1]1-BASE'!D$1:DA$65536,58,0),"")</f>
        <v>0</v>
      </c>
      <c r="BL168" s="34">
        <f>IFERROR(VLOOKUP(B168,'[1]1-BASE'!D$1:DA$65536,59,0),"")</f>
        <v>0</v>
      </c>
      <c r="BM168" s="34">
        <f>IFERROR(VLOOKUP(B168,'[1]1-BASE'!D$1:DA$65536,61,0),"")</f>
        <v>0</v>
      </c>
      <c r="BN168" s="34">
        <f>IFERROR(VLOOKUP(B168,'[1]1-BASE'!D$1:DA$65536,63,0),"")</f>
        <v>0</v>
      </c>
      <c r="BO168" s="34">
        <f>IFERROR(VLOOKUP(B168,'[1]1-BASE'!D$1:DA$65536,65,0),"")</f>
        <v>0</v>
      </c>
      <c r="BP168" s="34">
        <f>IFERROR(VLOOKUP(B168,'[1]1-BASE'!D$1:DA$65536,57,0),"")</f>
        <v>0</v>
      </c>
      <c r="BQ168" s="34">
        <f>IFERROR(VLOOKUP(B168,'[1]1-BASE'!D$1:DA$65536,60,0),"")</f>
        <v>0</v>
      </c>
      <c r="BR168" s="34">
        <f>IFERROR(VLOOKUP(B168,'[1]1-BASE'!D$1:DA$65536,62,0),"")</f>
        <v>0</v>
      </c>
      <c r="BS168" s="34">
        <f>IFERROR(VLOOKUP(B168,'[1]1-BASE'!D$1:DA$65536,64,0),"")</f>
        <v>0</v>
      </c>
      <c r="BT168" s="34">
        <f>IFERROR(VLOOKUP(B168,'[1]1-BASE'!D$1:DA$65536,66,0),"")</f>
        <v>0</v>
      </c>
      <c r="BU168" s="34">
        <f>IFERROR(VLOOKUP(B168,'[1]1-BASE'!D$1:DA$65536,67,0),"")</f>
        <v>0</v>
      </c>
      <c r="BV168" s="34">
        <f>IFERROR(VLOOKUP(B168,'[1]1-BASE'!D$1:DA$65536,68,0),"")</f>
        <v>0</v>
      </c>
      <c r="BW168" s="34">
        <f>IFERROR(VLOOKUP(B168,'[1]1-BASE'!D$1:DA$65536,69,0),"")</f>
        <v>0</v>
      </c>
      <c r="BX168" s="34">
        <f>IFERROR(VLOOKUP(B168,'[1]1-BASE'!D$1:DA$65536,70,0),"")</f>
        <v>0</v>
      </c>
      <c r="BY168" s="34">
        <f>IFERROR(VLOOKUP(B168,'[1]1-BASE'!D$1:DA$65536,71,0),"")</f>
        <v>0</v>
      </c>
      <c r="BZ168" s="34">
        <f>IFERROR(VLOOKUP(B168,'[1]1-BASE'!D$1:DA$65536,72,0),"")</f>
        <v>0</v>
      </c>
      <c r="CA168" s="34">
        <f>IFERROR(VLOOKUP(B168,'[1]1-BASE'!D$1:DA$65536,73,0),"")</f>
        <v>0</v>
      </c>
      <c r="CB168" s="34">
        <f>IFERROR(VLOOKUP(B168,'[1]1-BASE'!D$1:DA$65536,74,0),"")</f>
        <v>0</v>
      </c>
      <c r="CC168" s="34">
        <f>IFERROR(VLOOKUP(B168,'[1]1-BASE'!D$1:DA$65536,75,0),"")</f>
        <v>0</v>
      </c>
      <c r="CD168" s="34">
        <f>IFERROR(VLOOKUP(B168,'[1]1-BASE'!D$1:DA$65536,82,0),"")</f>
        <v>5</v>
      </c>
    </row>
    <row r="169" spans="1:82" s="35" customFormat="1" ht="75" customHeight="1">
      <c r="A169" s="27"/>
      <c r="B169" s="28" t="s">
        <v>272</v>
      </c>
      <c r="C169" s="29" t="str">
        <f>IFERROR(VLOOKUP(B169,'[1]1-BASE'!D$1:CB$65536,2,0),"")</f>
        <v>304LMP0</v>
      </c>
      <c r="D169" s="29" t="str">
        <f>IFERROR(VLOOKUP(B169,'[1]1-BASE'!D$1:CB$65536,3,0),"")</f>
        <v>GARRYO HOODIE</v>
      </c>
      <c r="E169" s="29" t="str">
        <f>IFERROR(VLOOKUP(B169,'[1]1-BASE'!D$1:CB$65536,4,0),"")</f>
        <v>901</v>
      </c>
      <c r="F169" s="29" t="str">
        <f>IFERROR(VLOOKUP(B169,'[1]1-BASE'!D$1:CB$65536,5,0),"")</f>
        <v>GREEN LICHENE/BLACK</v>
      </c>
      <c r="G169" s="27" t="str">
        <f>IFERROR(VLOOKUP(B169,'[1]1-BASE'!D$1:CB$65536,15,0),"")</f>
        <v>ETE 2019</v>
      </c>
      <c r="H169" s="27" t="str">
        <f>IFERROR(VLOOKUP(B169,'[1]1-BASE'!D$1:CB$65536,17,0),"")</f>
        <v>MAN</v>
      </c>
      <c r="I169" s="30">
        <f>IFERROR(VLOOKUP(B169,'[1]1-BASE'!D$1:CB$65536,7,0),"")</f>
        <v>55</v>
      </c>
      <c r="J169" s="31">
        <f t="shared" si="4"/>
        <v>27.5</v>
      </c>
      <c r="K169" s="30">
        <f>IFERROR(VLOOKUP(B169,'[1]1-BASE'!D$1:CB$65536,8,0),"")</f>
        <v>0</v>
      </c>
      <c r="L169" s="31">
        <f t="shared" si="5"/>
        <v>0</v>
      </c>
      <c r="M169" s="29" t="str">
        <f>IFERROR(VLOOKUP(B169,'[1]1-BASE'!D$1:CB$65536,18,0),"")</f>
        <v>2XL-1|L-3|M-3|S-1|XL-2</v>
      </c>
      <c r="N169" s="32" t="str">
        <f>IFERROR(VLOOKUP(B169,'[1]1-BASE'!D$1:CB$65536,19,0),"")</f>
        <v>C10M</v>
      </c>
      <c r="O169" s="32">
        <f>IFERROR(VLOOKUP(B169,'[1]1-BASE'!D$1:CB$65536,20,0),"")</f>
        <v>190</v>
      </c>
      <c r="P169" s="33">
        <f>IFERROR(VLOOKUP(B169,'[1]1-BASE'!D$1:CB$65536,21,0),"")</f>
        <v>19</v>
      </c>
      <c r="Q169" s="34">
        <f>IFERROR(VLOOKUP(B169,'[1]1-BASE'!D$1:DA$65536,22,0),"")</f>
        <v>0</v>
      </c>
      <c r="R169" s="34">
        <f>IFERROR(VLOOKUP(B169,'[1]1-BASE'!D$1:DA$65536,23,0),"")</f>
        <v>0</v>
      </c>
      <c r="S169" s="34">
        <f>IFERROR(VLOOKUP(B169,'[1]1-BASE'!D$1:DA$65536,24,0),"")</f>
        <v>0</v>
      </c>
      <c r="T169" s="34">
        <f>IFERROR(VLOOKUP(B169,'[1]1-BASE'!D$1:DA$65536,25,0),"")</f>
        <v>0</v>
      </c>
      <c r="U169" s="34">
        <f>IFERROR(VLOOKUP(B169,'[1]1-BASE'!D$1:DA$65536,26,0),"")</f>
        <v>0</v>
      </c>
      <c r="V169" s="34">
        <f>IFERROR(VLOOKUP(B169,'[1]1-BASE'!D$1:DA$65536,27,0),"")</f>
        <v>0</v>
      </c>
      <c r="W169" s="34">
        <f>IFERROR(VLOOKUP(B169,'[1]1-BASE'!D$1:DA$65536,28,0),"")</f>
        <v>0</v>
      </c>
      <c r="X169" s="34">
        <f>IFERROR(VLOOKUP(B169,'[1]1-BASE'!D$1:DA$65536,29,0),"")</f>
        <v>0</v>
      </c>
      <c r="Y169" s="34">
        <f>IFERROR(VLOOKUP(B169,'[1]1-BASE'!D$1:DA$65536,30,0),"")</f>
        <v>0</v>
      </c>
      <c r="Z169" s="34">
        <f>IFERROR(VLOOKUP(B169,'[1]1-BASE'!D$1:DA$65536,31,0),"")</f>
        <v>0</v>
      </c>
      <c r="AA169" s="34">
        <f>IFERROR(VLOOKUP(B169,'[1]1-BASE'!D$1:DA$65536,32,0),"")</f>
        <v>0</v>
      </c>
      <c r="AB169" s="34">
        <f>IFERROR(VLOOKUP(B169,'[1]1-BASE'!D$1:DA$65536,33,0),"")</f>
        <v>0</v>
      </c>
      <c r="AC169" s="34">
        <f>IFERROR(VLOOKUP(B169,'[1]1-BASE'!D$1:DA$65536,34,0),"")</f>
        <v>0</v>
      </c>
      <c r="AD169" s="34">
        <f>IFERROR(VLOOKUP(B169,'[1]1-BASE'!D$1:DA$65536,35,0),"")</f>
        <v>0</v>
      </c>
      <c r="AE169" s="34">
        <f>IFERROR(VLOOKUP(B169,'[1]1-BASE'!D$1:DA$65536,36,0),"")</f>
        <v>0</v>
      </c>
      <c r="AF169" s="34">
        <f>IFERROR(VLOOKUP(B169,'[1]1-BASE'!D$1:DA$65536,37,0),"")</f>
        <v>0</v>
      </c>
      <c r="AG169" s="34">
        <f>IFERROR(VLOOKUP(B169,'[1]1-BASE'!D$1:DA$65536,38,0),"")</f>
        <v>0</v>
      </c>
      <c r="AH169" s="34">
        <f>IFERROR(VLOOKUP(B169,'[1]1-BASE'!D$1:DA$65536,39,0),"")</f>
        <v>0</v>
      </c>
      <c r="AI169" s="34">
        <f>IFERROR(VLOOKUP(B169,'[1]1-BASE'!D$1:DA$65536,40,0),"")</f>
        <v>0</v>
      </c>
      <c r="AJ169" s="34">
        <f>IFERROR(VLOOKUP(B169,'[1]1-BASE'!D$1:DA$65536,41,0),"")</f>
        <v>0</v>
      </c>
      <c r="AK169" s="34">
        <f>IFERROR(VLOOKUP(B169,'[1]1-BASE'!D$1:DA$65536,42,0),"")</f>
        <v>0</v>
      </c>
      <c r="AL169" s="34">
        <f>IFERROR(VLOOKUP(B169,'[1]1-BASE'!D$1:DA$65536,43,0),"")</f>
        <v>0</v>
      </c>
      <c r="AM169" s="34">
        <f>IFERROR(VLOOKUP(B169,'[1]1-BASE'!D$1:DA$65536,44,0),"")</f>
        <v>0</v>
      </c>
      <c r="AN169" s="34">
        <f>IFERROR(VLOOKUP(B169,'[1]1-BASE'!D$1:DA$65536,45,0),"")</f>
        <v>0</v>
      </c>
      <c r="AO169" s="34">
        <f>IFERROR(VLOOKUP(B169,'[1]1-BASE'!D$1:DA$65536,46,0),"")</f>
        <v>0</v>
      </c>
      <c r="AP169" s="34">
        <f>IFERROR(VLOOKUP(B169,'[1]1-BASE'!D$1:DA$65536,47,0),"")</f>
        <v>0</v>
      </c>
      <c r="AQ169" s="34">
        <f>IFERROR(VLOOKUP(B169,'[1]1-BASE'!D$1:DA$65536,48,0),"")</f>
        <v>0</v>
      </c>
      <c r="AR169" s="34">
        <f>IFERROR(VLOOKUP(B169,'[1]1-BASE'!D$1:DA$65536,49,0),"")</f>
        <v>0</v>
      </c>
      <c r="AS169" s="34">
        <f>IFERROR(VLOOKUP(B169,'[1]1-BASE'!D$1:DA$65536,50,0),"")</f>
        <v>0</v>
      </c>
      <c r="AT169" s="34">
        <f>IFERROR(VLOOKUP(B169,'[1]1-BASE'!D$1:DA$65536,51,0),"")</f>
        <v>0</v>
      </c>
      <c r="AU169" s="34">
        <f>IFERROR(VLOOKUP(B169,'[1]1-BASE'!D$1:DA$65536,52,0),"")</f>
        <v>0</v>
      </c>
      <c r="AV169" s="34">
        <f>IFERROR(VLOOKUP(B169,'[1]1-BASE'!D$1:DA$65536,53,0),"")</f>
        <v>0</v>
      </c>
      <c r="AW169" s="34">
        <f>IFERROR(VLOOKUP(B169,'[1]1-BASE'!D$1:DA$65536,54,0),"")</f>
        <v>0</v>
      </c>
      <c r="AX169" s="34">
        <f>IFERROR(VLOOKUP(B169,'[1]1-BASE'!D$1:DA$65536,55,0),"")</f>
        <v>0</v>
      </c>
      <c r="AY169" s="34">
        <f>IFERROR(VLOOKUP(B169,'[1]1-BASE'!D$1:DA$65536,87,0),"")</f>
        <v>0</v>
      </c>
      <c r="AZ169" s="34">
        <f>IFERROR(VLOOKUP(B169,'[1]1-BASE'!D$1:DA$65536,86,0),"")</f>
        <v>0</v>
      </c>
      <c r="BA169" s="34">
        <f>IFERROR(VLOOKUP(B169,'[1]1-BASE'!D$1:DA$65536,76,0),"")</f>
        <v>0</v>
      </c>
      <c r="BB169" s="34">
        <f>IFERROR(VLOOKUP(B169,'[1]1-BASE'!D$1:DA$65536,77,0),"")</f>
        <v>0</v>
      </c>
      <c r="BC169" s="34">
        <f>IFERROR(VLOOKUP(B169,'[1]1-BASE'!D$1:DA$65536,78,0),"")</f>
        <v>0</v>
      </c>
      <c r="BD169" s="34">
        <f>IFERROR(VLOOKUP(B169,'[1]1-BASE'!D$1:DA$65536,79,0),"")</f>
        <v>0</v>
      </c>
      <c r="BE169" s="34">
        <f>IFERROR(VLOOKUP(B169,'[1]1-BASE'!D$1:DA$65536,80,0),"")</f>
        <v>0</v>
      </c>
      <c r="BF169" s="34">
        <f>IFERROR(VLOOKUP(B169,'[1]1-BASE'!D$1:DA$65536,83,0),"")</f>
        <v>0</v>
      </c>
      <c r="BG169" s="34">
        <f>IFERROR(VLOOKUP(B169,'[1]1-BASE'!D$1:DA$65536,84,0),"")</f>
        <v>0</v>
      </c>
      <c r="BH169" s="34">
        <f>IFERROR(VLOOKUP(B169,'[1]1-BASE'!D$1:DA$65536,81,0),"")</f>
        <v>0</v>
      </c>
      <c r="BI169" s="34">
        <f>IFERROR(VLOOKUP(B169,'[1]1-BASE'!D$1:DA$65536,85,0),"")</f>
        <v>0</v>
      </c>
      <c r="BJ169" s="34">
        <f>IFERROR(VLOOKUP(B169,'[1]1-BASE'!D$1:DA$65536,56,0),"")</f>
        <v>0</v>
      </c>
      <c r="BK169" s="34">
        <f>IFERROR(VLOOKUP(B169,'[1]1-BASE'!D$1:DA$65536,58,0),"")</f>
        <v>0</v>
      </c>
      <c r="BL169" s="34">
        <f>IFERROR(VLOOKUP(B169,'[1]1-BASE'!D$1:DA$65536,59,0),"")</f>
        <v>0</v>
      </c>
      <c r="BM169" s="34">
        <f>IFERROR(VLOOKUP(B169,'[1]1-BASE'!D$1:DA$65536,61,0),"")</f>
        <v>0</v>
      </c>
      <c r="BN169" s="34">
        <f>IFERROR(VLOOKUP(B169,'[1]1-BASE'!D$1:DA$65536,63,0),"")</f>
        <v>0</v>
      </c>
      <c r="BO169" s="34">
        <f>IFERROR(VLOOKUP(B169,'[1]1-BASE'!D$1:DA$65536,65,0),"")</f>
        <v>0</v>
      </c>
      <c r="BP169" s="34">
        <f>IFERROR(VLOOKUP(B169,'[1]1-BASE'!D$1:DA$65536,57,0),"")</f>
        <v>0</v>
      </c>
      <c r="BQ169" s="34">
        <f>IFERROR(VLOOKUP(B169,'[1]1-BASE'!D$1:DA$65536,60,0),"")</f>
        <v>0</v>
      </c>
      <c r="BR169" s="34">
        <f>IFERROR(VLOOKUP(B169,'[1]1-BASE'!D$1:DA$65536,62,0),"")</f>
        <v>0</v>
      </c>
      <c r="BS169" s="34">
        <f>IFERROR(VLOOKUP(B169,'[1]1-BASE'!D$1:DA$65536,64,0),"")</f>
        <v>0</v>
      </c>
      <c r="BT169" s="34">
        <f>IFERROR(VLOOKUP(B169,'[1]1-BASE'!D$1:DA$65536,66,0),"")</f>
        <v>0</v>
      </c>
      <c r="BU169" s="34">
        <f>IFERROR(VLOOKUP(B169,'[1]1-BASE'!D$1:DA$65536,67,0),"")</f>
        <v>0</v>
      </c>
      <c r="BV169" s="34">
        <f>IFERROR(VLOOKUP(B169,'[1]1-BASE'!D$1:DA$65536,68,0),"")</f>
        <v>0</v>
      </c>
      <c r="BW169" s="34">
        <f>IFERROR(VLOOKUP(B169,'[1]1-BASE'!D$1:DA$65536,69,0),"")</f>
        <v>0</v>
      </c>
      <c r="BX169" s="34">
        <f>IFERROR(VLOOKUP(B169,'[1]1-BASE'!D$1:DA$65536,70,0),"")</f>
        <v>0</v>
      </c>
      <c r="BY169" s="34">
        <f>IFERROR(VLOOKUP(B169,'[1]1-BASE'!D$1:DA$65536,71,0),"")</f>
        <v>0</v>
      </c>
      <c r="BZ169" s="34">
        <f>IFERROR(VLOOKUP(B169,'[1]1-BASE'!D$1:DA$65536,72,0),"")</f>
        <v>0</v>
      </c>
      <c r="CA169" s="34">
        <f>IFERROR(VLOOKUP(B169,'[1]1-BASE'!D$1:DA$65536,73,0),"")</f>
        <v>0</v>
      </c>
      <c r="CB169" s="34">
        <f>IFERROR(VLOOKUP(B169,'[1]1-BASE'!D$1:DA$65536,74,0),"")</f>
        <v>0</v>
      </c>
      <c r="CC169" s="34">
        <f>IFERROR(VLOOKUP(B169,'[1]1-BASE'!D$1:DA$65536,75,0),"")</f>
        <v>0</v>
      </c>
      <c r="CD169" s="34">
        <f>IFERROR(VLOOKUP(B169,'[1]1-BASE'!D$1:DA$65536,82,0),"")</f>
        <v>19</v>
      </c>
    </row>
    <row r="170" spans="1:82" s="35" customFormat="1" ht="75" customHeight="1">
      <c r="A170" s="27"/>
      <c r="B170" s="28" t="s">
        <v>273</v>
      </c>
      <c r="C170" s="29" t="str">
        <f>IFERROR(VLOOKUP(B170,'[1]1-BASE'!D$1:CB$65536,2,0),"")</f>
        <v>304LMP0</v>
      </c>
      <c r="D170" s="29" t="str">
        <f>IFERROR(VLOOKUP(B170,'[1]1-BASE'!D$1:CB$65536,3,0),"")</f>
        <v>GARRYO HOODIE</v>
      </c>
      <c r="E170" s="29" t="str">
        <f>IFERROR(VLOOKUP(B170,'[1]1-BASE'!D$1:CB$65536,4,0),"")</f>
        <v>902</v>
      </c>
      <c r="F170" s="29" t="str">
        <f>IFERROR(VLOOKUP(B170,'[1]1-BASE'!D$1:CB$65536,5,0),"")</f>
        <v>GREY MD MEL/BLACK</v>
      </c>
      <c r="G170" s="27" t="str">
        <f>IFERROR(VLOOKUP(B170,'[1]1-BASE'!D$1:CB$65536,15,0),"")</f>
        <v>ETE 2019</v>
      </c>
      <c r="H170" s="27" t="str">
        <f>IFERROR(VLOOKUP(B170,'[1]1-BASE'!D$1:CB$65536,17,0),"")</f>
        <v>MAN</v>
      </c>
      <c r="I170" s="30">
        <f>IFERROR(VLOOKUP(B170,'[1]1-BASE'!D$1:CB$65536,7,0),"")</f>
        <v>55</v>
      </c>
      <c r="J170" s="31">
        <f t="shared" si="4"/>
        <v>27.5</v>
      </c>
      <c r="K170" s="30">
        <f>IFERROR(VLOOKUP(B170,'[1]1-BASE'!D$1:CB$65536,8,0),"")</f>
        <v>0</v>
      </c>
      <c r="L170" s="31">
        <f t="shared" si="5"/>
        <v>0</v>
      </c>
      <c r="M170" s="29" t="str">
        <f>IFERROR(VLOOKUP(B170,'[1]1-BASE'!D$1:CB$65536,18,0),"")</f>
        <v>(vide)</v>
      </c>
      <c r="N170" s="32" t="str">
        <f>IFERROR(VLOOKUP(B170,'[1]1-BASE'!D$1:CB$65536,19,0),"")</f>
        <v>PCS</v>
      </c>
      <c r="O170" s="32">
        <f>IFERROR(VLOOKUP(B170,'[1]1-BASE'!D$1:CB$65536,20,0),"")</f>
        <v>2</v>
      </c>
      <c r="P170" s="33">
        <f>IFERROR(VLOOKUP(B170,'[1]1-BASE'!D$1:CB$65536,21,0),"")</f>
        <v>2</v>
      </c>
      <c r="Q170" s="34">
        <f>IFERROR(VLOOKUP(B170,'[1]1-BASE'!D$1:DA$65536,22,0),"")</f>
        <v>0</v>
      </c>
      <c r="R170" s="34">
        <f>IFERROR(VLOOKUP(B170,'[1]1-BASE'!D$1:DA$65536,23,0),"")</f>
        <v>0</v>
      </c>
      <c r="S170" s="34">
        <f>IFERROR(VLOOKUP(B170,'[1]1-BASE'!D$1:DA$65536,24,0),"")</f>
        <v>0</v>
      </c>
      <c r="T170" s="34">
        <f>IFERROR(VLOOKUP(B170,'[1]1-BASE'!D$1:DA$65536,25,0),"")</f>
        <v>0</v>
      </c>
      <c r="U170" s="34">
        <f>IFERROR(VLOOKUP(B170,'[1]1-BASE'!D$1:DA$65536,26,0),"")</f>
        <v>0</v>
      </c>
      <c r="V170" s="34">
        <f>IFERROR(VLOOKUP(B170,'[1]1-BASE'!D$1:DA$65536,27,0),"")</f>
        <v>0</v>
      </c>
      <c r="W170" s="34">
        <f>IFERROR(VLOOKUP(B170,'[1]1-BASE'!D$1:DA$65536,28,0),"")</f>
        <v>0</v>
      </c>
      <c r="X170" s="34">
        <f>IFERROR(VLOOKUP(B170,'[1]1-BASE'!D$1:DA$65536,29,0),"")</f>
        <v>0</v>
      </c>
      <c r="Y170" s="34">
        <f>IFERROR(VLOOKUP(B170,'[1]1-BASE'!D$1:DA$65536,30,0),"")</f>
        <v>0</v>
      </c>
      <c r="Z170" s="34">
        <f>IFERROR(VLOOKUP(B170,'[1]1-BASE'!D$1:DA$65536,31,0),"")</f>
        <v>0</v>
      </c>
      <c r="AA170" s="34">
        <f>IFERROR(VLOOKUP(B170,'[1]1-BASE'!D$1:DA$65536,32,0),"")</f>
        <v>0</v>
      </c>
      <c r="AB170" s="34">
        <f>IFERROR(VLOOKUP(B170,'[1]1-BASE'!D$1:DA$65536,33,0),"")</f>
        <v>0</v>
      </c>
      <c r="AC170" s="34">
        <f>IFERROR(VLOOKUP(B170,'[1]1-BASE'!D$1:DA$65536,34,0),"")</f>
        <v>0</v>
      </c>
      <c r="AD170" s="34">
        <f>IFERROR(VLOOKUP(B170,'[1]1-BASE'!D$1:DA$65536,35,0),"")</f>
        <v>0</v>
      </c>
      <c r="AE170" s="34">
        <f>IFERROR(VLOOKUP(B170,'[1]1-BASE'!D$1:DA$65536,36,0),"")</f>
        <v>0</v>
      </c>
      <c r="AF170" s="34">
        <f>IFERROR(VLOOKUP(B170,'[1]1-BASE'!D$1:DA$65536,37,0),"")</f>
        <v>0</v>
      </c>
      <c r="AG170" s="34">
        <f>IFERROR(VLOOKUP(B170,'[1]1-BASE'!D$1:DA$65536,38,0),"")</f>
        <v>0</v>
      </c>
      <c r="AH170" s="34">
        <f>IFERROR(VLOOKUP(B170,'[1]1-BASE'!D$1:DA$65536,39,0),"")</f>
        <v>0</v>
      </c>
      <c r="AI170" s="34">
        <f>IFERROR(VLOOKUP(B170,'[1]1-BASE'!D$1:DA$65536,40,0),"")</f>
        <v>0</v>
      </c>
      <c r="AJ170" s="34">
        <f>IFERROR(VLOOKUP(B170,'[1]1-BASE'!D$1:DA$65536,41,0),"")</f>
        <v>0</v>
      </c>
      <c r="AK170" s="34">
        <f>IFERROR(VLOOKUP(B170,'[1]1-BASE'!D$1:DA$65536,42,0),"")</f>
        <v>0</v>
      </c>
      <c r="AL170" s="34">
        <f>IFERROR(VLOOKUP(B170,'[1]1-BASE'!D$1:DA$65536,43,0),"")</f>
        <v>0</v>
      </c>
      <c r="AM170" s="34">
        <f>IFERROR(VLOOKUP(B170,'[1]1-BASE'!D$1:DA$65536,44,0),"")</f>
        <v>0</v>
      </c>
      <c r="AN170" s="34">
        <f>IFERROR(VLOOKUP(B170,'[1]1-BASE'!D$1:DA$65536,45,0),"")</f>
        <v>0</v>
      </c>
      <c r="AO170" s="34">
        <f>IFERROR(VLOOKUP(B170,'[1]1-BASE'!D$1:DA$65536,46,0),"")</f>
        <v>0</v>
      </c>
      <c r="AP170" s="34">
        <f>IFERROR(VLOOKUP(B170,'[1]1-BASE'!D$1:DA$65536,47,0),"")</f>
        <v>0</v>
      </c>
      <c r="AQ170" s="34">
        <f>IFERROR(VLOOKUP(B170,'[1]1-BASE'!D$1:DA$65536,48,0),"")</f>
        <v>0</v>
      </c>
      <c r="AR170" s="34">
        <f>IFERROR(VLOOKUP(B170,'[1]1-BASE'!D$1:DA$65536,49,0),"")</f>
        <v>0</v>
      </c>
      <c r="AS170" s="34">
        <f>IFERROR(VLOOKUP(B170,'[1]1-BASE'!D$1:DA$65536,50,0),"")</f>
        <v>0</v>
      </c>
      <c r="AT170" s="34">
        <f>IFERROR(VLOOKUP(B170,'[1]1-BASE'!D$1:DA$65536,51,0),"")</f>
        <v>0</v>
      </c>
      <c r="AU170" s="34">
        <f>IFERROR(VLOOKUP(B170,'[1]1-BASE'!D$1:DA$65536,52,0),"")</f>
        <v>0</v>
      </c>
      <c r="AV170" s="34">
        <f>IFERROR(VLOOKUP(B170,'[1]1-BASE'!D$1:DA$65536,53,0),"")</f>
        <v>0</v>
      </c>
      <c r="AW170" s="34">
        <f>IFERROR(VLOOKUP(B170,'[1]1-BASE'!D$1:DA$65536,54,0),"")</f>
        <v>0</v>
      </c>
      <c r="AX170" s="34">
        <f>IFERROR(VLOOKUP(B170,'[1]1-BASE'!D$1:DA$65536,55,0),"")</f>
        <v>0</v>
      </c>
      <c r="AY170" s="34">
        <f>IFERROR(VLOOKUP(B170,'[1]1-BASE'!D$1:DA$65536,87,0),"")</f>
        <v>0</v>
      </c>
      <c r="AZ170" s="34">
        <f>IFERROR(VLOOKUP(B170,'[1]1-BASE'!D$1:DA$65536,86,0),"")</f>
        <v>0</v>
      </c>
      <c r="BA170" s="34">
        <f>IFERROR(VLOOKUP(B170,'[1]1-BASE'!D$1:DA$65536,76,0),"")</f>
        <v>0</v>
      </c>
      <c r="BB170" s="34">
        <f>IFERROR(VLOOKUP(B170,'[1]1-BASE'!D$1:DA$65536,77,0),"")</f>
        <v>0</v>
      </c>
      <c r="BC170" s="34">
        <f>IFERROR(VLOOKUP(B170,'[1]1-BASE'!D$1:DA$65536,78,0),"")</f>
        <v>0</v>
      </c>
      <c r="BD170" s="34">
        <f>IFERROR(VLOOKUP(B170,'[1]1-BASE'!D$1:DA$65536,79,0),"")</f>
        <v>0</v>
      </c>
      <c r="BE170" s="34">
        <f>IFERROR(VLOOKUP(B170,'[1]1-BASE'!D$1:DA$65536,80,0),"")</f>
        <v>0</v>
      </c>
      <c r="BF170" s="34">
        <f>IFERROR(VLOOKUP(B170,'[1]1-BASE'!D$1:DA$65536,83,0),"")</f>
        <v>0</v>
      </c>
      <c r="BG170" s="34">
        <f>IFERROR(VLOOKUP(B170,'[1]1-BASE'!D$1:DA$65536,84,0),"")</f>
        <v>0</v>
      </c>
      <c r="BH170" s="34">
        <f>IFERROR(VLOOKUP(B170,'[1]1-BASE'!D$1:DA$65536,81,0),"")</f>
        <v>0</v>
      </c>
      <c r="BI170" s="34">
        <f>IFERROR(VLOOKUP(B170,'[1]1-BASE'!D$1:DA$65536,85,0),"")</f>
        <v>0</v>
      </c>
      <c r="BJ170" s="34">
        <f>IFERROR(VLOOKUP(B170,'[1]1-BASE'!D$1:DA$65536,56,0),"")</f>
        <v>0</v>
      </c>
      <c r="BK170" s="34">
        <f>IFERROR(VLOOKUP(B170,'[1]1-BASE'!D$1:DA$65536,58,0),"")</f>
        <v>0</v>
      </c>
      <c r="BL170" s="34">
        <f>IFERROR(VLOOKUP(B170,'[1]1-BASE'!D$1:DA$65536,59,0),"")</f>
        <v>0</v>
      </c>
      <c r="BM170" s="34">
        <f>IFERROR(VLOOKUP(B170,'[1]1-BASE'!D$1:DA$65536,61,0),"")</f>
        <v>0</v>
      </c>
      <c r="BN170" s="34">
        <f>IFERROR(VLOOKUP(B170,'[1]1-BASE'!D$1:DA$65536,63,0),"")</f>
        <v>0</v>
      </c>
      <c r="BO170" s="34">
        <f>IFERROR(VLOOKUP(B170,'[1]1-BASE'!D$1:DA$65536,65,0),"")</f>
        <v>0</v>
      </c>
      <c r="BP170" s="34">
        <f>IFERROR(VLOOKUP(B170,'[1]1-BASE'!D$1:DA$65536,57,0),"")</f>
        <v>0</v>
      </c>
      <c r="BQ170" s="34">
        <f>IFERROR(VLOOKUP(B170,'[1]1-BASE'!D$1:DA$65536,60,0),"")</f>
        <v>0</v>
      </c>
      <c r="BR170" s="34">
        <f>IFERROR(VLOOKUP(B170,'[1]1-BASE'!D$1:DA$65536,62,0),"")</f>
        <v>0</v>
      </c>
      <c r="BS170" s="34">
        <f>IFERROR(VLOOKUP(B170,'[1]1-BASE'!D$1:DA$65536,64,0),"")</f>
        <v>0</v>
      </c>
      <c r="BT170" s="34">
        <f>IFERROR(VLOOKUP(B170,'[1]1-BASE'!D$1:DA$65536,66,0),"")</f>
        <v>0</v>
      </c>
      <c r="BU170" s="34">
        <f>IFERROR(VLOOKUP(B170,'[1]1-BASE'!D$1:DA$65536,67,0),"")</f>
        <v>0</v>
      </c>
      <c r="BV170" s="34">
        <f>IFERROR(VLOOKUP(B170,'[1]1-BASE'!D$1:DA$65536,68,0),"")</f>
        <v>0</v>
      </c>
      <c r="BW170" s="34">
        <f>IFERROR(VLOOKUP(B170,'[1]1-BASE'!D$1:DA$65536,69,0),"")</f>
        <v>0</v>
      </c>
      <c r="BX170" s="34">
        <f>IFERROR(VLOOKUP(B170,'[1]1-BASE'!D$1:DA$65536,70,0),"")</f>
        <v>1</v>
      </c>
      <c r="BY170" s="34">
        <f>IFERROR(VLOOKUP(B170,'[1]1-BASE'!D$1:DA$65536,71,0),"")</f>
        <v>0</v>
      </c>
      <c r="BZ170" s="34">
        <f>IFERROR(VLOOKUP(B170,'[1]1-BASE'!D$1:DA$65536,72,0),"")</f>
        <v>1</v>
      </c>
      <c r="CA170" s="34">
        <f>IFERROR(VLOOKUP(B170,'[1]1-BASE'!D$1:DA$65536,73,0),"")</f>
        <v>0</v>
      </c>
      <c r="CB170" s="34">
        <f>IFERROR(VLOOKUP(B170,'[1]1-BASE'!D$1:DA$65536,74,0),"")</f>
        <v>0</v>
      </c>
      <c r="CC170" s="34">
        <f>IFERROR(VLOOKUP(B170,'[1]1-BASE'!D$1:DA$65536,75,0),"")</f>
        <v>0</v>
      </c>
      <c r="CD170" s="34">
        <f>IFERROR(VLOOKUP(B170,'[1]1-BASE'!D$1:DA$65536,82,0),"")</f>
        <v>0</v>
      </c>
    </row>
    <row r="171" spans="1:82" s="35" customFormat="1" ht="75" customHeight="1">
      <c r="A171" s="27"/>
      <c r="B171" s="28" t="s">
        <v>274</v>
      </c>
      <c r="C171" s="29" t="str">
        <f>IFERROR(VLOOKUP(B171,'[1]1-BASE'!D$1:CB$65536,2,0),"")</f>
        <v>304LMP0</v>
      </c>
      <c r="D171" s="29" t="str">
        <f>IFERROR(VLOOKUP(B171,'[1]1-BASE'!D$1:CB$65536,3,0),"")</f>
        <v>GARRYO HOODIE</v>
      </c>
      <c r="E171" s="29" t="str">
        <f>IFERROR(VLOOKUP(B171,'[1]1-BASE'!D$1:CB$65536,4,0),"")</f>
        <v>902</v>
      </c>
      <c r="F171" s="29" t="str">
        <f>IFERROR(VLOOKUP(B171,'[1]1-BASE'!D$1:CB$65536,5,0),"")</f>
        <v>GREY MD MEL/BLACK</v>
      </c>
      <c r="G171" s="27" t="str">
        <f>IFERROR(VLOOKUP(B171,'[1]1-BASE'!D$1:CB$65536,15,0),"")</f>
        <v>ETE 2019</v>
      </c>
      <c r="H171" s="27" t="str">
        <f>IFERROR(VLOOKUP(B171,'[1]1-BASE'!D$1:CB$65536,17,0),"")</f>
        <v>MAN</v>
      </c>
      <c r="I171" s="30">
        <f>IFERROR(VLOOKUP(B171,'[1]1-BASE'!D$1:CB$65536,7,0),"")</f>
        <v>55</v>
      </c>
      <c r="J171" s="31">
        <f t="shared" si="4"/>
        <v>27.5</v>
      </c>
      <c r="K171" s="30">
        <f>IFERROR(VLOOKUP(B171,'[1]1-BASE'!D$1:CB$65536,8,0),"")</f>
        <v>0</v>
      </c>
      <c r="L171" s="31">
        <f t="shared" si="5"/>
        <v>0</v>
      </c>
      <c r="M171" s="29" t="str">
        <f>IFERROR(VLOOKUP(B171,'[1]1-BASE'!D$1:CB$65536,18,0),"")</f>
        <v>2XL-1|L-3|M-3|S-1|XL-2</v>
      </c>
      <c r="N171" s="32" t="str">
        <f>IFERROR(VLOOKUP(B171,'[1]1-BASE'!D$1:CB$65536,19,0),"")</f>
        <v>C10M</v>
      </c>
      <c r="O171" s="32">
        <f>IFERROR(VLOOKUP(B171,'[1]1-BASE'!D$1:CB$65536,20,0),"")</f>
        <v>90</v>
      </c>
      <c r="P171" s="33">
        <f>IFERROR(VLOOKUP(B171,'[1]1-BASE'!D$1:CB$65536,21,0),"")</f>
        <v>9</v>
      </c>
      <c r="Q171" s="34">
        <f>IFERROR(VLOOKUP(B171,'[1]1-BASE'!D$1:DA$65536,22,0),"")</f>
        <v>0</v>
      </c>
      <c r="R171" s="34">
        <f>IFERROR(VLOOKUP(B171,'[1]1-BASE'!D$1:DA$65536,23,0),"")</f>
        <v>0</v>
      </c>
      <c r="S171" s="34">
        <f>IFERROR(VLOOKUP(B171,'[1]1-BASE'!D$1:DA$65536,24,0),"")</f>
        <v>0</v>
      </c>
      <c r="T171" s="34">
        <f>IFERROR(VLOOKUP(B171,'[1]1-BASE'!D$1:DA$65536,25,0),"")</f>
        <v>0</v>
      </c>
      <c r="U171" s="34">
        <f>IFERROR(VLOOKUP(B171,'[1]1-BASE'!D$1:DA$65536,26,0),"")</f>
        <v>0</v>
      </c>
      <c r="V171" s="34">
        <f>IFERROR(VLOOKUP(B171,'[1]1-BASE'!D$1:DA$65536,27,0),"")</f>
        <v>0</v>
      </c>
      <c r="W171" s="34">
        <f>IFERROR(VLOOKUP(B171,'[1]1-BASE'!D$1:DA$65536,28,0),"")</f>
        <v>0</v>
      </c>
      <c r="X171" s="34">
        <f>IFERROR(VLOOKUP(B171,'[1]1-BASE'!D$1:DA$65536,29,0),"")</f>
        <v>0</v>
      </c>
      <c r="Y171" s="34">
        <f>IFERROR(VLOOKUP(B171,'[1]1-BASE'!D$1:DA$65536,30,0),"")</f>
        <v>0</v>
      </c>
      <c r="Z171" s="34">
        <f>IFERROR(VLOOKUP(B171,'[1]1-BASE'!D$1:DA$65536,31,0),"")</f>
        <v>0</v>
      </c>
      <c r="AA171" s="34">
        <f>IFERROR(VLOOKUP(B171,'[1]1-BASE'!D$1:DA$65536,32,0),"")</f>
        <v>0</v>
      </c>
      <c r="AB171" s="34">
        <f>IFERROR(VLOOKUP(B171,'[1]1-BASE'!D$1:DA$65536,33,0),"")</f>
        <v>0</v>
      </c>
      <c r="AC171" s="34">
        <f>IFERROR(VLOOKUP(B171,'[1]1-BASE'!D$1:DA$65536,34,0),"")</f>
        <v>0</v>
      </c>
      <c r="AD171" s="34">
        <f>IFERROR(VLOOKUP(B171,'[1]1-BASE'!D$1:DA$65536,35,0),"")</f>
        <v>0</v>
      </c>
      <c r="AE171" s="34">
        <f>IFERROR(VLOOKUP(B171,'[1]1-BASE'!D$1:DA$65536,36,0),"")</f>
        <v>0</v>
      </c>
      <c r="AF171" s="34">
        <f>IFERROR(VLOOKUP(B171,'[1]1-BASE'!D$1:DA$65536,37,0),"")</f>
        <v>0</v>
      </c>
      <c r="AG171" s="34">
        <f>IFERROR(VLOOKUP(B171,'[1]1-BASE'!D$1:DA$65536,38,0),"")</f>
        <v>0</v>
      </c>
      <c r="AH171" s="34">
        <f>IFERROR(VLOOKUP(B171,'[1]1-BASE'!D$1:DA$65536,39,0),"")</f>
        <v>0</v>
      </c>
      <c r="AI171" s="34">
        <f>IFERROR(VLOOKUP(B171,'[1]1-BASE'!D$1:DA$65536,40,0),"")</f>
        <v>0</v>
      </c>
      <c r="AJ171" s="34">
        <f>IFERROR(VLOOKUP(B171,'[1]1-BASE'!D$1:DA$65536,41,0),"")</f>
        <v>0</v>
      </c>
      <c r="AK171" s="34">
        <f>IFERROR(VLOOKUP(B171,'[1]1-BASE'!D$1:DA$65536,42,0),"")</f>
        <v>0</v>
      </c>
      <c r="AL171" s="34">
        <f>IFERROR(VLOOKUP(B171,'[1]1-BASE'!D$1:DA$65536,43,0),"")</f>
        <v>0</v>
      </c>
      <c r="AM171" s="34">
        <f>IFERROR(VLOOKUP(B171,'[1]1-BASE'!D$1:DA$65536,44,0),"")</f>
        <v>0</v>
      </c>
      <c r="AN171" s="34">
        <f>IFERROR(VLOOKUP(B171,'[1]1-BASE'!D$1:DA$65536,45,0),"")</f>
        <v>0</v>
      </c>
      <c r="AO171" s="34">
        <f>IFERROR(VLOOKUP(B171,'[1]1-BASE'!D$1:DA$65536,46,0),"")</f>
        <v>0</v>
      </c>
      <c r="AP171" s="34">
        <f>IFERROR(VLOOKUP(B171,'[1]1-BASE'!D$1:DA$65536,47,0),"")</f>
        <v>0</v>
      </c>
      <c r="AQ171" s="34">
        <f>IFERROR(VLOOKUP(B171,'[1]1-BASE'!D$1:DA$65536,48,0),"")</f>
        <v>0</v>
      </c>
      <c r="AR171" s="34">
        <f>IFERROR(VLOOKUP(B171,'[1]1-BASE'!D$1:DA$65536,49,0),"")</f>
        <v>0</v>
      </c>
      <c r="AS171" s="34">
        <f>IFERROR(VLOOKUP(B171,'[1]1-BASE'!D$1:DA$65536,50,0),"")</f>
        <v>0</v>
      </c>
      <c r="AT171" s="34">
        <f>IFERROR(VLOOKUP(B171,'[1]1-BASE'!D$1:DA$65536,51,0),"")</f>
        <v>0</v>
      </c>
      <c r="AU171" s="34">
        <f>IFERROR(VLOOKUP(B171,'[1]1-BASE'!D$1:DA$65536,52,0),"")</f>
        <v>0</v>
      </c>
      <c r="AV171" s="34">
        <f>IFERROR(VLOOKUP(B171,'[1]1-BASE'!D$1:DA$65536,53,0),"")</f>
        <v>0</v>
      </c>
      <c r="AW171" s="34">
        <f>IFERROR(VLOOKUP(B171,'[1]1-BASE'!D$1:DA$65536,54,0),"")</f>
        <v>0</v>
      </c>
      <c r="AX171" s="34">
        <f>IFERROR(VLOOKUP(B171,'[1]1-BASE'!D$1:DA$65536,55,0),"")</f>
        <v>0</v>
      </c>
      <c r="AY171" s="34">
        <f>IFERROR(VLOOKUP(B171,'[1]1-BASE'!D$1:DA$65536,87,0),"")</f>
        <v>0</v>
      </c>
      <c r="AZ171" s="34">
        <f>IFERROR(VLOOKUP(B171,'[1]1-BASE'!D$1:DA$65536,86,0),"")</f>
        <v>0</v>
      </c>
      <c r="BA171" s="34">
        <f>IFERROR(VLOOKUP(B171,'[1]1-BASE'!D$1:DA$65536,76,0),"")</f>
        <v>0</v>
      </c>
      <c r="BB171" s="34">
        <f>IFERROR(VLOOKUP(B171,'[1]1-BASE'!D$1:DA$65536,77,0),"")</f>
        <v>0</v>
      </c>
      <c r="BC171" s="34">
        <f>IFERROR(VLOOKUP(B171,'[1]1-BASE'!D$1:DA$65536,78,0),"")</f>
        <v>0</v>
      </c>
      <c r="BD171" s="34">
        <f>IFERROR(VLOOKUP(B171,'[1]1-BASE'!D$1:DA$65536,79,0),"")</f>
        <v>0</v>
      </c>
      <c r="BE171" s="34">
        <f>IFERROR(VLOOKUP(B171,'[1]1-BASE'!D$1:DA$65536,80,0),"")</f>
        <v>0</v>
      </c>
      <c r="BF171" s="34">
        <f>IFERROR(VLOOKUP(B171,'[1]1-BASE'!D$1:DA$65536,83,0),"")</f>
        <v>0</v>
      </c>
      <c r="BG171" s="34">
        <f>IFERROR(VLOOKUP(B171,'[1]1-BASE'!D$1:DA$65536,84,0),"")</f>
        <v>0</v>
      </c>
      <c r="BH171" s="34">
        <f>IFERROR(VLOOKUP(B171,'[1]1-BASE'!D$1:DA$65536,81,0),"")</f>
        <v>0</v>
      </c>
      <c r="BI171" s="34">
        <f>IFERROR(VLOOKUP(B171,'[1]1-BASE'!D$1:DA$65536,85,0),"")</f>
        <v>0</v>
      </c>
      <c r="BJ171" s="34">
        <f>IFERROR(VLOOKUP(B171,'[1]1-BASE'!D$1:DA$65536,56,0),"")</f>
        <v>0</v>
      </c>
      <c r="BK171" s="34">
        <f>IFERROR(VLOOKUP(B171,'[1]1-BASE'!D$1:DA$65536,58,0),"")</f>
        <v>0</v>
      </c>
      <c r="BL171" s="34">
        <f>IFERROR(VLOOKUP(B171,'[1]1-BASE'!D$1:DA$65536,59,0),"")</f>
        <v>0</v>
      </c>
      <c r="BM171" s="34">
        <f>IFERROR(VLOOKUP(B171,'[1]1-BASE'!D$1:DA$65536,61,0),"")</f>
        <v>0</v>
      </c>
      <c r="BN171" s="34">
        <f>IFERROR(VLOOKUP(B171,'[1]1-BASE'!D$1:DA$65536,63,0),"")</f>
        <v>0</v>
      </c>
      <c r="BO171" s="34">
        <f>IFERROR(VLOOKUP(B171,'[1]1-BASE'!D$1:DA$65536,65,0),"")</f>
        <v>0</v>
      </c>
      <c r="BP171" s="34">
        <f>IFERROR(VLOOKUP(B171,'[1]1-BASE'!D$1:DA$65536,57,0),"")</f>
        <v>0</v>
      </c>
      <c r="BQ171" s="34">
        <f>IFERROR(VLOOKUP(B171,'[1]1-BASE'!D$1:DA$65536,60,0),"")</f>
        <v>0</v>
      </c>
      <c r="BR171" s="34">
        <f>IFERROR(VLOOKUP(B171,'[1]1-BASE'!D$1:DA$65536,62,0),"")</f>
        <v>0</v>
      </c>
      <c r="BS171" s="34">
        <f>IFERROR(VLOOKUP(B171,'[1]1-BASE'!D$1:DA$65536,64,0),"")</f>
        <v>0</v>
      </c>
      <c r="BT171" s="34">
        <f>IFERROR(VLOOKUP(B171,'[1]1-BASE'!D$1:DA$65536,66,0),"")</f>
        <v>0</v>
      </c>
      <c r="BU171" s="34">
        <f>IFERROR(VLOOKUP(B171,'[1]1-BASE'!D$1:DA$65536,67,0),"")</f>
        <v>0</v>
      </c>
      <c r="BV171" s="34">
        <f>IFERROR(VLOOKUP(B171,'[1]1-BASE'!D$1:DA$65536,68,0),"")</f>
        <v>0</v>
      </c>
      <c r="BW171" s="34">
        <f>IFERROR(VLOOKUP(B171,'[1]1-BASE'!D$1:DA$65536,69,0),"")</f>
        <v>0</v>
      </c>
      <c r="BX171" s="34">
        <f>IFERROR(VLOOKUP(B171,'[1]1-BASE'!D$1:DA$65536,70,0),"")</f>
        <v>0</v>
      </c>
      <c r="BY171" s="34">
        <f>IFERROR(VLOOKUP(B171,'[1]1-BASE'!D$1:DA$65536,71,0),"")</f>
        <v>0</v>
      </c>
      <c r="BZ171" s="34">
        <f>IFERROR(VLOOKUP(B171,'[1]1-BASE'!D$1:DA$65536,72,0),"")</f>
        <v>0</v>
      </c>
      <c r="CA171" s="34">
        <f>IFERROR(VLOOKUP(B171,'[1]1-BASE'!D$1:DA$65536,73,0),"")</f>
        <v>0</v>
      </c>
      <c r="CB171" s="34">
        <f>IFERROR(VLOOKUP(B171,'[1]1-BASE'!D$1:DA$65536,74,0),"")</f>
        <v>0</v>
      </c>
      <c r="CC171" s="34">
        <f>IFERROR(VLOOKUP(B171,'[1]1-BASE'!D$1:DA$65536,75,0),"")</f>
        <v>0</v>
      </c>
      <c r="CD171" s="34">
        <f>IFERROR(VLOOKUP(B171,'[1]1-BASE'!D$1:DA$65536,82,0),"")</f>
        <v>9</v>
      </c>
    </row>
    <row r="172" spans="1:82" s="35" customFormat="1" ht="75" customHeight="1">
      <c r="A172" s="27"/>
      <c r="B172" s="28" t="s">
        <v>275</v>
      </c>
      <c r="C172" s="29" t="str">
        <f>IFERROR(VLOOKUP(B172,'[1]1-BASE'!D$1:CB$65536,2,0),"")</f>
        <v>304LMP0</v>
      </c>
      <c r="D172" s="29" t="str">
        <f>IFERROR(VLOOKUP(B172,'[1]1-BASE'!D$1:CB$65536,3,0),"")</f>
        <v>GARRYO HOODIE</v>
      </c>
      <c r="E172" s="29" t="str">
        <f>IFERROR(VLOOKUP(B172,'[1]1-BASE'!D$1:CB$65536,4,0),"")</f>
        <v>903</v>
      </c>
      <c r="F172" s="29" t="str">
        <f>IFERROR(VLOOKUP(B172,'[1]1-BASE'!D$1:CB$65536,5,0),"")</f>
        <v>BLACK/GREY MD MEL</v>
      </c>
      <c r="G172" s="27" t="str">
        <f>IFERROR(VLOOKUP(B172,'[1]1-BASE'!D$1:CB$65536,15,0),"")</f>
        <v>ETE 2019</v>
      </c>
      <c r="H172" s="27" t="str">
        <f>IFERROR(VLOOKUP(B172,'[1]1-BASE'!D$1:CB$65536,17,0),"")</f>
        <v>MAN</v>
      </c>
      <c r="I172" s="30">
        <f>IFERROR(VLOOKUP(B172,'[1]1-BASE'!D$1:CB$65536,7,0),"")</f>
        <v>55</v>
      </c>
      <c r="J172" s="31">
        <f t="shared" si="4"/>
        <v>27.5</v>
      </c>
      <c r="K172" s="30">
        <f>IFERROR(VLOOKUP(B172,'[1]1-BASE'!D$1:CB$65536,8,0),"")</f>
        <v>0</v>
      </c>
      <c r="L172" s="31">
        <f t="shared" si="5"/>
        <v>0</v>
      </c>
      <c r="M172" s="29" t="str">
        <f>IFERROR(VLOOKUP(B172,'[1]1-BASE'!D$1:CB$65536,18,0),"")</f>
        <v>(vide)</v>
      </c>
      <c r="N172" s="32" t="str">
        <f>IFERROR(VLOOKUP(B172,'[1]1-BASE'!D$1:CB$65536,19,0),"")</f>
        <v>PCS</v>
      </c>
      <c r="O172" s="32">
        <f>IFERROR(VLOOKUP(B172,'[1]1-BASE'!D$1:CB$65536,20,0),"")</f>
        <v>13</v>
      </c>
      <c r="P172" s="33">
        <f>IFERROR(VLOOKUP(B172,'[1]1-BASE'!D$1:CB$65536,21,0),"")</f>
        <v>13</v>
      </c>
      <c r="Q172" s="34">
        <f>IFERROR(VLOOKUP(B172,'[1]1-BASE'!D$1:DA$65536,22,0),"")</f>
        <v>0</v>
      </c>
      <c r="R172" s="34">
        <f>IFERROR(VLOOKUP(B172,'[1]1-BASE'!D$1:DA$65536,23,0),"")</f>
        <v>0</v>
      </c>
      <c r="S172" s="34">
        <f>IFERROR(VLOOKUP(B172,'[1]1-BASE'!D$1:DA$65536,24,0),"")</f>
        <v>0</v>
      </c>
      <c r="T172" s="34">
        <f>IFERROR(VLOOKUP(B172,'[1]1-BASE'!D$1:DA$65536,25,0),"")</f>
        <v>0</v>
      </c>
      <c r="U172" s="34">
        <f>IFERROR(VLOOKUP(B172,'[1]1-BASE'!D$1:DA$65536,26,0),"")</f>
        <v>0</v>
      </c>
      <c r="V172" s="34">
        <f>IFERROR(VLOOKUP(B172,'[1]1-BASE'!D$1:DA$65536,27,0),"")</f>
        <v>0</v>
      </c>
      <c r="W172" s="34">
        <f>IFERROR(VLOOKUP(B172,'[1]1-BASE'!D$1:DA$65536,28,0),"")</f>
        <v>0</v>
      </c>
      <c r="X172" s="34">
        <f>IFERROR(VLOOKUP(B172,'[1]1-BASE'!D$1:DA$65536,29,0),"")</f>
        <v>0</v>
      </c>
      <c r="Y172" s="34">
        <f>IFERROR(VLOOKUP(B172,'[1]1-BASE'!D$1:DA$65536,30,0),"")</f>
        <v>0</v>
      </c>
      <c r="Z172" s="34">
        <f>IFERROR(VLOOKUP(B172,'[1]1-BASE'!D$1:DA$65536,31,0),"")</f>
        <v>0</v>
      </c>
      <c r="AA172" s="34">
        <f>IFERROR(VLOOKUP(B172,'[1]1-BASE'!D$1:DA$65536,32,0),"")</f>
        <v>0</v>
      </c>
      <c r="AB172" s="34">
        <f>IFERROR(VLOOKUP(B172,'[1]1-BASE'!D$1:DA$65536,33,0),"")</f>
        <v>0</v>
      </c>
      <c r="AC172" s="34">
        <f>IFERROR(VLOOKUP(B172,'[1]1-BASE'!D$1:DA$65536,34,0),"")</f>
        <v>0</v>
      </c>
      <c r="AD172" s="34">
        <f>IFERROR(VLOOKUP(B172,'[1]1-BASE'!D$1:DA$65536,35,0),"")</f>
        <v>0</v>
      </c>
      <c r="AE172" s="34">
        <f>IFERROR(VLOOKUP(B172,'[1]1-BASE'!D$1:DA$65536,36,0),"")</f>
        <v>0</v>
      </c>
      <c r="AF172" s="34">
        <f>IFERROR(VLOOKUP(B172,'[1]1-BASE'!D$1:DA$65536,37,0),"")</f>
        <v>0</v>
      </c>
      <c r="AG172" s="34">
        <f>IFERROR(VLOOKUP(B172,'[1]1-BASE'!D$1:DA$65536,38,0),"")</f>
        <v>0</v>
      </c>
      <c r="AH172" s="34">
        <f>IFERROR(VLOOKUP(B172,'[1]1-BASE'!D$1:DA$65536,39,0),"")</f>
        <v>0</v>
      </c>
      <c r="AI172" s="34">
        <f>IFERROR(VLOOKUP(B172,'[1]1-BASE'!D$1:DA$65536,40,0),"")</f>
        <v>0</v>
      </c>
      <c r="AJ172" s="34">
        <f>IFERROR(VLOOKUP(B172,'[1]1-BASE'!D$1:DA$65536,41,0),"")</f>
        <v>0</v>
      </c>
      <c r="AK172" s="34">
        <f>IFERROR(VLOOKUP(B172,'[1]1-BASE'!D$1:DA$65536,42,0),"")</f>
        <v>0</v>
      </c>
      <c r="AL172" s="34">
        <f>IFERROR(VLOOKUP(B172,'[1]1-BASE'!D$1:DA$65536,43,0),"")</f>
        <v>0</v>
      </c>
      <c r="AM172" s="34">
        <f>IFERROR(VLOOKUP(B172,'[1]1-BASE'!D$1:DA$65536,44,0),"")</f>
        <v>0</v>
      </c>
      <c r="AN172" s="34">
        <f>IFERROR(VLOOKUP(B172,'[1]1-BASE'!D$1:DA$65536,45,0),"")</f>
        <v>0</v>
      </c>
      <c r="AO172" s="34">
        <f>IFERROR(VLOOKUP(B172,'[1]1-BASE'!D$1:DA$65536,46,0),"")</f>
        <v>0</v>
      </c>
      <c r="AP172" s="34">
        <f>IFERROR(VLOOKUP(B172,'[1]1-BASE'!D$1:DA$65536,47,0),"")</f>
        <v>0</v>
      </c>
      <c r="AQ172" s="34">
        <f>IFERROR(VLOOKUP(B172,'[1]1-BASE'!D$1:DA$65536,48,0),"")</f>
        <v>0</v>
      </c>
      <c r="AR172" s="34">
        <f>IFERROR(VLOOKUP(B172,'[1]1-BASE'!D$1:DA$65536,49,0),"")</f>
        <v>0</v>
      </c>
      <c r="AS172" s="34">
        <f>IFERROR(VLOOKUP(B172,'[1]1-BASE'!D$1:DA$65536,50,0),"")</f>
        <v>0</v>
      </c>
      <c r="AT172" s="34">
        <f>IFERROR(VLOOKUP(B172,'[1]1-BASE'!D$1:DA$65536,51,0),"")</f>
        <v>0</v>
      </c>
      <c r="AU172" s="34">
        <f>IFERROR(VLOOKUP(B172,'[1]1-BASE'!D$1:DA$65536,52,0),"")</f>
        <v>0</v>
      </c>
      <c r="AV172" s="34">
        <f>IFERROR(VLOOKUP(B172,'[1]1-BASE'!D$1:DA$65536,53,0),"")</f>
        <v>0</v>
      </c>
      <c r="AW172" s="34">
        <f>IFERROR(VLOOKUP(B172,'[1]1-BASE'!D$1:DA$65536,54,0),"")</f>
        <v>0</v>
      </c>
      <c r="AX172" s="34">
        <f>IFERROR(VLOOKUP(B172,'[1]1-BASE'!D$1:DA$65536,55,0),"")</f>
        <v>0</v>
      </c>
      <c r="AY172" s="34">
        <f>IFERROR(VLOOKUP(B172,'[1]1-BASE'!D$1:DA$65536,87,0),"")</f>
        <v>0</v>
      </c>
      <c r="AZ172" s="34">
        <f>IFERROR(VLOOKUP(B172,'[1]1-BASE'!D$1:DA$65536,86,0),"")</f>
        <v>0</v>
      </c>
      <c r="BA172" s="34">
        <f>IFERROR(VLOOKUP(B172,'[1]1-BASE'!D$1:DA$65536,76,0),"")</f>
        <v>0</v>
      </c>
      <c r="BB172" s="34">
        <f>IFERROR(VLOOKUP(B172,'[1]1-BASE'!D$1:DA$65536,77,0),"")</f>
        <v>0</v>
      </c>
      <c r="BC172" s="34">
        <f>IFERROR(VLOOKUP(B172,'[1]1-BASE'!D$1:DA$65536,78,0),"")</f>
        <v>0</v>
      </c>
      <c r="BD172" s="34">
        <f>IFERROR(VLOOKUP(B172,'[1]1-BASE'!D$1:DA$65536,79,0),"")</f>
        <v>0</v>
      </c>
      <c r="BE172" s="34">
        <f>IFERROR(VLOOKUP(B172,'[1]1-BASE'!D$1:DA$65536,80,0),"")</f>
        <v>0</v>
      </c>
      <c r="BF172" s="34">
        <f>IFERROR(VLOOKUP(B172,'[1]1-BASE'!D$1:DA$65536,83,0),"")</f>
        <v>0</v>
      </c>
      <c r="BG172" s="34">
        <f>IFERROR(VLOOKUP(B172,'[1]1-BASE'!D$1:DA$65536,84,0),"")</f>
        <v>0</v>
      </c>
      <c r="BH172" s="34">
        <f>IFERROR(VLOOKUP(B172,'[1]1-BASE'!D$1:DA$65536,81,0),"")</f>
        <v>0</v>
      </c>
      <c r="BI172" s="34">
        <f>IFERROR(VLOOKUP(B172,'[1]1-BASE'!D$1:DA$65536,85,0),"")</f>
        <v>0</v>
      </c>
      <c r="BJ172" s="34">
        <f>IFERROR(VLOOKUP(B172,'[1]1-BASE'!D$1:DA$65536,56,0),"")</f>
        <v>0</v>
      </c>
      <c r="BK172" s="34">
        <f>IFERROR(VLOOKUP(B172,'[1]1-BASE'!D$1:DA$65536,58,0),"")</f>
        <v>0</v>
      </c>
      <c r="BL172" s="34">
        <f>IFERROR(VLOOKUP(B172,'[1]1-BASE'!D$1:DA$65536,59,0),"")</f>
        <v>0</v>
      </c>
      <c r="BM172" s="34">
        <f>IFERROR(VLOOKUP(B172,'[1]1-BASE'!D$1:DA$65536,61,0),"")</f>
        <v>0</v>
      </c>
      <c r="BN172" s="34">
        <f>IFERROR(VLOOKUP(B172,'[1]1-BASE'!D$1:DA$65536,63,0),"")</f>
        <v>0</v>
      </c>
      <c r="BO172" s="34">
        <f>IFERROR(VLOOKUP(B172,'[1]1-BASE'!D$1:DA$65536,65,0),"")</f>
        <v>0</v>
      </c>
      <c r="BP172" s="34">
        <f>IFERROR(VLOOKUP(B172,'[1]1-BASE'!D$1:DA$65536,57,0),"")</f>
        <v>0</v>
      </c>
      <c r="BQ172" s="34">
        <f>IFERROR(VLOOKUP(B172,'[1]1-BASE'!D$1:DA$65536,60,0),"")</f>
        <v>0</v>
      </c>
      <c r="BR172" s="34">
        <f>IFERROR(VLOOKUP(B172,'[1]1-BASE'!D$1:DA$65536,62,0),"")</f>
        <v>0</v>
      </c>
      <c r="BS172" s="34">
        <f>IFERROR(VLOOKUP(B172,'[1]1-BASE'!D$1:DA$65536,64,0),"")</f>
        <v>0</v>
      </c>
      <c r="BT172" s="34">
        <f>IFERROR(VLOOKUP(B172,'[1]1-BASE'!D$1:DA$65536,66,0),"")</f>
        <v>0</v>
      </c>
      <c r="BU172" s="34">
        <f>IFERROR(VLOOKUP(B172,'[1]1-BASE'!D$1:DA$65536,67,0),"")</f>
        <v>0</v>
      </c>
      <c r="BV172" s="34">
        <f>IFERROR(VLOOKUP(B172,'[1]1-BASE'!D$1:DA$65536,68,0),"")</f>
        <v>0</v>
      </c>
      <c r="BW172" s="34">
        <f>IFERROR(VLOOKUP(B172,'[1]1-BASE'!D$1:DA$65536,69,0),"")</f>
        <v>5</v>
      </c>
      <c r="BX172" s="34">
        <f>IFERROR(VLOOKUP(B172,'[1]1-BASE'!D$1:DA$65536,70,0),"")</f>
        <v>1</v>
      </c>
      <c r="BY172" s="34">
        <f>IFERROR(VLOOKUP(B172,'[1]1-BASE'!D$1:DA$65536,71,0),"")</f>
        <v>0</v>
      </c>
      <c r="BZ172" s="34">
        <f>IFERROR(VLOOKUP(B172,'[1]1-BASE'!D$1:DA$65536,72,0),"")</f>
        <v>1</v>
      </c>
      <c r="CA172" s="34">
        <f>IFERROR(VLOOKUP(B172,'[1]1-BASE'!D$1:DA$65536,73,0),"")</f>
        <v>6</v>
      </c>
      <c r="CB172" s="34">
        <f>IFERROR(VLOOKUP(B172,'[1]1-BASE'!D$1:DA$65536,74,0),"")</f>
        <v>0</v>
      </c>
      <c r="CC172" s="34">
        <f>IFERROR(VLOOKUP(B172,'[1]1-BASE'!D$1:DA$65536,75,0),"")</f>
        <v>0</v>
      </c>
      <c r="CD172" s="34">
        <f>IFERROR(VLOOKUP(B172,'[1]1-BASE'!D$1:DA$65536,82,0),"")</f>
        <v>0</v>
      </c>
    </row>
    <row r="173" spans="1:82" s="35" customFormat="1" ht="75" customHeight="1">
      <c r="A173" s="27"/>
      <c r="B173" s="28" t="s">
        <v>276</v>
      </c>
      <c r="C173" s="29" t="str">
        <f>IFERROR(VLOOKUP(B173,'[1]1-BASE'!D$1:CB$65536,2,0),"")</f>
        <v>304LMP0</v>
      </c>
      <c r="D173" s="29" t="str">
        <f>IFERROR(VLOOKUP(B173,'[1]1-BASE'!D$1:CB$65536,3,0),"")</f>
        <v>GARRYO HOODIE</v>
      </c>
      <c r="E173" s="29" t="str">
        <f>IFERROR(VLOOKUP(B173,'[1]1-BASE'!D$1:CB$65536,4,0),"")</f>
        <v>903</v>
      </c>
      <c r="F173" s="29" t="str">
        <f>IFERROR(VLOOKUP(B173,'[1]1-BASE'!D$1:CB$65536,5,0),"")</f>
        <v>BLACK/GREY MD MEL</v>
      </c>
      <c r="G173" s="27" t="str">
        <f>IFERROR(VLOOKUP(B173,'[1]1-BASE'!D$1:CB$65536,15,0),"")</f>
        <v>ETE 2019</v>
      </c>
      <c r="H173" s="27" t="str">
        <f>IFERROR(VLOOKUP(B173,'[1]1-BASE'!D$1:CB$65536,17,0),"")</f>
        <v>MAN</v>
      </c>
      <c r="I173" s="30">
        <f>IFERROR(VLOOKUP(B173,'[1]1-BASE'!D$1:CB$65536,7,0),"")</f>
        <v>55</v>
      </c>
      <c r="J173" s="31">
        <f t="shared" si="4"/>
        <v>27.5</v>
      </c>
      <c r="K173" s="30">
        <f>IFERROR(VLOOKUP(B173,'[1]1-BASE'!D$1:CB$65536,8,0),"")</f>
        <v>0</v>
      </c>
      <c r="L173" s="31">
        <f t="shared" si="5"/>
        <v>0</v>
      </c>
      <c r="M173" s="29" t="str">
        <f>IFERROR(VLOOKUP(B173,'[1]1-BASE'!D$1:CB$65536,18,0),"")</f>
        <v>2XL-1|L-3|M-3|S-1|XL-2</v>
      </c>
      <c r="N173" s="32" t="str">
        <f>IFERROR(VLOOKUP(B173,'[1]1-BASE'!D$1:CB$65536,19,0),"")</f>
        <v>C10M</v>
      </c>
      <c r="O173" s="32">
        <f>IFERROR(VLOOKUP(B173,'[1]1-BASE'!D$1:CB$65536,20,0),"")</f>
        <v>80</v>
      </c>
      <c r="P173" s="33">
        <f>IFERROR(VLOOKUP(B173,'[1]1-BASE'!D$1:CB$65536,21,0),"")</f>
        <v>8</v>
      </c>
      <c r="Q173" s="34">
        <f>IFERROR(VLOOKUP(B173,'[1]1-BASE'!D$1:DA$65536,22,0),"")</f>
        <v>0</v>
      </c>
      <c r="R173" s="34">
        <f>IFERROR(VLOOKUP(B173,'[1]1-BASE'!D$1:DA$65536,23,0),"")</f>
        <v>0</v>
      </c>
      <c r="S173" s="34">
        <f>IFERROR(VLOOKUP(B173,'[1]1-BASE'!D$1:DA$65536,24,0),"")</f>
        <v>0</v>
      </c>
      <c r="T173" s="34">
        <f>IFERROR(VLOOKUP(B173,'[1]1-BASE'!D$1:DA$65536,25,0),"")</f>
        <v>0</v>
      </c>
      <c r="U173" s="34">
        <f>IFERROR(VLOOKUP(B173,'[1]1-BASE'!D$1:DA$65536,26,0),"")</f>
        <v>0</v>
      </c>
      <c r="V173" s="34">
        <f>IFERROR(VLOOKUP(B173,'[1]1-BASE'!D$1:DA$65536,27,0),"")</f>
        <v>0</v>
      </c>
      <c r="W173" s="34">
        <f>IFERROR(VLOOKUP(B173,'[1]1-BASE'!D$1:DA$65536,28,0),"")</f>
        <v>0</v>
      </c>
      <c r="X173" s="34">
        <f>IFERROR(VLOOKUP(B173,'[1]1-BASE'!D$1:DA$65536,29,0),"")</f>
        <v>0</v>
      </c>
      <c r="Y173" s="34">
        <f>IFERROR(VLOOKUP(B173,'[1]1-BASE'!D$1:DA$65536,30,0),"")</f>
        <v>0</v>
      </c>
      <c r="Z173" s="34">
        <f>IFERROR(VLOOKUP(B173,'[1]1-BASE'!D$1:DA$65536,31,0),"")</f>
        <v>0</v>
      </c>
      <c r="AA173" s="34">
        <f>IFERROR(VLOOKUP(B173,'[1]1-BASE'!D$1:DA$65536,32,0),"")</f>
        <v>0</v>
      </c>
      <c r="AB173" s="34">
        <f>IFERROR(VLOOKUP(B173,'[1]1-BASE'!D$1:DA$65536,33,0),"")</f>
        <v>0</v>
      </c>
      <c r="AC173" s="34">
        <f>IFERROR(VLOOKUP(B173,'[1]1-BASE'!D$1:DA$65536,34,0),"")</f>
        <v>0</v>
      </c>
      <c r="AD173" s="34">
        <f>IFERROR(VLOOKUP(B173,'[1]1-BASE'!D$1:DA$65536,35,0),"")</f>
        <v>0</v>
      </c>
      <c r="AE173" s="34">
        <f>IFERROR(VLOOKUP(B173,'[1]1-BASE'!D$1:DA$65536,36,0),"")</f>
        <v>0</v>
      </c>
      <c r="AF173" s="34">
        <f>IFERROR(VLOOKUP(B173,'[1]1-BASE'!D$1:DA$65536,37,0),"")</f>
        <v>0</v>
      </c>
      <c r="AG173" s="34">
        <f>IFERROR(VLOOKUP(B173,'[1]1-BASE'!D$1:DA$65536,38,0),"")</f>
        <v>0</v>
      </c>
      <c r="AH173" s="34">
        <f>IFERROR(VLOOKUP(B173,'[1]1-BASE'!D$1:DA$65536,39,0),"")</f>
        <v>0</v>
      </c>
      <c r="AI173" s="34">
        <f>IFERROR(VLOOKUP(B173,'[1]1-BASE'!D$1:DA$65536,40,0),"")</f>
        <v>0</v>
      </c>
      <c r="AJ173" s="34">
        <f>IFERROR(VLOOKUP(B173,'[1]1-BASE'!D$1:DA$65536,41,0),"")</f>
        <v>0</v>
      </c>
      <c r="AK173" s="34">
        <f>IFERROR(VLOOKUP(B173,'[1]1-BASE'!D$1:DA$65536,42,0),"")</f>
        <v>0</v>
      </c>
      <c r="AL173" s="34">
        <f>IFERROR(VLOOKUP(B173,'[1]1-BASE'!D$1:DA$65536,43,0),"")</f>
        <v>0</v>
      </c>
      <c r="AM173" s="34">
        <f>IFERROR(VLOOKUP(B173,'[1]1-BASE'!D$1:DA$65536,44,0),"")</f>
        <v>0</v>
      </c>
      <c r="AN173" s="34">
        <f>IFERROR(VLOOKUP(B173,'[1]1-BASE'!D$1:DA$65536,45,0),"")</f>
        <v>0</v>
      </c>
      <c r="AO173" s="34">
        <f>IFERROR(VLOOKUP(B173,'[1]1-BASE'!D$1:DA$65536,46,0),"")</f>
        <v>0</v>
      </c>
      <c r="AP173" s="34">
        <f>IFERROR(VLOOKUP(B173,'[1]1-BASE'!D$1:DA$65536,47,0),"")</f>
        <v>0</v>
      </c>
      <c r="AQ173" s="34">
        <f>IFERROR(VLOOKUP(B173,'[1]1-BASE'!D$1:DA$65536,48,0),"")</f>
        <v>0</v>
      </c>
      <c r="AR173" s="34">
        <f>IFERROR(VLOOKUP(B173,'[1]1-BASE'!D$1:DA$65536,49,0),"")</f>
        <v>0</v>
      </c>
      <c r="AS173" s="34">
        <f>IFERROR(VLOOKUP(B173,'[1]1-BASE'!D$1:DA$65536,50,0),"")</f>
        <v>0</v>
      </c>
      <c r="AT173" s="34">
        <f>IFERROR(VLOOKUP(B173,'[1]1-BASE'!D$1:DA$65536,51,0),"")</f>
        <v>0</v>
      </c>
      <c r="AU173" s="34">
        <f>IFERROR(VLOOKUP(B173,'[1]1-BASE'!D$1:DA$65536,52,0),"")</f>
        <v>0</v>
      </c>
      <c r="AV173" s="34">
        <f>IFERROR(VLOOKUP(B173,'[1]1-BASE'!D$1:DA$65536,53,0),"")</f>
        <v>0</v>
      </c>
      <c r="AW173" s="34">
        <f>IFERROR(VLOOKUP(B173,'[1]1-BASE'!D$1:DA$65536,54,0),"")</f>
        <v>0</v>
      </c>
      <c r="AX173" s="34">
        <f>IFERROR(VLOOKUP(B173,'[1]1-BASE'!D$1:DA$65536,55,0),"")</f>
        <v>0</v>
      </c>
      <c r="AY173" s="34">
        <f>IFERROR(VLOOKUP(B173,'[1]1-BASE'!D$1:DA$65536,87,0),"")</f>
        <v>0</v>
      </c>
      <c r="AZ173" s="34">
        <f>IFERROR(VLOOKUP(B173,'[1]1-BASE'!D$1:DA$65536,86,0),"")</f>
        <v>0</v>
      </c>
      <c r="BA173" s="34">
        <f>IFERROR(VLOOKUP(B173,'[1]1-BASE'!D$1:DA$65536,76,0),"")</f>
        <v>0</v>
      </c>
      <c r="BB173" s="34">
        <f>IFERROR(VLOOKUP(B173,'[1]1-BASE'!D$1:DA$65536,77,0),"")</f>
        <v>0</v>
      </c>
      <c r="BC173" s="34">
        <f>IFERROR(VLOOKUP(B173,'[1]1-BASE'!D$1:DA$65536,78,0),"")</f>
        <v>0</v>
      </c>
      <c r="BD173" s="34">
        <f>IFERROR(VLOOKUP(B173,'[1]1-BASE'!D$1:DA$65536,79,0),"")</f>
        <v>0</v>
      </c>
      <c r="BE173" s="34">
        <f>IFERROR(VLOOKUP(B173,'[1]1-BASE'!D$1:DA$65536,80,0),"")</f>
        <v>0</v>
      </c>
      <c r="BF173" s="34">
        <f>IFERROR(VLOOKUP(B173,'[1]1-BASE'!D$1:DA$65536,83,0),"")</f>
        <v>0</v>
      </c>
      <c r="BG173" s="34">
        <f>IFERROR(VLOOKUP(B173,'[1]1-BASE'!D$1:DA$65536,84,0),"")</f>
        <v>0</v>
      </c>
      <c r="BH173" s="34">
        <f>IFERROR(VLOOKUP(B173,'[1]1-BASE'!D$1:DA$65536,81,0),"")</f>
        <v>0</v>
      </c>
      <c r="BI173" s="34">
        <f>IFERROR(VLOOKUP(B173,'[1]1-BASE'!D$1:DA$65536,85,0),"")</f>
        <v>0</v>
      </c>
      <c r="BJ173" s="34">
        <f>IFERROR(VLOOKUP(B173,'[1]1-BASE'!D$1:DA$65536,56,0),"")</f>
        <v>0</v>
      </c>
      <c r="BK173" s="34">
        <f>IFERROR(VLOOKUP(B173,'[1]1-BASE'!D$1:DA$65536,58,0),"")</f>
        <v>0</v>
      </c>
      <c r="BL173" s="34">
        <f>IFERROR(VLOOKUP(B173,'[1]1-BASE'!D$1:DA$65536,59,0),"")</f>
        <v>0</v>
      </c>
      <c r="BM173" s="34">
        <f>IFERROR(VLOOKUP(B173,'[1]1-BASE'!D$1:DA$65536,61,0),"")</f>
        <v>0</v>
      </c>
      <c r="BN173" s="34">
        <f>IFERROR(VLOOKUP(B173,'[1]1-BASE'!D$1:DA$65536,63,0),"")</f>
        <v>0</v>
      </c>
      <c r="BO173" s="34">
        <f>IFERROR(VLOOKUP(B173,'[1]1-BASE'!D$1:DA$65536,65,0),"")</f>
        <v>0</v>
      </c>
      <c r="BP173" s="34">
        <f>IFERROR(VLOOKUP(B173,'[1]1-BASE'!D$1:DA$65536,57,0),"")</f>
        <v>0</v>
      </c>
      <c r="BQ173" s="34">
        <f>IFERROR(VLOOKUP(B173,'[1]1-BASE'!D$1:DA$65536,60,0),"")</f>
        <v>0</v>
      </c>
      <c r="BR173" s="34">
        <f>IFERROR(VLOOKUP(B173,'[1]1-BASE'!D$1:DA$65536,62,0),"")</f>
        <v>0</v>
      </c>
      <c r="BS173" s="34">
        <f>IFERROR(VLOOKUP(B173,'[1]1-BASE'!D$1:DA$65536,64,0),"")</f>
        <v>0</v>
      </c>
      <c r="BT173" s="34">
        <f>IFERROR(VLOOKUP(B173,'[1]1-BASE'!D$1:DA$65536,66,0),"")</f>
        <v>0</v>
      </c>
      <c r="BU173" s="34">
        <f>IFERROR(VLOOKUP(B173,'[1]1-BASE'!D$1:DA$65536,67,0),"")</f>
        <v>0</v>
      </c>
      <c r="BV173" s="34">
        <f>IFERROR(VLOOKUP(B173,'[1]1-BASE'!D$1:DA$65536,68,0),"")</f>
        <v>0</v>
      </c>
      <c r="BW173" s="34">
        <f>IFERROR(VLOOKUP(B173,'[1]1-BASE'!D$1:DA$65536,69,0),"")</f>
        <v>0</v>
      </c>
      <c r="BX173" s="34">
        <f>IFERROR(VLOOKUP(B173,'[1]1-BASE'!D$1:DA$65536,70,0),"")</f>
        <v>0</v>
      </c>
      <c r="BY173" s="34">
        <f>IFERROR(VLOOKUP(B173,'[1]1-BASE'!D$1:DA$65536,71,0),"")</f>
        <v>0</v>
      </c>
      <c r="BZ173" s="34">
        <f>IFERROR(VLOOKUP(B173,'[1]1-BASE'!D$1:DA$65536,72,0),"")</f>
        <v>0</v>
      </c>
      <c r="CA173" s="34">
        <f>IFERROR(VLOOKUP(B173,'[1]1-BASE'!D$1:DA$65536,73,0),"")</f>
        <v>0</v>
      </c>
      <c r="CB173" s="34">
        <f>IFERROR(VLOOKUP(B173,'[1]1-BASE'!D$1:DA$65536,74,0),"")</f>
        <v>0</v>
      </c>
      <c r="CC173" s="34">
        <f>IFERROR(VLOOKUP(B173,'[1]1-BASE'!D$1:DA$65536,75,0),"")</f>
        <v>0</v>
      </c>
      <c r="CD173" s="34">
        <f>IFERROR(VLOOKUP(B173,'[1]1-BASE'!D$1:DA$65536,82,0),"")</f>
        <v>8</v>
      </c>
    </row>
    <row r="174" spans="1:82" s="35" customFormat="1" ht="75" customHeight="1">
      <c r="A174" s="27"/>
      <c r="B174" s="28" t="s">
        <v>277</v>
      </c>
      <c r="C174" s="29" t="str">
        <f>IFERROR(VLOOKUP(B174,'[1]1-BASE'!D$1:CB$65536,2,0),"")</f>
        <v>304LMS0</v>
      </c>
      <c r="D174" s="29" t="str">
        <f>IFERROR(VLOOKUP(B174,'[1]1-BASE'!D$1:CB$65536,3,0),"")</f>
        <v>IGINIO AUTH SWEAT</v>
      </c>
      <c r="E174" s="29" t="str">
        <f>IFERROR(VLOOKUP(B174,'[1]1-BASE'!D$1:CB$65536,4,0),"")</f>
        <v>909</v>
      </c>
      <c r="F174" s="29" t="str">
        <f>IFERROR(VLOOKUP(B174,'[1]1-BASE'!D$1:CB$65536,5,0),"")</f>
        <v>WHITE/CORIANDER/BLACK</v>
      </c>
      <c r="G174" s="27" t="str">
        <f>IFERROR(VLOOKUP(B174,'[1]1-BASE'!D$1:CB$65536,15,0),"")</f>
        <v>ETE 2019</v>
      </c>
      <c r="H174" s="27" t="str">
        <f>IFERROR(VLOOKUP(B174,'[1]1-BASE'!D$1:CB$65536,17,0),"")</f>
        <v>MAN</v>
      </c>
      <c r="I174" s="30">
        <f>IFERROR(VLOOKUP(B174,'[1]1-BASE'!D$1:CB$65536,7,0),"")</f>
        <v>55</v>
      </c>
      <c r="J174" s="31">
        <f t="shared" si="4"/>
        <v>27.5</v>
      </c>
      <c r="K174" s="30">
        <f>IFERROR(VLOOKUP(B174,'[1]1-BASE'!D$1:CB$65536,8,0),"")</f>
        <v>0</v>
      </c>
      <c r="L174" s="31">
        <f t="shared" si="5"/>
        <v>0</v>
      </c>
      <c r="M174" s="29" t="str">
        <f>IFERROR(VLOOKUP(B174,'[1]1-BASE'!D$1:CB$65536,18,0),"")</f>
        <v>(vide)</v>
      </c>
      <c r="N174" s="32" t="str">
        <f>IFERROR(VLOOKUP(B174,'[1]1-BASE'!D$1:CB$65536,19,0),"")</f>
        <v>PCS</v>
      </c>
      <c r="O174" s="32">
        <f>IFERROR(VLOOKUP(B174,'[1]1-BASE'!D$1:CB$65536,20,0),"")</f>
        <v>5</v>
      </c>
      <c r="P174" s="33">
        <f>IFERROR(VLOOKUP(B174,'[1]1-BASE'!D$1:CB$65536,21,0),"")</f>
        <v>5</v>
      </c>
      <c r="Q174" s="34">
        <f>IFERROR(VLOOKUP(B174,'[1]1-BASE'!D$1:DA$65536,22,0),"")</f>
        <v>0</v>
      </c>
      <c r="R174" s="34">
        <f>IFERROR(VLOOKUP(B174,'[1]1-BASE'!D$1:DA$65536,23,0),"")</f>
        <v>0</v>
      </c>
      <c r="S174" s="34">
        <f>IFERROR(VLOOKUP(B174,'[1]1-BASE'!D$1:DA$65536,24,0),"")</f>
        <v>0</v>
      </c>
      <c r="T174" s="34">
        <f>IFERROR(VLOOKUP(B174,'[1]1-BASE'!D$1:DA$65536,25,0),"")</f>
        <v>0</v>
      </c>
      <c r="U174" s="34">
        <f>IFERROR(VLOOKUP(B174,'[1]1-BASE'!D$1:DA$65536,26,0),"")</f>
        <v>0</v>
      </c>
      <c r="V174" s="34">
        <f>IFERROR(VLOOKUP(B174,'[1]1-BASE'!D$1:DA$65536,27,0),"")</f>
        <v>0</v>
      </c>
      <c r="W174" s="34">
        <f>IFERROR(VLOOKUP(B174,'[1]1-BASE'!D$1:DA$65536,28,0),"")</f>
        <v>0</v>
      </c>
      <c r="X174" s="34">
        <f>IFERROR(VLOOKUP(B174,'[1]1-BASE'!D$1:DA$65536,29,0),"")</f>
        <v>0</v>
      </c>
      <c r="Y174" s="34">
        <f>IFERROR(VLOOKUP(B174,'[1]1-BASE'!D$1:DA$65536,30,0),"")</f>
        <v>0</v>
      </c>
      <c r="Z174" s="34">
        <f>IFERROR(VLOOKUP(B174,'[1]1-BASE'!D$1:DA$65536,31,0),"")</f>
        <v>0</v>
      </c>
      <c r="AA174" s="34">
        <f>IFERROR(VLOOKUP(B174,'[1]1-BASE'!D$1:DA$65536,32,0),"")</f>
        <v>0</v>
      </c>
      <c r="AB174" s="34">
        <f>IFERROR(VLOOKUP(B174,'[1]1-BASE'!D$1:DA$65536,33,0),"")</f>
        <v>0</v>
      </c>
      <c r="AC174" s="34">
        <f>IFERROR(VLOOKUP(B174,'[1]1-BASE'!D$1:DA$65536,34,0),"")</f>
        <v>0</v>
      </c>
      <c r="AD174" s="34">
        <f>IFERROR(VLOOKUP(B174,'[1]1-BASE'!D$1:DA$65536,35,0),"")</f>
        <v>0</v>
      </c>
      <c r="AE174" s="34">
        <f>IFERROR(VLOOKUP(B174,'[1]1-BASE'!D$1:DA$65536,36,0),"")</f>
        <v>0</v>
      </c>
      <c r="AF174" s="34">
        <f>IFERROR(VLOOKUP(B174,'[1]1-BASE'!D$1:DA$65536,37,0),"")</f>
        <v>0</v>
      </c>
      <c r="AG174" s="34">
        <f>IFERROR(VLOOKUP(B174,'[1]1-BASE'!D$1:DA$65536,38,0),"")</f>
        <v>0</v>
      </c>
      <c r="AH174" s="34">
        <f>IFERROR(VLOOKUP(B174,'[1]1-BASE'!D$1:DA$65536,39,0),"")</f>
        <v>0</v>
      </c>
      <c r="AI174" s="34">
        <f>IFERROR(VLOOKUP(B174,'[1]1-BASE'!D$1:DA$65536,40,0),"")</f>
        <v>0</v>
      </c>
      <c r="AJ174" s="34">
        <f>IFERROR(VLOOKUP(B174,'[1]1-BASE'!D$1:DA$65536,41,0),"")</f>
        <v>0</v>
      </c>
      <c r="AK174" s="34">
        <f>IFERROR(VLOOKUP(B174,'[1]1-BASE'!D$1:DA$65536,42,0),"")</f>
        <v>0</v>
      </c>
      <c r="AL174" s="34">
        <f>IFERROR(VLOOKUP(B174,'[1]1-BASE'!D$1:DA$65536,43,0),"")</f>
        <v>0</v>
      </c>
      <c r="AM174" s="34">
        <f>IFERROR(VLOOKUP(B174,'[1]1-BASE'!D$1:DA$65536,44,0),"")</f>
        <v>0</v>
      </c>
      <c r="AN174" s="34">
        <f>IFERROR(VLOOKUP(B174,'[1]1-BASE'!D$1:DA$65536,45,0),"")</f>
        <v>0</v>
      </c>
      <c r="AO174" s="34">
        <f>IFERROR(VLOOKUP(B174,'[1]1-BASE'!D$1:DA$65536,46,0),"")</f>
        <v>0</v>
      </c>
      <c r="AP174" s="34">
        <f>IFERROR(VLOOKUP(B174,'[1]1-BASE'!D$1:DA$65536,47,0),"")</f>
        <v>0</v>
      </c>
      <c r="AQ174" s="34">
        <f>IFERROR(VLOOKUP(B174,'[1]1-BASE'!D$1:DA$65536,48,0),"")</f>
        <v>0</v>
      </c>
      <c r="AR174" s="34">
        <f>IFERROR(VLOOKUP(B174,'[1]1-BASE'!D$1:DA$65536,49,0),"")</f>
        <v>0</v>
      </c>
      <c r="AS174" s="34">
        <f>IFERROR(VLOOKUP(B174,'[1]1-BASE'!D$1:DA$65536,50,0),"")</f>
        <v>0</v>
      </c>
      <c r="AT174" s="34">
        <f>IFERROR(VLOOKUP(B174,'[1]1-BASE'!D$1:DA$65536,51,0),"")</f>
        <v>0</v>
      </c>
      <c r="AU174" s="34">
        <f>IFERROR(VLOOKUP(B174,'[1]1-BASE'!D$1:DA$65536,52,0),"")</f>
        <v>0</v>
      </c>
      <c r="AV174" s="34">
        <f>IFERROR(VLOOKUP(B174,'[1]1-BASE'!D$1:DA$65536,53,0),"")</f>
        <v>0</v>
      </c>
      <c r="AW174" s="34">
        <f>IFERROR(VLOOKUP(B174,'[1]1-BASE'!D$1:DA$65536,54,0),"")</f>
        <v>0</v>
      </c>
      <c r="AX174" s="34">
        <f>IFERROR(VLOOKUP(B174,'[1]1-BASE'!D$1:DA$65536,55,0),"")</f>
        <v>0</v>
      </c>
      <c r="AY174" s="34">
        <f>IFERROR(VLOOKUP(B174,'[1]1-BASE'!D$1:DA$65536,87,0),"")</f>
        <v>0</v>
      </c>
      <c r="AZ174" s="34">
        <f>IFERROR(VLOOKUP(B174,'[1]1-BASE'!D$1:DA$65536,86,0),"")</f>
        <v>0</v>
      </c>
      <c r="BA174" s="34">
        <f>IFERROR(VLOOKUP(B174,'[1]1-BASE'!D$1:DA$65536,76,0),"")</f>
        <v>0</v>
      </c>
      <c r="BB174" s="34">
        <f>IFERROR(VLOOKUP(B174,'[1]1-BASE'!D$1:DA$65536,77,0),"")</f>
        <v>0</v>
      </c>
      <c r="BC174" s="34">
        <f>IFERROR(VLOOKUP(B174,'[1]1-BASE'!D$1:DA$65536,78,0),"")</f>
        <v>0</v>
      </c>
      <c r="BD174" s="34">
        <f>IFERROR(VLOOKUP(B174,'[1]1-BASE'!D$1:DA$65536,79,0),"")</f>
        <v>0</v>
      </c>
      <c r="BE174" s="34">
        <f>IFERROR(VLOOKUP(B174,'[1]1-BASE'!D$1:DA$65536,80,0),"")</f>
        <v>0</v>
      </c>
      <c r="BF174" s="34">
        <f>IFERROR(VLOOKUP(B174,'[1]1-BASE'!D$1:DA$65536,83,0),"")</f>
        <v>0</v>
      </c>
      <c r="BG174" s="34">
        <f>IFERROR(VLOOKUP(B174,'[1]1-BASE'!D$1:DA$65536,84,0),"")</f>
        <v>0</v>
      </c>
      <c r="BH174" s="34">
        <f>IFERROR(VLOOKUP(B174,'[1]1-BASE'!D$1:DA$65536,81,0),"")</f>
        <v>0</v>
      </c>
      <c r="BI174" s="34">
        <f>IFERROR(VLOOKUP(B174,'[1]1-BASE'!D$1:DA$65536,85,0),"")</f>
        <v>0</v>
      </c>
      <c r="BJ174" s="34">
        <f>IFERROR(VLOOKUP(B174,'[1]1-BASE'!D$1:DA$65536,56,0),"")</f>
        <v>0</v>
      </c>
      <c r="BK174" s="34">
        <f>IFERROR(VLOOKUP(B174,'[1]1-BASE'!D$1:DA$65536,58,0),"")</f>
        <v>0</v>
      </c>
      <c r="BL174" s="34">
        <f>IFERROR(VLOOKUP(B174,'[1]1-BASE'!D$1:DA$65536,59,0),"")</f>
        <v>0</v>
      </c>
      <c r="BM174" s="34">
        <f>IFERROR(VLOOKUP(B174,'[1]1-BASE'!D$1:DA$65536,61,0),"")</f>
        <v>0</v>
      </c>
      <c r="BN174" s="34">
        <f>IFERROR(VLOOKUP(B174,'[1]1-BASE'!D$1:DA$65536,63,0),"")</f>
        <v>0</v>
      </c>
      <c r="BO174" s="34">
        <f>IFERROR(VLOOKUP(B174,'[1]1-BASE'!D$1:DA$65536,65,0),"")</f>
        <v>0</v>
      </c>
      <c r="BP174" s="34">
        <f>IFERROR(VLOOKUP(B174,'[1]1-BASE'!D$1:DA$65536,57,0),"")</f>
        <v>0</v>
      </c>
      <c r="BQ174" s="34">
        <f>IFERROR(VLOOKUP(B174,'[1]1-BASE'!D$1:DA$65536,60,0),"")</f>
        <v>0</v>
      </c>
      <c r="BR174" s="34">
        <f>IFERROR(VLOOKUP(B174,'[1]1-BASE'!D$1:DA$65536,62,0),"")</f>
        <v>0</v>
      </c>
      <c r="BS174" s="34">
        <f>IFERROR(VLOOKUP(B174,'[1]1-BASE'!D$1:DA$65536,64,0),"")</f>
        <v>0</v>
      </c>
      <c r="BT174" s="34">
        <f>IFERROR(VLOOKUP(B174,'[1]1-BASE'!D$1:DA$65536,66,0),"")</f>
        <v>0</v>
      </c>
      <c r="BU174" s="34">
        <f>IFERROR(VLOOKUP(B174,'[1]1-BASE'!D$1:DA$65536,67,0),"")</f>
        <v>0</v>
      </c>
      <c r="BV174" s="34">
        <f>IFERROR(VLOOKUP(B174,'[1]1-BASE'!D$1:DA$65536,68,0),"")</f>
        <v>0</v>
      </c>
      <c r="BW174" s="34">
        <f>IFERROR(VLOOKUP(B174,'[1]1-BASE'!D$1:DA$65536,69,0),"")</f>
        <v>0</v>
      </c>
      <c r="BX174" s="34">
        <f>IFERROR(VLOOKUP(B174,'[1]1-BASE'!D$1:DA$65536,70,0),"")</f>
        <v>3</v>
      </c>
      <c r="BY174" s="34">
        <f>IFERROR(VLOOKUP(B174,'[1]1-BASE'!D$1:DA$65536,71,0),"")</f>
        <v>0</v>
      </c>
      <c r="BZ174" s="34">
        <f>IFERROR(VLOOKUP(B174,'[1]1-BASE'!D$1:DA$65536,72,0),"")</f>
        <v>2</v>
      </c>
      <c r="CA174" s="34">
        <f>IFERROR(VLOOKUP(B174,'[1]1-BASE'!D$1:DA$65536,73,0),"")</f>
        <v>0</v>
      </c>
      <c r="CB174" s="34">
        <f>IFERROR(VLOOKUP(B174,'[1]1-BASE'!D$1:DA$65536,74,0),"")</f>
        <v>0</v>
      </c>
      <c r="CC174" s="34">
        <f>IFERROR(VLOOKUP(B174,'[1]1-BASE'!D$1:DA$65536,75,0),"")</f>
        <v>0</v>
      </c>
      <c r="CD174" s="34">
        <f>IFERROR(VLOOKUP(B174,'[1]1-BASE'!D$1:DA$65536,82,0),"")</f>
        <v>0</v>
      </c>
    </row>
    <row r="175" spans="1:82" s="35" customFormat="1" ht="75" customHeight="1">
      <c r="A175" s="27"/>
      <c r="B175" s="28" t="s">
        <v>278</v>
      </c>
      <c r="C175" s="29" t="str">
        <f>IFERROR(VLOOKUP(B175,'[1]1-BASE'!D$1:CB$65536,2,0),"")</f>
        <v>304LMS0</v>
      </c>
      <c r="D175" s="29" t="str">
        <f>IFERROR(VLOOKUP(B175,'[1]1-BASE'!D$1:CB$65536,3,0),"")</f>
        <v>IGINIO AUTH SWEAT</v>
      </c>
      <c r="E175" s="29" t="str">
        <f>IFERROR(VLOOKUP(B175,'[1]1-BASE'!D$1:CB$65536,4,0),"")</f>
        <v>925</v>
      </c>
      <c r="F175" s="29" t="str">
        <f>IFERROR(VLOOKUP(B175,'[1]1-BASE'!D$1:CB$65536,5,0),"")</f>
        <v>BEIGE/BLUE NAVY/RED</v>
      </c>
      <c r="G175" s="27" t="str">
        <f>IFERROR(VLOOKUP(B175,'[1]1-BASE'!D$1:CB$65536,15,0),"")</f>
        <v>ETE 2019</v>
      </c>
      <c r="H175" s="27" t="str">
        <f>IFERROR(VLOOKUP(B175,'[1]1-BASE'!D$1:CB$65536,17,0),"")</f>
        <v>MAN</v>
      </c>
      <c r="I175" s="30">
        <f>IFERROR(VLOOKUP(B175,'[1]1-BASE'!D$1:CB$65536,7,0),"")</f>
        <v>55</v>
      </c>
      <c r="J175" s="31">
        <f t="shared" si="4"/>
        <v>27.5</v>
      </c>
      <c r="K175" s="30">
        <f>IFERROR(VLOOKUP(B175,'[1]1-BASE'!D$1:CB$65536,8,0),"")</f>
        <v>0</v>
      </c>
      <c r="L175" s="31">
        <f t="shared" si="5"/>
        <v>0</v>
      </c>
      <c r="M175" s="29" t="str">
        <f>IFERROR(VLOOKUP(B175,'[1]1-BASE'!D$1:CB$65536,18,0),"")</f>
        <v>(vide)</v>
      </c>
      <c r="N175" s="32" t="str">
        <f>IFERROR(VLOOKUP(B175,'[1]1-BASE'!D$1:CB$65536,19,0),"")</f>
        <v>PCS</v>
      </c>
      <c r="O175" s="32">
        <f>IFERROR(VLOOKUP(B175,'[1]1-BASE'!D$1:CB$65536,20,0),"")</f>
        <v>9</v>
      </c>
      <c r="P175" s="33">
        <f>IFERROR(VLOOKUP(B175,'[1]1-BASE'!D$1:CB$65536,21,0),"")</f>
        <v>9</v>
      </c>
      <c r="Q175" s="34">
        <f>IFERROR(VLOOKUP(B175,'[1]1-BASE'!D$1:DA$65536,22,0),"")</f>
        <v>0</v>
      </c>
      <c r="R175" s="34">
        <f>IFERROR(VLOOKUP(B175,'[1]1-BASE'!D$1:DA$65536,23,0),"")</f>
        <v>0</v>
      </c>
      <c r="S175" s="34">
        <f>IFERROR(VLOOKUP(B175,'[1]1-BASE'!D$1:DA$65536,24,0),"")</f>
        <v>0</v>
      </c>
      <c r="T175" s="34">
        <f>IFERROR(VLOOKUP(B175,'[1]1-BASE'!D$1:DA$65536,25,0),"")</f>
        <v>0</v>
      </c>
      <c r="U175" s="34">
        <f>IFERROR(VLOOKUP(B175,'[1]1-BASE'!D$1:DA$65536,26,0),"")</f>
        <v>0</v>
      </c>
      <c r="V175" s="34">
        <f>IFERROR(VLOOKUP(B175,'[1]1-BASE'!D$1:DA$65536,27,0),"")</f>
        <v>0</v>
      </c>
      <c r="W175" s="34">
        <f>IFERROR(VLOOKUP(B175,'[1]1-BASE'!D$1:DA$65536,28,0),"")</f>
        <v>0</v>
      </c>
      <c r="X175" s="34">
        <f>IFERROR(VLOOKUP(B175,'[1]1-BASE'!D$1:DA$65536,29,0),"")</f>
        <v>0</v>
      </c>
      <c r="Y175" s="34">
        <f>IFERROR(VLOOKUP(B175,'[1]1-BASE'!D$1:DA$65536,30,0),"")</f>
        <v>0</v>
      </c>
      <c r="Z175" s="34">
        <f>IFERROR(VLOOKUP(B175,'[1]1-BASE'!D$1:DA$65536,31,0),"")</f>
        <v>0</v>
      </c>
      <c r="AA175" s="34">
        <f>IFERROR(VLOOKUP(B175,'[1]1-BASE'!D$1:DA$65536,32,0),"")</f>
        <v>0</v>
      </c>
      <c r="AB175" s="34">
        <f>IFERROR(VLOOKUP(B175,'[1]1-BASE'!D$1:DA$65536,33,0),"")</f>
        <v>0</v>
      </c>
      <c r="AC175" s="34">
        <f>IFERROR(VLOOKUP(B175,'[1]1-BASE'!D$1:DA$65536,34,0),"")</f>
        <v>0</v>
      </c>
      <c r="AD175" s="34">
        <f>IFERROR(VLOOKUP(B175,'[1]1-BASE'!D$1:DA$65536,35,0),"")</f>
        <v>0</v>
      </c>
      <c r="AE175" s="34">
        <f>IFERROR(VLOOKUP(B175,'[1]1-BASE'!D$1:DA$65536,36,0),"")</f>
        <v>0</v>
      </c>
      <c r="AF175" s="34">
        <f>IFERROR(VLOOKUP(B175,'[1]1-BASE'!D$1:DA$65536,37,0),"")</f>
        <v>0</v>
      </c>
      <c r="AG175" s="34">
        <f>IFERROR(VLOOKUP(B175,'[1]1-BASE'!D$1:DA$65536,38,0),"")</f>
        <v>0</v>
      </c>
      <c r="AH175" s="34">
        <f>IFERROR(VLOOKUP(B175,'[1]1-BASE'!D$1:DA$65536,39,0),"")</f>
        <v>0</v>
      </c>
      <c r="AI175" s="34">
        <f>IFERROR(VLOOKUP(B175,'[1]1-BASE'!D$1:DA$65536,40,0),"")</f>
        <v>0</v>
      </c>
      <c r="AJ175" s="34">
        <f>IFERROR(VLOOKUP(B175,'[1]1-BASE'!D$1:DA$65536,41,0),"")</f>
        <v>0</v>
      </c>
      <c r="AK175" s="34">
        <f>IFERROR(VLOOKUP(B175,'[1]1-BASE'!D$1:DA$65536,42,0),"")</f>
        <v>0</v>
      </c>
      <c r="AL175" s="34">
        <f>IFERROR(VLOOKUP(B175,'[1]1-BASE'!D$1:DA$65536,43,0),"")</f>
        <v>0</v>
      </c>
      <c r="AM175" s="34">
        <f>IFERROR(VLOOKUP(B175,'[1]1-BASE'!D$1:DA$65536,44,0),"")</f>
        <v>0</v>
      </c>
      <c r="AN175" s="34">
        <f>IFERROR(VLOOKUP(B175,'[1]1-BASE'!D$1:DA$65536,45,0),"")</f>
        <v>0</v>
      </c>
      <c r="AO175" s="34">
        <f>IFERROR(VLOOKUP(B175,'[1]1-BASE'!D$1:DA$65536,46,0),"")</f>
        <v>0</v>
      </c>
      <c r="AP175" s="34">
        <f>IFERROR(VLOOKUP(B175,'[1]1-BASE'!D$1:DA$65536,47,0),"")</f>
        <v>0</v>
      </c>
      <c r="AQ175" s="34">
        <f>IFERROR(VLOOKUP(B175,'[1]1-BASE'!D$1:DA$65536,48,0),"")</f>
        <v>0</v>
      </c>
      <c r="AR175" s="34">
        <f>IFERROR(VLOOKUP(B175,'[1]1-BASE'!D$1:DA$65536,49,0),"")</f>
        <v>0</v>
      </c>
      <c r="AS175" s="34">
        <f>IFERROR(VLOOKUP(B175,'[1]1-BASE'!D$1:DA$65536,50,0),"")</f>
        <v>0</v>
      </c>
      <c r="AT175" s="34">
        <f>IFERROR(VLOOKUP(B175,'[1]1-BASE'!D$1:DA$65536,51,0),"")</f>
        <v>0</v>
      </c>
      <c r="AU175" s="34">
        <f>IFERROR(VLOOKUP(B175,'[1]1-BASE'!D$1:DA$65536,52,0),"")</f>
        <v>0</v>
      </c>
      <c r="AV175" s="34">
        <f>IFERROR(VLOOKUP(B175,'[1]1-BASE'!D$1:DA$65536,53,0),"")</f>
        <v>0</v>
      </c>
      <c r="AW175" s="34">
        <f>IFERROR(VLOOKUP(B175,'[1]1-BASE'!D$1:DA$65536,54,0),"")</f>
        <v>0</v>
      </c>
      <c r="AX175" s="34">
        <f>IFERROR(VLOOKUP(B175,'[1]1-BASE'!D$1:DA$65536,55,0),"")</f>
        <v>0</v>
      </c>
      <c r="AY175" s="34">
        <f>IFERROR(VLOOKUP(B175,'[1]1-BASE'!D$1:DA$65536,87,0),"")</f>
        <v>0</v>
      </c>
      <c r="AZ175" s="34">
        <f>IFERROR(VLOOKUP(B175,'[1]1-BASE'!D$1:DA$65536,86,0),"")</f>
        <v>0</v>
      </c>
      <c r="BA175" s="34">
        <f>IFERROR(VLOOKUP(B175,'[1]1-BASE'!D$1:DA$65536,76,0),"")</f>
        <v>0</v>
      </c>
      <c r="BB175" s="34">
        <f>IFERROR(VLOOKUP(B175,'[1]1-BASE'!D$1:DA$65536,77,0),"")</f>
        <v>0</v>
      </c>
      <c r="BC175" s="34">
        <f>IFERROR(VLOOKUP(B175,'[1]1-BASE'!D$1:DA$65536,78,0),"")</f>
        <v>0</v>
      </c>
      <c r="BD175" s="34">
        <f>IFERROR(VLOOKUP(B175,'[1]1-BASE'!D$1:DA$65536,79,0),"")</f>
        <v>0</v>
      </c>
      <c r="BE175" s="34">
        <f>IFERROR(VLOOKUP(B175,'[1]1-BASE'!D$1:DA$65536,80,0),"")</f>
        <v>0</v>
      </c>
      <c r="BF175" s="34">
        <f>IFERROR(VLOOKUP(B175,'[1]1-BASE'!D$1:DA$65536,83,0),"")</f>
        <v>0</v>
      </c>
      <c r="BG175" s="34">
        <f>IFERROR(VLOOKUP(B175,'[1]1-BASE'!D$1:DA$65536,84,0),"")</f>
        <v>0</v>
      </c>
      <c r="BH175" s="34">
        <f>IFERROR(VLOOKUP(B175,'[1]1-BASE'!D$1:DA$65536,81,0),"")</f>
        <v>0</v>
      </c>
      <c r="BI175" s="34">
        <f>IFERROR(VLOOKUP(B175,'[1]1-BASE'!D$1:DA$65536,85,0),"")</f>
        <v>0</v>
      </c>
      <c r="BJ175" s="34">
        <f>IFERROR(VLOOKUP(B175,'[1]1-BASE'!D$1:DA$65536,56,0),"")</f>
        <v>0</v>
      </c>
      <c r="BK175" s="34">
        <f>IFERROR(VLOOKUP(B175,'[1]1-BASE'!D$1:DA$65536,58,0),"")</f>
        <v>0</v>
      </c>
      <c r="BL175" s="34">
        <f>IFERROR(VLOOKUP(B175,'[1]1-BASE'!D$1:DA$65536,59,0),"")</f>
        <v>0</v>
      </c>
      <c r="BM175" s="34">
        <f>IFERROR(VLOOKUP(B175,'[1]1-BASE'!D$1:DA$65536,61,0),"")</f>
        <v>0</v>
      </c>
      <c r="BN175" s="34">
        <f>IFERROR(VLOOKUP(B175,'[1]1-BASE'!D$1:DA$65536,63,0),"")</f>
        <v>0</v>
      </c>
      <c r="BO175" s="34">
        <f>IFERROR(VLOOKUP(B175,'[1]1-BASE'!D$1:DA$65536,65,0),"")</f>
        <v>0</v>
      </c>
      <c r="BP175" s="34">
        <f>IFERROR(VLOOKUP(B175,'[1]1-BASE'!D$1:DA$65536,57,0),"")</f>
        <v>0</v>
      </c>
      <c r="BQ175" s="34">
        <f>IFERROR(VLOOKUP(B175,'[1]1-BASE'!D$1:DA$65536,60,0),"")</f>
        <v>0</v>
      </c>
      <c r="BR175" s="34">
        <f>IFERROR(VLOOKUP(B175,'[1]1-BASE'!D$1:DA$65536,62,0),"")</f>
        <v>0</v>
      </c>
      <c r="BS175" s="34">
        <f>IFERROR(VLOOKUP(B175,'[1]1-BASE'!D$1:DA$65536,64,0),"")</f>
        <v>0</v>
      </c>
      <c r="BT175" s="34">
        <f>IFERROR(VLOOKUP(B175,'[1]1-BASE'!D$1:DA$65536,66,0),"")</f>
        <v>0</v>
      </c>
      <c r="BU175" s="34">
        <f>IFERROR(VLOOKUP(B175,'[1]1-BASE'!D$1:DA$65536,67,0),"")</f>
        <v>0</v>
      </c>
      <c r="BV175" s="34">
        <f>IFERROR(VLOOKUP(B175,'[1]1-BASE'!D$1:DA$65536,68,0),"")</f>
        <v>0</v>
      </c>
      <c r="BW175" s="34">
        <f>IFERROR(VLOOKUP(B175,'[1]1-BASE'!D$1:DA$65536,69,0),"")</f>
        <v>2</v>
      </c>
      <c r="BX175" s="34">
        <f>IFERROR(VLOOKUP(B175,'[1]1-BASE'!D$1:DA$65536,70,0),"")</f>
        <v>2</v>
      </c>
      <c r="BY175" s="34">
        <f>IFERROR(VLOOKUP(B175,'[1]1-BASE'!D$1:DA$65536,71,0),"")</f>
        <v>2</v>
      </c>
      <c r="BZ175" s="34">
        <f>IFERROR(VLOOKUP(B175,'[1]1-BASE'!D$1:DA$65536,72,0),"")</f>
        <v>3</v>
      </c>
      <c r="CA175" s="34">
        <f>IFERROR(VLOOKUP(B175,'[1]1-BASE'!D$1:DA$65536,73,0),"")</f>
        <v>0</v>
      </c>
      <c r="CB175" s="34">
        <f>IFERROR(VLOOKUP(B175,'[1]1-BASE'!D$1:DA$65536,74,0),"")</f>
        <v>0</v>
      </c>
      <c r="CC175" s="34">
        <f>IFERROR(VLOOKUP(B175,'[1]1-BASE'!D$1:DA$65536,75,0),"")</f>
        <v>0</v>
      </c>
      <c r="CD175" s="34">
        <f>IFERROR(VLOOKUP(B175,'[1]1-BASE'!D$1:DA$65536,82,0),"")</f>
        <v>0</v>
      </c>
    </row>
    <row r="176" spans="1:82" s="35" customFormat="1" ht="75" customHeight="1">
      <c r="A176" s="27"/>
      <c r="B176" s="28" t="s">
        <v>279</v>
      </c>
      <c r="C176" s="29" t="str">
        <f>IFERROR(VLOOKUP(B176,'[1]1-BASE'!D$1:CB$65536,2,0),"")</f>
        <v>304M550</v>
      </c>
      <c r="D176" s="29" t="str">
        <f>IFERROR(VLOOKUP(B176,'[1]1-BASE'!D$1:CB$65536,3,0),"")</f>
        <v>APET</v>
      </c>
      <c r="E176" s="29" t="str">
        <f>IFERROR(VLOOKUP(B176,'[1]1-BASE'!D$1:CB$65536,4,0),"")</f>
        <v>907</v>
      </c>
      <c r="F176" s="29" t="str">
        <f>IFERROR(VLOOKUP(B176,'[1]1-BASE'!D$1:CB$65536,5,0),"")</f>
        <v>BLUE ROYAL</v>
      </c>
      <c r="G176" s="27" t="str">
        <f>IFERROR(VLOOKUP(B176,'[1]1-BASE'!D$1:CB$65536,15,0),"")</f>
        <v>HIVER 2019</v>
      </c>
      <c r="H176" s="27" t="str">
        <f>IFERROR(VLOOKUP(B176,'[1]1-BASE'!D$1:CB$65536,17,0),"")</f>
        <v>MAN</v>
      </c>
      <c r="I176" s="30">
        <f>IFERROR(VLOOKUP(B176,'[1]1-BASE'!D$1:CB$65536,7,0),"")</f>
        <v>50</v>
      </c>
      <c r="J176" s="31">
        <f t="shared" ref="J176:J235" si="6">IFERROR(I176/2,"")</f>
        <v>25</v>
      </c>
      <c r="K176" s="30">
        <f>IFERROR(VLOOKUP(B176,'[1]1-BASE'!D$1:CB$65536,8,0),"")</f>
        <v>0</v>
      </c>
      <c r="L176" s="31">
        <f t="shared" ref="L176:L235" si="7">IFERROR(K176/2,"")</f>
        <v>0</v>
      </c>
      <c r="M176" s="29" t="str">
        <f>IFERROR(VLOOKUP(B176,'[1]1-BASE'!D$1:CB$65536,18,0),"")</f>
        <v>(vide)</v>
      </c>
      <c r="N176" s="32" t="str">
        <f>IFERROR(VLOOKUP(B176,'[1]1-BASE'!D$1:CB$65536,19,0),"")</f>
        <v>PCS</v>
      </c>
      <c r="O176" s="32">
        <f>IFERROR(VLOOKUP(B176,'[1]1-BASE'!D$1:CB$65536,20,0),"")</f>
        <v>17</v>
      </c>
      <c r="P176" s="33">
        <f>IFERROR(VLOOKUP(B176,'[1]1-BASE'!D$1:CB$65536,21,0),"")</f>
        <v>17</v>
      </c>
      <c r="Q176" s="34">
        <f>IFERROR(VLOOKUP(B176,'[1]1-BASE'!D$1:DA$65536,22,0),"")</f>
        <v>0</v>
      </c>
      <c r="R176" s="34">
        <f>IFERROR(VLOOKUP(B176,'[1]1-BASE'!D$1:DA$65536,23,0),"")</f>
        <v>0</v>
      </c>
      <c r="S176" s="34">
        <f>IFERROR(VLOOKUP(B176,'[1]1-BASE'!D$1:DA$65536,24,0),"")</f>
        <v>0</v>
      </c>
      <c r="T176" s="34">
        <f>IFERROR(VLOOKUP(B176,'[1]1-BASE'!D$1:DA$65536,25,0),"")</f>
        <v>0</v>
      </c>
      <c r="U176" s="34">
        <f>IFERROR(VLOOKUP(B176,'[1]1-BASE'!D$1:DA$65536,26,0),"")</f>
        <v>0</v>
      </c>
      <c r="V176" s="34">
        <f>IFERROR(VLOOKUP(B176,'[1]1-BASE'!D$1:DA$65536,27,0),"")</f>
        <v>0</v>
      </c>
      <c r="W176" s="34">
        <f>IFERROR(VLOOKUP(B176,'[1]1-BASE'!D$1:DA$65536,28,0),"")</f>
        <v>0</v>
      </c>
      <c r="X176" s="34">
        <f>IFERROR(VLOOKUP(B176,'[1]1-BASE'!D$1:DA$65536,29,0),"")</f>
        <v>0</v>
      </c>
      <c r="Y176" s="34">
        <f>IFERROR(VLOOKUP(B176,'[1]1-BASE'!D$1:DA$65536,30,0),"")</f>
        <v>0</v>
      </c>
      <c r="Z176" s="34">
        <f>IFERROR(VLOOKUP(B176,'[1]1-BASE'!D$1:DA$65536,31,0),"")</f>
        <v>0</v>
      </c>
      <c r="AA176" s="34">
        <f>IFERROR(VLOOKUP(B176,'[1]1-BASE'!D$1:DA$65536,32,0),"")</f>
        <v>0</v>
      </c>
      <c r="AB176" s="34">
        <f>IFERROR(VLOOKUP(B176,'[1]1-BASE'!D$1:DA$65536,33,0),"")</f>
        <v>0</v>
      </c>
      <c r="AC176" s="34">
        <f>IFERROR(VLOOKUP(B176,'[1]1-BASE'!D$1:DA$65536,34,0),"")</f>
        <v>0</v>
      </c>
      <c r="AD176" s="34">
        <f>IFERROR(VLOOKUP(B176,'[1]1-BASE'!D$1:DA$65536,35,0),"")</f>
        <v>0</v>
      </c>
      <c r="AE176" s="34">
        <f>IFERROR(VLOOKUP(B176,'[1]1-BASE'!D$1:DA$65536,36,0),"")</f>
        <v>0</v>
      </c>
      <c r="AF176" s="34">
        <f>IFERROR(VLOOKUP(B176,'[1]1-BASE'!D$1:DA$65536,37,0),"")</f>
        <v>0</v>
      </c>
      <c r="AG176" s="34">
        <f>IFERROR(VLOOKUP(B176,'[1]1-BASE'!D$1:DA$65536,38,0),"")</f>
        <v>0</v>
      </c>
      <c r="AH176" s="34">
        <f>IFERROR(VLOOKUP(B176,'[1]1-BASE'!D$1:DA$65536,39,0),"")</f>
        <v>0</v>
      </c>
      <c r="AI176" s="34">
        <f>IFERROR(VLOOKUP(B176,'[1]1-BASE'!D$1:DA$65536,40,0),"")</f>
        <v>0</v>
      </c>
      <c r="AJ176" s="34">
        <f>IFERROR(VLOOKUP(B176,'[1]1-BASE'!D$1:DA$65536,41,0),"")</f>
        <v>0</v>
      </c>
      <c r="AK176" s="34">
        <f>IFERROR(VLOOKUP(B176,'[1]1-BASE'!D$1:DA$65536,42,0),"")</f>
        <v>0</v>
      </c>
      <c r="AL176" s="34">
        <f>IFERROR(VLOOKUP(B176,'[1]1-BASE'!D$1:DA$65536,43,0),"")</f>
        <v>0</v>
      </c>
      <c r="AM176" s="34">
        <f>IFERROR(VLOOKUP(B176,'[1]1-BASE'!D$1:DA$65536,44,0),"")</f>
        <v>0</v>
      </c>
      <c r="AN176" s="34">
        <f>IFERROR(VLOOKUP(B176,'[1]1-BASE'!D$1:DA$65536,45,0),"")</f>
        <v>0</v>
      </c>
      <c r="AO176" s="34">
        <f>IFERROR(VLOOKUP(B176,'[1]1-BASE'!D$1:DA$65536,46,0),"")</f>
        <v>0</v>
      </c>
      <c r="AP176" s="34">
        <f>IFERROR(VLOOKUP(B176,'[1]1-BASE'!D$1:DA$65536,47,0),"")</f>
        <v>0</v>
      </c>
      <c r="AQ176" s="34">
        <f>IFERROR(VLOOKUP(B176,'[1]1-BASE'!D$1:DA$65536,48,0),"")</f>
        <v>0</v>
      </c>
      <c r="AR176" s="34">
        <f>IFERROR(VLOOKUP(B176,'[1]1-BASE'!D$1:DA$65536,49,0),"")</f>
        <v>0</v>
      </c>
      <c r="AS176" s="34">
        <f>IFERROR(VLOOKUP(B176,'[1]1-BASE'!D$1:DA$65536,50,0),"")</f>
        <v>0</v>
      </c>
      <c r="AT176" s="34">
        <f>IFERROR(VLOOKUP(B176,'[1]1-BASE'!D$1:DA$65536,51,0),"")</f>
        <v>0</v>
      </c>
      <c r="AU176" s="34">
        <f>IFERROR(VLOOKUP(B176,'[1]1-BASE'!D$1:DA$65536,52,0),"")</f>
        <v>0</v>
      </c>
      <c r="AV176" s="34">
        <f>IFERROR(VLOOKUP(B176,'[1]1-BASE'!D$1:DA$65536,53,0),"")</f>
        <v>0</v>
      </c>
      <c r="AW176" s="34">
        <f>IFERROR(VLOOKUP(B176,'[1]1-BASE'!D$1:DA$65536,54,0),"")</f>
        <v>0</v>
      </c>
      <c r="AX176" s="34">
        <f>IFERROR(VLOOKUP(B176,'[1]1-BASE'!D$1:DA$65536,55,0),"")</f>
        <v>0</v>
      </c>
      <c r="AY176" s="34">
        <f>IFERROR(VLOOKUP(B176,'[1]1-BASE'!D$1:DA$65536,87,0),"")</f>
        <v>0</v>
      </c>
      <c r="AZ176" s="34">
        <f>IFERROR(VLOOKUP(B176,'[1]1-BASE'!D$1:DA$65536,86,0),"")</f>
        <v>0</v>
      </c>
      <c r="BA176" s="34">
        <f>IFERROR(VLOOKUP(B176,'[1]1-BASE'!D$1:DA$65536,76,0),"")</f>
        <v>0</v>
      </c>
      <c r="BB176" s="34">
        <f>IFERROR(VLOOKUP(B176,'[1]1-BASE'!D$1:DA$65536,77,0),"")</f>
        <v>0</v>
      </c>
      <c r="BC176" s="34">
        <f>IFERROR(VLOOKUP(B176,'[1]1-BASE'!D$1:DA$65536,78,0),"")</f>
        <v>0</v>
      </c>
      <c r="BD176" s="34">
        <f>IFERROR(VLOOKUP(B176,'[1]1-BASE'!D$1:DA$65536,79,0),"")</f>
        <v>0</v>
      </c>
      <c r="BE176" s="34">
        <f>IFERROR(VLOOKUP(B176,'[1]1-BASE'!D$1:DA$65536,80,0),"")</f>
        <v>0</v>
      </c>
      <c r="BF176" s="34">
        <f>IFERROR(VLOOKUP(B176,'[1]1-BASE'!D$1:DA$65536,83,0),"")</f>
        <v>0</v>
      </c>
      <c r="BG176" s="34">
        <f>IFERROR(VLOOKUP(B176,'[1]1-BASE'!D$1:DA$65536,84,0),"")</f>
        <v>0</v>
      </c>
      <c r="BH176" s="34">
        <f>IFERROR(VLOOKUP(B176,'[1]1-BASE'!D$1:DA$65536,81,0),"")</f>
        <v>0</v>
      </c>
      <c r="BI176" s="34">
        <f>IFERROR(VLOOKUP(B176,'[1]1-BASE'!D$1:DA$65536,85,0),"")</f>
        <v>0</v>
      </c>
      <c r="BJ176" s="34">
        <f>IFERROR(VLOOKUP(B176,'[1]1-BASE'!D$1:DA$65536,56,0),"")</f>
        <v>0</v>
      </c>
      <c r="BK176" s="34">
        <f>IFERROR(VLOOKUP(B176,'[1]1-BASE'!D$1:DA$65536,58,0),"")</f>
        <v>0</v>
      </c>
      <c r="BL176" s="34">
        <f>IFERROR(VLOOKUP(B176,'[1]1-BASE'!D$1:DA$65536,59,0),"")</f>
        <v>0</v>
      </c>
      <c r="BM176" s="34">
        <f>IFERROR(VLOOKUP(B176,'[1]1-BASE'!D$1:DA$65536,61,0),"")</f>
        <v>0</v>
      </c>
      <c r="BN176" s="34">
        <f>IFERROR(VLOOKUP(B176,'[1]1-BASE'!D$1:DA$65536,63,0),"")</f>
        <v>0</v>
      </c>
      <c r="BO176" s="34">
        <f>IFERROR(VLOOKUP(B176,'[1]1-BASE'!D$1:DA$65536,65,0),"")</f>
        <v>0</v>
      </c>
      <c r="BP176" s="34">
        <f>IFERROR(VLOOKUP(B176,'[1]1-BASE'!D$1:DA$65536,57,0),"")</f>
        <v>0</v>
      </c>
      <c r="BQ176" s="34">
        <f>IFERROR(VLOOKUP(B176,'[1]1-BASE'!D$1:DA$65536,60,0),"")</f>
        <v>0</v>
      </c>
      <c r="BR176" s="34">
        <f>IFERROR(VLOOKUP(B176,'[1]1-BASE'!D$1:DA$65536,62,0),"")</f>
        <v>0</v>
      </c>
      <c r="BS176" s="34">
        <f>IFERROR(VLOOKUP(B176,'[1]1-BASE'!D$1:DA$65536,64,0),"")</f>
        <v>0</v>
      </c>
      <c r="BT176" s="34">
        <f>IFERROR(VLOOKUP(B176,'[1]1-BASE'!D$1:DA$65536,66,0),"")</f>
        <v>0</v>
      </c>
      <c r="BU176" s="34">
        <f>IFERROR(VLOOKUP(B176,'[1]1-BASE'!D$1:DA$65536,67,0),"")</f>
        <v>0</v>
      </c>
      <c r="BV176" s="34">
        <f>IFERROR(VLOOKUP(B176,'[1]1-BASE'!D$1:DA$65536,68,0),"")</f>
        <v>0</v>
      </c>
      <c r="BW176" s="34">
        <f>IFERROR(VLOOKUP(B176,'[1]1-BASE'!D$1:DA$65536,69,0),"")</f>
        <v>4</v>
      </c>
      <c r="BX176" s="34">
        <f>IFERROR(VLOOKUP(B176,'[1]1-BASE'!D$1:DA$65536,70,0),"")</f>
        <v>5</v>
      </c>
      <c r="BY176" s="34">
        <f>IFERROR(VLOOKUP(B176,'[1]1-BASE'!D$1:DA$65536,71,0),"")</f>
        <v>5</v>
      </c>
      <c r="BZ176" s="34">
        <f>IFERROR(VLOOKUP(B176,'[1]1-BASE'!D$1:DA$65536,72,0),"")</f>
        <v>3</v>
      </c>
      <c r="CA176" s="34">
        <f>IFERROR(VLOOKUP(B176,'[1]1-BASE'!D$1:DA$65536,73,0),"")</f>
        <v>0</v>
      </c>
      <c r="CB176" s="34">
        <f>IFERROR(VLOOKUP(B176,'[1]1-BASE'!D$1:DA$65536,74,0),"")</f>
        <v>0</v>
      </c>
      <c r="CC176" s="34">
        <f>IFERROR(VLOOKUP(B176,'[1]1-BASE'!D$1:DA$65536,75,0),"")</f>
        <v>0</v>
      </c>
      <c r="CD176" s="34">
        <f>IFERROR(VLOOKUP(B176,'[1]1-BASE'!D$1:DA$65536,82,0),"")</f>
        <v>0</v>
      </c>
    </row>
    <row r="177" spans="1:82" s="35" customFormat="1" ht="75" customHeight="1">
      <c r="A177" s="27"/>
      <c r="B177" s="28" t="s">
        <v>280</v>
      </c>
      <c r="C177" s="29" t="str">
        <f>IFERROR(VLOOKUP(B177,'[1]1-BASE'!D$1:CB$65536,2,0),"")</f>
        <v>304M550</v>
      </c>
      <c r="D177" s="29" t="str">
        <f>IFERROR(VLOOKUP(B177,'[1]1-BASE'!D$1:CB$65536,3,0),"")</f>
        <v>APET</v>
      </c>
      <c r="E177" s="29" t="str">
        <f>IFERROR(VLOOKUP(B177,'[1]1-BASE'!D$1:CB$65536,4,0),"")</f>
        <v>916</v>
      </c>
      <c r="F177" s="29" t="str">
        <f>IFERROR(VLOOKUP(B177,'[1]1-BASE'!D$1:CB$65536,5,0),"")</f>
        <v>WHITE-BLACK-WHITE</v>
      </c>
      <c r="G177" s="27" t="str">
        <f>IFERROR(VLOOKUP(B177,'[1]1-BASE'!D$1:CB$65536,15,0),"")</f>
        <v>HIVER 2019</v>
      </c>
      <c r="H177" s="27" t="str">
        <f>IFERROR(VLOOKUP(B177,'[1]1-BASE'!D$1:CB$65536,17,0),"")</f>
        <v>MAN</v>
      </c>
      <c r="I177" s="30">
        <f>IFERROR(VLOOKUP(B177,'[1]1-BASE'!D$1:CB$65536,7,0),"")</f>
        <v>50</v>
      </c>
      <c r="J177" s="31">
        <f t="shared" si="6"/>
        <v>25</v>
      </c>
      <c r="K177" s="30">
        <f>IFERROR(VLOOKUP(B177,'[1]1-BASE'!D$1:CB$65536,8,0),"")</f>
        <v>0</v>
      </c>
      <c r="L177" s="31">
        <f t="shared" si="7"/>
        <v>0</v>
      </c>
      <c r="M177" s="29" t="str">
        <f>IFERROR(VLOOKUP(B177,'[1]1-BASE'!D$1:CB$65536,18,0),"")</f>
        <v>(vide)</v>
      </c>
      <c r="N177" s="32" t="str">
        <f>IFERROR(VLOOKUP(B177,'[1]1-BASE'!D$1:CB$65536,19,0),"")</f>
        <v>PCS</v>
      </c>
      <c r="O177" s="32">
        <f>IFERROR(VLOOKUP(B177,'[1]1-BASE'!D$1:CB$65536,20,0),"")</f>
        <v>26</v>
      </c>
      <c r="P177" s="33">
        <f>IFERROR(VLOOKUP(B177,'[1]1-BASE'!D$1:CB$65536,21,0),"")</f>
        <v>26</v>
      </c>
      <c r="Q177" s="34">
        <f>IFERROR(VLOOKUP(B177,'[1]1-BASE'!D$1:DA$65536,22,0),"")</f>
        <v>0</v>
      </c>
      <c r="R177" s="34">
        <f>IFERROR(VLOOKUP(B177,'[1]1-BASE'!D$1:DA$65536,23,0),"")</f>
        <v>0</v>
      </c>
      <c r="S177" s="34">
        <f>IFERROR(VLOOKUP(B177,'[1]1-BASE'!D$1:DA$65536,24,0),"")</f>
        <v>0</v>
      </c>
      <c r="T177" s="34">
        <f>IFERROR(VLOOKUP(B177,'[1]1-BASE'!D$1:DA$65536,25,0),"")</f>
        <v>0</v>
      </c>
      <c r="U177" s="34">
        <f>IFERROR(VLOOKUP(B177,'[1]1-BASE'!D$1:DA$65536,26,0),"")</f>
        <v>0</v>
      </c>
      <c r="V177" s="34">
        <f>IFERROR(VLOOKUP(B177,'[1]1-BASE'!D$1:DA$65536,27,0),"")</f>
        <v>0</v>
      </c>
      <c r="W177" s="34">
        <f>IFERROR(VLOOKUP(B177,'[1]1-BASE'!D$1:DA$65536,28,0),"")</f>
        <v>0</v>
      </c>
      <c r="X177" s="34">
        <f>IFERROR(VLOOKUP(B177,'[1]1-BASE'!D$1:DA$65536,29,0),"")</f>
        <v>0</v>
      </c>
      <c r="Y177" s="34">
        <f>IFERROR(VLOOKUP(B177,'[1]1-BASE'!D$1:DA$65536,30,0),"")</f>
        <v>0</v>
      </c>
      <c r="Z177" s="34">
        <f>IFERROR(VLOOKUP(B177,'[1]1-BASE'!D$1:DA$65536,31,0),"")</f>
        <v>0</v>
      </c>
      <c r="AA177" s="34">
        <f>IFERROR(VLOOKUP(B177,'[1]1-BASE'!D$1:DA$65536,32,0),"")</f>
        <v>0</v>
      </c>
      <c r="AB177" s="34">
        <f>IFERROR(VLOOKUP(B177,'[1]1-BASE'!D$1:DA$65536,33,0),"")</f>
        <v>0</v>
      </c>
      <c r="AC177" s="34">
        <f>IFERROR(VLOOKUP(B177,'[1]1-BASE'!D$1:DA$65536,34,0),"")</f>
        <v>0</v>
      </c>
      <c r="AD177" s="34">
        <f>IFERROR(VLOOKUP(B177,'[1]1-BASE'!D$1:DA$65536,35,0),"")</f>
        <v>0</v>
      </c>
      <c r="AE177" s="34">
        <f>IFERROR(VLOOKUP(B177,'[1]1-BASE'!D$1:DA$65536,36,0),"")</f>
        <v>0</v>
      </c>
      <c r="AF177" s="34">
        <f>IFERROR(VLOOKUP(B177,'[1]1-BASE'!D$1:DA$65536,37,0),"")</f>
        <v>0</v>
      </c>
      <c r="AG177" s="34">
        <f>IFERROR(VLOOKUP(B177,'[1]1-BASE'!D$1:DA$65536,38,0),"")</f>
        <v>0</v>
      </c>
      <c r="AH177" s="34">
        <f>IFERROR(VLOOKUP(B177,'[1]1-BASE'!D$1:DA$65536,39,0),"")</f>
        <v>0</v>
      </c>
      <c r="AI177" s="34">
        <f>IFERROR(VLOOKUP(B177,'[1]1-BASE'!D$1:DA$65536,40,0),"")</f>
        <v>0</v>
      </c>
      <c r="AJ177" s="34">
        <f>IFERROR(VLOOKUP(B177,'[1]1-BASE'!D$1:DA$65536,41,0),"")</f>
        <v>0</v>
      </c>
      <c r="AK177" s="34">
        <f>IFERROR(VLOOKUP(B177,'[1]1-BASE'!D$1:DA$65536,42,0),"")</f>
        <v>0</v>
      </c>
      <c r="AL177" s="34">
        <f>IFERROR(VLOOKUP(B177,'[1]1-BASE'!D$1:DA$65536,43,0),"")</f>
        <v>0</v>
      </c>
      <c r="AM177" s="34">
        <f>IFERROR(VLOOKUP(B177,'[1]1-BASE'!D$1:DA$65536,44,0),"")</f>
        <v>0</v>
      </c>
      <c r="AN177" s="34">
        <f>IFERROR(VLOOKUP(B177,'[1]1-BASE'!D$1:DA$65536,45,0),"")</f>
        <v>0</v>
      </c>
      <c r="AO177" s="34">
        <f>IFERROR(VLOOKUP(B177,'[1]1-BASE'!D$1:DA$65536,46,0),"")</f>
        <v>0</v>
      </c>
      <c r="AP177" s="34">
        <f>IFERROR(VLOOKUP(B177,'[1]1-BASE'!D$1:DA$65536,47,0),"")</f>
        <v>0</v>
      </c>
      <c r="AQ177" s="34">
        <f>IFERROR(VLOOKUP(B177,'[1]1-BASE'!D$1:DA$65536,48,0),"")</f>
        <v>0</v>
      </c>
      <c r="AR177" s="34">
        <f>IFERROR(VLOOKUP(B177,'[1]1-BASE'!D$1:DA$65536,49,0),"")</f>
        <v>0</v>
      </c>
      <c r="AS177" s="34">
        <f>IFERROR(VLOOKUP(B177,'[1]1-BASE'!D$1:DA$65536,50,0),"")</f>
        <v>0</v>
      </c>
      <c r="AT177" s="34">
        <f>IFERROR(VLOOKUP(B177,'[1]1-BASE'!D$1:DA$65536,51,0),"")</f>
        <v>0</v>
      </c>
      <c r="AU177" s="34">
        <f>IFERROR(VLOOKUP(B177,'[1]1-BASE'!D$1:DA$65536,52,0),"")</f>
        <v>0</v>
      </c>
      <c r="AV177" s="34">
        <f>IFERROR(VLOOKUP(B177,'[1]1-BASE'!D$1:DA$65536,53,0),"")</f>
        <v>0</v>
      </c>
      <c r="AW177" s="34">
        <f>IFERROR(VLOOKUP(B177,'[1]1-BASE'!D$1:DA$65536,54,0),"")</f>
        <v>0</v>
      </c>
      <c r="AX177" s="34">
        <f>IFERROR(VLOOKUP(B177,'[1]1-BASE'!D$1:DA$65536,55,0),"")</f>
        <v>0</v>
      </c>
      <c r="AY177" s="34">
        <f>IFERROR(VLOOKUP(B177,'[1]1-BASE'!D$1:DA$65536,87,0),"")</f>
        <v>0</v>
      </c>
      <c r="AZ177" s="34">
        <f>IFERROR(VLOOKUP(B177,'[1]1-BASE'!D$1:DA$65536,86,0),"")</f>
        <v>0</v>
      </c>
      <c r="BA177" s="34">
        <f>IFERROR(VLOOKUP(B177,'[1]1-BASE'!D$1:DA$65536,76,0),"")</f>
        <v>0</v>
      </c>
      <c r="BB177" s="34">
        <f>IFERROR(VLOOKUP(B177,'[1]1-BASE'!D$1:DA$65536,77,0),"")</f>
        <v>0</v>
      </c>
      <c r="BC177" s="34">
        <f>IFERROR(VLOOKUP(B177,'[1]1-BASE'!D$1:DA$65536,78,0),"")</f>
        <v>0</v>
      </c>
      <c r="BD177" s="34">
        <f>IFERROR(VLOOKUP(B177,'[1]1-BASE'!D$1:DA$65536,79,0),"")</f>
        <v>0</v>
      </c>
      <c r="BE177" s="34">
        <f>IFERROR(VLOOKUP(B177,'[1]1-BASE'!D$1:DA$65536,80,0),"")</f>
        <v>0</v>
      </c>
      <c r="BF177" s="34">
        <f>IFERROR(VLOOKUP(B177,'[1]1-BASE'!D$1:DA$65536,83,0),"")</f>
        <v>0</v>
      </c>
      <c r="BG177" s="34">
        <f>IFERROR(VLOOKUP(B177,'[1]1-BASE'!D$1:DA$65536,84,0),"")</f>
        <v>0</v>
      </c>
      <c r="BH177" s="34">
        <f>IFERROR(VLOOKUP(B177,'[1]1-BASE'!D$1:DA$65536,81,0),"")</f>
        <v>0</v>
      </c>
      <c r="BI177" s="34">
        <f>IFERROR(VLOOKUP(B177,'[1]1-BASE'!D$1:DA$65536,85,0),"")</f>
        <v>0</v>
      </c>
      <c r="BJ177" s="34">
        <f>IFERROR(VLOOKUP(B177,'[1]1-BASE'!D$1:DA$65536,56,0),"")</f>
        <v>0</v>
      </c>
      <c r="BK177" s="34">
        <f>IFERROR(VLOOKUP(B177,'[1]1-BASE'!D$1:DA$65536,58,0),"")</f>
        <v>0</v>
      </c>
      <c r="BL177" s="34">
        <f>IFERROR(VLOOKUP(B177,'[1]1-BASE'!D$1:DA$65536,59,0),"")</f>
        <v>0</v>
      </c>
      <c r="BM177" s="34">
        <f>IFERROR(VLOOKUP(B177,'[1]1-BASE'!D$1:DA$65536,61,0),"")</f>
        <v>0</v>
      </c>
      <c r="BN177" s="34">
        <f>IFERROR(VLOOKUP(B177,'[1]1-BASE'!D$1:DA$65536,63,0),"")</f>
        <v>0</v>
      </c>
      <c r="BO177" s="34">
        <f>IFERROR(VLOOKUP(B177,'[1]1-BASE'!D$1:DA$65536,65,0),"")</f>
        <v>0</v>
      </c>
      <c r="BP177" s="34">
        <f>IFERROR(VLOOKUP(B177,'[1]1-BASE'!D$1:DA$65536,57,0),"")</f>
        <v>0</v>
      </c>
      <c r="BQ177" s="34">
        <f>IFERROR(VLOOKUP(B177,'[1]1-BASE'!D$1:DA$65536,60,0),"")</f>
        <v>0</v>
      </c>
      <c r="BR177" s="34">
        <f>IFERROR(VLOOKUP(B177,'[1]1-BASE'!D$1:DA$65536,62,0),"")</f>
        <v>0</v>
      </c>
      <c r="BS177" s="34">
        <f>IFERROR(VLOOKUP(B177,'[1]1-BASE'!D$1:DA$65536,64,0),"")</f>
        <v>0</v>
      </c>
      <c r="BT177" s="34">
        <f>IFERROR(VLOOKUP(B177,'[1]1-BASE'!D$1:DA$65536,66,0),"")</f>
        <v>0</v>
      </c>
      <c r="BU177" s="34">
        <f>IFERROR(VLOOKUP(B177,'[1]1-BASE'!D$1:DA$65536,67,0),"")</f>
        <v>0</v>
      </c>
      <c r="BV177" s="34">
        <f>IFERROR(VLOOKUP(B177,'[1]1-BASE'!D$1:DA$65536,68,0),"")</f>
        <v>0</v>
      </c>
      <c r="BW177" s="34">
        <f>IFERROR(VLOOKUP(B177,'[1]1-BASE'!D$1:DA$65536,69,0),"")</f>
        <v>4</v>
      </c>
      <c r="BX177" s="34">
        <f>IFERROR(VLOOKUP(B177,'[1]1-BASE'!D$1:DA$65536,70,0),"")</f>
        <v>5</v>
      </c>
      <c r="BY177" s="34">
        <f>IFERROR(VLOOKUP(B177,'[1]1-BASE'!D$1:DA$65536,71,0),"")</f>
        <v>5</v>
      </c>
      <c r="BZ177" s="34">
        <f>IFERROR(VLOOKUP(B177,'[1]1-BASE'!D$1:DA$65536,72,0),"")</f>
        <v>7</v>
      </c>
      <c r="CA177" s="34">
        <f>IFERROR(VLOOKUP(B177,'[1]1-BASE'!D$1:DA$65536,73,0),"")</f>
        <v>5</v>
      </c>
      <c r="CB177" s="34">
        <f>IFERROR(VLOOKUP(B177,'[1]1-BASE'!D$1:DA$65536,74,0),"")</f>
        <v>0</v>
      </c>
      <c r="CC177" s="34">
        <f>IFERROR(VLOOKUP(B177,'[1]1-BASE'!D$1:DA$65536,75,0),"")</f>
        <v>0</v>
      </c>
      <c r="CD177" s="34">
        <f>IFERROR(VLOOKUP(B177,'[1]1-BASE'!D$1:DA$65536,82,0),"")</f>
        <v>0</v>
      </c>
    </row>
    <row r="178" spans="1:82" s="35" customFormat="1" ht="75" customHeight="1">
      <c r="A178" s="27"/>
      <c r="B178" s="28" t="s">
        <v>281</v>
      </c>
      <c r="C178" s="29" t="str">
        <f>IFERROR(VLOOKUP(B178,'[1]1-BASE'!D$1:CB$65536,2,0),"")</f>
        <v>304M550</v>
      </c>
      <c r="D178" s="29" t="str">
        <f>IFERROR(VLOOKUP(B178,'[1]1-BASE'!D$1:CB$65536,3,0),"")</f>
        <v>APET</v>
      </c>
      <c r="E178" s="29" t="str">
        <f>IFERROR(VLOOKUP(B178,'[1]1-BASE'!D$1:CB$65536,4,0),"")</f>
        <v>935</v>
      </c>
      <c r="F178" s="29" t="str">
        <f>IFERROR(VLOOKUP(B178,'[1]1-BASE'!D$1:CB$65536,5,0),"")</f>
        <v>RED-WHITE-BLACK</v>
      </c>
      <c r="G178" s="27" t="str">
        <f>IFERROR(VLOOKUP(B178,'[1]1-BASE'!D$1:CB$65536,15,0),"")</f>
        <v>HIVER 2019</v>
      </c>
      <c r="H178" s="27" t="str">
        <f>IFERROR(VLOOKUP(B178,'[1]1-BASE'!D$1:CB$65536,17,0),"")</f>
        <v>MAN</v>
      </c>
      <c r="I178" s="30">
        <f>IFERROR(VLOOKUP(B178,'[1]1-BASE'!D$1:CB$65536,7,0),"")</f>
        <v>50</v>
      </c>
      <c r="J178" s="31">
        <f t="shared" si="6"/>
        <v>25</v>
      </c>
      <c r="K178" s="30">
        <f>IFERROR(VLOOKUP(B178,'[1]1-BASE'!D$1:CB$65536,8,0),"")</f>
        <v>0</v>
      </c>
      <c r="L178" s="31">
        <f t="shared" si="7"/>
        <v>0</v>
      </c>
      <c r="M178" s="29" t="str">
        <f>IFERROR(VLOOKUP(B178,'[1]1-BASE'!D$1:CB$65536,18,0),"")</f>
        <v>(vide)</v>
      </c>
      <c r="N178" s="32" t="str">
        <f>IFERROR(VLOOKUP(B178,'[1]1-BASE'!D$1:CB$65536,19,0),"")</f>
        <v>PCS</v>
      </c>
      <c r="O178" s="32">
        <f>IFERROR(VLOOKUP(B178,'[1]1-BASE'!D$1:CB$65536,20,0),"")</f>
        <v>11</v>
      </c>
      <c r="P178" s="33">
        <f>IFERROR(VLOOKUP(B178,'[1]1-BASE'!D$1:CB$65536,21,0),"")</f>
        <v>11</v>
      </c>
      <c r="Q178" s="34">
        <f>IFERROR(VLOOKUP(B178,'[1]1-BASE'!D$1:DA$65536,22,0),"")</f>
        <v>0</v>
      </c>
      <c r="R178" s="34">
        <f>IFERROR(VLOOKUP(B178,'[1]1-BASE'!D$1:DA$65536,23,0),"")</f>
        <v>0</v>
      </c>
      <c r="S178" s="34">
        <f>IFERROR(VLOOKUP(B178,'[1]1-BASE'!D$1:DA$65536,24,0),"")</f>
        <v>0</v>
      </c>
      <c r="T178" s="34">
        <f>IFERROR(VLOOKUP(B178,'[1]1-BASE'!D$1:DA$65536,25,0),"")</f>
        <v>0</v>
      </c>
      <c r="U178" s="34">
        <f>IFERROR(VLOOKUP(B178,'[1]1-BASE'!D$1:DA$65536,26,0),"")</f>
        <v>0</v>
      </c>
      <c r="V178" s="34">
        <f>IFERROR(VLOOKUP(B178,'[1]1-BASE'!D$1:DA$65536,27,0),"")</f>
        <v>0</v>
      </c>
      <c r="W178" s="34">
        <f>IFERROR(VLOOKUP(B178,'[1]1-BASE'!D$1:DA$65536,28,0),"")</f>
        <v>0</v>
      </c>
      <c r="X178" s="34">
        <f>IFERROR(VLOOKUP(B178,'[1]1-BASE'!D$1:DA$65536,29,0),"")</f>
        <v>0</v>
      </c>
      <c r="Y178" s="34">
        <f>IFERROR(VLOOKUP(B178,'[1]1-BASE'!D$1:DA$65536,30,0),"")</f>
        <v>0</v>
      </c>
      <c r="Z178" s="34">
        <f>IFERROR(VLOOKUP(B178,'[1]1-BASE'!D$1:DA$65536,31,0),"")</f>
        <v>0</v>
      </c>
      <c r="AA178" s="34">
        <f>IFERROR(VLOOKUP(B178,'[1]1-BASE'!D$1:DA$65536,32,0),"")</f>
        <v>0</v>
      </c>
      <c r="AB178" s="34">
        <f>IFERROR(VLOOKUP(B178,'[1]1-BASE'!D$1:DA$65536,33,0),"")</f>
        <v>0</v>
      </c>
      <c r="AC178" s="34">
        <f>IFERROR(VLOOKUP(B178,'[1]1-BASE'!D$1:DA$65536,34,0),"")</f>
        <v>0</v>
      </c>
      <c r="AD178" s="34">
        <f>IFERROR(VLOOKUP(B178,'[1]1-BASE'!D$1:DA$65536,35,0),"")</f>
        <v>0</v>
      </c>
      <c r="AE178" s="34">
        <f>IFERROR(VLOOKUP(B178,'[1]1-BASE'!D$1:DA$65536,36,0),"")</f>
        <v>0</v>
      </c>
      <c r="AF178" s="34">
        <f>IFERROR(VLOOKUP(B178,'[1]1-BASE'!D$1:DA$65536,37,0),"")</f>
        <v>0</v>
      </c>
      <c r="AG178" s="34">
        <f>IFERROR(VLOOKUP(B178,'[1]1-BASE'!D$1:DA$65536,38,0),"")</f>
        <v>0</v>
      </c>
      <c r="AH178" s="34">
        <f>IFERROR(VLOOKUP(B178,'[1]1-BASE'!D$1:DA$65536,39,0),"")</f>
        <v>0</v>
      </c>
      <c r="AI178" s="34">
        <f>IFERROR(VLOOKUP(B178,'[1]1-BASE'!D$1:DA$65536,40,0),"")</f>
        <v>0</v>
      </c>
      <c r="AJ178" s="34">
        <f>IFERROR(VLOOKUP(B178,'[1]1-BASE'!D$1:DA$65536,41,0),"")</f>
        <v>0</v>
      </c>
      <c r="AK178" s="34">
        <f>IFERROR(VLOOKUP(B178,'[1]1-BASE'!D$1:DA$65536,42,0),"")</f>
        <v>0</v>
      </c>
      <c r="AL178" s="34">
        <f>IFERROR(VLOOKUP(B178,'[1]1-BASE'!D$1:DA$65536,43,0),"")</f>
        <v>0</v>
      </c>
      <c r="AM178" s="34">
        <f>IFERROR(VLOOKUP(B178,'[1]1-BASE'!D$1:DA$65536,44,0),"")</f>
        <v>0</v>
      </c>
      <c r="AN178" s="34">
        <f>IFERROR(VLOOKUP(B178,'[1]1-BASE'!D$1:DA$65536,45,0),"")</f>
        <v>0</v>
      </c>
      <c r="AO178" s="34">
        <f>IFERROR(VLOOKUP(B178,'[1]1-BASE'!D$1:DA$65536,46,0),"")</f>
        <v>0</v>
      </c>
      <c r="AP178" s="34">
        <f>IFERROR(VLOOKUP(B178,'[1]1-BASE'!D$1:DA$65536,47,0),"")</f>
        <v>0</v>
      </c>
      <c r="AQ178" s="34">
        <f>IFERROR(VLOOKUP(B178,'[1]1-BASE'!D$1:DA$65536,48,0),"")</f>
        <v>0</v>
      </c>
      <c r="AR178" s="34">
        <f>IFERROR(VLOOKUP(B178,'[1]1-BASE'!D$1:DA$65536,49,0),"")</f>
        <v>0</v>
      </c>
      <c r="AS178" s="34">
        <f>IFERROR(VLOOKUP(B178,'[1]1-BASE'!D$1:DA$65536,50,0),"")</f>
        <v>0</v>
      </c>
      <c r="AT178" s="34">
        <f>IFERROR(VLOOKUP(B178,'[1]1-BASE'!D$1:DA$65536,51,0),"")</f>
        <v>0</v>
      </c>
      <c r="AU178" s="34">
        <f>IFERROR(VLOOKUP(B178,'[1]1-BASE'!D$1:DA$65536,52,0),"")</f>
        <v>0</v>
      </c>
      <c r="AV178" s="34">
        <f>IFERROR(VLOOKUP(B178,'[1]1-BASE'!D$1:DA$65536,53,0),"")</f>
        <v>0</v>
      </c>
      <c r="AW178" s="34">
        <f>IFERROR(VLOOKUP(B178,'[1]1-BASE'!D$1:DA$65536,54,0),"")</f>
        <v>0</v>
      </c>
      <c r="AX178" s="34">
        <f>IFERROR(VLOOKUP(B178,'[1]1-BASE'!D$1:DA$65536,55,0),"")</f>
        <v>0</v>
      </c>
      <c r="AY178" s="34">
        <f>IFERROR(VLOOKUP(B178,'[1]1-BASE'!D$1:DA$65536,87,0),"")</f>
        <v>0</v>
      </c>
      <c r="AZ178" s="34">
        <f>IFERROR(VLOOKUP(B178,'[1]1-BASE'!D$1:DA$65536,86,0),"")</f>
        <v>0</v>
      </c>
      <c r="BA178" s="34">
        <f>IFERROR(VLOOKUP(B178,'[1]1-BASE'!D$1:DA$65536,76,0),"")</f>
        <v>0</v>
      </c>
      <c r="BB178" s="34">
        <f>IFERROR(VLOOKUP(B178,'[1]1-BASE'!D$1:DA$65536,77,0),"")</f>
        <v>0</v>
      </c>
      <c r="BC178" s="34">
        <f>IFERROR(VLOOKUP(B178,'[1]1-BASE'!D$1:DA$65536,78,0),"")</f>
        <v>0</v>
      </c>
      <c r="BD178" s="34">
        <f>IFERROR(VLOOKUP(B178,'[1]1-BASE'!D$1:DA$65536,79,0),"")</f>
        <v>0</v>
      </c>
      <c r="BE178" s="34">
        <f>IFERROR(VLOOKUP(B178,'[1]1-BASE'!D$1:DA$65536,80,0),"")</f>
        <v>0</v>
      </c>
      <c r="BF178" s="34">
        <f>IFERROR(VLOOKUP(B178,'[1]1-BASE'!D$1:DA$65536,83,0),"")</f>
        <v>0</v>
      </c>
      <c r="BG178" s="34">
        <f>IFERROR(VLOOKUP(B178,'[1]1-BASE'!D$1:DA$65536,84,0),"")</f>
        <v>0</v>
      </c>
      <c r="BH178" s="34">
        <f>IFERROR(VLOOKUP(B178,'[1]1-BASE'!D$1:DA$65536,81,0),"")</f>
        <v>0</v>
      </c>
      <c r="BI178" s="34">
        <f>IFERROR(VLOOKUP(B178,'[1]1-BASE'!D$1:DA$65536,85,0),"")</f>
        <v>0</v>
      </c>
      <c r="BJ178" s="34">
        <f>IFERROR(VLOOKUP(B178,'[1]1-BASE'!D$1:DA$65536,56,0),"")</f>
        <v>0</v>
      </c>
      <c r="BK178" s="34">
        <f>IFERROR(VLOOKUP(B178,'[1]1-BASE'!D$1:DA$65536,58,0),"")</f>
        <v>0</v>
      </c>
      <c r="BL178" s="34">
        <f>IFERROR(VLOOKUP(B178,'[1]1-BASE'!D$1:DA$65536,59,0),"")</f>
        <v>0</v>
      </c>
      <c r="BM178" s="34">
        <f>IFERROR(VLOOKUP(B178,'[1]1-BASE'!D$1:DA$65536,61,0),"")</f>
        <v>0</v>
      </c>
      <c r="BN178" s="34">
        <f>IFERROR(VLOOKUP(B178,'[1]1-BASE'!D$1:DA$65536,63,0),"")</f>
        <v>0</v>
      </c>
      <c r="BO178" s="34">
        <f>IFERROR(VLOOKUP(B178,'[1]1-BASE'!D$1:DA$65536,65,0),"")</f>
        <v>0</v>
      </c>
      <c r="BP178" s="34">
        <f>IFERROR(VLOOKUP(B178,'[1]1-BASE'!D$1:DA$65536,57,0),"")</f>
        <v>0</v>
      </c>
      <c r="BQ178" s="34">
        <f>IFERROR(VLOOKUP(B178,'[1]1-BASE'!D$1:DA$65536,60,0),"")</f>
        <v>0</v>
      </c>
      <c r="BR178" s="34">
        <f>IFERROR(VLOOKUP(B178,'[1]1-BASE'!D$1:DA$65536,62,0),"")</f>
        <v>0</v>
      </c>
      <c r="BS178" s="34">
        <f>IFERROR(VLOOKUP(B178,'[1]1-BASE'!D$1:DA$65536,64,0),"")</f>
        <v>0</v>
      </c>
      <c r="BT178" s="34">
        <f>IFERROR(VLOOKUP(B178,'[1]1-BASE'!D$1:DA$65536,66,0),"")</f>
        <v>0</v>
      </c>
      <c r="BU178" s="34">
        <f>IFERROR(VLOOKUP(B178,'[1]1-BASE'!D$1:DA$65536,67,0),"")</f>
        <v>0</v>
      </c>
      <c r="BV178" s="34">
        <f>IFERROR(VLOOKUP(B178,'[1]1-BASE'!D$1:DA$65536,68,0),"")</f>
        <v>0</v>
      </c>
      <c r="BW178" s="34">
        <f>IFERROR(VLOOKUP(B178,'[1]1-BASE'!D$1:DA$65536,69,0),"")</f>
        <v>3</v>
      </c>
      <c r="BX178" s="34">
        <f>IFERROR(VLOOKUP(B178,'[1]1-BASE'!D$1:DA$65536,70,0),"")</f>
        <v>3</v>
      </c>
      <c r="BY178" s="34">
        <f>IFERROR(VLOOKUP(B178,'[1]1-BASE'!D$1:DA$65536,71,0),"")</f>
        <v>2</v>
      </c>
      <c r="BZ178" s="34">
        <f>IFERROR(VLOOKUP(B178,'[1]1-BASE'!D$1:DA$65536,72,0),"")</f>
        <v>3</v>
      </c>
      <c r="CA178" s="34">
        <f>IFERROR(VLOOKUP(B178,'[1]1-BASE'!D$1:DA$65536,73,0),"")</f>
        <v>0</v>
      </c>
      <c r="CB178" s="34">
        <f>IFERROR(VLOOKUP(B178,'[1]1-BASE'!D$1:DA$65536,74,0),"")</f>
        <v>0</v>
      </c>
      <c r="CC178" s="34">
        <f>IFERROR(VLOOKUP(B178,'[1]1-BASE'!D$1:DA$65536,75,0),"")</f>
        <v>0</v>
      </c>
      <c r="CD178" s="34">
        <f>IFERROR(VLOOKUP(B178,'[1]1-BASE'!D$1:DA$65536,82,0),"")</f>
        <v>0</v>
      </c>
    </row>
    <row r="179" spans="1:82" s="35" customFormat="1" ht="75" customHeight="1">
      <c r="A179" s="27"/>
      <c r="B179" s="28" t="s">
        <v>282</v>
      </c>
      <c r="C179" s="29" t="str">
        <f>IFERROR(VLOOKUP(B179,'[1]1-BASE'!D$1:CB$65536,2,0),"")</f>
        <v>304M550</v>
      </c>
      <c r="D179" s="29" t="str">
        <f>IFERROR(VLOOKUP(B179,'[1]1-BASE'!D$1:CB$65536,3,0),"")</f>
        <v>APET</v>
      </c>
      <c r="E179" s="29" t="str">
        <f>IFERROR(VLOOKUP(B179,'[1]1-BASE'!D$1:CB$65536,4,0),"")</f>
        <v>936</v>
      </c>
      <c r="F179" s="29" t="str">
        <f>IFERROR(VLOOKUP(B179,'[1]1-BASE'!D$1:CB$65536,5,0),"")</f>
        <v>BLACK-WHITE-BLACK</v>
      </c>
      <c r="G179" s="27" t="str">
        <f>IFERROR(VLOOKUP(B179,'[1]1-BASE'!D$1:CB$65536,15,0),"")</f>
        <v>HIVER 2019</v>
      </c>
      <c r="H179" s="27" t="str">
        <f>IFERROR(VLOOKUP(B179,'[1]1-BASE'!D$1:CB$65536,17,0),"")</f>
        <v>MAN</v>
      </c>
      <c r="I179" s="30">
        <f>IFERROR(VLOOKUP(B179,'[1]1-BASE'!D$1:CB$65536,7,0),"")</f>
        <v>50</v>
      </c>
      <c r="J179" s="31">
        <f t="shared" si="6"/>
        <v>25</v>
      </c>
      <c r="K179" s="30">
        <f>IFERROR(VLOOKUP(B179,'[1]1-BASE'!D$1:CB$65536,8,0),"")</f>
        <v>0</v>
      </c>
      <c r="L179" s="31">
        <f t="shared" si="7"/>
        <v>0</v>
      </c>
      <c r="M179" s="29" t="str">
        <f>IFERROR(VLOOKUP(B179,'[1]1-BASE'!D$1:CB$65536,18,0),"")</f>
        <v>(vide)</v>
      </c>
      <c r="N179" s="32" t="str">
        <f>IFERROR(VLOOKUP(B179,'[1]1-BASE'!D$1:CB$65536,19,0),"")</f>
        <v>PCS</v>
      </c>
      <c r="O179" s="32">
        <f>IFERROR(VLOOKUP(B179,'[1]1-BASE'!D$1:CB$65536,20,0),"")</f>
        <v>25</v>
      </c>
      <c r="P179" s="33">
        <f>IFERROR(VLOOKUP(B179,'[1]1-BASE'!D$1:CB$65536,21,0),"")</f>
        <v>25</v>
      </c>
      <c r="Q179" s="34">
        <f>IFERROR(VLOOKUP(B179,'[1]1-BASE'!D$1:DA$65536,22,0),"")</f>
        <v>0</v>
      </c>
      <c r="R179" s="34">
        <f>IFERROR(VLOOKUP(B179,'[1]1-BASE'!D$1:DA$65536,23,0),"")</f>
        <v>0</v>
      </c>
      <c r="S179" s="34">
        <f>IFERROR(VLOOKUP(B179,'[1]1-BASE'!D$1:DA$65536,24,0),"")</f>
        <v>0</v>
      </c>
      <c r="T179" s="34">
        <f>IFERROR(VLOOKUP(B179,'[1]1-BASE'!D$1:DA$65536,25,0),"")</f>
        <v>0</v>
      </c>
      <c r="U179" s="34">
        <f>IFERROR(VLOOKUP(B179,'[1]1-BASE'!D$1:DA$65536,26,0),"")</f>
        <v>0</v>
      </c>
      <c r="V179" s="34">
        <f>IFERROR(VLOOKUP(B179,'[1]1-BASE'!D$1:DA$65536,27,0),"")</f>
        <v>0</v>
      </c>
      <c r="W179" s="34">
        <f>IFERROR(VLOOKUP(B179,'[1]1-BASE'!D$1:DA$65536,28,0),"")</f>
        <v>0</v>
      </c>
      <c r="X179" s="34">
        <f>IFERROR(VLOOKUP(B179,'[1]1-BASE'!D$1:DA$65536,29,0),"")</f>
        <v>0</v>
      </c>
      <c r="Y179" s="34">
        <f>IFERROR(VLOOKUP(B179,'[1]1-BASE'!D$1:DA$65536,30,0),"")</f>
        <v>0</v>
      </c>
      <c r="Z179" s="34">
        <f>IFERROR(VLOOKUP(B179,'[1]1-BASE'!D$1:DA$65536,31,0),"")</f>
        <v>0</v>
      </c>
      <c r="AA179" s="34">
        <f>IFERROR(VLOOKUP(B179,'[1]1-BASE'!D$1:DA$65536,32,0),"")</f>
        <v>0</v>
      </c>
      <c r="AB179" s="34">
        <f>IFERROR(VLOOKUP(B179,'[1]1-BASE'!D$1:DA$65536,33,0),"")</f>
        <v>0</v>
      </c>
      <c r="AC179" s="34">
        <f>IFERROR(VLOOKUP(B179,'[1]1-BASE'!D$1:DA$65536,34,0),"")</f>
        <v>0</v>
      </c>
      <c r="AD179" s="34">
        <f>IFERROR(VLOOKUP(B179,'[1]1-BASE'!D$1:DA$65536,35,0),"")</f>
        <v>0</v>
      </c>
      <c r="AE179" s="34">
        <f>IFERROR(VLOOKUP(B179,'[1]1-BASE'!D$1:DA$65536,36,0),"")</f>
        <v>0</v>
      </c>
      <c r="AF179" s="34">
        <f>IFERROR(VLOOKUP(B179,'[1]1-BASE'!D$1:DA$65536,37,0),"")</f>
        <v>0</v>
      </c>
      <c r="AG179" s="34">
        <f>IFERROR(VLOOKUP(B179,'[1]1-BASE'!D$1:DA$65536,38,0),"")</f>
        <v>0</v>
      </c>
      <c r="AH179" s="34">
        <f>IFERROR(VLOOKUP(B179,'[1]1-BASE'!D$1:DA$65536,39,0),"")</f>
        <v>0</v>
      </c>
      <c r="AI179" s="34">
        <f>IFERROR(VLOOKUP(B179,'[1]1-BASE'!D$1:DA$65536,40,0),"")</f>
        <v>0</v>
      </c>
      <c r="AJ179" s="34">
        <f>IFERROR(VLOOKUP(B179,'[1]1-BASE'!D$1:DA$65536,41,0),"")</f>
        <v>0</v>
      </c>
      <c r="AK179" s="34">
        <f>IFERROR(VLOOKUP(B179,'[1]1-BASE'!D$1:DA$65536,42,0),"")</f>
        <v>0</v>
      </c>
      <c r="AL179" s="34">
        <f>IFERROR(VLOOKUP(B179,'[1]1-BASE'!D$1:DA$65536,43,0),"")</f>
        <v>0</v>
      </c>
      <c r="AM179" s="34">
        <f>IFERROR(VLOOKUP(B179,'[1]1-BASE'!D$1:DA$65536,44,0),"")</f>
        <v>0</v>
      </c>
      <c r="AN179" s="34">
        <f>IFERROR(VLOOKUP(B179,'[1]1-BASE'!D$1:DA$65536,45,0),"")</f>
        <v>0</v>
      </c>
      <c r="AO179" s="34">
        <f>IFERROR(VLOOKUP(B179,'[1]1-BASE'!D$1:DA$65536,46,0),"")</f>
        <v>0</v>
      </c>
      <c r="AP179" s="34">
        <f>IFERROR(VLOOKUP(B179,'[1]1-BASE'!D$1:DA$65536,47,0),"")</f>
        <v>0</v>
      </c>
      <c r="AQ179" s="34">
        <f>IFERROR(VLOOKUP(B179,'[1]1-BASE'!D$1:DA$65536,48,0),"")</f>
        <v>0</v>
      </c>
      <c r="AR179" s="34">
        <f>IFERROR(VLOOKUP(B179,'[1]1-BASE'!D$1:DA$65536,49,0),"")</f>
        <v>0</v>
      </c>
      <c r="AS179" s="34">
        <f>IFERROR(VLOOKUP(B179,'[1]1-BASE'!D$1:DA$65536,50,0),"")</f>
        <v>0</v>
      </c>
      <c r="AT179" s="34">
        <f>IFERROR(VLOOKUP(B179,'[1]1-BASE'!D$1:DA$65536,51,0),"")</f>
        <v>0</v>
      </c>
      <c r="AU179" s="34">
        <f>IFERROR(VLOOKUP(B179,'[1]1-BASE'!D$1:DA$65536,52,0),"")</f>
        <v>0</v>
      </c>
      <c r="AV179" s="34">
        <f>IFERROR(VLOOKUP(B179,'[1]1-BASE'!D$1:DA$65536,53,0),"")</f>
        <v>0</v>
      </c>
      <c r="AW179" s="34">
        <f>IFERROR(VLOOKUP(B179,'[1]1-BASE'!D$1:DA$65536,54,0),"")</f>
        <v>0</v>
      </c>
      <c r="AX179" s="34">
        <f>IFERROR(VLOOKUP(B179,'[1]1-BASE'!D$1:DA$65536,55,0),"")</f>
        <v>0</v>
      </c>
      <c r="AY179" s="34">
        <f>IFERROR(VLOOKUP(B179,'[1]1-BASE'!D$1:DA$65536,87,0),"")</f>
        <v>0</v>
      </c>
      <c r="AZ179" s="34">
        <f>IFERROR(VLOOKUP(B179,'[1]1-BASE'!D$1:DA$65536,86,0),"")</f>
        <v>0</v>
      </c>
      <c r="BA179" s="34">
        <f>IFERROR(VLOOKUP(B179,'[1]1-BASE'!D$1:DA$65536,76,0),"")</f>
        <v>0</v>
      </c>
      <c r="BB179" s="34">
        <f>IFERROR(VLOOKUP(B179,'[1]1-BASE'!D$1:DA$65536,77,0),"")</f>
        <v>0</v>
      </c>
      <c r="BC179" s="34">
        <f>IFERROR(VLOOKUP(B179,'[1]1-BASE'!D$1:DA$65536,78,0),"")</f>
        <v>0</v>
      </c>
      <c r="BD179" s="34">
        <f>IFERROR(VLOOKUP(B179,'[1]1-BASE'!D$1:DA$65536,79,0),"")</f>
        <v>0</v>
      </c>
      <c r="BE179" s="34">
        <f>IFERROR(VLOOKUP(B179,'[1]1-BASE'!D$1:DA$65536,80,0),"")</f>
        <v>0</v>
      </c>
      <c r="BF179" s="34">
        <f>IFERROR(VLOOKUP(B179,'[1]1-BASE'!D$1:DA$65536,83,0),"")</f>
        <v>0</v>
      </c>
      <c r="BG179" s="34">
        <f>IFERROR(VLOOKUP(B179,'[1]1-BASE'!D$1:DA$65536,84,0),"")</f>
        <v>0</v>
      </c>
      <c r="BH179" s="34">
        <f>IFERROR(VLOOKUP(B179,'[1]1-BASE'!D$1:DA$65536,81,0),"")</f>
        <v>0</v>
      </c>
      <c r="BI179" s="34">
        <f>IFERROR(VLOOKUP(B179,'[1]1-BASE'!D$1:DA$65536,85,0),"")</f>
        <v>0</v>
      </c>
      <c r="BJ179" s="34">
        <f>IFERROR(VLOOKUP(B179,'[1]1-BASE'!D$1:DA$65536,56,0),"")</f>
        <v>0</v>
      </c>
      <c r="BK179" s="34">
        <f>IFERROR(VLOOKUP(B179,'[1]1-BASE'!D$1:DA$65536,58,0),"")</f>
        <v>0</v>
      </c>
      <c r="BL179" s="34">
        <f>IFERROR(VLOOKUP(B179,'[1]1-BASE'!D$1:DA$65536,59,0),"")</f>
        <v>0</v>
      </c>
      <c r="BM179" s="34">
        <f>IFERROR(VLOOKUP(B179,'[1]1-BASE'!D$1:DA$65536,61,0),"")</f>
        <v>0</v>
      </c>
      <c r="BN179" s="34">
        <f>IFERROR(VLOOKUP(B179,'[1]1-BASE'!D$1:DA$65536,63,0),"")</f>
        <v>0</v>
      </c>
      <c r="BO179" s="34">
        <f>IFERROR(VLOOKUP(B179,'[1]1-BASE'!D$1:DA$65536,65,0),"")</f>
        <v>0</v>
      </c>
      <c r="BP179" s="34">
        <f>IFERROR(VLOOKUP(B179,'[1]1-BASE'!D$1:DA$65536,57,0),"")</f>
        <v>0</v>
      </c>
      <c r="BQ179" s="34">
        <f>IFERROR(VLOOKUP(B179,'[1]1-BASE'!D$1:DA$65536,60,0),"")</f>
        <v>0</v>
      </c>
      <c r="BR179" s="34">
        <f>IFERROR(VLOOKUP(B179,'[1]1-BASE'!D$1:DA$65536,62,0),"")</f>
        <v>0</v>
      </c>
      <c r="BS179" s="34">
        <f>IFERROR(VLOOKUP(B179,'[1]1-BASE'!D$1:DA$65536,64,0),"")</f>
        <v>0</v>
      </c>
      <c r="BT179" s="34">
        <f>IFERROR(VLOOKUP(B179,'[1]1-BASE'!D$1:DA$65536,66,0),"")</f>
        <v>0</v>
      </c>
      <c r="BU179" s="34">
        <f>IFERROR(VLOOKUP(B179,'[1]1-BASE'!D$1:DA$65536,67,0),"")</f>
        <v>0</v>
      </c>
      <c r="BV179" s="34">
        <f>IFERROR(VLOOKUP(B179,'[1]1-BASE'!D$1:DA$65536,68,0),"")</f>
        <v>0</v>
      </c>
      <c r="BW179" s="34">
        <f>IFERROR(VLOOKUP(B179,'[1]1-BASE'!D$1:DA$65536,69,0),"")</f>
        <v>4</v>
      </c>
      <c r="BX179" s="34">
        <f>IFERROR(VLOOKUP(B179,'[1]1-BASE'!D$1:DA$65536,70,0),"")</f>
        <v>8</v>
      </c>
      <c r="BY179" s="34">
        <f>IFERROR(VLOOKUP(B179,'[1]1-BASE'!D$1:DA$65536,71,0),"")</f>
        <v>8</v>
      </c>
      <c r="BZ179" s="34">
        <f>IFERROR(VLOOKUP(B179,'[1]1-BASE'!D$1:DA$65536,72,0),"")</f>
        <v>1</v>
      </c>
      <c r="CA179" s="34">
        <f>IFERROR(VLOOKUP(B179,'[1]1-BASE'!D$1:DA$65536,73,0),"")</f>
        <v>4</v>
      </c>
      <c r="CB179" s="34">
        <f>IFERROR(VLOOKUP(B179,'[1]1-BASE'!D$1:DA$65536,74,0),"")</f>
        <v>0</v>
      </c>
      <c r="CC179" s="34">
        <f>IFERROR(VLOOKUP(B179,'[1]1-BASE'!D$1:DA$65536,75,0),"")</f>
        <v>0</v>
      </c>
      <c r="CD179" s="34">
        <f>IFERROR(VLOOKUP(B179,'[1]1-BASE'!D$1:DA$65536,82,0),"")</f>
        <v>0</v>
      </c>
    </row>
    <row r="180" spans="1:82" s="35" customFormat="1" ht="75" customHeight="1">
      <c r="A180" s="27"/>
      <c r="B180" s="28" t="s">
        <v>283</v>
      </c>
      <c r="C180" s="29" t="str">
        <f>IFERROR(VLOOKUP(B180,'[1]1-BASE'!D$1:CB$65536,2,0),"")</f>
        <v>304M560</v>
      </c>
      <c r="D180" s="29" t="str">
        <f>IFERROR(VLOOKUP(B180,'[1]1-BASE'!D$1:CB$65536,3,0),"")</f>
        <v>ATERI</v>
      </c>
      <c r="E180" s="29" t="str">
        <f>IFERROR(VLOOKUP(B180,'[1]1-BASE'!D$1:CB$65536,4,0),"")</f>
        <v>907</v>
      </c>
      <c r="F180" s="29" t="str">
        <f>IFERROR(VLOOKUP(B180,'[1]1-BASE'!D$1:CB$65536,5,0),"")</f>
        <v>BLUE ROYAL</v>
      </c>
      <c r="G180" s="27" t="str">
        <f>IFERROR(VLOOKUP(B180,'[1]1-BASE'!D$1:CB$65536,15,0),"")</f>
        <v>HIVER 2019</v>
      </c>
      <c r="H180" s="27" t="str">
        <f>IFERROR(VLOOKUP(B180,'[1]1-BASE'!D$1:CB$65536,17,0),"")</f>
        <v>MAN</v>
      </c>
      <c r="I180" s="30">
        <f>IFERROR(VLOOKUP(B180,'[1]1-BASE'!D$1:CB$65536,7,0),"")</f>
        <v>30</v>
      </c>
      <c r="J180" s="31">
        <f t="shared" si="6"/>
        <v>15</v>
      </c>
      <c r="K180" s="30">
        <f>IFERROR(VLOOKUP(B180,'[1]1-BASE'!D$1:CB$65536,8,0),"")</f>
        <v>0</v>
      </c>
      <c r="L180" s="31">
        <f t="shared" si="7"/>
        <v>0</v>
      </c>
      <c r="M180" s="29" t="str">
        <f>IFERROR(VLOOKUP(B180,'[1]1-BASE'!D$1:CB$65536,18,0),"")</f>
        <v>(vide)</v>
      </c>
      <c r="N180" s="32" t="str">
        <f>IFERROR(VLOOKUP(B180,'[1]1-BASE'!D$1:CB$65536,19,0),"")</f>
        <v>PCS</v>
      </c>
      <c r="O180" s="32">
        <f>IFERROR(VLOOKUP(B180,'[1]1-BASE'!D$1:CB$65536,20,0),"")</f>
        <v>27</v>
      </c>
      <c r="P180" s="33">
        <f>IFERROR(VLOOKUP(B180,'[1]1-BASE'!D$1:CB$65536,21,0),"")</f>
        <v>27</v>
      </c>
      <c r="Q180" s="34">
        <f>IFERROR(VLOOKUP(B180,'[1]1-BASE'!D$1:DA$65536,22,0),"")</f>
        <v>0</v>
      </c>
      <c r="R180" s="34">
        <f>IFERROR(VLOOKUP(B180,'[1]1-BASE'!D$1:DA$65536,23,0),"")</f>
        <v>0</v>
      </c>
      <c r="S180" s="34">
        <f>IFERROR(VLOOKUP(B180,'[1]1-BASE'!D$1:DA$65536,24,0),"")</f>
        <v>0</v>
      </c>
      <c r="T180" s="34">
        <f>IFERROR(VLOOKUP(B180,'[1]1-BASE'!D$1:DA$65536,25,0),"")</f>
        <v>0</v>
      </c>
      <c r="U180" s="34">
        <f>IFERROR(VLOOKUP(B180,'[1]1-BASE'!D$1:DA$65536,26,0),"")</f>
        <v>0</v>
      </c>
      <c r="V180" s="34">
        <f>IFERROR(VLOOKUP(B180,'[1]1-BASE'!D$1:DA$65536,27,0),"")</f>
        <v>0</v>
      </c>
      <c r="W180" s="34">
        <f>IFERROR(VLOOKUP(B180,'[1]1-BASE'!D$1:DA$65536,28,0),"")</f>
        <v>0</v>
      </c>
      <c r="X180" s="34">
        <f>IFERROR(VLOOKUP(B180,'[1]1-BASE'!D$1:DA$65536,29,0),"")</f>
        <v>0</v>
      </c>
      <c r="Y180" s="34">
        <f>IFERROR(VLOOKUP(B180,'[1]1-BASE'!D$1:DA$65536,30,0),"")</f>
        <v>0</v>
      </c>
      <c r="Z180" s="34">
        <f>IFERROR(VLOOKUP(B180,'[1]1-BASE'!D$1:DA$65536,31,0),"")</f>
        <v>0</v>
      </c>
      <c r="AA180" s="34">
        <f>IFERROR(VLOOKUP(B180,'[1]1-BASE'!D$1:DA$65536,32,0),"")</f>
        <v>0</v>
      </c>
      <c r="AB180" s="34">
        <f>IFERROR(VLOOKUP(B180,'[1]1-BASE'!D$1:DA$65536,33,0),"")</f>
        <v>0</v>
      </c>
      <c r="AC180" s="34">
        <f>IFERROR(VLOOKUP(B180,'[1]1-BASE'!D$1:DA$65536,34,0),"")</f>
        <v>0</v>
      </c>
      <c r="AD180" s="34">
        <f>IFERROR(VLOOKUP(B180,'[1]1-BASE'!D$1:DA$65536,35,0),"")</f>
        <v>0</v>
      </c>
      <c r="AE180" s="34">
        <f>IFERROR(VLOOKUP(B180,'[1]1-BASE'!D$1:DA$65536,36,0),"")</f>
        <v>0</v>
      </c>
      <c r="AF180" s="34">
        <f>IFERROR(VLOOKUP(B180,'[1]1-BASE'!D$1:DA$65536,37,0),"")</f>
        <v>0</v>
      </c>
      <c r="AG180" s="34">
        <f>IFERROR(VLOOKUP(B180,'[1]1-BASE'!D$1:DA$65536,38,0),"")</f>
        <v>0</v>
      </c>
      <c r="AH180" s="34">
        <f>IFERROR(VLOOKUP(B180,'[1]1-BASE'!D$1:DA$65536,39,0),"")</f>
        <v>0</v>
      </c>
      <c r="AI180" s="34">
        <f>IFERROR(VLOOKUP(B180,'[1]1-BASE'!D$1:DA$65536,40,0),"")</f>
        <v>0</v>
      </c>
      <c r="AJ180" s="34">
        <f>IFERROR(VLOOKUP(B180,'[1]1-BASE'!D$1:DA$65536,41,0),"")</f>
        <v>0</v>
      </c>
      <c r="AK180" s="34">
        <f>IFERROR(VLOOKUP(B180,'[1]1-BASE'!D$1:DA$65536,42,0),"")</f>
        <v>0</v>
      </c>
      <c r="AL180" s="34">
        <f>IFERROR(VLOOKUP(B180,'[1]1-BASE'!D$1:DA$65536,43,0),"")</f>
        <v>0</v>
      </c>
      <c r="AM180" s="34">
        <f>IFERROR(VLOOKUP(B180,'[1]1-BASE'!D$1:DA$65536,44,0),"")</f>
        <v>0</v>
      </c>
      <c r="AN180" s="34">
        <f>IFERROR(VLOOKUP(B180,'[1]1-BASE'!D$1:DA$65536,45,0),"")</f>
        <v>0</v>
      </c>
      <c r="AO180" s="34">
        <f>IFERROR(VLOOKUP(B180,'[1]1-BASE'!D$1:DA$65536,46,0),"")</f>
        <v>0</v>
      </c>
      <c r="AP180" s="34">
        <f>IFERROR(VLOOKUP(B180,'[1]1-BASE'!D$1:DA$65536,47,0),"")</f>
        <v>0</v>
      </c>
      <c r="AQ180" s="34">
        <f>IFERROR(VLOOKUP(B180,'[1]1-BASE'!D$1:DA$65536,48,0),"")</f>
        <v>0</v>
      </c>
      <c r="AR180" s="34">
        <f>IFERROR(VLOOKUP(B180,'[1]1-BASE'!D$1:DA$65536,49,0),"")</f>
        <v>0</v>
      </c>
      <c r="AS180" s="34">
        <f>IFERROR(VLOOKUP(B180,'[1]1-BASE'!D$1:DA$65536,50,0),"")</f>
        <v>0</v>
      </c>
      <c r="AT180" s="34">
        <f>IFERROR(VLOOKUP(B180,'[1]1-BASE'!D$1:DA$65536,51,0),"")</f>
        <v>0</v>
      </c>
      <c r="AU180" s="34">
        <f>IFERROR(VLOOKUP(B180,'[1]1-BASE'!D$1:DA$65536,52,0),"")</f>
        <v>0</v>
      </c>
      <c r="AV180" s="34">
        <f>IFERROR(VLOOKUP(B180,'[1]1-BASE'!D$1:DA$65536,53,0),"")</f>
        <v>0</v>
      </c>
      <c r="AW180" s="34">
        <f>IFERROR(VLOOKUP(B180,'[1]1-BASE'!D$1:DA$65536,54,0),"")</f>
        <v>0</v>
      </c>
      <c r="AX180" s="34">
        <f>IFERROR(VLOOKUP(B180,'[1]1-BASE'!D$1:DA$65536,55,0),"")</f>
        <v>0</v>
      </c>
      <c r="AY180" s="34">
        <f>IFERROR(VLOOKUP(B180,'[1]1-BASE'!D$1:DA$65536,87,0),"")</f>
        <v>0</v>
      </c>
      <c r="AZ180" s="34">
        <f>IFERROR(VLOOKUP(B180,'[1]1-BASE'!D$1:DA$65536,86,0),"")</f>
        <v>0</v>
      </c>
      <c r="BA180" s="34">
        <f>IFERROR(VLOOKUP(B180,'[1]1-BASE'!D$1:DA$65536,76,0),"")</f>
        <v>0</v>
      </c>
      <c r="BB180" s="34">
        <f>IFERROR(VLOOKUP(B180,'[1]1-BASE'!D$1:DA$65536,77,0),"")</f>
        <v>0</v>
      </c>
      <c r="BC180" s="34">
        <f>IFERROR(VLOOKUP(B180,'[1]1-BASE'!D$1:DA$65536,78,0),"")</f>
        <v>0</v>
      </c>
      <c r="BD180" s="34">
        <f>IFERROR(VLOOKUP(B180,'[1]1-BASE'!D$1:DA$65536,79,0),"")</f>
        <v>0</v>
      </c>
      <c r="BE180" s="34">
        <f>IFERROR(VLOOKUP(B180,'[1]1-BASE'!D$1:DA$65536,80,0),"")</f>
        <v>0</v>
      </c>
      <c r="BF180" s="34">
        <f>IFERROR(VLOOKUP(B180,'[1]1-BASE'!D$1:DA$65536,83,0),"")</f>
        <v>0</v>
      </c>
      <c r="BG180" s="34">
        <f>IFERROR(VLOOKUP(B180,'[1]1-BASE'!D$1:DA$65536,84,0),"")</f>
        <v>0</v>
      </c>
      <c r="BH180" s="34">
        <f>IFERROR(VLOOKUP(B180,'[1]1-BASE'!D$1:DA$65536,81,0),"")</f>
        <v>0</v>
      </c>
      <c r="BI180" s="34">
        <f>IFERROR(VLOOKUP(B180,'[1]1-BASE'!D$1:DA$65536,85,0),"")</f>
        <v>0</v>
      </c>
      <c r="BJ180" s="34">
        <f>IFERROR(VLOOKUP(B180,'[1]1-BASE'!D$1:DA$65536,56,0),"")</f>
        <v>0</v>
      </c>
      <c r="BK180" s="34">
        <f>IFERROR(VLOOKUP(B180,'[1]1-BASE'!D$1:DA$65536,58,0),"")</f>
        <v>0</v>
      </c>
      <c r="BL180" s="34">
        <f>IFERROR(VLOOKUP(B180,'[1]1-BASE'!D$1:DA$65536,59,0),"")</f>
        <v>0</v>
      </c>
      <c r="BM180" s="34">
        <f>IFERROR(VLOOKUP(B180,'[1]1-BASE'!D$1:DA$65536,61,0),"")</f>
        <v>0</v>
      </c>
      <c r="BN180" s="34">
        <f>IFERROR(VLOOKUP(B180,'[1]1-BASE'!D$1:DA$65536,63,0),"")</f>
        <v>0</v>
      </c>
      <c r="BO180" s="34">
        <f>IFERROR(VLOOKUP(B180,'[1]1-BASE'!D$1:DA$65536,65,0),"")</f>
        <v>0</v>
      </c>
      <c r="BP180" s="34">
        <f>IFERROR(VLOOKUP(B180,'[1]1-BASE'!D$1:DA$65536,57,0),"")</f>
        <v>0</v>
      </c>
      <c r="BQ180" s="34">
        <f>IFERROR(VLOOKUP(B180,'[1]1-BASE'!D$1:DA$65536,60,0),"")</f>
        <v>0</v>
      </c>
      <c r="BR180" s="34">
        <f>IFERROR(VLOOKUP(B180,'[1]1-BASE'!D$1:DA$65536,62,0),"")</f>
        <v>0</v>
      </c>
      <c r="BS180" s="34">
        <f>IFERROR(VLOOKUP(B180,'[1]1-BASE'!D$1:DA$65536,64,0),"")</f>
        <v>0</v>
      </c>
      <c r="BT180" s="34">
        <f>IFERROR(VLOOKUP(B180,'[1]1-BASE'!D$1:DA$65536,66,0),"")</f>
        <v>0</v>
      </c>
      <c r="BU180" s="34">
        <f>IFERROR(VLOOKUP(B180,'[1]1-BASE'!D$1:DA$65536,67,0),"")</f>
        <v>0</v>
      </c>
      <c r="BV180" s="34">
        <f>IFERROR(VLOOKUP(B180,'[1]1-BASE'!D$1:DA$65536,68,0),"")</f>
        <v>0</v>
      </c>
      <c r="BW180" s="34">
        <f>IFERROR(VLOOKUP(B180,'[1]1-BASE'!D$1:DA$65536,69,0),"")</f>
        <v>9</v>
      </c>
      <c r="BX180" s="34">
        <f>IFERROR(VLOOKUP(B180,'[1]1-BASE'!D$1:DA$65536,70,0),"")</f>
        <v>8</v>
      </c>
      <c r="BY180" s="34">
        <f>IFERROR(VLOOKUP(B180,'[1]1-BASE'!D$1:DA$65536,71,0),"")</f>
        <v>4</v>
      </c>
      <c r="BZ180" s="34">
        <f>IFERROR(VLOOKUP(B180,'[1]1-BASE'!D$1:DA$65536,72,0),"")</f>
        <v>6</v>
      </c>
      <c r="CA180" s="34">
        <f>IFERROR(VLOOKUP(B180,'[1]1-BASE'!D$1:DA$65536,73,0),"")</f>
        <v>0</v>
      </c>
      <c r="CB180" s="34">
        <f>IFERROR(VLOOKUP(B180,'[1]1-BASE'!D$1:DA$65536,74,0),"")</f>
        <v>0</v>
      </c>
      <c r="CC180" s="34">
        <f>IFERROR(VLOOKUP(B180,'[1]1-BASE'!D$1:DA$65536,75,0),"")</f>
        <v>0</v>
      </c>
      <c r="CD180" s="34">
        <f>IFERROR(VLOOKUP(B180,'[1]1-BASE'!D$1:DA$65536,82,0),"")</f>
        <v>0</v>
      </c>
    </row>
    <row r="181" spans="1:82" s="35" customFormat="1" ht="75" customHeight="1">
      <c r="A181" s="27"/>
      <c r="B181" s="28" t="s">
        <v>284</v>
      </c>
      <c r="C181" s="29" t="str">
        <f>IFERROR(VLOOKUP(B181,'[1]1-BASE'!D$1:CB$65536,2,0),"")</f>
        <v>304M560</v>
      </c>
      <c r="D181" s="29" t="str">
        <f>IFERROR(VLOOKUP(B181,'[1]1-BASE'!D$1:CB$65536,3,0),"")</f>
        <v>ATERI</v>
      </c>
      <c r="E181" s="29" t="str">
        <f>IFERROR(VLOOKUP(B181,'[1]1-BASE'!D$1:CB$65536,4,0),"")</f>
        <v>916</v>
      </c>
      <c r="F181" s="29" t="str">
        <f>IFERROR(VLOOKUP(B181,'[1]1-BASE'!D$1:CB$65536,5,0),"")</f>
        <v>WHITE-BLACK-WHITE</v>
      </c>
      <c r="G181" s="27" t="str">
        <f>IFERROR(VLOOKUP(B181,'[1]1-BASE'!D$1:CB$65536,15,0),"")</f>
        <v>HIVER 2019</v>
      </c>
      <c r="H181" s="27" t="str">
        <f>IFERROR(VLOOKUP(B181,'[1]1-BASE'!D$1:CB$65536,17,0),"")</f>
        <v>MAN</v>
      </c>
      <c r="I181" s="30">
        <f>IFERROR(VLOOKUP(B181,'[1]1-BASE'!D$1:CB$65536,7,0),"")</f>
        <v>30</v>
      </c>
      <c r="J181" s="31">
        <f t="shared" si="6"/>
        <v>15</v>
      </c>
      <c r="K181" s="30">
        <f>IFERROR(VLOOKUP(B181,'[1]1-BASE'!D$1:CB$65536,8,0),"")</f>
        <v>0</v>
      </c>
      <c r="L181" s="31">
        <f t="shared" si="7"/>
        <v>0</v>
      </c>
      <c r="M181" s="29" t="str">
        <f>IFERROR(VLOOKUP(B181,'[1]1-BASE'!D$1:CB$65536,18,0),"")</f>
        <v>(vide)</v>
      </c>
      <c r="N181" s="32" t="str">
        <f>IFERROR(VLOOKUP(B181,'[1]1-BASE'!D$1:CB$65536,19,0),"")</f>
        <v>PCS</v>
      </c>
      <c r="O181" s="32">
        <f>IFERROR(VLOOKUP(B181,'[1]1-BASE'!D$1:CB$65536,20,0),"")</f>
        <v>30</v>
      </c>
      <c r="P181" s="33">
        <f>IFERROR(VLOOKUP(B181,'[1]1-BASE'!D$1:CB$65536,21,0),"")</f>
        <v>30</v>
      </c>
      <c r="Q181" s="34">
        <f>IFERROR(VLOOKUP(B181,'[1]1-BASE'!D$1:DA$65536,22,0),"")</f>
        <v>0</v>
      </c>
      <c r="R181" s="34">
        <f>IFERROR(VLOOKUP(B181,'[1]1-BASE'!D$1:DA$65536,23,0),"")</f>
        <v>0</v>
      </c>
      <c r="S181" s="34">
        <f>IFERROR(VLOOKUP(B181,'[1]1-BASE'!D$1:DA$65536,24,0),"")</f>
        <v>0</v>
      </c>
      <c r="T181" s="34">
        <f>IFERROR(VLOOKUP(B181,'[1]1-BASE'!D$1:DA$65536,25,0),"")</f>
        <v>0</v>
      </c>
      <c r="U181" s="34">
        <f>IFERROR(VLOOKUP(B181,'[1]1-BASE'!D$1:DA$65536,26,0),"")</f>
        <v>0</v>
      </c>
      <c r="V181" s="34">
        <f>IFERROR(VLOOKUP(B181,'[1]1-BASE'!D$1:DA$65536,27,0),"")</f>
        <v>0</v>
      </c>
      <c r="W181" s="34">
        <f>IFERROR(VLOOKUP(B181,'[1]1-BASE'!D$1:DA$65536,28,0),"")</f>
        <v>0</v>
      </c>
      <c r="X181" s="34">
        <f>IFERROR(VLOOKUP(B181,'[1]1-BASE'!D$1:DA$65536,29,0),"")</f>
        <v>0</v>
      </c>
      <c r="Y181" s="34">
        <f>IFERROR(VLOOKUP(B181,'[1]1-BASE'!D$1:DA$65536,30,0),"")</f>
        <v>0</v>
      </c>
      <c r="Z181" s="34">
        <f>IFERROR(VLOOKUP(B181,'[1]1-BASE'!D$1:DA$65536,31,0),"")</f>
        <v>0</v>
      </c>
      <c r="AA181" s="34">
        <f>IFERROR(VLOOKUP(B181,'[1]1-BASE'!D$1:DA$65536,32,0),"")</f>
        <v>0</v>
      </c>
      <c r="AB181" s="34">
        <f>IFERROR(VLOOKUP(B181,'[1]1-BASE'!D$1:DA$65536,33,0),"")</f>
        <v>0</v>
      </c>
      <c r="AC181" s="34">
        <f>IFERROR(VLOOKUP(B181,'[1]1-BASE'!D$1:DA$65536,34,0),"")</f>
        <v>0</v>
      </c>
      <c r="AD181" s="34">
        <f>IFERROR(VLOOKUP(B181,'[1]1-BASE'!D$1:DA$65536,35,0),"")</f>
        <v>0</v>
      </c>
      <c r="AE181" s="34">
        <f>IFERROR(VLOOKUP(B181,'[1]1-BASE'!D$1:DA$65536,36,0),"")</f>
        <v>0</v>
      </c>
      <c r="AF181" s="34">
        <f>IFERROR(VLOOKUP(B181,'[1]1-BASE'!D$1:DA$65536,37,0),"")</f>
        <v>0</v>
      </c>
      <c r="AG181" s="34">
        <f>IFERROR(VLOOKUP(B181,'[1]1-BASE'!D$1:DA$65536,38,0),"")</f>
        <v>0</v>
      </c>
      <c r="AH181" s="34">
        <f>IFERROR(VLOOKUP(B181,'[1]1-BASE'!D$1:DA$65536,39,0),"")</f>
        <v>0</v>
      </c>
      <c r="AI181" s="34">
        <f>IFERROR(VLOOKUP(B181,'[1]1-BASE'!D$1:DA$65536,40,0),"")</f>
        <v>0</v>
      </c>
      <c r="AJ181" s="34">
        <f>IFERROR(VLOOKUP(B181,'[1]1-BASE'!D$1:DA$65536,41,0),"")</f>
        <v>0</v>
      </c>
      <c r="AK181" s="34">
        <f>IFERROR(VLOOKUP(B181,'[1]1-BASE'!D$1:DA$65536,42,0),"")</f>
        <v>0</v>
      </c>
      <c r="AL181" s="34">
        <f>IFERROR(VLOOKUP(B181,'[1]1-BASE'!D$1:DA$65536,43,0),"")</f>
        <v>0</v>
      </c>
      <c r="AM181" s="34">
        <f>IFERROR(VLOOKUP(B181,'[1]1-BASE'!D$1:DA$65536,44,0),"")</f>
        <v>0</v>
      </c>
      <c r="AN181" s="34">
        <f>IFERROR(VLOOKUP(B181,'[1]1-BASE'!D$1:DA$65536,45,0),"")</f>
        <v>0</v>
      </c>
      <c r="AO181" s="34">
        <f>IFERROR(VLOOKUP(B181,'[1]1-BASE'!D$1:DA$65536,46,0),"")</f>
        <v>0</v>
      </c>
      <c r="AP181" s="34">
        <f>IFERROR(VLOOKUP(B181,'[1]1-BASE'!D$1:DA$65536,47,0),"")</f>
        <v>0</v>
      </c>
      <c r="AQ181" s="34">
        <f>IFERROR(VLOOKUP(B181,'[1]1-BASE'!D$1:DA$65536,48,0),"")</f>
        <v>0</v>
      </c>
      <c r="AR181" s="34">
        <f>IFERROR(VLOOKUP(B181,'[1]1-BASE'!D$1:DA$65536,49,0),"")</f>
        <v>0</v>
      </c>
      <c r="AS181" s="34">
        <f>IFERROR(VLOOKUP(B181,'[1]1-BASE'!D$1:DA$65536,50,0),"")</f>
        <v>0</v>
      </c>
      <c r="AT181" s="34">
        <f>IFERROR(VLOOKUP(B181,'[1]1-BASE'!D$1:DA$65536,51,0),"")</f>
        <v>0</v>
      </c>
      <c r="AU181" s="34">
        <f>IFERROR(VLOOKUP(B181,'[1]1-BASE'!D$1:DA$65536,52,0),"")</f>
        <v>0</v>
      </c>
      <c r="AV181" s="34">
        <f>IFERROR(VLOOKUP(B181,'[1]1-BASE'!D$1:DA$65536,53,0),"")</f>
        <v>0</v>
      </c>
      <c r="AW181" s="34">
        <f>IFERROR(VLOOKUP(B181,'[1]1-BASE'!D$1:DA$65536,54,0),"")</f>
        <v>0</v>
      </c>
      <c r="AX181" s="34">
        <f>IFERROR(VLOOKUP(B181,'[1]1-BASE'!D$1:DA$65536,55,0),"")</f>
        <v>0</v>
      </c>
      <c r="AY181" s="34">
        <f>IFERROR(VLOOKUP(B181,'[1]1-BASE'!D$1:DA$65536,87,0),"")</f>
        <v>0</v>
      </c>
      <c r="AZ181" s="34">
        <f>IFERROR(VLOOKUP(B181,'[1]1-BASE'!D$1:DA$65536,86,0),"")</f>
        <v>0</v>
      </c>
      <c r="BA181" s="34">
        <f>IFERROR(VLOOKUP(B181,'[1]1-BASE'!D$1:DA$65536,76,0),"")</f>
        <v>0</v>
      </c>
      <c r="BB181" s="34">
        <f>IFERROR(VLOOKUP(B181,'[1]1-BASE'!D$1:DA$65536,77,0),"")</f>
        <v>0</v>
      </c>
      <c r="BC181" s="34">
        <f>IFERROR(VLOOKUP(B181,'[1]1-BASE'!D$1:DA$65536,78,0),"")</f>
        <v>0</v>
      </c>
      <c r="BD181" s="34">
        <f>IFERROR(VLOOKUP(B181,'[1]1-BASE'!D$1:DA$65536,79,0),"")</f>
        <v>0</v>
      </c>
      <c r="BE181" s="34">
        <f>IFERROR(VLOOKUP(B181,'[1]1-BASE'!D$1:DA$65536,80,0),"")</f>
        <v>0</v>
      </c>
      <c r="BF181" s="34">
        <f>IFERROR(VLOOKUP(B181,'[1]1-BASE'!D$1:DA$65536,83,0),"")</f>
        <v>0</v>
      </c>
      <c r="BG181" s="34">
        <f>IFERROR(VLOOKUP(B181,'[1]1-BASE'!D$1:DA$65536,84,0),"")</f>
        <v>0</v>
      </c>
      <c r="BH181" s="34">
        <f>IFERROR(VLOOKUP(B181,'[1]1-BASE'!D$1:DA$65536,81,0),"")</f>
        <v>0</v>
      </c>
      <c r="BI181" s="34">
        <f>IFERROR(VLOOKUP(B181,'[1]1-BASE'!D$1:DA$65536,85,0),"")</f>
        <v>0</v>
      </c>
      <c r="BJ181" s="34">
        <f>IFERROR(VLOOKUP(B181,'[1]1-BASE'!D$1:DA$65536,56,0),"")</f>
        <v>0</v>
      </c>
      <c r="BK181" s="34">
        <f>IFERROR(VLOOKUP(B181,'[1]1-BASE'!D$1:DA$65536,58,0),"")</f>
        <v>0</v>
      </c>
      <c r="BL181" s="34">
        <f>IFERROR(VLOOKUP(B181,'[1]1-BASE'!D$1:DA$65536,59,0),"")</f>
        <v>0</v>
      </c>
      <c r="BM181" s="34">
        <f>IFERROR(VLOOKUP(B181,'[1]1-BASE'!D$1:DA$65536,61,0),"")</f>
        <v>0</v>
      </c>
      <c r="BN181" s="34">
        <f>IFERROR(VLOOKUP(B181,'[1]1-BASE'!D$1:DA$65536,63,0),"")</f>
        <v>0</v>
      </c>
      <c r="BO181" s="34">
        <f>IFERROR(VLOOKUP(B181,'[1]1-BASE'!D$1:DA$65536,65,0),"")</f>
        <v>0</v>
      </c>
      <c r="BP181" s="34">
        <f>IFERROR(VLOOKUP(B181,'[1]1-BASE'!D$1:DA$65536,57,0),"")</f>
        <v>0</v>
      </c>
      <c r="BQ181" s="34">
        <f>IFERROR(VLOOKUP(B181,'[1]1-BASE'!D$1:DA$65536,60,0),"")</f>
        <v>0</v>
      </c>
      <c r="BR181" s="34">
        <f>IFERROR(VLOOKUP(B181,'[1]1-BASE'!D$1:DA$65536,62,0),"")</f>
        <v>0</v>
      </c>
      <c r="BS181" s="34">
        <f>IFERROR(VLOOKUP(B181,'[1]1-BASE'!D$1:DA$65536,64,0),"")</f>
        <v>0</v>
      </c>
      <c r="BT181" s="34">
        <f>IFERROR(VLOOKUP(B181,'[1]1-BASE'!D$1:DA$65536,66,0),"")</f>
        <v>0</v>
      </c>
      <c r="BU181" s="34">
        <f>IFERROR(VLOOKUP(B181,'[1]1-BASE'!D$1:DA$65536,67,0),"")</f>
        <v>0</v>
      </c>
      <c r="BV181" s="34">
        <f>IFERROR(VLOOKUP(B181,'[1]1-BASE'!D$1:DA$65536,68,0),"")</f>
        <v>0</v>
      </c>
      <c r="BW181" s="34">
        <f>IFERROR(VLOOKUP(B181,'[1]1-BASE'!D$1:DA$65536,69,0),"")</f>
        <v>5</v>
      </c>
      <c r="BX181" s="34">
        <f>IFERROR(VLOOKUP(B181,'[1]1-BASE'!D$1:DA$65536,70,0),"")</f>
        <v>7</v>
      </c>
      <c r="BY181" s="34">
        <f>IFERROR(VLOOKUP(B181,'[1]1-BASE'!D$1:DA$65536,71,0),"")</f>
        <v>5</v>
      </c>
      <c r="BZ181" s="34">
        <f>IFERROR(VLOOKUP(B181,'[1]1-BASE'!D$1:DA$65536,72,0),"")</f>
        <v>10</v>
      </c>
      <c r="CA181" s="34">
        <f>IFERROR(VLOOKUP(B181,'[1]1-BASE'!D$1:DA$65536,73,0),"")</f>
        <v>3</v>
      </c>
      <c r="CB181" s="34">
        <f>IFERROR(VLOOKUP(B181,'[1]1-BASE'!D$1:DA$65536,74,0),"")</f>
        <v>0</v>
      </c>
      <c r="CC181" s="34">
        <f>IFERROR(VLOOKUP(B181,'[1]1-BASE'!D$1:DA$65536,75,0),"")</f>
        <v>0</v>
      </c>
      <c r="CD181" s="34">
        <f>IFERROR(VLOOKUP(B181,'[1]1-BASE'!D$1:DA$65536,82,0),"")</f>
        <v>0</v>
      </c>
    </row>
    <row r="182" spans="1:82" s="35" customFormat="1" ht="75" customHeight="1">
      <c r="A182" s="27"/>
      <c r="B182" s="28" t="s">
        <v>285</v>
      </c>
      <c r="C182" s="29" t="str">
        <f>IFERROR(VLOOKUP(B182,'[1]1-BASE'!D$1:CB$65536,2,0),"")</f>
        <v>304M560</v>
      </c>
      <c r="D182" s="29" t="str">
        <f>IFERROR(VLOOKUP(B182,'[1]1-BASE'!D$1:CB$65536,3,0),"")</f>
        <v>ATERI</v>
      </c>
      <c r="E182" s="29" t="str">
        <f>IFERROR(VLOOKUP(B182,'[1]1-BASE'!D$1:CB$65536,4,0),"")</f>
        <v>935</v>
      </c>
      <c r="F182" s="29" t="str">
        <f>IFERROR(VLOOKUP(B182,'[1]1-BASE'!D$1:CB$65536,5,0),"")</f>
        <v>RED-WHITE-BLACK</v>
      </c>
      <c r="G182" s="27" t="str">
        <f>IFERROR(VLOOKUP(B182,'[1]1-BASE'!D$1:CB$65536,15,0),"")</f>
        <v>HIVER 2019</v>
      </c>
      <c r="H182" s="27" t="str">
        <f>IFERROR(VLOOKUP(B182,'[1]1-BASE'!D$1:CB$65536,17,0),"")</f>
        <v>MAN</v>
      </c>
      <c r="I182" s="30">
        <f>IFERROR(VLOOKUP(B182,'[1]1-BASE'!D$1:CB$65536,7,0),"")</f>
        <v>30</v>
      </c>
      <c r="J182" s="31">
        <f t="shared" si="6"/>
        <v>15</v>
      </c>
      <c r="K182" s="30">
        <f>IFERROR(VLOOKUP(B182,'[1]1-BASE'!D$1:CB$65536,8,0),"")</f>
        <v>0</v>
      </c>
      <c r="L182" s="31">
        <f t="shared" si="7"/>
        <v>0</v>
      </c>
      <c r="M182" s="29" t="str">
        <f>IFERROR(VLOOKUP(B182,'[1]1-BASE'!D$1:CB$65536,18,0),"")</f>
        <v>(vide)</v>
      </c>
      <c r="N182" s="32" t="str">
        <f>IFERROR(VLOOKUP(B182,'[1]1-BASE'!D$1:CB$65536,19,0),"")</f>
        <v>PCS</v>
      </c>
      <c r="O182" s="32">
        <f>IFERROR(VLOOKUP(B182,'[1]1-BASE'!D$1:CB$65536,20,0),"")</f>
        <v>23</v>
      </c>
      <c r="P182" s="33">
        <f>IFERROR(VLOOKUP(B182,'[1]1-BASE'!D$1:CB$65536,21,0),"")</f>
        <v>23</v>
      </c>
      <c r="Q182" s="34">
        <f>IFERROR(VLOOKUP(B182,'[1]1-BASE'!D$1:DA$65536,22,0),"")</f>
        <v>0</v>
      </c>
      <c r="R182" s="34">
        <f>IFERROR(VLOOKUP(B182,'[1]1-BASE'!D$1:DA$65536,23,0),"")</f>
        <v>0</v>
      </c>
      <c r="S182" s="34">
        <f>IFERROR(VLOOKUP(B182,'[1]1-BASE'!D$1:DA$65536,24,0),"")</f>
        <v>0</v>
      </c>
      <c r="T182" s="34">
        <f>IFERROR(VLOOKUP(B182,'[1]1-BASE'!D$1:DA$65536,25,0),"")</f>
        <v>0</v>
      </c>
      <c r="U182" s="34">
        <f>IFERROR(VLOOKUP(B182,'[1]1-BASE'!D$1:DA$65536,26,0),"")</f>
        <v>0</v>
      </c>
      <c r="V182" s="34">
        <f>IFERROR(VLOOKUP(B182,'[1]1-BASE'!D$1:DA$65536,27,0),"")</f>
        <v>0</v>
      </c>
      <c r="W182" s="34">
        <f>IFERROR(VLOOKUP(B182,'[1]1-BASE'!D$1:DA$65536,28,0),"")</f>
        <v>0</v>
      </c>
      <c r="X182" s="34">
        <f>IFERROR(VLOOKUP(B182,'[1]1-BASE'!D$1:DA$65536,29,0),"")</f>
        <v>0</v>
      </c>
      <c r="Y182" s="34">
        <f>IFERROR(VLOOKUP(B182,'[1]1-BASE'!D$1:DA$65536,30,0),"")</f>
        <v>0</v>
      </c>
      <c r="Z182" s="34">
        <f>IFERROR(VLOOKUP(B182,'[1]1-BASE'!D$1:DA$65536,31,0),"")</f>
        <v>0</v>
      </c>
      <c r="AA182" s="34">
        <f>IFERROR(VLOOKUP(B182,'[1]1-BASE'!D$1:DA$65536,32,0),"")</f>
        <v>0</v>
      </c>
      <c r="AB182" s="34">
        <f>IFERROR(VLOOKUP(B182,'[1]1-BASE'!D$1:DA$65536,33,0),"")</f>
        <v>0</v>
      </c>
      <c r="AC182" s="34">
        <f>IFERROR(VLOOKUP(B182,'[1]1-BASE'!D$1:DA$65536,34,0),"")</f>
        <v>0</v>
      </c>
      <c r="AD182" s="34">
        <f>IFERROR(VLOOKUP(B182,'[1]1-BASE'!D$1:DA$65536,35,0),"")</f>
        <v>0</v>
      </c>
      <c r="AE182" s="34">
        <f>IFERROR(VLOOKUP(B182,'[1]1-BASE'!D$1:DA$65536,36,0),"")</f>
        <v>0</v>
      </c>
      <c r="AF182" s="34">
        <f>IFERROR(VLOOKUP(B182,'[1]1-BASE'!D$1:DA$65536,37,0),"")</f>
        <v>0</v>
      </c>
      <c r="AG182" s="34">
        <f>IFERROR(VLOOKUP(B182,'[1]1-BASE'!D$1:DA$65536,38,0),"")</f>
        <v>0</v>
      </c>
      <c r="AH182" s="34">
        <f>IFERROR(VLOOKUP(B182,'[1]1-BASE'!D$1:DA$65536,39,0),"")</f>
        <v>0</v>
      </c>
      <c r="AI182" s="34">
        <f>IFERROR(VLOOKUP(B182,'[1]1-BASE'!D$1:DA$65536,40,0),"")</f>
        <v>0</v>
      </c>
      <c r="AJ182" s="34">
        <f>IFERROR(VLOOKUP(B182,'[1]1-BASE'!D$1:DA$65536,41,0),"")</f>
        <v>0</v>
      </c>
      <c r="AK182" s="34">
        <f>IFERROR(VLOOKUP(B182,'[1]1-BASE'!D$1:DA$65536,42,0),"")</f>
        <v>0</v>
      </c>
      <c r="AL182" s="34">
        <f>IFERROR(VLOOKUP(B182,'[1]1-BASE'!D$1:DA$65536,43,0),"")</f>
        <v>0</v>
      </c>
      <c r="AM182" s="34">
        <f>IFERROR(VLOOKUP(B182,'[1]1-BASE'!D$1:DA$65536,44,0),"")</f>
        <v>0</v>
      </c>
      <c r="AN182" s="34">
        <f>IFERROR(VLOOKUP(B182,'[1]1-BASE'!D$1:DA$65536,45,0),"")</f>
        <v>0</v>
      </c>
      <c r="AO182" s="34">
        <f>IFERROR(VLOOKUP(B182,'[1]1-BASE'!D$1:DA$65536,46,0),"")</f>
        <v>0</v>
      </c>
      <c r="AP182" s="34">
        <f>IFERROR(VLOOKUP(B182,'[1]1-BASE'!D$1:DA$65536,47,0),"")</f>
        <v>0</v>
      </c>
      <c r="AQ182" s="34">
        <f>IFERROR(VLOOKUP(B182,'[1]1-BASE'!D$1:DA$65536,48,0),"")</f>
        <v>0</v>
      </c>
      <c r="AR182" s="34">
        <f>IFERROR(VLOOKUP(B182,'[1]1-BASE'!D$1:DA$65536,49,0),"")</f>
        <v>0</v>
      </c>
      <c r="AS182" s="34">
        <f>IFERROR(VLOOKUP(B182,'[1]1-BASE'!D$1:DA$65536,50,0),"")</f>
        <v>0</v>
      </c>
      <c r="AT182" s="34">
        <f>IFERROR(VLOOKUP(B182,'[1]1-BASE'!D$1:DA$65536,51,0),"")</f>
        <v>0</v>
      </c>
      <c r="AU182" s="34">
        <f>IFERROR(VLOOKUP(B182,'[1]1-BASE'!D$1:DA$65536,52,0),"")</f>
        <v>0</v>
      </c>
      <c r="AV182" s="34">
        <f>IFERROR(VLOOKUP(B182,'[1]1-BASE'!D$1:DA$65536,53,0),"")</f>
        <v>0</v>
      </c>
      <c r="AW182" s="34">
        <f>IFERROR(VLOOKUP(B182,'[1]1-BASE'!D$1:DA$65536,54,0),"")</f>
        <v>0</v>
      </c>
      <c r="AX182" s="34">
        <f>IFERROR(VLOOKUP(B182,'[1]1-BASE'!D$1:DA$65536,55,0),"")</f>
        <v>0</v>
      </c>
      <c r="AY182" s="34">
        <f>IFERROR(VLOOKUP(B182,'[1]1-BASE'!D$1:DA$65536,87,0),"")</f>
        <v>0</v>
      </c>
      <c r="AZ182" s="34">
        <f>IFERROR(VLOOKUP(B182,'[1]1-BASE'!D$1:DA$65536,86,0),"")</f>
        <v>0</v>
      </c>
      <c r="BA182" s="34">
        <f>IFERROR(VLOOKUP(B182,'[1]1-BASE'!D$1:DA$65536,76,0),"")</f>
        <v>0</v>
      </c>
      <c r="BB182" s="34">
        <f>IFERROR(VLOOKUP(B182,'[1]1-BASE'!D$1:DA$65536,77,0),"")</f>
        <v>0</v>
      </c>
      <c r="BC182" s="34">
        <f>IFERROR(VLOOKUP(B182,'[1]1-BASE'!D$1:DA$65536,78,0),"")</f>
        <v>0</v>
      </c>
      <c r="BD182" s="34">
        <f>IFERROR(VLOOKUP(B182,'[1]1-BASE'!D$1:DA$65536,79,0),"")</f>
        <v>0</v>
      </c>
      <c r="BE182" s="34">
        <f>IFERROR(VLOOKUP(B182,'[1]1-BASE'!D$1:DA$65536,80,0),"")</f>
        <v>0</v>
      </c>
      <c r="BF182" s="34">
        <f>IFERROR(VLOOKUP(B182,'[1]1-BASE'!D$1:DA$65536,83,0),"")</f>
        <v>0</v>
      </c>
      <c r="BG182" s="34">
        <f>IFERROR(VLOOKUP(B182,'[1]1-BASE'!D$1:DA$65536,84,0),"")</f>
        <v>0</v>
      </c>
      <c r="BH182" s="34">
        <f>IFERROR(VLOOKUP(B182,'[1]1-BASE'!D$1:DA$65536,81,0),"")</f>
        <v>0</v>
      </c>
      <c r="BI182" s="34">
        <f>IFERROR(VLOOKUP(B182,'[1]1-BASE'!D$1:DA$65536,85,0),"")</f>
        <v>0</v>
      </c>
      <c r="BJ182" s="34">
        <f>IFERROR(VLOOKUP(B182,'[1]1-BASE'!D$1:DA$65536,56,0),"")</f>
        <v>0</v>
      </c>
      <c r="BK182" s="34">
        <f>IFERROR(VLOOKUP(B182,'[1]1-BASE'!D$1:DA$65536,58,0),"")</f>
        <v>0</v>
      </c>
      <c r="BL182" s="34">
        <f>IFERROR(VLOOKUP(B182,'[1]1-BASE'!D$1:DA$65536,59,0),"")</f>
        <v>0</v>
      </c>
      <c r="BM182" s="34">
        <f>IFERROR(VLOOKUP(B182,'[1]1-BASE'!D$1:DA$65536,61,0),"")</f>
        <v>0</v>
      </c>
      <c r="BN182" s="34">
        <f>IFERROR(VLOOKUP(B182,'[1]1-BASE'!D$1:DA$65536,63,0),"")</f>
        <v>0</v>
      </c>
      <c r="BO182" s="34">
        <f>IFERROR(VLOOKUP(B182,'[1]1-BASE'!D$1:DA$65536,65,0),"")</f>
        <v>0</v>
      </c>
      <c r="BP182" s="34">
        <f>IFERROR(VLOOKUP(B182,'[1]1-BASE'!D$1:DA$65536,57,0),"")</f>
        <v>0</v>
      </c>
      <c r="BQ182" s="34">
        <f>IFERROR(VLOOKUP(B182,'[1]1-BASE'!D$1:DA$65536,60,0),"")</f>
        <v>0</v>
      </c>
      <c r="BR182" s="34">
        <f>IFERROR(VLOOKUP(B182,'[1]1-BASE'!D$1:DA$65536,62,0),"")</f>
        <v>0</v>
      </c>
      <c r="BS182" s="34">
        <f>IFERROR(VLOOKUP(B182,'[1]1-BASE'!D$1:DA$65536,64,0),"")</f>
        <v>0</v>
      </c>
      <c r="BT182" s="34">
        <f>IFERROR(VLOOKUP(B182,'[1]1-BASE'!D$1:DA$65536,66,0),"")</f>
        <v>0</v>
      </c>
      <c r="BU182" s="34">
        <f>IFERROR(VLOOKUP(B182,'[1]1-BASE'!D$1:DA$65536,67,0),"")</f>
        <v>0</v>
      </c>
      <c r="BV182" s="34">
        <f>IFERROR(VLOOKUP(B182,'[1]1-BASE'!D$1:DA$65536,68,0),"")</f>
        <v>0</v>
      </c>
      <c r="BW182" s="34">
        <f>IFERROR(VLOOKUP(B182,'[1]1-BASE'!D$1:DA$65536,69,0),"")</f>
        <v>6</v>
      </c>
      <c r="BX182" s="34">
        <f>IFERROR(VLOOKUP(B182,'[1]1-BASE'!D$1:DA$65536,70,0),"")</f>
        <v>2</v>
      </c>
      <c r="BY182" s="34">
        <f>IFERROR(VLOOKUP(B182,'[1]1-BASE'!D$1:DA$65536,71,0),"")</f>
        <v>8</v>
      </c>
      <c r="BZ182" s="34">
        <f>IFERROR(VLOOKUP(B182,'[1]1-BASE'!D$1:DA$65536,72,0),"")</f>
        <v>7</v>
      </c>
      <c r="CA182" s="34">
        <f>IFERROR(VLOOKUP(B182,'[1]1-BASE'!D$1:DA$65536,73,0),"")</f>
        <v>0</v>
      </c>
      <c r="CB182" s="34">
        <f>IFERROR(VLOOKUP(B182,'[1]1-BASE'!D$1:DA$65536,74,0),"")</f>
        <v>0</v>
      </c>
      <c r="CC182" s="34">
        <f>IFERROR(VLOOKUP(B182,'[1]1-BASE'!D$1:DA$65536,75,0),"")</f>
        <v>0</v>
      </c>
      <c r="CD182" s="34">
        <f>IFERROR(VLOOKUP(B182,'[1]1-BASE'!D$1:DA$65536,82,0),"")</f>
        <v>0</v>
      </c>
    </row>
    <row r="183" spans="1:82" s="35" customFormat="1" ht="75" customHeight="1">
      <c r="A183" s="27"/>
      <c r="B183" s="28" t="s">
        <v>286</v>
      </c>
      <c r="C183" s="29" t="str">
        <f>IFERROR(VLOOKUP(B183,'[1]1-BASE'!D$1:CB$65536,2,0),"")</f>
        <v>304M560</v>
      </c>
      <c r="D183" s="29" t="str">
        <f>IFERROR(VLOOKUP(B183,'[1]1-BASE'!D$1:CB$65536,3,0),"")</f>
        <v>ATERI</v>
      </c>
      <c r="E183" s="29" t="str">
        <f>IFERROR(VLOOKUP(B183,'[1]1-BASE'!D$1:CB$65536,4,0),"")</f>
        <v>936</v>
      </c>
      <c r="F183" s="29" t="str">
        <f>IFERROR(VLOOKUP(B183,'[1]1-BASE'!D$1:CB$65536,5,0),"")</f>
        <v>BLACK-WHITE-BLACK</v>
      </c>
      <c r="G183" s="27" t="str">
        <f>IFERROR(VLOOKUP(B183,'[1]1-BASE'!D$1:CB$65536,15,0),"")</f>
        <v>HIVER 2019</v>
      </c>
      <c r="H183" s="27" t="str">
        <f>IFERROR(VLOOKUP(B183,'[1]1-BASE'!D$1:CB$65536,17,0),"")</f>
        <v>MAN</v>
      </c>
      <c r="I183" s="30">
        <f>IFERROR(VLOOKUP(B183,'[1]1-BASE'!D$1:CB$65536,7,0),"")</f>
        <v>30</v>
      </c>
      <c r="J183" s="31">
        <f t="shared" si="6"/>
        <v>15</v>
      </c>
      <c r="K183" s="30">
        <f>IFERROR(VLOOKUP(B183,'[1]1-BASE'!D$1:CB$65536,8,0),"")</f>
        <v>0</v>
      </c>
      <c r="L183" s="31">
        <f t="shared" si="7"/>
        <v>0</v>
      </c>
      <c r="M183" s="29" t="str">
        <f>IFERROR(VLOOKUP(B183,'[1]1-BASE'!D$1:CB$65536,18,0),"")</f>
        <v>(vide)</v>
      </c>
      <c r="N183" s="32" t="str">
        <f>IFERROR(VLOOKUP(B183,'[1]1-BASE'!D$1:CB$65536,19,0),"")</f>
        <v>PCS</v>
      </c>
      <c r="O183" s="32">
        <f>IFERROR(VLOOKUP(B183,'[1]1-BASE'!D$1:CB$65536,20,0),"")</f>
        <v>38</v>
      </c>
      <c r="P183" s="33">
        <f>IFERROR(VLOOKUP(B183,'[1]1-BASE'!D$1:CB$65536,21,0),"")</f>
        <v>38</v>
      </c>
      <c r="Q183" s="34">
        <f>IFERROR(VLOOKUP(B183,'[1]1-BASE'!D$1:DA$65536,22,0),"")</f>
        <v>0</v>
      </c>
      <c r="R183" s="34">
        <f>IFERROR(VLOOKUP(B183,'[1]1-BASE'!D$1:DA$65536,23,0),"")</f>
        <v>0</v>
      </c>
      <c r="S183" s="34">
        <f>IFERROR(VLOOKUP(B183,'[1]1-BASE'!D$1:DA$65536,24,0),"")</f>
        <v>0</v>
      </c>
      <c r="T183" s="34">
        <f>IFERROR(VLOOKUP(B183,'[1]1-BASE'!D$1:DA$65536,25,0),"")</f>
        <v>0</v>
      </c>
      <c r="U183" s="34">
        <f>IFERROR(VLOOKUP(B183,'[1]1-BASE'!D$1:DA$65536,26,0),"")</f>
        <v>0</v>
      </c>
      <c r="V183" s="34">
        <f>IFERROR(VLOOKUP(B183,'[1]1-BASE'!D$1:DA$65536,27,0),"")</f>
        <v>0</v>
      </c>
      <c r="W183" s="34">
        <f>IFERROR(VLOOKUP(B183,'[1]1-BASE'!D$1:DA$65536,28,0),"")</f>
        <v>0</v>
      </c>
      <c r="X183" s="34">
        <f>IFERROR(VLOOKUP(B183,'[1]1-BASE'!D$1:DA$65536,29,0),"")</f>
        <v>0</v>
      </c>
      <c r="Y183" s="34">
        <f>IFERROR(VLOOKUP(B183,'[1]1-BASE'!D$1:DA$65536,30,0),"")</f>
        <v>0</v>
      </c>
      <c r="Z183" s="34">
        <f>IFERROR(VLOOKUP(B183,'[1]1-BASE'!D$1:DA$65536,31,0),"")</f>
        <v>0</v>
      </c>
      <c r="AA183" s="34">
        <f>IFERROR(VLOOKUP(B183,'[1]1-BASE'!D$1:DA$65536,32,0),"")</f>
        <v>0</v>
      </c>
      <c r="AB183" s="34">
        <f>IFERROR(VLOOKUP(B183,'[1]1-BASE'!D$1:DA$65536,33,0),"")</f>
        <v>0</v>
      </c>
      <c r="AC183" s="34">
        <f>IFERROR(VLOOKUP(B183,'[1]1-BASE'!D$1:DA$65536,34,0),"")</f>
        <v>0</v>
      </c>
      <c r="AD183" s="34">
        <f>IFERROR(VLOOKUP(B183,'[1]1-BASE'!D$1:DA$65536,35,0),"")</f>
        <v>0</v>
      </c>
      <c r="AE183" s="34">
        <f>IFERROR(VLOOKUP(B183,'[1]1-BASE'!D$1:DA$65536,36,0),"")</f>
        <v>0</v>
      </c>
      <c r="AF183" s="34">
        <f>IFERROR(VLOOKUP(B183,'[1]1-BASE'!D$1:DA$65536,37,0),"")</f>
        <v>0</v>
      </c>
      <c r="AG183" s="34">
        <f>IFERROR(VLOOKUP(B183,'[1]1-BASE'!D$1:DA$65536,38,0),"")</f>
        <v>0</v>
      </c>
      <c r="AH183" s="34">
        <f>IFERROR(VLOOKUP(B183,'[1]1-BASE'!D$1:DA$65536,39,0),"")</f>
        <v>0</v>
      </c>
      <c r="AI183" s="34">
        <f>IFERROR(VLOOKUP(B183,'[1]1-BASE'!D$1:DA$65536,40,0),"")</f>
        <v>0</v>
      </c>
      <c r="AJ183" s="34">
        <f>IFERROR(VLOOKUP(B183,'[1]1-BASE'!D$1:DA$65536,41,0),"")</f>
        <v>0</v>
      </c>
      <c r="AK183" s="34">
        <f>IFERROR(VLOOKUP(B183,'[1]1-BASE'!D$1:DA$65536,42,0),"")</f>
        <v>0</v>
      </c>
      <c r="AL183" s="34">
        <f>IFERROR(VLOOKUP(B183,'[1]1-BASE'!D$1:DA$65536,43,0),"")</f>
        <v>0</v>
      </c>
      <c r="AM183" s="34">
        <f>IFERROR(VLOOKUP(B183,'[1]1-BASE'!D$1:DA$65536,44,0),"")</f>
        <v>0</v>
      </c>
      <c r="AN183" s="34">
        <f>IFERROR(VLOOKUP(B183,'[1]1-BASE'!D$1:DA$65536,45,0),"")</f>
        <v>0</v>
      </c>
      <c r="AO183" s="34">
        <f>IFERROR(VLOOKUP(B183,'[1]1-BASE'!D$1:DA$65536,46,0),"")</f>
        <v>0</v>
      </c>
      <c r="AP183" s="34">
        <f>IFERROR(VLOOKUP(B183,'[1]1-BASE'!D$1:DA$65536,47,0),"")</f>
        <v>0</v>
      </c>
      <c r="AQ183" s="34">
        <f>IFERROR(VLOOKUP(B183,'[1]1-BASE'!D$1:DA$65536,48,0),"")</f>
        <v>0</v>
      </c>
      <c r="AR183" s="34">
        <f>IFERROR(VLOOKUP(B183,'[1]1-BASE'!D$1:DA$65536,49,0),"")</f>
        <v>0</v>
      </c>
      <c r="AS183" s="34">
        <f>IFERROR(VLOOKUP(B183,'[1]1-BASE'!D$1:DA$65536,50,0),"")</f>
        <v>0</v>
      </c>
      <c r="AT183" s="34">
        <f>IFERROR(VLOOKUP(B183,'[1]1-BASE'!D$1:DA$65536,51,0),"")</f>
        <v>0</v>
      </c>
      <c r="AU183" s="34">
        <f>IFERROR(VLOOKUP(B183,'[1]1-BASE'!D$1:DA$65536,52,0),"")</f>
        <v>0</v>
      </c>
      <c r="AV183" s="34">
        <f>IFERROR(VLOOKUP(B183,'[1]1-BASE'!D$1:DA$65536,53,0),"")</f>
        <v>0</v>
      </c>
      <c r="AW183" s="34">
        <f>IFERROR(VLOOKUP(B183,'[1]1-BASE'!D$1:DA$65536,54,0),"")</f>
        <v>0</v>
      </c>
      <c r="AX183" s="34">
        <f>IFERROR(VLOOKUP(B183,'[1]1-BASE'!D$1:DA$65536,55,0),"")</f>
        <v>0</v>
      </c>
      <c r="AY183" s="34">
        <f>IFERROR(VLOOKUP(B183,'[1]1-BASE'!D$1:DA$65536,87,0),"")</f>
        <v>0</v>
      </c>
      <c r="AZ183" s="34">
        <f>IFERROR(VLOOKUP(B183,'[1]1-BASE'!D$1:DA$65536,86,0),"")</f>
        <v>0</v>
      </c>
      <c r="BA183" s="34">
        <f>IFERROR(VLOOKUP(B183,'[1]1-BASE'!D$1:DA$65536,76,0),"")</f>
        <v>0</v>
      </c>
      <c r="BB183" s="34">
        <f>IFERROR(VLOOKUP(B183,'[1]1-BASE'!D$1:DA$65536,77,0),"")</f>
        <v>0</v>
      </c>
      <c r="BC183" s="34">
        <f>IFERROR(VLOOKUP(B183,'[1]1-BASE'!D$1:DA$65536,78,0),"")</f>
        <v>0</v>
      </c>
      <c r="BD183" s="34">
        <f>IFERROR(VLOOKUP(B183,'[1]1-BASE'!D$1:DA$65536,79,0),"")</f>
        <v>0</v>
      </c>
      <c r="BE183" s="34">
        <f>IFERROR(VLOOKUP(B183,'[1]1-BASE'!D$1:DA$65536,80,0),"")</f>
        <v>0</v>
      </c>
      <c r="BF183" s="34">
        <f>IFERROR(VLOOKUP(B183,'[1]1-BASE'!D$1:DA$65536,83,0),"")</f>
        <v>0</v>
      </c>
      <c r="BG183" s="34">
        <f>IFERROR(VLOOKUP(B183,'[1]1-BASE'!D$1:DA$65536,84,0),"")</f>
        <v>0</v>
      </c>
      <c r="BH183" s="34">
        <f>IFERROR(VLOOKUP(B183,'[1]1-BASE'!D$1:DA$65536,81,0),"")</f>
        <v>0</v>
      </c>
      <c r="BI183" s="34">
        <f>IFERROR(VLOOKUP(B183,'[1]1-BASE'!D$1:DA$65536,85,0),"")</f>
        <v>0</v>
      </c>
      <c r="BJ183" s="34">
        <f>IFERROR(VLOOKUP(B183,'[1]1-BASE'!D$1:DA$65536,56,0),"")</f>
        <v>0</v>
      </c>
      <c r="BK183" s="34">
        <f>IFERROR(VLOOKUP(B183,'[1]1-BASE'!D$1:DA$65536,58,0),"")</f>
        <v>0</v>
      </c>
      <c r="BL183" s="34">
        <f>IFERROR(VLOOKUP(B183,'[1]1-BASE'!D$1:DA$65536,59,0),"")</f>
        <v>0</v>
      </c>
      <c r="BM183" s="34">
        <f>IFERROR(VLOOKUP(B183,'[1]1-BASE'!D$1:DA$65536,61,0),"")</f>
        <v>0</v>
      </c>
      <c r="BN183" s="34">
        <f>IFERROR(VLOOKUP(B183,'[1]1-BASE'!D$1:DA$65536,63,0),"")</f>
        <v>0</v>
      </c>
      <c r="BO183" s="34">
        <f>IFERROR(VLOOKUP(B183,'[1]1-BASE'!D$1:DA$65536,65,0),"")</f>
        <v>0</v>
      </c>
      <c r="BP183" s="34">
        <f>IFERROR(VLOOKUP(B183,'[1]1-BASE'!D$1:DA$65536,57,0),"")</f>
        <v>0</v>
      </c>
      <c r="BQ183" s="34">
        <f>IFERROR(VLOOKUP(B183,'[1]1-BASE'!D$1:DA$65536,60,0),"")</f>
        <v>0</v>
      </c>
      <c r="BR183" s="34">
        <f>IFERROR(VLOOKUP(B183,'[1]1-BASE'!D$1:DA$65536,62,0),"")</f>
        <v>0</v>
      </c>
      <c r="BS183" s="34">
        <f>IFERROR(VLOOKUP(B183,'[1]1-BASE'!D$1:DA$65536,64,0),"")</f>
        <v>0</v>
      </c>
      <c r="BT183" s="34">
        <f>IFERROR(VLOOKUP(B183,'[1]1-BASE'!D$1:DA$65536,66,0),"")</f>
        <v>0</v>
      </c>
      <c r="BU183" s="34">
        <f>IFERROR(VLOOKUP(B183,'[1]1-BASE'!D$1:DA$65536,67,0),"")</f>
        <v>0</v>
      </c>
      <c r="BV183" s="34">
        <f>IFERROR(VLOOKUP(B183,'[1]1-BASE'!D$1:DA$65536,68,0),"")</f>
        <v>0</v>
      </c>
      <c r="BW183" s="34">
        <f>IFERROR(VLOOKUP(B183,'[1]1-BASE'!D$1:DA$65536,69,0),"")</f>
        <v>10</v>
      </c>
      <c r="BX183" s="34">
        <f>IFERROR(VLOOKUP(B183,'[1]1-BASE'!D$1:DA$65536,70,0),"")</f>
        <v>10</v>
      </c>
      <c r="BY183" s="34">
        <f>IFERROR(VLOOKUP(B183,'[1]1-BASE'!D$1:DA$65536,71,0),"")</f>
        <v>9</v>
      </c>
      <c r="BZ183" s="34">
        <f>IFERROR(VLOOKUP(B183,'[1]1-BASE'!D$1:DA$65536,72,0),"")</f>
        <v>4</v>
      </c>
      <c r="CA183" s="34">
        <f>IFERROR(VLOOKUP(B183,'[1]1-BASE'!D$1:DA$65536,73,0),"")</f>
        <v>5</v>
      </c>
      <c r="CB183" s="34">
        <f>IFERROR(VLOOKUP(B183,'[1]1-BASE'!D$1:DA$65536,74,0),"")</f>
        <v>0</v>
      </c>
      <c r="CC183" s="34">
        <f>IFERROR(VLOOKUP(B183,'[1]1-BASE'!D$1:DA$65536,75,0),"")</f>
        <v>0</v>
      </c>
      <c r="CD183" s="34">
        <f>IFERROR(VLOOKUP(B183,'[1]1-BASE'!D$1:DA$65536,82,0),"")</f>
        <v>0</v>
      </c>
    </row>
    <row r="184" spans="1:82" s="35" customFormat="1" ht="75" customHeight="1">
      <c r="A184" s="27"/>
      <c r="B184" s="28" t="s">
        <v>287</v>
      </c>
      <c r="C184" s="29" t="str">
        <f>IFERROR(VLOOKUP(B184,'[1]1-BASE'!D$1:CB$65536,2,0),"")</f>
        <v>304N3A0</v>
      </c>
      <c r="D184" s="29" t="str">
        <f>IFERROR(VLOOKUP(B184,'[1]1-BASE'!D$1:CB$65536,3,0),"")</f>
        <v>GASTOX TEE</v>
      </c>
      <c r="E184" s="29" t="str">
        <f>IFERROR(VLOOKUP(B184,'[1]1-BASE'!D$1:CB$65536,4,0),"")</f>
        <v>005</v>
      </c>
      <c r="F184" s="29" t="str">
        <f>IFERROR(VLOOKUP(B184,'[1]1-BASE'!D$1:CB$65536,5,0),"")</f>
        <v>BLACK</v>
      </c>
      <c r="G184" s="27" t="str">
        <f>IFERROR(VLOOKUP(B184,'[1]1-BASE'!D$1:CB$65536,15,0),"")</f>
        <v>ETE 2019</v>
      </c>
      <c r="H184" s="27" t="str">
        <f>IFERROR(VLOOKUP(B184,'[1]1-BASE'!D$1:CB$65536,17,0),"")</f>
        <v>MAN</v>
      </c>
      <c r="I184" s="30">
        <f>IFERROR(VLOOKUP(B184,'[1]1-BASE'!D$1:CB$65536,7,0),"")</f>
        <v>18</v>
      </c>
      <c r="J184" s="31">
        <f t="shared" si="6"/>
        <v>9</v>
      </c>
      <c r="K184" s="30">
        <f>IFERROR(VLOOKUP(B184,'[1]1-BASE'!D$1:CB$65536,8,0),"")</f>
        <v>0</v>
      </c>
      <c r="L184" s="31">
        <f t="shared" si="7"/>
        <v>0</v>
      </c>
      <c r="M184" s="29" t="str">
        <f>IFERROR(VLOOKUP(B184,'[1]1-BASE'!D$1:CB$65536,18,0),"")</f>
        <v>(vide)</v>
      </c>
      <c r="N184" s="32" t="str">
        <f>IFERROR(VLOOKUP(B184,'[1]1-BASE'!D$1:CB$65536,19,0),"")</f>
        <v>PCS</v>
      </c>
      <c r="O184" s="32">
        <f>IFERROR(VLOOKUP(B184,'[1]1-BASE'!D$1:CB$65536,20,0),"")</f>
        <v>6</v>
      </c>
      <c r="P184" s="33">
        <f>IFERROR(VLOOKUP(B184,'[1]1-BASE'!D$1:CB$65536,21,0),"")</f>
        <v>6</v>
      </c>
      <c r="Q184" s="34">
        <f>IFERROR(VLOOKUP(B184,'[1]1-BASE'!D$1:DA$65536,22,0),"")</f>
        <v>0</v>
      </c>
      <c r="R184" s="34">
        <f>IFERROR(VLOOKUP(B184,'[1]1-BASE'!D$1:DA$65536,23,0),"")</f>
        <v>0</v>
      </c>
      <c r="S184" s="34">
        <f>IFERROR(VLOOKUP(B184,'[1]1-BASE'!D$1:DA$65536,24,0),"")</f>
        <v>0</v>
      </c>
      <c r="T184" s="34">
        <f>IFERROR(VLOOKUP(B184,'[1]1-BASE'!D$1:DA$65536,25,0),"")</f>
        <v>0</v>
      </c>
      <c r="U184" s="34">
        <f>IFERROR(VLOOKUP(B184,'[1]1-BASE'!D$1:DA$65536,26,0),"")</f>
        <v>0</v>
      </c>
      <c r="V184" s="34">
        <f>IFERROR(VLOOKUP(B184,'[1]1-BASE'!D$1:DA$65536,27,0),"")</f>
        <v>0</v>
      </c>
      <c r="W184" s="34">
        <f>IFERROR(VLOOKUP(B184,'[1]1-BASE'!D$1:DA$65536,28,0),"")</f>
        <v>0</v>
      </c>
      <c r="X184" s="34">
        <f>IFERROR(VLOOKUP(B184,'[1]1-BASE'!D$1:DA$65536,29,0),"")</f>
        <v>0</v>
      </c>
      <c r="Y184" s="34">
        <f>IFERROR(VLOOKUP(B184,'[1]1-BASE'!D$1:DA$65536,30,0),"")</f>
        <v>0</v>
      </c>
      <c r="Z184" s="34">
        <f>IFERROR(VLOOKUP(B184,'[1]1-BASE'!D$1:DA$65536,31,0),"")</f>
        <v>0</v>
      </c>
      <c r="AA184" s="34">
        <f>IFERROR(VLOOKUP(B184,'[1]1-BASE'!D$1:DA$65536,32,0),"")</f>
        <v>0</v>
      </c>
      <c r="AB184" s="34">
        <f>IFERROR(VLOOKUP(B184,'[1]1-BASE'!D$1:DA$65536,33,0),"")</f>
        <v>0</v>
      </c>
      <c r="AC184" s="34">
        <f>IFERROR(VLOOKUP(B184,'[1]1-BASE'!D$1:DA$65536,34,0),"")</f>
        <v>0</v>
      </c>
      <c r="AD184" s="34">
        <f>IFERROR(VLOOKUP(B184,'[1]1-BASE'!D$1:DA$65536,35,0),"")</f>
        <v>0</v>
      </c>
      <c r="AE184" s="34">
        <f>IFERROR(VLOOKUP(B184,'[1]1-BASE'!D$1:DA$65536,36,0),"")</f>
        <v>0</v>
      </c>
      <c r="AF184" s="34">
        <f>IFERROR(VLOOKUP(B184,'[1]1-BASE'!D$1:DA$65536,37,0),"")</f>
        <v>0</v>
      </c>
      <c r="AG184" s="34">
        <f>IFERROR(VLOOKUP(B184,'[1]1-BASE'!D$1:DA$65536,38,0),"")</f>
        <v>0</v>
      </c>
      <c r="AH184" s="34">
        <f>IFERROR(VLOOKUP(B184,'[1]1-BASE'!D$1:DA$65536,39,0),"")</f>
        <v>0</v>
      </c>
      <c r="AI184" s="34">
        <f>IFERROR(VLOOKUP(B184,'[1]1-BASE'!D$1:DA$65536,40,0),"")</f>
        <v>0</v>
      </c>
      <c r="AJ184" s="34">
        <f>IFERROR(VLOOKUP(B184,'[1]1-BASE'!D$1:DA$65536,41,0),"")</f>
        <v>0</v>
      </c>
      <c r="AK184" s="34">
        <f>IFERROR(VLOOKUP(B184,'[1]1-BASE'!D$1:DA$65536,42,0),"")</f>
        <v>0</v>
      </c>
      <c r="AL184" s="34">
        <f>IFERROR(VLOOKUP(B184,'[1]1-BASE'!D$1:DA$65536,43,0),"")</f>
        <v>0</v>
      </c>
      <c r="AM184" s="34">
        <f>IFERROR(VLOOKUP(B184,'[1]1-BASE'!D$1:DA$65536,44,0),"")</f>
        <v>0</v>
      </c>
      <c r="AN184" s="34">
        <f>IFERROR(VLOOKUP(B184,'[1]1-BASE'!D$1:DA$65536,45,0),"")</f>
        <v>0</v>
      </c>
      <c r="AO184" s="34">
        <f>IFERROR(VLOOKUP(B184,'[1]1-BASE'!D$1:DA$65536,46,0),"")</f>
        <v>0</v>
      </c>
      <c r="AP184" s="34">
        <f>IFERROR(VLOOKUP(B184,'[1]1-BASE'!D$1:DA$65536,47,0),"")</f>
        <v>0</v>
      </c>
      <c r="AQ184" s="34">
        <f>IFERROR(VLOOKUP(B184,'[1]1-BASE'!D$1:DA$65536,48,0),"")</f>
        <v>0</v>
      </c>
      <c r="AR184" s="34">
        <f>IFERROR(VLOOKUP(B184,'[1]1-BASE'!D$1:DA$65536,49,0),"")</f>
        <v>0</v>
      </c>
      <c r="AS184" s="34">
        <f>IFERROR(VLOOKUP(B184,'[1]1-BASE'!D$1:DA$65536,50,0),"")</f>
        <v>0</v>
      </c>
      <c r="AT184" s="34">
        <f>IFERROR(VLOOKUP(B184,'[1]1-BASE'!D$1:DA$65536,51,0),"")</f>
        <v>0</v>
      </c>
      <c r="AU184" s="34">
        <f>IFERROR(VLOOKUP(B184,'[1]1-BASE'!D$1:DA$65536,52,0),"")</f>
        <v>0</v>
      </c>
      <c r="AV184" s="34">
        <f>IFERROR(VLOOKUP(B184,'[1]1-BASE'!D$1:DA$65536,53,0),"")</f>
        <v>0</v>
      </c>
      <c r="AW184" s="34">
        <f>IFERROR(VLOOKUP(B184,'[1]1-BASE'!D$1:DA$65536,54,0),"")</f>
        <v>0</v>
      </c>
      <c r="AX184" s="34">
        <f>IFERROR(VLOOKUP(B184,'[1]1-BASE'!D$1:DA$65536,55,0),"")</f>
        <v>0</v>
      </c>
      <c r="AY184" s="34">
        <f>IFERROR(VLOOKUP(B184,'[1]1-BASE'!D$1:DA$65536,87,0),"")</f>
        <v>0</v>
      </c>
      <c r="AZ184" s="34">
        <f>IFERROR(VLOOKUP(B184,'[1]1-BASE'!D$1:DA$65536,86,0),"")</f>
        <v>0</v>
      </c>
      <c r="BA184" s="34">
        <f>IFERROR(VLOOKUP(B184,'[1]1-BASE'!D$1:DA$65536,76,0),"")</f>
        <v>0</v>
      </c>
      <c r="BB184" s="34">
        <f>IFERROR(VLOOKUP(B184,'[1]1-BASE'!D$1:DA$65536,77,0),"")</f>
        <v>0</v>
      </c>
      <c r="BC184" s="34">
        <f>IFERROR(VLOOKUP(B184,'[1]1-BASE'!D$1:DA$65536,78,0),"")</f>
        <v>0</v>
      </c>
      <c r="BD184" s="34">
        <f>IFERROR(VLOOKUP(B184,'[1]1-BASE'!D$1:DA$65536,79,0),"")</f>
        <v>0</v>
      </c>
      <c r="BE184" s="34">
        <f>IFERROR(VLOOKUP(B184,'[1]1-BASE'!D$1:DA$65536,80,0),"")</f>
        <v>0</v>
      </c>
      <c r="BF184" s="34">
        <f>IFERROR(VLOOKUP(B184,'[1]1-BASE'!D$1:DA$65536,83,0),"")</f>
        <v>0</v>
      </c>
      <c r="BG184" s="34">
        <f>IFERROR(VLOOKUP(B184,'[1]1-BASE'!D$1:DA$65536,84,0),"")</f>
        <v>0</v>
      </c>
      <c r="BH184" s="34">
        <f>IFERROR(VLOOKUP(B184,'[1]1-BASE'!D$1:DA$65536,81,0),"")</f>
        <v>0</v>
      </c>
      <c r="BI184" s="34">
        <f>IFERROR(VLOOKUP(B184,'[1]1-BASE'!D$1:DA$65536,85,0),"")</f>
        <v>0</v>
      </c>
      <c r="BJ184" s="34">
        <f>IFERROR(VLOOKUP(B184,'[1]1-BASE'!D$1:DA$65536,56,0),"")</f>
        <v>0</v>
      </c>
      <c r="BK184" s="34">
        <f>IFERROR(VLOOKUP(B184,'[1]1-BASE'!D$1:DA$65536,58,0),"")</f>
        <v>0</v>
      </c>
      <c r="BL184" s="34">
        <f>IFERROR(VLOOKUP(B184,'[1]1-BASE'!D$1:DA$65536,59,0),"")</f>
        <v>0</v>
      </c>
      <c r="BM184" s="34">
        <f>IFERROR(VLOOKUP(B184,'[1]1-BASE'!D$1:DA$65536,61,0),"")</f>
        <v>0</v>
      </c>
      <c r="BN184" s="34">
        <f>IFERROR(VLOOKUP(B184,'[1]1-BASE'!D$1:DA$65536,63,0),"")</f>
        <v>0</v>
      </c>
      <c r="BO184" s="34">
        <f>IFERROR(VLOOKUP(B184,'[1]1-BASE'!D$1:DA$65536,65,0),"")</f>
        <v>0</v>
      </c>
      <c r="BP184" s="34">
        <f>IFERROR(VLOOKUP(B184,'[1]1-BASE'!D$1:DA$65536,57,0),"")</f>
        <v>0</v>
      </c>
      <c r="BQ184" s="34">
        <f>IFERROR(VLOOKUP(B184,'[1]1-BASE'!D$1:DA$65536,60,0),"")</f>
        <v>0</v>
      </c>
      <c r="BR184" s="34">
        <f>IFERROR(VLOOKUP(B184,'[1]1-BASE'!D$1:DA$65536,62,0),"")</f>
        <v>0</v>
      </c>
      <c r="BS184" s="34">
        <f>IFERROR(VLOOKUP(B184,'[1]1-BASE'!D$1:DA$65536,64,0),"")</f>
        <v>0</v>
      </c>
      <c r="BT184" s="34">
        <f>IFERROR(VLOOKUP(B184,'[1]1-BASE'!D$1:DA$65536,66,0),"")</f>
        <v>0</v>
      </c>
      <c r="BU184" s="34">
        <f>IFERROR(VLOOKUP(B184,'[1]1-BASE'!D$1:DA$65536,67,0),"")</f>
        <v>0</v>
      </c>
      <c r="BV184" s="34">
        <f>IFERROR(VLOOKUP(B184,'[1]1-BASE'!D$1:DA$65536,68,0),"")</f>
        <v>0</v>
      </c>
      <c r="BW184" s="34">
        <f>IFERROR(VLOOKUP(B184,'[1]1-BASE'!D$1:DA$65536,69,0),"")</f>
        <v>0</v>
      </c>
      <c r="BX184" s="34">
        <f>IFERROR(VLOOKUP(B184,'[1]1-BASE'!D$1:DA$65536,70,0),"")</f>
        <v>0</v>
      </c>
      <c r="BY184" s="34">
        <f>IFERROR(VLOOKUP(B184,'[1]1-BASE'!D$1:DA$65536,71,0),"")</f>
        <v>2</v>
      </c>
      <c r="BZ184" s="34">
        <f>IFERROR(VLOOKUP(B184,'[1]1-BASE'!D$1:DA$65536,72,0),"")</f>
        <v>2</v>
      </c>
      <c r="CA184" s="34">
        <f>IFERROR(VLOOKUP(B184,'[1]1-BASE'!D$1:DA$65536,73,0),"")</f>
        <v>1</v>
      </c>
      <c r="CB184" s="34">
        <f>IFERROR(VLOOKUP(B184,'[1]1-BASE'!D$1:DA$65536,74,0),"")</f>
        <v>1</v>
      </c>
      <c r="CC184" s="34">
        <f>IFERROR(VLOOKUP(B184,'[1]1-BASE'!D$1:DA$65536,75,0),"")</f>
        <v>0</v>
      </c>
      <c r="CD184" s="34">
        <f>IFERROR(VLOOKUP(B184,'[1]1-BASE'!D$1:DA$65536,82,0),"")</f>
        <v>0</v>
      </c>
    </row>
    <row r="185" spans="1:82" s="35" customFormat="1" ht="75" customHeight="1">
      <c r="A185" s="27"/>
      <c r="B185" s="28" t="s">
        <v>288</v>
      </c>
      <c r="C185" s="29" t="str">
        <f>IFERROR(VLOOKUP(B185,'[1]1-BASE'!D$1:CB$65536,2,0),"")</f>
        <v>304N3C0</v>
      </c>
      <c r="D185" s="29" t="str">
        <f>IFERROR(VLOOKUP(B185,'[1]1-BASE'!D$1:CB$65536,3,0),"")</f>
        <v>GLENO TEE</v>
      </c>
      <c r="E185" s="29" t="str">
        <f>IFERROR(VLOOKUP(B185,'[1]1-BASE'!D$1:CB$65536,4,0),"")</f>
        <v>001</v>
      </c>
      <c r="F185" s="29" t="str">
        <f>IFERROR(VLOOKUP(B185,'[1]1-BASE'!D$1:CB$65536,5,0),"")</f>
        <v>WHITE</v>
      </c>
      <c r="G185" s="27" t="str">
        <f>IFERROR(VLOOKUP(B185,'[1]1-BASE'!D$1:CB$65536,15,0),"")</f>
        <v>ETE 2019</v>
      </c>
      <c r="H185" s="27" t="str">
        <f>IFERROR(VLOOKUP(B185,'[1]1-BASE'!D$1:CB$65536,17,0),"")</f>
        <v>MAN</v>
      </c>
      <c r="I185" s="30">
        <f>IFERROR(VLOOKUP(B185,'[1]1-BASE'!D$1:CB$65536,7,0),"")</f>
        <v>18</v>
      </c>
      <c r="J185" s="31">
        <f t="shared" si="6"/>
        <v>9</v>
      </c>
      <c r="K185" s="30">
        <f>IFERROR(VLOOKUP(B185,'[1]1-BASE'!D$1:CB$65536,8,0),"")</f>
        <v>0</v>
      </c>
      <c r="L185" s="31">
        <f t="shared" si="7"/>
        <v>0</v>
      </c>
      <c r="M185" s="29" t="str">
        <f>IFERROR(VLOOKUP(B185,'[1]1-BASE'!D$1:CB$65536,18,0),"")</f>
        <v>(vide)</v>
      </c>
      <c r="N185" s="32" t="str">
        <f>IFERROR(VLOOKUP(B185,'[1]1-BASE'!D$1:CB$65536,19,0),"")</f>
        <v>PCS</v>
      </c>
      <c r="O185" s="32">
        <f>IFERROR(VLOOKUP(B185,'[1]1-BASE'!D$1:CB$65536,20,0),"")</f>
        <v>10</v>
      </c>
      <c r="P185" s="33">
        <f>IFERROR(VLOOKUP(B185,'[1]1-BASE'!D$1:CB$65536,21,0),"")</f>
        <v>10</v>
      </c>
      <c r="Q185" s="34">
        <f>IFERROR(VLOOKUP(B185,'[1]1-BASE'!D$1:DA$65536,22,0),"")</f>
        <v>0</v>
      </c>
      <c r="R185" s="34">
        <f>IFERROR(VLOOKUP(B185,'[1]1-BASE'!D$1:DA$65536,23,0),"")</f>
        <v>0</v>
      </c>
      <c r="S185" s="34">
        <f>IFERROR(VLOOKUP(B185,'[1]1-BASE'!D$1:DA$65536,24,0),"")</f>
        <v>0</v>
      </c>
      <c r="T185" s="34">
        <f>IFERROR(VLOOKUP(B185,'[1]1-BASE'!D$1:DA$65536,25,0),"")</f>
        <v>0</v>
      </c>
      <c r="U185" s="34">
        <f>IFERROR(VLOOKUP(B185,'[1]1-BASE'!D$1:DA$65536,26,0),"")</f>
        <v>0</v>
      </c>
      <c r="V185" s="34">
        <f>IFERROR(VLOOKUP(B185,'[1]1-BASE'!D$1:DA$65536,27,0),"")</f>
        <v>0</v>
      </c>
      <c r="W185" s="34">
        <f>IFERROR(VLOOKUP(B185,'[1]1-BASE'!D$1:DA$65536,28,0),"")</f>
        <v>0</v>
      </c>
      <c r="X185" s="34">
        <f>IFERROR(VLOOKUP(B185,'[1]1-BASE'!D$1:DA$65536,29,0),"")</f>
        <v>0</v>
      </c>
      <c r="Y185" s="34">
        <f>IFERROR(VLOOKUP(B185,'[1]1-BASE'!D$1:DA$65536,30,0),"")</f>
        <v>0</v>
      </c>
      <c r="Z185" s="34">
        <f>IFERROR(VLOOKUP(B185,'[1]1-BASE'!D$1:DA$65536,31,0),"")</f>
        <v>0</v>
      </c>
      <c r="AA185" s="34">
        <f>IFERROR(VLOOKUP(B185,'[1]1-BASE'!D$1:DA$65536,32,0),"")</f>
        <v>0</v>
      </c>
      <c r="AB185" s="34">
        <f>IFERROR(VLOOKUP(B185,'[1]1-BASE'!D$1:DA$65536,33,0),"")</f>
        <v>0</v>
      </c>
      <c r="AC185" s="34">
        <f>IFERROR(VLOOKUP(B185,'[1]1-BASE'!D$1:DA$65536,34,0),"")</f>
        <v>0</v>
      </c>
      <c r="AD185" s="34">
        <f>IFERROR(VLOOKUP(B185,'[1]1-BASE'!D$1:DA$65536,35,0),"")</f>
        <v>0</v>
      </c>
      <c r="AE185" s="34">
        <f>IFERROR(VLOOKUP(B185,'[1]1-BASE'!D$1:DA$65536,36,0),"")</f>
        <v>0</v>
      </c>
      <c r="AF185" s="34">
        <f>IFERROR(VLOOKUP(B185,'[1]1-BASE'!D$1:DA$65536,37,0),"")</f>
        <v>0</v>
      </c>
      <c r="AG185" s="34">
        <f>IFERROR(VLOOKUP(B185,'[1]1-BASE'!D$1:DA$65536,38,0),"")</f>
        <v>0</v>
      </c>
      <c r="AH185" s="34">
        <f>IFERROR(VLOOKUP(B185,'[1]1-BASE'!D$1:DA$65536,39,0),"")</f>
        <v>0</v>
      </c>
      <c r="AI185" s="34">
        <f>IFERROR(VLOOKUP(B185,'[1]1-BASE'!D$1:DA$65536,40,0),"")</f>
        <v>0</v>
      </c>
      <c r="AJ185" s="34">
        <f>IFERROR(VLOOKUP(B185,'[1]1-BASE'!D$1:DA$65536,41,0),"")</f>
        <v>0</v>
      </c>
      <c r="AK185" s="34">
        <f>IFERROR(VLOOKUP(B185,'[1]1-BASE'!D$1:DA$65536,42,0),"")</f>
        <v>0</v>
      </c>
      <c r="AL185" s="34">
        <f>IFERROR(VLOOKUP(B185,'[1]1-BASE'!D$1:DA$65536,43,0),"")</f>
        <v>0</v>
      </c>
      <c r="AM185" s="34">
        <f>IFERROR(VLOOKUP(B185,'[1]1-BASE'!D$1:DA$65536,44,0),"")</f>
        <v>0</v>
      </c>
      <c r="AN185" s="34">
        <f>IFERROR(VLOOKUP(B185,'[1]1-BASE'!D$1:DA$65536,45,0),"")</f>
        <v>0</v>
      </c>
      <c r="AO185" s="34">
        <f>IFERROR(VLOOKUP(B185,'[1]1-BASE'!D$1:DA$65536,46,0),"")</f>
        <v>0</v>
      </c>
      <c r="AP185" s="34">
        <f>IFERROR(VLOOKUP(B185,'[1]1-BASE'!D$1:DA$65536,47,0),"")</f>
        <v>0</v>
      </c>
      <c r="AQ185" s="34">
        <f>IFERROR(VLOOKUP(B185,'[1]1-BASE'!D$1:DA$65536,48,0),"")</f>
        <v>0</v>
      </c>
      <c r="AR185" s="34">
        <f>IFERROR(VLOOKUP(B185,'[1]1-BASE'!D$1:DA$65536,49,0),"")</f>
        <v>0</v>
      </c>
      <c r="AS185" s="34">
        <f>IFERROR(VLOOKUP(B185,'[1]1-BASE'!D$1:DA$65536,50,0),"")</f>
        <v>0</v>
      </c>
      <c r="AT185" s="34">
        <f>IFERROR(VLOOKUP(B185,'[1]1-BASE'!D$1:DA$65536,51,0),"")</f>
        <v>0</v>
      </c>
      <c r="AU185" s="34">
        <f>IFERROR(VLOOKUP(B185,'[1]1-BASE'!D$1:DA$65536,52,0),"")</f>
        <v>0</v>
      </c>
      <c r="AV185" s="34">
        <f>IFERROR(VLOOKUP(B185,'[1]1-BASE'!D$1:DA$65536,53,0),"")</f>
        <v>0</v>
      </c>
      <c r="AW185" s="34">
        <f>IFERROR(VLOOKUP(B185,'[1]1-BASE'!D$1:DA$65536,54,0),"")</f>
        <v>0</v>
      </c>
      <c r="AX185" s="34">
        <f>IFERROR(VLOOKUP(B185,'[1]1-BASE'!D$1:DA$65536,55,0),"")</f>
        <v>0</v>
      </c>
      <c r="AY185" s="34">
        <f>IFERROR(VLOOKUP(B185,'[1]1-BASE'!D$1:DA$65536,87,0),"")</f>
        <v>0</v>
      </c>
      <c r="AZ185" s="34">
        <f>IFERROR(VLOOKUP(B185,'[1]1-BASE'!D$1:DA$65536,86,0),"")</f>
        <v>0</v>
      </c>
      <c r="BA185" s="34">
        <f>IFERROR(VLOOKUP(B185,'[1]1-BASE'!D$1:DA$65536,76,0),"")</f>
        <v>0</v>
      </c>
      <c r="BB185" s="34">
        <f>IFERROR(VLOOKUP(B185,'[1]1-BASE'!D$1:DA$65536,77,0),"")</f>
        <v>0</v>
      </c>
      <c r="BC185" s="34">
        <f>IFERROR(VLOOKUP(B185,'[1]1-BASE'!D$1:DA$65536,78,0),"")</f>
        <v>0</v>
      </c>
      <c r="BD185" s="34">
        <f>IFERROR(VLOOKUP(B185,'[1]1-BASE'!D$1:DA$65536,79,0),"")</f>
        <v>0</v>
      </c>
      <c r="BE185" s="34">
        <f>IFERROR(VLOOKUP(B185,'[1]1-BASE'!D$1:DA$65536,80,0),"")</f>
        <v>0</v>
      </c>
      <c r="BF185" s="34">
        <f>IFERROR(VLOOKUP(B185,'[1]1-BASE'!D$1:DA$65536,83,0),"")</f>
        <v>0</v>
      </c>
      <c r="BG185" s="34">
        <f>IFERROR(VLOOKUP(B185,'[1]1-BASE'!D$1:DA$65536,84,0),"")</f>
        <v>0</v>
      </c>
      <c r="BH185" s="34">
        <f>IFERROR(VLOOKUP(B185,'[1]1-BASE'!D$1:DA$65536,81,0),"")</f>
        <v>0</v>
      </c>
      <c r="BI185" s="34">
        <f>IFERROR(VLOOKUP(B185,'[1]1-BASE'!D$1:DA$65536,85,0),"")</f>
        <v>0</v>
      </c>
      <c r="BJ185" s="34">
        <f>IFERROR(VLOOKUP(B185,'[1]1-BASE'!D$1:DA$65536,56,0),"")</f>
        <v>0</v>
      </c>
      <c r="BK185" s="34">
        <f>IFERROR(VLOOKUP(B185,'[1]1-BASE'!D$1:DA$65536,58,0),"")</f>
        <v>0</v>
      </c>
      <c r="BL185" s="34">
        <f>IFERROR(VLOOKUP(B185,'[1]1-BASE'!D$1:DA$65536,59,0),"")</f>
        <v>0</v>
      </c>
      <c r="BM185" s="34">
        <f>IFERROR(VLOOKUP(B185,'[1]1-BASE'!D$1:DA$65536,61,0),"")</f>
        <v>0</v>
      </c>
      <c r="BN185" s="34">
        <f>IFERROR(VLOOKUP(B185,'[1]1-BASE'!D$1:DA$65536,63,0),"")</f>
        <v>0</v>
      </c>
      <c r="BO185" s="34">
        <f>IFERROR(VLOOKUP(B185,'[1]1-BASE'!D$1:DA$65536,65,0),"")</f>
        <v>0</v>
      </c>
      <c r="BP185" s="34">
        <f>IFERROR(VLOOKUP(B185,'[1]1-BASE'!D$1:DA$65536,57,0),"")</f>
        <v>0</v>
      </c>
      <c r="BQ185" s="34">
        <f>IFERROR(VLOOKUP(B185,'[1]1-BASE'!D$1:DA$65536,60,0),"")</f>
        <v>0</v>
      </c>
      <c r="BR185" s="34">
        <f>IFERROR(VLOOKUP(B185,'[1]1-BASE'!D$1:DA$65536,62,0),"")</f>
        <v>0</v>
      </c>
      <c r="BS185" s="34">
        <f>IFERROR(VLOOKUP(B185,'[1]1-BASE'!D$1:DA$65536,64,0),"")</f>
        <v>0</v>
      </c>
      <c r="BT185" s="34">
        <f>IFERROR(VLOOKUP(B185,'[1]1-BASE'!D$1:DA$65536,66,0),"")</f>
        <v>0</v>
      </c>
      <c r="BU185" s="34">
        <f>IFERROR(VLOOKUP(B185,'[1]1-BASE'!D$1:DA$65536,67,0),"")</f>
        <v>0</v>
      </c>
      <c r="BV185" s="34">
        <f>IFERROR(VLOOKUP(B185,'[1]1-BASE'!D$1:DA$65536,68,0),"")</f>
        <v>0</v>
      </c>
      <c r="BW185" s="34">
        <f>IFERROR(VLOOKUP(B185,'[1]1-BASE'!D$1:DA$65536,69,0),"")</f>
        <v>2</v>
      </c>
      <c r="BX185" s="34">
        <f>IFERROR(VLOOKUP(B185,'[1]1-BASE'!D$1:DA$65536,70,0),"")</f>
        <v>2</v>
      </c>
      <c r="BY185" s="34">
        <f>IFERROR(VLOOKUP(B185,'[1]1-BASE'!D$1:DA$65536,71,0),"")</f>
        <v>1</v>
      </c>
      <c r="BZ185" s="34">
        <f>IFERROR(VLOOKUP(B185,'[1]1-BASE'!D$1:DA$65536,72,0),"")</f>
        <v>3</v>
      </c>
      <c r="CA185" s="34">
        <f>IFERROR(VLOOKUP(B185,'[1]1-BASE'!D$1:DA$65536,73,0),"")</f>
        <v>2</v>
      </c>
      <c r="CB185" s="34">
        <f>IFERROR(VLOOKUP(B185,'[1]1-BASE'!D$1:DA$65536,74,0),"")</f>
        <v>0</v>
      </c>
      <c r="CC185" s="34">
        <f>IFERROR(VLOOKUP(B185,'[1]1-BASE'!D$1:DA$65536,75,0),"")</f>
        <v>0</v>
      </c>
      <c r="CD185" s="34">
        <f>IFERROR(VLOOKUP(B185,'[1]1-BASE'!D$1:DA$65536,82,0),"")</f>
        <v>0</v>
      </c>
    </row>
    <row r="186" spans="1:82" s="35" customFormat="1" ht="75" customHeight="1">
      <c r="A186" s="27"/>
      <c r="B186" s="28" t="s">
        <v>289</v>
      </c>
      <c r="C186" s="29" t="str">
        <f>IFERROR(VLOOKUP(B186,'[1]1-BASE'!D$1:CB$65536,2,0),"")</f>
        <v>304N3C0</v>
      </c>
      <c r="D186" s="29" t="str">
        <f>IFERROR(VLOOKUP(B186,'[1]1-BASE'!D$1:CB$65536,3,0),"")</f>
        <v>GLENO TEE</v>
      </c>
      <c r="E186" s="29" t="str">
        <f>IFERROR(VLOOKUP(B186,'[1]1-BASE'!D$1:CB$65536,4,0),"")</f>
        <v>005</v>
      </c>
      <c r="F186" s="29" t="str">
        <f>IFERROR(VLOOKUP(B186,'[1]1-BASE'!D$1:CB$65536,5,0),"")</f>
        <v>BLACK</v>
      </c>
      <c r="G186" s="27" t="str">
        <f>IFERROR(VLOOKUP(B186,'[1]1-BASE'!D$1:CB$65536,15,0),"")</f>
        <v>ETE 2019</v>
      </c>
      <c r="H186" s="27" t="str">
        <f>IFERROR(VLOOKUP(B186,'[1]1-BASE'!D$1:CB$65536,17,0),"")</f>
        <v>MAN</v>
      </c>
      <c r="I186" s="30">
        <f>IFERROR(VLOOKUP(B186,'[1]1-BASE'!D$1:CB$65536,7,0),"")</f>
        <v>18</v>
      </c>
      <c r="J186" s="31">
        <f t="shared" si="6"/>
        <v>9</v>
      </c>
      <c r="K186" s="30">
        <f>IFERROR(VLOOKUP(B186,'[1]1-BASE'!D$1:CB$65536,8,0),"")</f>
        <v>0</v>
      </c>
      <c r="L186" s="31">
        <f t="shared" si="7"/>
        <v>0</v>
      </c>
      <c r="M186" s="29" t="str">
        <f>IFERROR(VLOOKUP(B186,'[1]1-BASE'!D$1:CB$65536,18,0),"")</f>
        <v>(vide)</v>
      </c>
      <c r="N186" s="32" t="str">
        <f>IFERROR(VLOOKUP(B186,'[1]1-BASE'!D$1:CB$65536,19,0),"")</f>
        <v>PCS</v>
      </c>
      <c r="O186" s="32">
        <f>IFERROR(VLOOKUP(B186,'[1]1-BASE'!D$1:CB$65536,20,0),"")</f>
        <v>1</v>
      </c>
      <c r="P186" s="33">
        <f>IFERROR(VLOOKUP(B186,'[1]1-BASE'!D$1:CB$65536,21,0),"")</f>
        <v>1</v>
      </c>
      <c r="Q186" s="34">
        <f>IFERROR(VLOOKUP(B186,'[1]1-BASE'!D$1:DA$65536,22,0),"")</f>
        <v>0</v>
      </c>
      <c r="R186" s="34">
        <f>IFERROR(VLOOKUP(B186,'[1]1-BASE'!D$1:DA$65536,23,0),"")</f>
        <v>0</v>
      </c>
      <c r="S186" s="34">
        <f>IFERROR(VLOOKUP(B186,'[1]1-BASE'!D$1:DA$65536,24,0),"")</f>
        <v>0</v>
      </c>
      <c r="T186" s="34">
        <f>IFERROR(VLOOKUP(B186,'[1]1-BASE'!D$1:DA$65536,25,0),"")</f>
        <v>0</v>
      </c>
      <c r="U186" s="34">
        <f>IFERROR(VLOOKUP(B186,'[1]1-BASE'!D$1:DA$65536,26,0),"")</f>
        <v>0</v>
      </c>
      <c r="V186" s="34">
        <f>IFERROR(VLOOKUP(B186,'[1]1-BASE'!D$1:DA$65536,27,0),"")</f>
        <v>0</v>
      </c>
      <c r="W186" s="34">
        <f>IFERROR(VLOOKUP(B186,'[1]1-BASE'!D$1:DA$65536,28,0),"")</f>
        <v>0</v>
      </c>
      <c r="X186" s="34">
        <f>IFERROR(VLOOKUP(B186,'[1]1-BASE'!D$1:DA$65536,29,0),"")</f>
        <v>0</v>
      </c>
      <c r="Y186" s="34">
        <f>IFERROR(VLOOKUP(B186,'[1]1-BASE'!D$1:DA$65536,30,0),"")</f>
        <v>0</v>
      </c>
      <c r="Z186" s="34">
        <f>IFERROR(VLOOKUP(B186,'[1]1-BASE'!D$1:DA$65536,31,0),"")</f>
        <v>0</v>
      </c>
      <c r="AA186" s="34">
        <f>IFERROR(VLOOKUP(B186,'[1]1-BASE'!D$1:DA$65536,32,0),"")</f>
        <v>0</v>
      </c>
      <c r="AB186" s="34">
        <f>IFERROR(VLOOKUP(B186,'[1]1-BASE'!D$1:DA$65536,33,0),"")</f>
        <v>0</v>
      </c>
      <c r="AC186" s="34">
        <f>IFERROR(VLOOKUP(B186,'[1]1-BASE'!D$1:DA$65536,34,0),"")</f>
        <v>0</v>
      </c>
      <c r="AD186" s="34">
        <f>IFERROR(VLOOKUP(B186,'[1]1-BASE'!D$1:DA$65536,35,0),"")</f>
        <v>0</v>
      </c>
      <c r="AE186" s="34">
        <f>IFERROR(VLOOKUP(B186,'[1]1-BASE'!D$1:DA$65536,36,0),"")</f>
        <v>0</v>
      </c>
      <c r="AF186" s="34">
        <f>IFERROR(VLOOKUP(B186,'[1]1-BASE'!D$1:DA$65536,37,0),"")</f>
        <v>0</v>
      </c>
      <c r="AG186" s="34">
        <f>IFERROR(VLOOKUP(B186,'[1]1-BASE'!D$1:DA$65536,38,0),"")</f>
        <v>0</v>
      </c>
      <c r="AH186" s="34">
        <f>IFERROR(VLOOKUP(B186,'[1]1-BASE'!D$1:DA$65536,39,0),"")</f>
        <v>0</v>
      </c>
      <c r="AI186" s="34">
        <f>IFERROR(VLOOKUP(B186,'[1]1-BASE'!D$1:DA$65536,40,0),"")</f>
        <v>0</v>
      </c>
      <c r="AJ186" s="34">
        <f>IFERROR(VLOOKUP(B186,'[1]1-BASE'!D$1:DA$65536,41,0),"")</f>
        <v>0</v>
      </c>
      <c r="AK186" s="34">
        <f>IFERROR(VLOOKUP(B186,'[1]1-BASE'!D$1:DA$65536,42,0),"")</f>
        <v>0</v>
      </c>
      <c r="AL186" s="34">
        <f>IFERROR(VLOOKUP(B186,'[1]1-BASE'!D$1:DA$65536,43,0),"")</f>
        <v>0</v>
      </c>
      <c r="AM186" s="34">
        <f>IFERROR(VLOOKUP(B186,'[1]1-BASE'!D$1:DA$65536,44,0),"")</f>
        <v>0</v>
      </c>
      <c r="AN186" s="34">
        <f>IFERROR(VLOOKUP(B186,'[1]1-BASE'!D$1:DA$65536,45,0),"")</f>
        <v>0</v>
      </c>
      <c r="AO186" s="34">
        <f>IFERROR(VLOOKUP(B186,'[1]1-BASE'!D$1:DA$65536,46,0),"")</f>
        <v>0</v>
      </c>
      <c r="AP186" s="34">
        <f>IFERROR(VLOOKUP(B186,'[1]1-BASE'!D$1:DA$65536,47,0),"")</f>
        <v>0</v>
      </c>
      <c r="AQ186" s="34">
        <f>IFERROR(VLOOKUP(B186,'[1]1-BASE'!D$1:DA$65536,48,0),"")</f>
        <v>0</v>
      </c>
      <c r="AR186" s="34">
        <f>IFERROR(VLOOKUP(B186,'[1]1-BASE'!D$1:DA$65536,49,0),"")</f>
        <v>0</v>
      </c>
      <c r="AS186" s="34">
        <f>IFERROR(VLOOKUP(B186,'[1]1-BASE'!D$1:DA$65536,50,0),"")</f>
        <v>0</v>
      </c>
      <c r="AT186" s="34">
        <f>IFERROR(VLOOKUP(B186,'[1]1-BASE'!D$1:DA$65536,51,0),"")</f>
        <v>0</v>
      </c>
      <c r="AU186" s="34">
        <f>IFERROR(VLOOKUP(B186,'[1]1-BASE'!D$1:DA$65536,52,0),"")</f>
        <v>0</v>
      </c>
      <c r="AV186" s="34">
        <f>IFERROR(VLOOKUP(B186,'[1]1-BASE'!D$1:DA$65536,53,0),"")</f>
        <v>0</v>
      </c>
      <c r="AW186" s="34">
        <f>IFERROR(VLOOKUP(B186,'[1]1-BASE'!D$1:DA$65536,54,0),"")</f>
        <v>0</v>
      </c>
      <c r="AX186" s="34">
        <f>IFERROR(VLOOKUP(B186,'[1]1-BASE'!D$1:DA$65536,55,0),"")</f>
        <v>0</v>
      </c>
      <c r="AY186" s="34">
        <f>IFERROR(VLOOKUP(B186,'[1]1-BASE'!D$1:DA$65536,87,0),"")</f>
        <v>0</v>
      </c>
      <c r="AZ186" s="34">
        <f>IFERROR(VLOOKUP(B186,'[1]1-BASE'!D$1:DA$65536,86,0),"")</f>
        <v>0</v>
      </c>
      <c r="BA186" s="34">
        <f>IFERROR(VLOOKUP(B186,'[1]1-BASE'!D$1:DA$65536,76,0),"")</f>
        <v>0</v>
      </c>
      <c r="BB186" s="34">
        <f>IFERROR(VLOOKUP(B186,'[1]1-BASE'!D$1:DA$65536,77,0),"")</f>
        <v>0</v>
      </c>
      <c r="BC186" s="34">
        <f>IFERROR(VLOOKUP(B186,'[1]1-BASE'!D$1:DA$65536,78,0),"")</f>
        <v>0</v>
      </c>
      <c r="BD186" s="34">
        <f>IFERROR(VLOOKUP(B186,'[1]1-BASE'!D$1:DA$65536,79,0),"")</f>
        <v>0</v>
      </c>
      <c r="BE186" s="34">
        <f>IFERROR(VLOOKUP(B186,'[1]1-BASE'!D$1:DA$65536,80,0),"")</f>
        <v>0</v>
      </c>
      <c r="BF186" s="34">
        <f>IFERROR(VLOOKUP(B186,'[1]1-BASE'!D$1:DA$65536,83,0),"")</f>
        <v>0</v>
      </c>
      <c r="BG186" s="34">
        <f>IFERROR(VLOOKUP(B186,'[1]1-BASE'!D$1:DA$65536,84,0),"")</f>
        <v>0</v>
      </c>
      <c r="BH186" s="34">
        <f>IFERROR(VLOOKUP(B186,'[1]1-BASE'!D$1:DA$65536,81,0),"")</f>
        <v>0</v>
      </c>
      <c r="BI186" s="34">
        <f>IFERROR(VLOOKUP(B186,'[1]1-BASE'!D$1:DA$65536,85,0),"")</f>
        <v>0</v>
      </c>
      <c r="BJ186" s="34">
        <f>IFERROR(VLOOKUP(B186,'[1]1-BASE'!D$1:DA$65536,56,0),"")</f>
        <v>0</v>
      </c>
      <c r="BK186" s="34">
        <f>IFERROR(VLOOKUP(B186,'[1]1-BASE'!D$1:DA$65536,58,0),"")</f>
        <v>0</v>
      </c>
      <c r="BL186" s="34">
        <f>IFERROR(VLOOKUP(B186,'[1]1-BASE'!D$1:DA$65536,59,0),"")</f>
        <v>0</v>
      </c>
      <c r="BM186" s="34">
        <f>IFERROR(VLOOKUP(B186,'[1]1-BASE'!D$1:DA$65536,61,0),"")</f>
        <v>0</v>
      </c>
      <c r="BN186" s="34">
        <f>IFERROR(VLOOKUP(B186,'[1]1-BASE'!D$1:DA$65536,63,0),"")</f>
        <v>0</v>
      </c>
      <c r="BO186" s="34">
        <f>IFERROR(VLOOKUP(B186,'[1]1-BASE'!D$1:DA$65536,65,0),"")</f>
        <v>0</v>
      </c>
      <c r="BP186" s="34">
        <f>IFERROR(VLOOKUP(B186,'[1]1-BASE'!D$1:DA$65536,57,0),"")</f>
        <v>0</v>
      </c>
      <c r="BQ186" s="34">
        <f>IFERROR(VLOOKUP(B186,'[1]1-BASE'!D$1:DA$65536,60,0),"")</f>
        <v>0</v>
      </c>
      <c r="BR186" s="34">
        <f>IFERROR(VLOOKUP(B186,'[1]1-BASE'!D$1:DA$65536,62,0),"")</f>
        <v>0</v>
      </c>
      <c r="BS186" s="34">
        <f>IFERROR(VLOOKUP(B186,'[1]1-BASE'!D$1:DA$65536,64,0),"")</f>
        <v>0</v>
      </c>
      <c r="BT186" s="34">
        <f>IFERROR(VLOOKUP(B186,'[1]1-BASE'!D$1:DA$65536,66,0),"")</f>
        <v>0</v>
      </c>
      <c r="BU186" s="34">
        <f>IFERROR(VLOOKUP(B186,'[1]1-BASE'!D$1:DA$65536,67,0),"")</f>
        <v>0</v>
      </c>
      <c r="BV186" s="34">
        <f>IFERROR(VLOOKUP(B186,'[1]1-BASE'!D$1:DA$65536,68,0),"")</f>
        <v>0</v>
      </c>
      <c r="BW186" s="34">
        <f>IFERROR(VLOOKUP(B186,'[1]1-BASE'!D$1:DA$65536,69,0),"")</f>
        <v>1</v>
      </c>
      <c r="BX186" s="34">
        <f>IFERROR(VLOOKUP(B186,'[1]1-BASE'!D$1:DA$65536,70,0),"")</f>
        <v>0</v>
      </c>
      <c r="BY186" s="34">
        <f>IFERROR(VLOOKUP(B186,'[1]1-BASE'!D$1:DA$65536,71,0),"")</f>
        <v>0</v>
      </c>
      <c r="BZ186" s="34">
        <f>IFERROR(VLOOKUP(B186,'[1]1-BASE'!D$1:DA$65536,72,0),"")</f>
        <v>0</v>
      </c>
      <c r="CA186" s="34">
        <f>IFERROR(VLOOKUP(B186,'[1]1-BASE'!D$1:DA$65536,73,0),"")</f>
        <v>0</v>
      </c>
      <c r="CB186" s="34">
        <f>IFERROR(VLOOKUP(B186,'[1]1-BASE'!D$1:DA$65536,74,0),"")</f>
        <v>0</v>
      </c>
      <c r="CC186" s="34">
        <f>IFERROR(VLOOKUP(B186,'[1]1-BASE'!D$1:DA$65536,75,0),"")</f>
        <v>0</v>
      </c>
      <c r="CD186" s="34">
        <f>IFERROR(VLOOKUP(B186,'[1]1-BASE'!D$1:DA$65536,82,0),"")</f>
        <v>0</v>
      </c>
    </row>
    <row r="187" spans="1:82" s="35" customFormat="1" ht="75" customHeight="1">
      <c r="A187" s="27"/>
      <c r="B187" s="28" t="s">
        <v>290</v>
      </c>
      <c r="C187" s="29" t="str">
        <f>IFERROR(VLOOKUP(B187,'[1]1-BASE'!D$1:CB$65536,2,0),"")</f>
        <v>304N3C0</v>
      </c>
      <c r="D187" s="29" t="str">
        <f>IFERROR(VLOOKUP(B187,'[1]1-BASE'!D$1:CB$65536,3,0),"")</f>
        <v>GLENO TEE</v>
      </c>
      <c r="E187" s="29" t="str">
        <f>IFERROR(VLOOKUP(B187,'[1]1-BASE'!D$1:CB$65536,4,0),"")</f>
        <v>005</v>
      </c>
      <c r="F187" s="29" t="str">
        <f>IFERROR(VLOOKUP(B187,'[1]1-BASE'!D$1:CB$65536,5,0),"")</f>
        <v>BLACK</v>
      </c>
      <c r="G187" s="27" t="str">
        <f>IFERROR(VLOOKUP(B187,'[1]1-BASE'!D$1:CB$65536,15,0),"")</f>
        <v>ETE 2019</v>
      </c>
      <c r="H187" s="27" t="str">
        <f>IFERROR(VLOOKUP(B187,'[1]1-BASE'!D$1:CB$65536,17,0),"")</f>
        <v>MAN</v>
      </c>
      <c r="I187" s="30">
        <f>IFERROR(VLOOKUP(B187,'[1]1-BASE'!D$1:CB$65536,7,0),"")</f>
        <v>18</v>
      </c>
      <c r="J187" s="31">
        <f t="shared" si="6"/>
        <v>9</v>
      </c>
      <c r="K187" s="30">
        <f>IFERROR(VLOOKUP(B187,'[1]1-BASE'!D$1:CB$65536,8,0),"")</f>
        <v>0</v>
      </c>
      <c r="L187" s="31">
        <f t="shared" si="7"/>
        <v>0</v>
      </c>
      <c r="M187" s="29" t="str">
        <f>IFERROR(VLOOKUP(B187,'[1]1-BASE'!D$1:CB$65536,18,0),"")</f>
        <v>2XL-1|L-2|M-2|S-1|XL-2</v>
      </c>
      <c r="N187" s="32" t="str">
        <f>IFERROR(VLOOKUP(B187,'[1]1-BASE'!D$1:CB$65536,19,0),"")</f>
        <v>C8M</v>
      </c>
      <c r="O187" s="32">
        <f>IFERROR(VLOOKUP(B187,'[1]1-BASE'!D$1:CB$65536,20,0),"")</f>
        <v>56</v>
      </c>
      <c r="P187" s="33">
        <f>IFERROR(VLOOKUP(B187,'[1]1-BASE'!D$1:CB$65536,21,0),"")</f>
        <v>7</v>
      </c>
      <c r="Q187" s="34">
        <f>IFERROR(VLOOKUP(B187,'[1]1-BASE'!D$1:DA$65536,22,0),"")</f>
        <v>0</v>
      </c>
      <c r="R187" s="34">
        <f>IFERROR(VLOOKUP(B187,'[1]1-BASE'!D$1:DA$65536,23,0),"")</f>
        <v>0</v>
      </c>
      <c r="S187" s="34">
        <f>IFERROR(VLOOKUP(B187,'[1]1-BASE'!D$1:DA$65536,24,0),"")</f>
        <v>0</v>
      </c>
      <c r="T187" s="34">
        <f>IFERROR(VLOOKUP(B187,'[1]1-BASE'!D$1:DA$65536,25,0),"")</f>
        <v>0</v>
      </c>
      <c r="U187" s="34">
        <f>IFERROR(VLOOKUP(B187,'[1]1-BASE'!D$1:DA$65536,26,0),"")</f>
        <v>0</v>
      </c>
      <c r="V187" s="34">
        <f>IFERROR(VLOOKUP(B187,'[1]1-BASE'!D$1:DA$65536,27,0),"")</f>
        <v>0</v>
      </c>
      <c r="W187" s="34">
        <f>IFERROR(VLOOKUP(B187,'[1]1-BASE'!D$1:DA$65536,28,0),"")</f>
        <v>0</v>
      </c>
      <c r="X187" s="34">
        <f>IFERROR(VLOOKUP(B187,'[1]1-BASE'!D$1:DA$65536,29,0),"")</f>
        <v>0</v>
      </c>
      <c r="Y187" s="34">
        <f>IFERROR(VLOOKUP(B187,'[1]1-BASE'!D$1:DA$65536,30,0),"")</f>
        <v>0</v>
      </c>
      <c r="Z187" s="34">
        <f>IFERROR(VLOOKUP(B187,'[1]1-BASE'!D$1:DA$65536,31,0),"")</f>
        <v>0</v>
      </c>
      <c r="AA187" s="34">
        <f>IFERROR(VLOOKUP(B187,'[1]1-BASE'!D$1:DA$65536,32,0),"")</f>
        <v>0</v>
      </c>
      <c r="AB187" s="34">
        <f>IFERROR(VLOOKUP(B187,'[1]1-BASE'!D$1:DA$65536,33,0),"")</f>
        <v>0</v>
      </c>
      <c r="AC187" s="34">
        <f>IFERROR(VLOOKUP(B187,'[1]1-BASE'!D$1:DA$65536,34,0),"")</f>
        <v>0</v>
      </c>
      <c r="AD187" s="34">
        <f>IFERROR(VLOOKUP(B187,'[1]1-BASE'!D$1:DA$65536,35,0),"")</f>
        <v>0</v>
      </c>
      <c r="AE187" s="34">
        <f>IFERROR(VLOOKUP(B187,'[1]1-BASE'!D$1:DA$65536,36,0),"")</f>
        <v>0</v>
      </c>
      <c r="AF187" s="34">
        <f>IFERROR(VLOOKUP(B187,'[1]1-BASE'!D$1:DA$65536,37,0),"")</f>
        <v>0</v>
      </c>
      <c r="AG187" s="34">
        <f>IFERROR(VLOOKUP(B187,'[1]1-BASE'!D$1:DA$65536,38,0),"")</f>
        <v>0</v>
      </c>
      <c r="AH187" s="34">
        <f>IFERROR(VLOOKUP(B187,'[1]1-BASE'!D$1:DA$65536,39,0),"")</f>
        <v>0</v>
      </c>
      <c r="AI187" s="34">
        <f>IFERROR(VLOOKUP(B187,'[1]1-BASE'!D$1:DA$65536,40,0),"")</f>
        <v>0</v>
      </c>
      <c r="AJ187" s="34">
        <f>IFERROR(VLOOKUP(B187,'[1]1-BASE'!D$1:DA$65536,41,0),"")</f>
        <v>0</v>
      </c>
      <c r="AK187" s="34">
        <f>IFERROR(VLOOKUP(B187,'[1]1-BASE'!D$1:DA$65536,42,0),"")</f>
        <v>0</v>
      </c>
      <c r="AL187" s="34">
        <f>IFERROR(VLOOKUP(B187,'[1]1-BASE'!D$1:DA$65536,43,0),"")</f>
        <v>0</v>
      </c>
      <c r="AM187" s="34">
        <f>IFERROR(VLOOKUP(B187,'[1]1-BASE'!D$1:DA$65536,44,0),"")</f>
        <v>0</v>
      </c>
      <c r="AN187" s="34">
        <f>IFERROR(VLOOKUP(B187,'[1]1-BASE'!D$1:DA$65536,45,0),"")</f>
        <v>0</v>
      </c>
      <c r="AO187" s="34">
        <f>IFERROR(VLOOKUP(B187,'[1]1-BASE'!D$1:DA$65536,46,0),"")</f>
        <v>0</v>
      </c>
      <c r="AP187" s="34">
        <f>IFERROR(VLOOKUP(B187,'[1]1-BASE'!D$1:DA$65536,47,0),"")</f>
        <v>0</v>
      </c>
      <c r="AQ187" s="34">
        <f>IFERROR(VLOOKUP(B187,'[1]1-BASE'!D$1:DA$65536,48,0),"")</f>
        <v>0</v>
      </c>
      <c r="AR187" s="34">
        <f>IFERROR(VLOOKUP(B187,'[1]1-BASE'!D$1:DA$65536,49,0),"")</f>
        <v>0</v>
      </c>
      <c r="AS187" s="34">
        <f>IFERROR(VLOOKUP(B187,'[1]1-BASE'!D$1:DA$65536,50,0),"")</f>
        <v>0</v>
      </c>
      <c r="AT187" s="34">
        <f>IFERROR(VLOOKUP(B187,'[1]1-BASE'!D$1:DA$65536,51,0),"")</f>
        <v>0</v>
      </c>
      <c r="AU187" s="34">
        <f>IFERROR(VLOOKUP(B187,'[1]1-BASE'!D$1:DA$65536,52,0),"")</f>
        <v>0</v>
      </c>
      <c r="AV187" s="34">
        <f>IFERROR(VLOOKUP(B187,'[1]1-BASE'!D$1:DA$65536,53,0),"")</f>
        <v>0</v>
      </c>
      <c r="AW187" s="34">
        <f>IFERROR(VLOOKUP(B187,'[1]1-BASE'!D$1:DA$65536,54,0),"")</f>
        <v>0</v>
      </c>
      <c r="AX187" s="34">
        <f>IFERROR(VLOOKUP(B187,'[1]1-BASE'!D$1:DA$65536,55,0),"")</f>
        <v>0</v>
      </c>
      <c r="AY187" s="34">
        <f>IFERROR(VLOOKUP(B187,'[1]1-BASE'!D$1:DA$65536,87,0),"")</f>
        <v>0</v>
      </c>
      <c r="AZ187" s="34">
        <f>IFERROR(VLOOKUP(B187,'[1]1-BASE'!D$1:DA$65536,86,0),"")</f>
        <v>0</v>
      </c>
      <c r="BA187" s="34">
        <f>IFERROR(VLOOKUP(B187,'[1]1-BASE'!D$1:DA$65536,76,0),"")</f>
        <v>0</v>
      </c>
      <c r="BB187" s="34">
        <f>IFERROR(VLOOKUP(B187,'[1]1-BASE'!D$1:DA$65536,77,0),"")</f>
        <v>0</v>
      </c>
      <c r="BC187" s="34">
        <f>IFERROR(VLOOKUP(B187,'[1]1-BASE'!D$1:DA$65536,78,0),"")</f>
        <v>0</v>
      </c>
      <c r="BD187" s="34">
        <f>IFERROR(VLOOKUP(B187,'[1]1-BASE'!D$1:DA$65536,79,0),"")</f>
        <v>0</v>
      </c>
      <c r="BE187" s="34">
        <f>IFERROR(VLOOKUP(B187,'[1]1-BASE'!D$1:DA$65536,80,0),"")</f>
        <v>0</v>
      </c>
      <c r="BF187" s="34">
        <f>IFERROR(VLOOKUP(B187,'[1]1-BASE'!D$1:DA$65536,83,0),"")</f>
        <v>0</v>
      </c>
      <c r="BG187" s="34">
        <f>IFERROR(VLOOKUP(B187,'[1]1-BASE'!D$1:DA$65536,84,0),"")</f>
        <v>0</v>
      </c>
      <c r="BH187" s="34">
        <f>IFERROR(VLOOKUP(B187,'[1]1-BASE'!D$1:DA$65536,81,0),"")</f>
        <v>0</v>
      </c>
      <c r="BI187" s="34">
        <f>IFERROR(VLOOKUP(B187,'[1]1-BASE'!D$1:DA$65536,85,0),"")</f>
        <v>0</v>
      </c>
      <c r="BJ187" s="34">
        <f>IFERROR(VLOOKUP(B187,'[1]1-BASE'!D$1:DA$65536,56,0),"")</f>
        <v>0</v>
      </c>
      <c r="BK187" s="34">
        <f>IFERROR(VLOOKUP(B187,'[1]1-BASE'!D$1:DA$65536,58,0),"")</f>
        <v>0</v>
      </c>
      <c r="BL187" s="34">
        <f>IFERROR(VLOOKUP(B187,'[1]1-BASE'!D$1:DA$65536,59,0),"")</f>
        <v>0</v>
      </c>
      <c r="BM187" s="34">
        <f>IFERROR(VLOOKUP(B187,'[1]1-BASE'!D$1:DA$65536,61,0),"")</f>
        <v>0</v>
      </c>
      <c r="BN187" s="34">
        <f>IFERROR(VLOOKUP(B187,'[1]1-BASE'!D$1:DA$65536,63,0),"")</f>
        <v>0</v>
      </c>
      <c r="BO187" s="34">
        <f>IFERROR(VLOOKUP(B187,'[1]1-BASE'!D$1:DA$65536,65,0),"")</f>
        <v>0</v>
      </c>
      <c r="BP187" s="34">
        <f>IFERROR(VLOOKUP(B187,'[1]1-BASE'!D$1:DA$65536,57,0),"")</f>
        <v>0</v>
      </c>
      <c r="BQ187" s="34">
        <f>IFERROR(VLOOKUP(B187,'[1]1-BASE'!D$1:DA$65536,60,0),"")</f>
        <v>0</v>
      </c>
      <c r="BR187" s="34">
        <f>IFERROR(VLOOKUP(B187,'[1]1-BASE'!D$1:DA$65536,62,0),"")</f>
        <v>0</v>
      </c>
      <c r="BS187" s="34">
        <f>IFERROR(VLOOKUP(B187,'[1]1-BASE'!D$1:DA$65536,64,0),"")</f>
        <v>0</v>
      </c>
      <c r="BT187" s="34">
        <f>IFERROR(VLOOKUP(B187,'[1]1-BASE'!D$1:DA$65536,66,0),"")</f>
        <v>0</v>
      </c>
      <c r="BU187" s="34">
        <f>IFERROR(VLOOKUP(B187,'[1]1-BASE'!D$1:DA$65536,67,0),"")</f>
        <v>0</v>
      </c>
      <c r="BV187" s="34">
        <f>IFERROR(VLOOKUP(B187,'[1]1-BASE'!D$1:DA$65536,68,0),"")</f>
        <v>0</v>
      </c>
      <c r="BW187" s="34">
        <f>IFERROR(VLOOKUP(B187,'[1]1-BASE'!D$1:DA$65536,69,0),"")</f>
        <v>0</v>
      </c>
      <c r="BX187" s="34">
        <f>IFERROR(VLOOKUP(B187,'[1]1-BASE'!D$1:DA$65536,70,0),"")</f>
        <v>0</v>
      </c>
      <c r="BY187" s="34">
        <f>IFERROR(VLOOKUP(B187,'[1]1-BASE'!D$1:DA$65536,71,0),"")</f>
        <v>0</v>
      </c>
      <c r="BZ187" s="34">
        <f>IFERROR(VLOOKUP(B187,'[1]1-BASE'!D$1:DA$65536,72,0),"")</f>
        <v>0</v>
      </c>
      <c r="CA187" s="34">
        <f>IFERROR(VLOOKUP(B187,'[1]1-BASE'!D$1:DA$65536,73,0),"")</f>
        <v>0</v>
      </c>
      <c r="CB187" s="34">
        <f>IFERROR(VLOOKUP(B187,'[1]1-BASE'!D$1:DA$65536,74,0),"")</f>
        <v>0</v>
      </c>
      <c r="CC187" s="34">
        <f>IFERROR(VLOOKUP(B187,'[1]1-BASE'!D$1:DA$65536,75,0),"")</f>
        <v>0</v>
      </c>
      <c r="CD187" s="34">
        <f>IFERROR(VLOOKUP(B187,'[1]1-BASE'!D$1:DA$65536,82,0),"")</f>
        <v>7</v>
      </c>
    </row>
    <row r="188" spans="1:82" s="35" customFormat="1" ht="75" customHeight="1">
      <c r="A188" s="27"/>
      <c r="B188" s="28" t="s">
        <v>291</v>
      </c>
      <c r="C188" s="29" t="str">
        <f>IFERROR(VLOOKUP(B188,'[1]1-BASE'!D$1:CB$65536,2,0),"")</f>
        <v>304N3C0</v>
      </c>
      <c r="D188" s="29" t="str">
        <f>IFERROR(VLOOKUP(B188,'[1]1-BASE'!D$1:CB$65536,3,0),"")</f>
        <v>GLENO TEE</v>
      </c>
      <c r="E188" s="29" t="str">
        <f>IFERROR(VLOOKUP(B188,'[1]1-BASE'!D$1:CB$65536,4,0),"")</f>
        <v>77M</v>
      </c>
      <c r="F188" s="29" t="str">
        <f>IFERROR(VLOOKUP(B188,'[1]1-BASE'!D$1:CB$65536,5,0),"")</f>
        <v>GREY MD MEL</v>
      </c>
      <c r="G188" s="27" t="str">
        <f>IFERROR(VLOOKUP(B188,'[1]1-BASE'!D$1:CB$65536,15,0),"")</f>
        <v>ETE 2019</v>
      </c>
      <c r="H188" s="27" t="str">
        <f>IFERROR(VLOOKUP(B188,'[1]1-BASE'!D$1:CB$65536,17,0),"")</f>
        <v>MAN</v>
      </c>
      <c r="I188" s="30">
        <f>IFERROR(VLOOKUP(B188,'[1]1-BASE'!D$1:CB$65536,7,0),"")</f>
        <v>18</v>
      </c>
      <c r="J188" s="31">
        <f t="shared" si="6"/>
        <v>9</v>
      </c>
      <c r="K188" s="30">
        <f>IFERROR(VLOOKUP(B188,'[1]1-BASE'!D$1:CB$65536,8,0),"")</f>
        <v>0</v>
      </c>
      <c r="L188" s="31">
        <f t="shared" si="7"/>
        <v>0</v>
      </c>
      <c r="M188" s="29" t="str">
        <f>IFERROR(VLOOKUP(B188,'[1]1-BASE'!D$1:CB$65536,18,0),"")</f>
        <v>(vide)</v>
      </c>
      <c r="N188" s="32" t="str">
        <f>IFERROR(VLOOKUP(B188,'[1]1-BASE'!D$1:CB$65536,19,0),"")</f>
        <v>PCS</v>
      </c>
      <c r="O188" s="32">
        <f>IFERROR(VLOOKUP(B188,'[1]1-BASE'!D$1:CB$65536,20,0),"")</f>
        <v>6</v>
      </c>
      <c r="P188" s="33">
        <f>IFERROR(VLOOKUP(B188,'[1]1-BASE'!D$1:CB$65536,21,0),"")</f>
        <v>6</v>
      </c>
      <c r="Q188" s="34">
        <f>IFERROR(VLOOKUP(B188,'[1]1-BASE'!D$1:DA$65536,22,0),"")</f>
        <v>0</v>
      </c>
      <c r="R188" s="34">
        <f>IFERROR(VLOOKUP(B188,'[1]1-BASE'!D$1:DA$65536,23,0),"")</f>
        <v>0</v>
      </c>
      <c r="S188" s="34">
        <f>IFERROR(VLOOKUP(B188,'[1]1-BASE'!D$1:DA$65536,24,0),"")</f>
        <v>0</v>
      </c>
      <c r="T188" s="34">
        <f>IFERROR(VLOOKUP(B188,'[1]1-BASE'!D$1:DA$65536,25,0),"")</f>
        <v>0</v>
      </c>
      <c r="U188" s="34">
        <f>IFERROR(VLOOKUP(B188,'[1]1-BASE'!D$1:DA$65536,26,0),"")</f>
        <v>0</v>
      </c>
      <c r="V188" s="34">
        <f>IFERROR(VLOOKUP(B188,'[1]1-BASE'!D$1:DA$65536,27,0),"")</f>
        <v>0</v>
      </c>
      <c r="W188" s="34">
        <f>IFERROR(VLOOKUP(B188,'[1]1-BASE'!D$1:DA$65536,28,0),"")</f>
        <v>0</v>
      </c>
      <c r="X188" s="34">
        <f>IFERROR(VLOOKUP(B188,'[1]1-BASE'!D$1:DA$65536,29,0),"")</f>
        <v>0</v>
      </c>
      <c r="Y188" s="34">
        <f>IFERROR(VLOOKUP(B188,'[1]1-BASE'!D$1:DA$65536,30,0),"")</f>
        <v>0</v>
      </c>
      <c r="Z188" s="34">
        <f>IFERROR(VLOOKUP(B188,'[1]1-BASE'!D$1:DA$65536,31,0),"")</f>
        <v>0</v>
      </c>
      <c r="AA188" s="34">
        <f>IFERROR(VLOOKUP(B188,'[1]1-BASE'!D$1:DA$65536,32,0),"")</f>
        <v>0</v>
      </c>
      <c r="AB188" s="34">
        <f>IFERROR(VLOOKUP(B188,'[1]1-BASE'!D$1:DA$65536,33,0),"")</f>
        <v>0</v>
      </c>
      <c r="AC188" s="34">
        <f>IFERROR(VLOOKUP(B188,'[1]1-BASE'!D$1:DA$65536,34,0),"")</f>
        <v>0</v>
      </c>
      <c r="AD188" s="34">
        <f>IFERROR(VLOOKUP(B188,'[1]1-BASE'!D$1:DA$65536,35,0),"")</f>
        <v>0</v>
      </c>
      <c r="AE188" s="34">
        <f>IFERROR(VLOOKUP(B188,'[1]1-BASE'!D$1:DA$65536,36,0),"")</f>
        <v>0</v>
      </c>
      <c r="AF188" s="34">
        <f>IFERROR(VLOOKUP(B188,'[1]1-BASE'!D$1:DA$65536,37,0),"")</f>
        <v>0</v>
      </c>
      <c r="AG188" s="34">
        <f>IFERROR(VLOOKUP(B188,'[1]1-BASE'!D$1:DA$65536,38,0),"")</f>
        <v>0</v>
      </c>
      <c r="AH188" s="34">
        <f>IFERROR(VLOOKUP(B188,'[1]1-BASE'!D$1:DA$65536,39,0),"")</f>
        <v>0</v>
      </c>
      <c r="AI188" s="34">
        <f>IFERROR(VLOOKUP(B188,'[1]1-BASE'!D$1:DA$65536,40,0),"")</f>
        <v>0</v>
      </c>
      <c r="AJ188" s="34">
        <f>IFERROR(VLOOKUP(B188,'[1]1-BASE'!D$1:DA$65536,41,0),"")</f>
        <v>0</v>
      </c>
      <c r="AK188" s="34">
        <f>IFERROR(VLOOKUP(B188,'[1]1-BASE'!D$1:DA$65536,42,0),"")</f>
        <v>0</v>
      </c>
      <c r="AL188" s="34">
        <f>IFERROR(VLOOKUP(B188,'[1]1-BASE'!D$1:DA$65536,43,0),"")</f>
        <v>0</v>
      </c>
      <c r="AM188" s="34">
        <f>IFERROR(VLOOKUP(B188,'[1]1-BASE'!D$1:DA$65536,44,0),"")</f>
        <v>0</v>
      </c>
      <c r="AN188" s="34">
        <f>IFERROR(VLOOKUP(B188,'[1]1-BASE'!D$1:DA$65536,45,0),"")</f>
        <v>0</v>
      </c>
      <c r="AO188" s="34">
        <f>IFERROR(VLOOKUP(B188,'[1]1-BASE'!D$1:DA$65536,46,0),"")</f>
        <v>0</v>
      </c>
      <c r="AP188" s="34">
        <f>IFERROR(VLOOKUP(B188,'[1]1-BASE'!D$1:DA$65536,47,0),"")</f>
        <v>0</v>
      </c>
      <c r="AQ188" s="34">
        <f>IFERROR(VLOOKUP(B188,'[1]1-BASE'!D$1:DA$65536,48,0),"")</f>
        <v>0</v>
      </c>
      <c r="AR188" s="34">
        <f>IFERROR(VLOOKUP(B188,'[1]1-BASE'!D$1:DA$65536,49,0),"")</f>
        <v>0</v>
      </c>
      <c r="AS188" s="34">
        <f>IFERROR(VLOOKUP(B188,'[1]1-BASE'!D$1:DA$65536,50,0),"")</f>
        <v>0</v>
      </c>
      <c r="AT188" s="34">
        <f>IFERROR(VLOOKUP(B188,'[1]1-BASE'!D$1:DA$65536,51,0),"")</f>
        <v>0</v>
      </c>
      <c r="AU188" s="34">
        <f>IFERROR(VLOOKUP(B188,'[1]1-BASE'!D$1:DA$65536,52,0),"")</f>
        <v>0</v>
      </c>
      <c r="AV188" s="34">
        <f>IFERROR(VLOOKUP(B188,'[1]1-BASE'!D$1:DA$65536,53,0),"")</f>
        <v>0</v>
      </c>
      <c r="AW188" s="34">
        <f>IFERROR(VLOOKUP(B188,'[1]1-BASE'!D$1:DA$65536,54,0),"")</f>
        <v>0</v>
      </c>
      <c r="AX188" s="34">
        <f>IFERROR(VLOOKUP(B188,'[1]1-BASE'!D$1:DA$65536,55,0),"")</f>
        <v>0</v>
      </c>
      <c r="AY188" s="34">
        <f>IFERROR(VLOOKUP(B188,'[1]1-BASE'!D$1:DA$65536,87,0),"")</f>
        <v>0</v>
      </c>
      <c r="AZ188" s="34">
        <f>IFERROR(VLOOKUP(B188,'[1]1-BASE'!D$1:DA$65536,86,0),"")</f>
        <v>0</v>
      </c>
      <c r="BA188" s="34">
        <f>IFERROR(VLOOKUP(B188,'[1]1-BASE'!D$1:DA$65536,76,0),"")</f>
        <v>0</v>
      </c>
      <c r="BB188" s="34">
        <f>IFERROR(VLOOKUP(B188,'[1]1-BASE'!D$1:DA$65536,77,0),"")</f>
        <v>0</v>
      </c>
      <c r="BC188" s="34">
        <f>IFERROR(VLOOKUP(B188,'[1]1-BASE'!D$1:DA$65536,78,0),"")</f>
        <v>0</v>
      </c>
      <c r="BD188" s="34">
        <f>IFERROR(VLOOKUP(B188,'[1]1-BASE'!D$1:DA$65536,79,0),"")</f>
        <v>0</v>
      </c>
      <c r="BE188" s="34">
        <f>IFERROR(VLOOKUP(B188,'[1]1-BASE'!D$1:DA$65536,80,0),"")</f>
        <v>0</v>
      </c>
      <c r="BF188" s="34">
        <f>IFERROR(VLOOKUP(B188,'[1]1-BASE'!D$1:DA$65536,83,0),"")</f>
        <v>0</v>
      </c>
      <c r="BG188" s="34">
        <f>IFERROR(VLOOKUP(B188,'[1]1-BASE'!D$1:DA$65536,84,0),"")</f>
        <v>0</v>
      </c>
      <c r="BH188" s="34">
        <f>IFERROR(VLOOKUP(B188,'[1]1-BASE'!D$1:DA$65536,81,0),"")</f>
        <v>0</v>
      </c>
      <c r="BI188" s="34">
        <f>IFERROR(VLOOKUP(B188,'[1]1-BASE'!D$1:DA$65536,85,0),"")</f>
        <v>0</v>
      </c>
      <c r="BJ188" s="34">
        <f>IFERROR(VLOOKUP(B188,'[1]1-BASE'!D$1:DA$65536,56,0),"")</f>
        <v>0</v>
      </c>
      <c r="BK188" s="34">
        <f>IFERROR(VLOOKUP(B188,'[1]1-BASE'!D$1:DA$65536,58,0),"")</f>
        <v>0</v>
      </c>
      <c r="BL188" s="34">
        <f>IFERROR(VLOOKUP(B188,'[1]1-BASE'!D$1:DA$65536,59,0),"")</f>
        <v>0</v>
      </c>
      <c r="BM188" s="34">
        <f>IFERROR(VLOOKUP(B188,'[1]1-BASE'!D$1:DA$65536,61,0),"")</f>
        <v>0</v>
      </c>
      <c r="BN188" s="34">
        <f>IFERROR(VLOOKUP(B188,'[1]1-BASE'!D$1:DA$65536,63,0),"")</f>
        <v>0</v>
      </c>
      <c r="BO188" s="34">
        <f>IFERROR(VLOOKUP(B188,'[1]1-BASE'!D$1:DA$65536,65,0),"")</f>
        <v>0</v>
      </c>
      <c r="BP188" s="34">
        <f>IFERROR(VLOOKUP(B188,'[1]1-BASE'!D$1:DA$65536,57,0),"")</f>
        <v>0</v>
      </c>
      <c r="BQ188" s="34">
        <f>IFERROR(VLOOKUP(B188,'[1]1-BASE'!D$1:DA$65536,60,0),"")</f>
        <v>0</v>
      </c>
      <c r="BR188" s="34">
        <f>IFERROR(VLOOKUP(B188,'[1]1-BASE'!D$1:DA$65536,62,0),"")</f>
        <v>0</v>
      </c>
      <c r="BS188" s="34">
        <f>IFERROR(VLOOKUP(B188,'[1]1-BASE'!D$1:DA$65536,64,0),"")</f>
        <v>0</v>
      </c>
      <c r="BT188" s="34">
        <f>IFERROR(VLOOKUP(B188,'[1]1-BASE'!D$1:DA$65536,66,0),"")</f>
        <v>0</v>
      </c>
      <c r="BU188" s="34">
        <f>IFERROR(VLOOKUP(B188,'[1]1-BASE'!D$1:DA$65536,67,0),"")</f>
        <v>0</v>
      </c>
      <c r="BV188" s="34">
        <f>IFERROR(VLOOKUP(B188,'[1]1-BASE'!D$1:DA$65536,68,0),"")</f>
        <v>0</v>
      </c>
      <c r="BW188" s="34">
        <f>IFERROR(VLOOKUP(B188,'[1]1-BASE'!D$1:DA$65536,69,0),"")</f>
        <v>3</v>
      </c>
      <c r="BX188" s="34">
        <f>IFERROR(VLOOKUP(B188,'[1]1-BASE'!D$1:DA$65536,70,0),"")</f>
        <v>0</v>
      </c>
      <c r="BY188" s="34">
        <f>IFERROR(VLOOKUP(B188,'[1]1-BASE'!D$1:DA$65536,71,0),"")</f>
        <v>0</v>
      </c>
      <c r="BZ188" s="34">
        <f>IFERROR(VLOOKUP(B188,'[1]1-BASE'!D$1:DA$65536,72,0),"")</f>
        <v>0</v>
      </c>
      <c r="CA188" s="34">
        <f>IFERROR(VLOOKUP(B188,'[1]1-BASE'!D$1:DA$65536,73,0),"")</f>
        <v>1</v>
      </c>
      <c r="CB188" s="34">
        <f>IFERROR(VLOOKUP(B188,'[1]1-BASE'!D$1:DA$65536,74,0),"")</f>
        <v>2</v>
      </c>
      <c r="CC188" s="34">
        <f>IFERROR(VLOOKUP(B188,'[1]1-BASE'!D$1:DA$65536,75,0),"")</f>
        <v>0</v>
      </c>
      <c r="CD188" s="34">
        <f>IFERROR(VLOOKUP(B188,'[1]1-BASE'!D$1:DA$65536,82,0),"")</f>
        <v>0</v>
      </c>
    </row>
    <row r="189" spans="1:82" s="35" customFormat="1" ht="75" customHeight="1">
      <c r="A189" s="27"/>
      <c r="B189" s="28" t="s">
        <v>292</v>
      </c>
      <c r="C189" s="29" t="str">
        <f>IFERROR(VLOOKUP(B189,'[1]1-BASE'!D$1:CB$65536,2,0),"")</f>
        <v>304N3C0</v>
      </c>
      <c r="D189" s="29" t="str">
        <f>IFERROR(VLOOKUP(B189,'[1]1-BASE'!D$1:CB$65536,3,0),"")</f>
        <v>GLENO TEE</v>
      </c>
      <c r="E189" s="29" t="str">
        <f>IFERROR(VLOOKUP(B189,'[1]1-BASE'!D$1:CB$65536,4,0),"")</f>
        <v>77M</v>
      </c>
      <c r="F189" s="29" t="str">
        <f>IFERROR(VLOOKUP(B189,'[1]1-BASE'!D$1:CB$65536,5,0),"")</f>
        <v>GREY MD MEL</v>
      </c>
      <c r="G189" s="27" t="str">
        <f>IFERROR(VLOOKUP(B189,'[1]1-BASE'!D$1:CB$65536,15,0),"")</f>
        <v>ETE 2019</v>
      </c>
      <c r="H189" s="27" t="str">
        <f>IFERROR(VLOOKUP(B189,'[1]1-BASE'!D$1:CB$65536,17,0),"")</f>
        <v>MAN</v>
      </c>
      <c r="I189" s="30">
        <f>IFERROR(VLOOKUP(B189,'[1]1-BASE'!D$1:CB$65536,7,0),"")</f>
        <v>18</v>
      </c>
      <c r="J189" s="31">
        <f t="shared" si="6"/>
        <v>9</v>
      </c>
      <c r="K189" s="30">
        <f>IFERROR(VLOOKUP(B189,'[1]1-BASE'!D$1:CB$65536,8,0),"")</f>
        <v>0</v>
      </c>
      <c r="L189" s="31">
        <f t="shared" si="7"/>
        <v>0</v>
      </c>
      <c r="M189" s="29" t="str">
        <f>IFERROR(VLOOKUP(B189,'[1]1-BASE'!D$1:CB$65536,18,0),"")</f>
        <v>2XL-2|3XL-1|L-4|M-2|S-1|XL-4</v>
      </c>
      <c r="N189" s="32" t="str">
        <f>IFERROR(VLOOKUP(B189,'[1]1-BASE'!D$1:CB$65536,19,0),"")</f>
        <v>C14M</v>
      </c>
      <c r="O189" s="32">
        <f>IFERROR(VLOOKUP(B189,'[1]1-BASE'!D$1:CB$65536,20,0),"")</f>
        <v>210</v>
      </c>
      <c r="P189" s="33">
        <f>IFERROR(VLOOKUP(B189,'[1]1-BASE'!D$1:CB$65536,21,0),"")</f>
        <v>15</v>
      </c>
      <c r="Q189" s="34">
        <f>IFERROR(VLOOKUP(B189,'[1]1-BASE'!D$1:DA$65536,22,0),"")</f>
        <v>0</v>
      </c>
      <c r="R189" s="34">
        <f>IFERROR(VLOOKUP(B189,'[1]1-BASE'!D$1:DA$65536,23,0),"")</f>
        <v>0</v>
      </c>
      <c r="S189" s="34">
        <f>IFERROR(VLOOKUP(B189,'[1]1-BASE'!D$1:DA$65536,24,0),"")</f>
        <v>0</v>
      </c>
      <c r="T189" s="34">
        <f>IFERROR(VLOOKUP(B189,'[1]1-BASE'!D$1:DA$65536,25,0),"")</f>
        <v>0</v>
      </c>
      <c r="U189" s="34">
        <f>IFERROR(VLOOKUP(B189,'[1]1-BASE'!D$1:DA$65536,26,0),"")</f>
        <v>0</v>
      </c>
      <c r="V189" s="34">
        <f>IFERROR(VLOOKUP(B189,'[1]1-BASE'!D$1:DA$65536,27,0),"")</f>
        <v>0</v>
      </c>
      <c r="W189" s="34">
        <f>IFERROR(VLOOKUP(B189,'[1]1-BASE'!D$1:DA$65536,28,0),"")</f>
        <v>0</v>
      </c>
      <c r="X189" s="34">
        <f>IFERROR(VLOOKUP(B189,'[1]1-BASE'!D$1:DA$65536,29,0),"")</f>
        <v>0</v>
      </c>
      <c r="Y189" s="34">
        <f>IFERROR(VLOOKUP(B189,'[1]1-BASE'!D$1:DA$65536,30,0),"")</f>
        <v>0</v>
      </c>
      <c r="Z189" s="34">
        <f>IFERROR(VLOOKUP(B189,'[1]1-BASE'!D$1:DA$65536,31,0),"")</f>
        <v>0</v>
      </c>
      <c r="AA189" s="34">
        <f>IFERROR(VLOOKUP(B189,'[1]1-BASE'!D$1:DA$65536,32,0),"")</f>
        <v>0</v>
      </c>
      <c r="AB189" s="34">
        <f>IFERROR(VLOOKUP(B189,'[1]1-BASE'!D$1:DA$65536,33,0),"")</f>
        <v>0</v>
      </c>
      <c r="AC189" s="34">
        <f>IFERROR(VLOOKUP(B189,'[1]1-BASE'!D$1:DA$65536,34,0),"")</f>
        <v>0</v>
      </c>
      <c r="AD189" s="34">
        <f>IFERROR(VLOOKUP(B189,'[1]1-BASE'!D$1:DA$65536,35,0),"")</f>
        <v>0</v>
      </c>
      <c r="AE189" s="34">
        <f>IFERROR(VLOOKUP(B189,'[1]1-BASE'!D$1:DA$65536,36,0),"")</f>
        <v>0</v>
      </c>
      <c r="AF189" s="34">
        <f>IFERROR(VLOOKUP(B189,'[1]1-BASE'!D$1:DA$65536,37,0),"")</f>
        <v>0</v>
      </c>
      <c r="AG189" s="34">
        <f>IFERROR(VLOOKUP(B189,'[1]1-BASE'!D$1:DA$65536,38,0),"")</f>
        <v>0</v>
      </c>
      <c r="AH189" s="34">
        <f>IFERROR(VLOOKUP(B189,'[1]1-BASE'!D$1:DA$65536,39,0),"")</f>
        <v>0</v>
      </c>
      <c r="AI189" s="34">
        <f>IFERROR(VLOOKUP(B189,'[1]1-BASE'!D$1:DA$65536,40,0),"")</f>
        <v>0</v>
      </c>
      <c r="AJ189" s="34">
        <f>IFERROR(VLOOKUP(B189,'[1]1-BASE'!D$1:DA$65536,41,0),"")</f>
        <v>0</v>
      </c>
      <c r="AK189" s="34">
        <f>IFERROR(VLOOKUP(B189,'[1]1-BASE'!D$1:DA$65536,42,0),"")</f>
        <v>0</v>
      </c>
      <c r="AL189" s="34">
        <f>IFERROR(VLOOKUP(B189,'[1]1-BASE'!D$1:DA$65536,43,0),"")</f>
        <v>0</v>
      </c>
      <c r="AM189" s="34">
        <f>IFERROR(VLOOKUP(B189,'[1]1-BASE'!D$1:DA$65536,44,0),"")</f>
        <v>0</v>
      </c>
      <c r="AN189" s="34">
        <f>IFERROR(VLOOKUP(B189,'[1]1-BASE'!D$1:DA$65536,45,0),"")</f>
        <v>0</v>
      </c>
      <c r="AO189" s="34">
        <f>IFERROR(VLOOKUP(B189,'[1]1-BASE'!D$1:DA$65536,46,0),"")</f>
        <v>0</v>
      </c>
      <c r="AP189" s="34">
        <f>IFERROR(VLOOKUP(B189,'[1]1-BASE'!D$1:DA$65536,47,0),"")</f>
        <v>0</v>
      </c>
      <c r="AQ189" s="34">
        <f>IFERROR(VLOOKUP(B189,'[1]1-BASE'!D$1:DA$65536,48,0),"")</f>
        <v>0</v>
      </c>
      <c r="AR189" s="34">
        <f>IFERROR(VLOOKUP(B189,'[1]1-BASE'!D$1:DA$65536,49,0),"")</f>
        <v>0</v>
      </c>
      <c r="AS189" s="34">
        <f>IFERROR(VLOOKUP(B189,'[1]1-BASE'!D$1:DA$65536,50,0),"")</f>
        <v>0</v>
      </c>
      <c r="AT189" s="34">
        <f>IFERROR(VLOOKUP(B189,'[1]1-BASE'!D$1:DA$65536,51,0),"")</f>
        <v>0</v>
      </c>
      <c r="AU189" s="34">
        <f>IFERROR(VLOOKUP(B189,'[1]1-BASE'!D$1:DA$65536,52,0),"")</f>
        <v>0</v>
      </c>
      <c r="AV189" s="34">
        <f>IFERROR(VLOOKUP(B189,'[1]1-BASE'!D$1:DA$65536,53,0),"")</f>
        <v>0</v>
      </c>
      <c r="AW189" s="34">
        <f>IFERROR(VLOOKUP(B189,'[1]1-BASE'!D$1:DA$65536,54,0),"")</f>
        <v>0</v>
      </c>
      <c r="AX189" s="34">
        <f>IFERROR(VLOOKUP(B189,'[1]1-BASE'!D$1:DA$65536,55,0),"")</f>
        <v>0</v>
      </c>
      <c r="AY189" s="34">
        <f>IFERROR(VLOOKUP(B189,'[1]1-BASE'!D$1:DA$65536,87,0),"")</f>
        <v>0</v>
      </c>
      <c r="AZ189" s="34">
        <f>IFERROR(VLOOKUP(B189,'[1]1-BASE'!D$1:DA$65536,86,0),"")</f>
        <v>0</v>
      </c>
      <c r="BA189" s="34">
        <f>IFERROR(VLOOKUP(B189,'[1]1-BASE'!D$1:DA$65536,76,0),"")</f>
        <v>0</v>
      </c>
      <c r="BB189" s="34">
        <f>IFERROR(VLOOKUP(B189,'[1]1-BASE'!D$1:DA$65536,77,0),"")</f>
        <v>0</v>
      </c>
      <c r="BC189" s="34">
        <f>IFERROR(VLOOKUP(B189,'[1]1-BASE'!D$1:DA$65536,78,0),"")</f>
        <v>0</v>
      </c>
      <c r="BD189" s="34">
        <f>IFERROR(VLOOKUP(B189,'[1]1-BASE'!D$1:DA$65536,79,0),"")</f>
        <v>0</v>
      </c>
      <c r="BE189" s="34">
        <f>IFERROR(VLOOKUP(B189,'[1]1-BASE'!D$1:DA$65536,80,0),"")</f>
        <v>0</v>
      </c>
      <c r="BF189" s="34">
        <f>IFERROR(VLOOKUP(B189,'[1]1-BASE'!D$1:DA$65536,83,0),"")</f>
        <v>0</v>
      </c>
      <c r="BG189" s="34">
        <f>IFERROR(VLOOKUP(B189,'[1]1-BASE'!D$1:DA$65536,84,0),"")</f>
        <v>0</v>
      </c>
      <c r="BH189" s="34">
        <f>IFERROR(VLOOKUP(B189,'[1]1-BASE'!D$1:DA$65536,81,0),"")</f>
        <v>0</v>
      </c>
      <c r="BI189" s="34">
        <f>IFERROR(VLOOKUP(B189,'[1]1-BASE'!D$1:DA$65536,85,0),"")</f>
        <v>0</v>
      </c>
      <c r="BJ189" s="34">
        <f>IFERROR(VLOOKUP(B189,'[1]1-BASE'!D$1:DA$65536,56,0),"")</f>
        <v>0</v>
      </c>
      <c r="BK189" s="34">
        <f>IFERROR(VLOOKUP(B189,'[1]1-BASE'!D$1:DA$65536,58,0),"")</f>
        <v>0</v>
      </c>
      <c r="BL189" s="34">
        <f>IFERROR(VLOOKUP(B189,'[1]1-BASE'!D$1:DA$65536,59,0),"")</f>
        <v>0</v>
      </c>
      <c r="BM189" s="34">
        <f>IFERROR(VLOOKUP(B189,'[1]1-BASE'!D$1:DA$65536,61,0),"")</f>
        <v>0</v>
      </c>
      <c r="BN189" s="34">
        <f>IFERROR(VLOOKUP(B189,'[1]1-BASE'!D$1:DA$65536,63,0),"")</f>
        <v>0</v>
      </c>
      <c r="BO189" s="34">
        <f>IFERROR(VLOOKUP(B189,'[1]1-BASE'!D$1:DA$65536,65,0),"")</f>
        <v>0</v>
      </c>
      <c r="BP189" s="34">
        <f>IFERROR(VLOOKUP(B189,'[1]1-BASE'!D$1:DA$65536,57,0),"")</f>
        <v>0</v>
      </c>
      <c r="BQ189" s="34">
        <f>IFERROR(VLOOKUP(B189,'[1]1-BASE'!D$1:DA$65536,60,0),"")</f>
        <v>0</v>
      </c>
      <c r="BR189" s="34">
        <f>IFERROR(VLOOKUP(B189,'[1]1-BASE'!D$1:DA$65536,62,0),"")</f>
        <v>0</v>
      </c>
      <c r="BS189" s="34">
        <f>IFERROR(VLOOKUP(B189,'[1]1-BASE'!D$1:DA$65536,64,0),"")</f>
        <v>0</v>
      </c>
      <c r="BT189" s="34">
        <f>IFERROR(VLOOKUP(B189,'[1]1-BASE'!D$1:DA$65536,66,0),"")</f>
        <v>0</v>
      </c>
      <c r="BU189" s="34">
        <f>IFERROR(VLOOKUP(B189,'[1]1-BASE'!D$1:DA$65536,67,0),"")</f>
        <v>0</v>
      </c>
      <c r="BV189" s="34">
        <f>IFERROR(VLOOKUP(B189,'[1]1-BASE'!D$1:DA$65536,68,0),"")</f>
        <v>0</v>
      </c>
      <c r="BW189" s="34">
        <f>IFERROR(VLOOKUP(B189,'[1]1-BASE'!D$1:DA$65536,69,0),"")</f>
        <v>0</v>
      </c>
      <c r="BX189" s="34">
        <f>IFERROR(VLOOKUP(B189,'[1]1-BASE'!D$1:DA$65536,70,0),"")</f>
        <v>0</v>
      </c>
      <c r="BY189" s="34">
        <f>IFERROR(VLOOKUP(B189,'[1]1-BASE'!D$1:DA$65536,71,0),"")</f>
        <v>0</v>
      </c>
      <c r="BZ189" s="34">
        <f>IFERROR(VLOOKUP(B189,'[1]1-BASE'!D$1:DA$65536,72,0),"")</f>
        <v>0</v>
      </c>
      <c r="CA189" s="34">
        <f>IFERROR(VLOOKUP(B189,'[1]1-BASE'!D$1:DA$65536,73,0),"")</f>
        <v>0</v>
      </c>
      <c r="CB189" s="34">
        <f>IFERROR(VLOOKUP(B189,'[1]1-BASE'!D$1:DA$65536,74,0),"")</f>
        <v>0</v>
      </c>
      <c r="CC189" s="34">
        <f>IFERROR(VLOOKUP(B189,'[1]1-BASE'!D$1:DA$65536,75,0),"")</f>
        <v>0</v>
      </c>
      <c r="CD189" s="34">
        <f>IFERROR(VLOOKUP(B189,'[1]1-BASE'!D$1:DA$65536,82,0),"")</f>
        <v>15</v>
      </c>
    </row>
    <row r="190" spans="1:82" s="35" customFormat="1" ht="75" customHeight="1">
      <c r="A190" s="27"/>
      <c r="B190" s="28" t="s">
        <v>293</v>
      </c>
      <c r="C190" s="29" t="str">
        <f>IFERROR(VLOOKUP(B190,'[1]1-BASE'!D$1:CB$65536,2,0),"")</f>
        <v>304N3C0</v>
      </c>
      <c r="D190" s="29" t="str">
        <f>IFERROR(VLOOKUP(B190,'[1]1-BASE'!D$1:CB$65536,3,0),"")</f>
        <v>GLENO TEE</v>
      </c>
      <c r="E190" s="29" t="str">
        <f>IFERROR(VLOOKUP(B190,'[1]1-BASE'!D$1:CB$65536,4,0),"")</f>
        <v>885</v>
      </c>
      <c r="F190" s="29" t="str">
        <f>IFERROR(VLOOKUP(B190,'[1]1-BASE'!D$1:CB$65536,5,0),"")</f>
        <v>GREEN LICHENE</v>
      </c>
      <c r="G190" s="27" t="str">
        <f>IFERROR(VLOOKUP(B190,'[1]1-BASE'!D$1:CB$65536,15,0),"")</f>
        <v>ETE 2019</v>
      </c>
      <c r="H190" s="27" t="str">
        <f>IFERROR(VLOOKUP(B190,'[1]1-BASE'!D$1:CB$65536,17,0),"")</f>
        <v>MAN</v>
      </c>
      <c r="I190" s="30">
        <f>IFERROR(VLOOKUP(B190,'[1]1-BASE'!D$1:CB$65536,7,0),"")</f>
        <v>18</v>
      </c>
      <c r="J190" s="31">
        <f t="shared" si="6"/>
        <v>9</v>
      </c>
      <c r="K190" s="30">
        <f>IFERROR(VLOOKUP(B190,'[1]1-BASE'!D$1:CB$65536,8,0),"")</f>
        <v>0</v>
      </c>
      <c r="L190" s="31">
        <f t="shared" si="7"/>
        <v>0</v>
      </c>
      <c r="M190" s="29" t="str">
        <f>IFERROR(VLOOKUP(B190,'[1]1-BASE'!D$1:CB$65536,18,0),"")</f>
        <v>(vide)</v>
      </c>
      <c r="N190" s="32" t="str">
        <f>IFERROR(VLOOKUP(B190,'[1]1-BASE'!D$1:CB$65536,19,0),"")</f>
        <v>PCS</v>
      </c>
      <c r="O190" s="32">
        <f>IFERROR(VLOOKUP(B190,'[1]1-BASE'!D$1:CB$65536,20,0),"")</f>
        <v>2</v>
      </c>
      <c r="P190" s="33">
        <f>IFERROR(VLOOKUP(B190,'[1]1-BASE'!D$1:CB$65536,21,0),"")</f>
        <v>2</v>
      </c>
      <c r="Q190" s="34">
        <f>IFERROR(VLOOKUP(B190,'[1]1-BASE'!D$1:DA$65536,22,0),"")</f>
        <v>0</v>
      </c>
      <c r="R190" s="34">
        <f>IFERROR(VLOOKUP(B190,'[1]1-BASE'!D$1:DA$65536,23,0),"")</f>
        <v>0</v>
      </c>
      <c r="S190" s="34">
        <f>IFERROR(VLOOKUP(B190,'[1]1-BASE'!D$1:DA$65536,24,0),"")</f>
        <v>0</v>
      </c>
      <c r="T190" s="34">
        <f>IFERROR(VLOOKUP(B190,'[1]1-BASE'!D$1:DA$65536,25,0),"")</f>
        <v>0</v>
      </c>
      <c r="U190" s="34">
        <f>IFERROR(VLOOKUP(B190,'[1]1-BASE'!D$1:DA$65536,26,0),"")</f>
        <v>0</v>
      </c>
      <c r="V190" s="34">
        <f>IFERROR(VLOOKUP(B190,'[1]1-BASE'!D$1:DA$65536,27,0),"")</f>
        <v>0</v>
      </c>
      <c r="W190" s="34">
        <f>IFERROR(VLOOKUP(B190,'[1]1-BASE'!D$1:DA$65536,28,0),"")</f>
        <v>0</v>
      </c>
      <c r="X190" s="34">
        <f>IFERROR(VLOOKUP(B190,'[1]1-BASE'!D$1:DA$65536,29,0),"")</f>
        <v>0</v>
      </c>
      <c r="Y190" s="34">
        <f>IFERROR(VLOOKUP(B190,'[1]1-BASE'!D$1:DA$65536,30,0),"")</f>
        <v>0</v>
      </c>
      <c r="Z190" s="34">
        <f>IFERROR(VLOOKUP(B190,'[1]1-BASE'!D$1:DA$65536,31,0),"")</f>
        <v>0</v>
      </c>
      <c r="AA190" s="34">
        <f>IFERROR(VLOOKUP(B190,'[1]1-BASE'!D$1:DA$65536,32,0),"")</f>
        <v>0</v>
      </c>
      <c r="AB190" s="34">
        <f>IFERROR(VLOOKUP(B190,'[1]1-BASE'!D$1:DA$65536,33,0),"")</f>
        <v>0</v>
      </c>
      <c r="AC190" s="34">
        <f>IFERROR(VLOOKUP(B190,'[1]1-BASE'!D$1:DA$65536,34,0),"")</f>
        <v>0</v>
      </c>
      <c r="AD190" s="34">
        <f>IFERROR(VLOOKUP(B190,'[1]1-BASE'!D$1:DA$65536,35,0),"")</f>
        <v>0</v>
      </c>
      <c r="AE190" s="34">
        <f>IFERROR(VLOOKUP(B190,'[1]1-BASE'!D$1:DA$65536,36,0),"")</f>
        <v>0</v>
      </c>
      <c r="AF190" s="34">
        <f>IFERROR(VLOOKUP(B190,'[1]1-BASE'!D$1:DA$65536,37,0),"")</f>
        <v>0</v>
      </c>
      <c r="AG190" s="34">
        <f>IFERROR(VLOOKUP(B190,'[1]1-BASE'!D$1:DA$65536,38,0),"")</f>
        <v>0</v>
      </c>
      <c r="AH190" s="34">
        <f>IFERROR(VLOOKUP(B190,'[1]1-BASE'!D$1:DA$65536,39,0),"")</f>
        <v>0</v>
      </c>
      <c r="AI190" s="34">
        <f>IFERROR(VLOOKUP(B190,'[1]1-BASE'!D$1:DA$65536,40,0),"")</f>
        <v>0</v>
      </c>
      <c r="AJ190" s="34">
        <f>IFERROR(VLOOKUP(B190,'[1]1-BASE'!D$1:DA$65536,41,0),"")</f>
        <v>0</v>
      </c>
      <c r="AK190" s="34">
        <f>IFERROR(VLOOKUP(B190,'[1]1-BASE'!D$1:DA$65536,42,0),"")</f>
        <v>0</v>
      </c>
      <c r="AL190" s="34">
        <f>IFERROR(VLOOKUP(B190,'[1]1-BASE'!D$1:DA$65536,43,0),"")</f>
        <v>0</v>
      </c>
      <c r="AM190" s="34">
        <f>IFERROR(VLOOKUP(B190,'[1]1-BASE'!D$1:DA$65536,44,0),"")</f>
        <v>0</v>
      </c>
      <c r="AN190" s="34">
        <f>IFERROR(VLOOKUP(B190,'[1]1-BASE'!D$1:DA$65536,45,0),"")</f>
        <v>0</v>
      </c>
      <c r="AO190" s="34">
        <f>IFERROR(VLOOKUP(B190,'[1]1-BASE'!D$1:DA$65536,46,0),"")</f>
        <v>0</v>
      </c>
      <c r="AP190" s="34">
        <f>IFERROR(VLOOKUP(B190,'[1]1-BASE'!D$1:DA$65536,47,0),"")</f>
        <v>0</v>
      </c>
      <c r="AQ190" s="34">
        <f>IFERROR(VLOOKUP(B190,'[1]1-BASE'!D$1:DA$65536,48,0),"")</f>
        <v>0</v>
      </c>
      <c r="AR190" s="34">
        <f>IFERROR(VLOOKUP(B190,'[1]1-BASE'!D$1:DA$65536,49,0),"")</f>
        <v>0</v>
      </c>
      <c r="AS190" s="34">
        <f>IFERROR(VLOOKUP(B190,'[1]1-BASE'!D$1:DA$65536,50,0),"")</f>
        <v>0</v>
      </c>
      <c r="AT190" s="34">
        <f>IFERROR(VLOOKUP(B190,'[1]1-BASE'!D$1:DA$65536,51,0),"")</f>
        <v>0</v>
      </c>
      <c r="AU190" s="34">
        <f>IFERROR(VLOOKUP(B190,'[1]1-BASE'!D$1:DA$65536,52,0),"")</f>
        <v>0</v>
      </c>
      <c r="AV190" s="34">
        <f>IFERROR(VLOOKUP(B190,'[1]1-BASE'!D$1:DA$65536,53,0),"")</f>
        <v>0</v>
      </c>
      <c r="AW190" s="34">
        <f>IFERROR(VLOOKUP(B190,'[1]1-BASE'!D$1:DA$65536,54,0),"")</f>
        <v>0</v>
      </c>
      <c r="AX190" s="34">
        <f>IFERROR(VLOOKUP(B190,'[1]1-BASE'!D$1:DA$65536,55,0),"")</f>
        <v>0</v>
      </c>
      <c r="AY190" s="34">
        <f>IFERROR(VLOOKUP(B190,'[1]1-BASE'!D$1:DA$65536,87,0),"")</f>
        <v>0</v>
      </c>
      <c r="AZ190" s="34">
        <f>IFERROR(VLOOKUP(B190,'[1]1-BASE'!D$1:DA$65536,86,0),"")</f>
        <v>0</v>
      </c>
      <c r="BA190" s="34">
        <f>IFERROR(VLOOKUP(B190,'[1]1-BASE'!D$1:DA$65536,76,0),"")</f>
        <v>0</v>
      </c>
      <c r="BB190" s="34">
        <f>IFERROR(VLOOKUP(B190,'[1]1-BASE'!D$1:DA$65536,77,0),"")</f>
        <v>0</v>
      </c>
      <c r="BC190" s="34">
        <f>IFERROR(VLOOKUP(B190,'[1]1-BASE'!D$1:DA$65536,78,0),"")</f>
        <v>0</v>
      </c>
      <c r="BD190" s="34">
        <f>IFERROR(VLOOKUP(B190,'[1]1-BASE'!D$1:DA$65536,79,0),"")</f>
        <v>0</v>
      </c>
      <c r="BE190" s="34">
        <f>IFERROR(VLOOKUP(B190,'[1]1-BASE'!D$1:DA$65536,80,0),"")</f>
        <v>0</v>
      </c>
      <c r="BF190" s="34">
        <f>IFERROR(VLOOKUP(B190,'[1]1-BASE'!D$1:DA$65536,83,0),"")</f>
        <v>0</v>
      </c>
      <c r="BG190" s="34">
        <f>IFERROR(VLOOKUP(B190,'[1]1-BASE'!D$1:DA$65536,84,0),"")</f>
        <v>0</v>
      </c>
      <c r="BH190" s="34">
        <f>IFERROR(VLOOKUP(B190,'[1]1-BASE'!D$1:DA$65536,81,0),"")</f>
        <v>0</v>
      </c>
      <c r="BI190" s="34">
        <f>IFERROR(VLOOKUP(B190,'[1]1-BASE'!D$1:DA$65536,85,0),"")</f>
        <v>0</v>
      </c>
      <c r="BJ190" s="34">
        <f>IFERROR(VLOOKUP(B190,'[1]1-BASE'!D$1:DA$65536,56,0),"")</f>
        <v>0</v>
      </c>
      <c r="BK190" s="34">
        <f>IFERROR(VLOOKUP(B190,'[1]1-BASE'!D$1:DA$65536,58,0),"")</f>
        <v>0</v>
      </c>
      <c r="BL190" s="34">
        <f>IFERROR(VLOOKUP(B190,'[1]1-BASE'!D$1:DA$65536,59,0),"")</f>
        <v>0</v>
      </c>
      <c r="BM190" s="34">
        <f>IFERROR(VLOOKUP(B190,'[1]1-BASE'!D$1:DA$65536,61,0),"")</f>
        <v>0</v>
      </c>
      <c r="BN190" s="34">
        <f>IFERROR(VLOOKUP(B190,'[1]1-BASE'!D$1:DA$65536,63,0),"")</f>
        <v>0</v>
      </c>
      <c r="BO190" s="34">
        <f>IFERROR(VLOOKUP(B190,'[1]1-BASE'!D$1:DA$65536,65,0),"")</f>
        <v>0</v>
      </c>
      <c r="BP190" s="34">
        <f>IFERROR(VLOOKUP(B190,'[1]1-BASE'!D$1:DA$65536,57,0),"")</f>
        <v>0</v>
      </c>
      <c r="BQ190" s="34">
        <f>IFERROR(VLOOKUP(B190,'[1]1-BASE'!D$1:DA$65536,60,0),"")</f>
        <v>0</v>
      </c>
      <c r="BR190" s="34">
        <f>IFERROR(VLOOKUP(B190,'[1]1-BASE'!D$1:DA$65536,62,0),"")</f>
        <v>0</v>
      </c>
      <c r="BS190" s="34">
        <f>IFERROR(VLOOKUP(B190,'[1]1-BASE'!D$1:DA$65536,64,0),"")</f>
        <v>0</v>
      </c>
      <c r="BT190" s="34">
        <f>IFERROR(VLOOKUP(B190,'[1]1-BASE'!D$1:DA$65536,66,0),"")</f>
        <v>0</v>
      </c>
      <c r="BU190" s="34">
        <f>IFERROR(VLOOKUP(B190,'[1]1-BASE'!D$1:DA$65536,67,0),"")</f>
        <v>0</v>
      </c>
      <c r="BV190" s="34">
        <f>IFERROR(VLOOKUP(B190,'[1]1-BASE'!D$1:DA$65536,68,0),"")</f>
        <v>0</v>
      </c>
      <c r="BW190" s="34">
        <f>IFERROR(VLOOKUP(B190,'[1]1-BASE'!D$1:DA$65536,69,0),"")</f>
        <v>0</v>
      </c>
      <c r="BX190" s="34">
        <f>IFERROR(VLOOKUP(B190,'[1]1-BASE'!D$1:DA$65536,70,0),"")</f>
        <v>0</v>
      </c>
      <c r="BY190" s="34">
        <f>IFERROR(VLOOKUP(B190,'[1]1-BASE'!D$1:DA$65536,71,0),"")</f>
        <v>0</v>
      </c>
      <c r="BZ190" s="34">
        <f>IFERROR(VLOOKUP(B190,'[1]1-BASE'!D$1:DA$65536,72,0),"")</f>
        <v>0</v>
      </c>
      <c r="CA190" s="34">
        <f>IFERROR(VLOOKUP(B190,'[1]1-BASE'!D$1:DA$65536,73,0),"")</f>
        <v>2</v>
      </c>
      <c r="CB190" s="34">
        <f>IFERROR(VLOOKUP(B190,'[1]1-BASE'!D$1:DA$65536,74,0),"")</f>
        <v>0</v>
      </c>
      <c r="CC190" s="34">
        <f>IFERROR(VLOOKUP(B190,'[1]1-BASE'!D$1:DA$65536,75,0),"")</f>
        <v>0</v>
      </c>
      <c r="CD190" s="34">
        <f>IFERROR(VLOOKUP(B190,'[1]1-BASE'!D$1:DA$65536,82,0),"")</f>
        <v>0</v>
      </c>
    </row>
    <row r="191" spans="1:82" s="35" customFormat="1" ht="75" customHeight="1">
      <c r="A191" s="27"/>
      <c r="B191" s="28" t="s">
        <v>294</v>
      </c>
      <c r="C191" s="29" t="str">
        <f>IFERROR(VLOOKUP(B191,'[1]1-BASE'!D$1:CB$65536,2,0),"")</f>
        <v>304N3C0</v>
      </c>
      <c r="D191" s="29" t="str">
        <f>IFERROR(VLOOKUP(B191,'[1]1-BASE'!D$1:CB$65536,3,0),"")</f>
        <v>GLENO TEE</v>
      </c>
      <c r="E191" s="29" t="str">
        <f>IFERROR(VLOOKUP(B191,'[1]1-BASE'!D$1:CB$65536,4,0),"")</f>
        <v>885</v>
      </c>
      <c r="F191" s="29" t="str">
        <f>IFERROR(VLOOKUP(B191,'[1]1-BASE'!D$1:CB$65536,5,0),"")</f>
        <v>GREEN LICHENE</v>
      </c>
      <c r="G191" s="27" t="str">
        <f>IFERROR(VLOOKUP(B191,'[1]1-BASE'!D$1:CB$65536,15,0),"")</f>
        <v>ETE 2019</v>
      </c>
      <c r="H191" s="27" t="str">
        <f>IFERROR(VLOOKUP(B191,'[1]1-BASE'!D$1:CB$65536,17,0),"")</f>
        <v>MAN</v>
      </c>
      <c r="I191" s="30">
        <f>IFERROR(VLOOKUP(B191,'[1]1-BASE'!D$1:CB$65536,7,0),"")</f>
        <v>18</v>
      </c>
      <c r="J191" s="31">
        <f t="shared" si="6"/>
        <v>9</v>
      </c>
      <c r="K191" s="30">
        <f>IFERROR(VLOOKUP(B191,'[1]1-BASE'!D$1:CB$65536,8,0),"")</f>
        <v>0</v>
      </c>
      <c r="L191" s="31">
        <f t="shared" si="7"/>
        <v>0</v>
      </c>
      <c r="M191" s="29" t="str">
        <f>IFERROR(VLOOKUP(B191,'[1]1-BASE'!D$1:CB$65536,18,0),"")</f>
        <v>2XL-1|L-2|M-2|S-1|XL-2</v>
      </c>
      <c r="N191" s="32" t="str">
        <f>IFERROR(VLOOKUP(B191,'[1]1-BASE'!D$1:CB$65536,19,0),"")</f>
        <v>C8M</v>
      </c>
      <c r="O191" s="32">
        <f>IFERROR(VLOOKUP(B191,'[1]1-BASE'!D$1:CB$65536,20,0),"")</f>
        <v>56</v>
      </c>
      <c r="P191" s="33">
        <f>IFERROR(VLOOKUP(B191,'[1]1-BASE'!D$1:CB$65536,21,0),"")</f>
        <v>7</v>
      </c>
      <c r="Q191" s="34">
        <f>IFERROR(VLOOKUP(B191,'[1]1-BASE'!D$1:DA$65536,22,0),"")</f>
        <v>0</v>
      </c>
      <c r="R191" s="34">
        <f>IFERROR(VLOOKUP(B191,'[1]1-BASE'!D$1:DA$65536,23,0),"")</f>
        <v>0</v>
      </c>
      <c r="S191" s="34">
        <f>IFERROR(VLOOKUP(B191,'[1]1-BASE'!D$1:DA$65536,24,0),"")</f>
        <v>0</v>
      </c>
      <c r="T191" s="34">
        <f>IFERROR(VLOOKUP(B191,'[1]1-BASE'!D$1:DA$65536,25,0),"")</f>
        <v>0</v>
      </c>
      <c r="U191" s="34">
        <f>IFERROR(VLOOKUP(B191,'[1]1-BASE'!D$1:DA$65536,26,0),"")</f>
        <v>0</v>
      </c>
      <c r="V191" s="34">
        <f>IFERROR(VLOOKUP(B191,'[1]1-BASE'!D$1:DA$65536,27,0),"")</f>
        <v>0</v>
      </c>
      <c r="W191" s="34">
        <f>IFERROR(VLOOKUP(B191,'[1]1-BASE'!D$1:DA$65536,28,0),"")</f>
        <v>0</v>
      </c>
      <c r="X191" s="34">
        <f>IFERROR(VLOOKUP(B191,'[1]1-BASE'!D$1:DA$65536,29,0),"")</f>
        <v>0</v>
      </c>
      <c r="Y191" s="34">
        <f>IFERROR(VLOOKUP(B191,'[1]1-BASE'!D$1:DA$65536,30,0),"")</f>
        <v>0</v>
      </c>
      <c r="Z191" s="34">
        <f>IFERROR(VLOOKUP(B191,'[1]1-BASE'!D$1:DA$65536,31,0),"")</f>
        <v>0</v>
      </c>
      <c r="AA191" s="34">
        <f>IFERROR(VLOOKUP(B191,'[1]1-BASE'!D$1:DA$65536,32,0),"")</f>
        <v>0</v>
      </c>
      <c r="AB191" s="34">
        <f>IFERROR(VLOOKUP(B191,'[1]1-BASE'!D$1:DA$65536,33,0),"")</f>
        <v>0</v>
      </c>
      <c r="AC191" s="34">
        <f>IFERROR(VLOOKUP(B191,'[1]1-BASE'!D$1:DA$65536,34,0),"")</f>
        <v>0</v>
      </c>
      <c r="AD191" s="34">
        <f>IFERROR(VLOOKUP(B191,'[1]1-BASE'!D$1:DA$65536,35,0),"")</f>
        <v>0</v>
      </c>
      <c r="AE191" s="34">
        <f>IFERROR(VLOOKUP(B191,'[1]1-BASE'!D$1:DA$65536,36,0),"")</f>
        <v>0</v>
      </c>
      <c r="AF191" s="34">
        <f>IFERROR(VLOOKUP(B191,'[1]1-BASE'!D$1:DA$65536,37,0),"")</f>
        <v>0</v>
      </c>
      <c r="AG191" s="34">
        <f>IFERROR(VLOOKUP(B191,'[1]1-BASE'!D$1:DA$65536,38,0),"")</f>
        <v>0</v>
      </c>
      <c r="AH191" s="34">
        <f>IFERROR(VLOOKUP(B191,'[1]1-BASE'!D$1:DA$65536,39,0),"")</f>
        <v>0</v>
      </c>
      <c r="AI191" s="34">
        <f>IFERROR(VLOOKUP(B191,'[1]1-BASE'!D$1:DA$65536,40,0),"")</f>
        <v>0</v>
      </c>
      <c r="AJ191" s="34">
        <f>IFERROR(VLOOKUP(B191,'[1]1-BASE'!D$1:DA$65536,41,0),"")</f>
        <v>0</v>
      </c>
      <c r="AK191" s="34">
        <f>IFERROR(VLOOKUP(B191,'[1]1-BASE'!D$1:DA$65536,42,0),"")</f>
        <v>0</v>
      </c>
      <c r="AL191" s="34">
        <f>IFERROR(VLOOKUP(B191,'[1]1-BASE'!D$1:DA$65536,43,0),"")</f>
        <v>0</v>
      </c>
      <c r="AM191" s="34">
        <f>IFERROR(VLOOKUP(B191,'[1]1-BASE'!D$1:DA$65536,44,0),"")</f>
        <v>0</v>
      </c>
      <c r="AN191" s="34">
        <f>IFERROR(VLOOKUP(B191,'[1]1-BASE'!D$1:DA$65536,45,0),"")</f>
        <v>0</v>
      </c>
      <c r="AO191" s="34">
        <f>IFERROR(VLOOKUP(B191,'[1]1-BASE'!D$1:DA$65536,46,0),"")</f>
        <v>0</v>
      </c>
      <c r="AP191" s="34">
        <f>IFERROR(VLOOKUP(B191,'[1]1-BASE'!D$1:DA$65536,47,0),"")</f>
        <v>0</v>
      </c>
      <c r="AQ191" s="34">
        <f>IFERROR(VLOOKUP(B191,'[1]1-BASE'!D$1:DA$65536,48,0),"")</f>
        <v>0</v>
      </c>
      <c r="AR191" s="34">
        <f>IFERROR(VLOOKUP(B191,'[1]1-BASE'!D$1:DA$65536,49,0),"")</f>
        <v>0</v>
      </c>
      <c r="AS191" s="34">
        <f>IFERROR(VLOOKUP(B191,'[1]1-BASE'!D$1:DA$65536,50,0),"")</f>
        <v>0</v>
      </c>
      <c r="AT191" s="34">
        <f>IFERROR(VLOOKUP(B191,'[1]1-BASE'!D$1:DA$65536,51,0),"")</f>
        <v>0</v>
      </c>
      <c r="AU191" s="34">
        <f>IFERROR(VLOOKUP(B191,'[1]1-BASE'!D$1:DA$65536,52,0),"")</f>
        <v>0</v>
      </c>
      <c r="AV191" s="34">
        <f>IFERROR(VLOOKUP(B191,'[1]1-BASE'!D$1:DA$65536,53,0),"")</f>
        <v>0</v>
      </c>
      <c r="AW191" s="34">
        <f>IFERROR(VLOOKUP(B191,'[1]1-BASE'!D$1:DA$65536,54,0),"")</f>
        <v>0</v>
      </c>
      <c r="AX191" s="34">
        <f>IFERROR(VLOOKUP(B191,'[1]1-BASE'!D$1:DA$65536,55,0),"")</f>
        <v>0</v>
      </c>
      <c r="AY191" s="34">
        <f>IFERROR(VLOOKUP(B191,'[1]1-BASE'!D$1:DA$65536,87,0),"")</f>
        <v>0</v>
      </c>
      <c r="AZ191" s="34">
        <f>IFERROR(VLOOKUP(B191,'[1]1-BASE'!D$1:DA$65536,86,0),"")</f>
        <v>0</v>
      </c>
      <c r="BA191" s="34">
        <f>IFERROR(VLOOKUP(B191,'[1]1-BASE'!D$1:DA$65536,76,0),"")</f>
        <v>0</v>
      </c>
      <c r="BB191" s="34">
        <f>IFERROR(VLOOKUP(B191,'[1]1-BASE'!D$1:DA$65536,77,0),"")</f>
        <v>0</v>
      </c>
      <c r="BC191" s="34">
        <f>IFERROR(VLOOKUP(B191,'[1]1-BASE'!D$1:DA$65536,78,0),"")</f>
        <v>0</v>
      </c>
      <c r="BD191" s="34">
        <f>IFERROR(VLOOKUP(B191,'[1]1-BASE'!D$1:DA$65536,79,0),"")</f>
        <v>0</v>
      </c>
      <c r="BE191" s="34">
        <f>IFERROR(VLOOKUP(B191,'[1]1-BASE'!D$1:DA$65536,80,0),"")</f>
        <v>0</v>
      </c>
      <c r="BF191" s="34">
        <f>IFERROR(VLOOKUP(B191,'[1]1-BASE'!D$1:DA$65536,83,0),"")</f>
        <v>0</v>
      </c>
      <c r="BG191" s="34">
        <f>IFERROR(VLOOKUP(B191,'[1]1-BASE'!D$1:DA$65536,84,0),"")</f>
        <v>0</v>
      </c>
      <c r="BH191" s="34">
        <f>IFERROR(VLOOKUP(B191,'[1]1-BASE'!D$1:DA$65536,81,0),"")</f>
        <v>0</v>
      </c>
      <c r="BI191" s="34">
        <f>IFERROR(VLOOKUP(B191,'[1]1-BASE'!D$1:DA$65536,85,0),"")</f>
        <v>0</v>
      </c>
      <c r="BJ191" s="34">
        <f>IFERROR(VLOOKUP(B191,'[1]1-BASE'!D$1:DA$65536,56,0),"")</f>
        <v>0</v>
      </c>
      <c r="BK191" s="34">
        <f>IFERROR(VLOOKUP(B191,'[1]1-BASE'!D$1:DA$65536,58,0),"")</f>
        <v>0</v>
      </c>
      <c r="BL191" s="34">
        <f>IFERROR(VLOOKUP(B191,'[1]1-BASE'!D$1:DA$65536,59,0),"")</f>
        <v>0</v>
      </c>
      <c r="BM191" s="34">
        <f>IFERROR(VLOOKUP(B191,'[1]1-BASE'!D$1:DA$65536,61,0),"")</f>
        <v>0</v>
      </c>
      <c r="BN191" s="34">
        <f>IFERROR(VLOOKUP(B191,'[1]1-BASE'!D$1:DA$65536,63,0),"")</f>
        <v>0</v>
      </c>
      <c r="BO191" s="34">
        <f>IFERROR(VLOOKUP(B191,'[1]1-BASE'!D$1:DA$65536,65,0),"")</f>
        <v>0</v>
      </c>
      <c r="BP191" s="34">
        <f>IFERROR(VLOOKUP(B191,'[1]1-BASE'!D$1:DA$65536,57,0),"")</f>
        <v>0</v>
      </c>
      <c r="BQ191" s="34">
        <f>IFERROR(VLOOKUP(B191,'[1]1-BASE'!D$1:DA$65536,60,0),"")</f>
        <v>0</v>
      </c>
      <c r="BR191" s="34">
        <f>IFERROR(VLOOKUP(B191,'[1]1-BASE'!D$1:DA$65536,62,0),"")</f>
        <v>0</v>
      </c>
      <c r="BS191" s="34">
        <f>IFERROR(VLOOKUP(B191,'[1]1-BASE'!D$1:DA$65536,64,0),"")</f>
        <v>0</v>
      </c>
      <c r="BT191" s="34">
        <f>IFERROR(VLOOKUP(B191,'[1]1-BASE'!D$1:DA$65536,66,0),"")</f>
        <v>0</v>
      </c>
      <c r="BU191" s="34">
        <f>IFERROR(VLOOKUP(B191,'[1]1-BASE'!D$1:DA$65536,67,0),"")</f>
        <v>0</v>
      </c>
      <c r="BV191" s="34">
        <f>IFERROR(VLOOKUP(B191,'[1]1-BASE'!D$1:DA$65536,68,0),"")</f>
        <v>0</v>
      </c>
      <c r="BW191" s="34">
        <f>IFERROR(VLOOKUP(B191,'[1]1-BASE'!D$1:DA$65536,69,0),"")</f>
        <v>0</v>
      </c>
      <c r="BX191" s="34">
        <f>IFERROR(VLOOKUP(B191,'[1]1-BASE'!D$1:DA$65536,70,0),"")</f>
        <v>0</v>
      </c>
      <c r="BY191" s="34">
        <f>IFERROR(VLOOKUP(B191,'[1]1-BASE'!D$1:DA$65536,71,0),"")</f>
        <v>0</v>
      </c>
      <c r="BZ191" s="34">
        <f>IFERROR(VLOOKUP(B191,'[1]1-BASE'!D$1:DA$65536,72,0),"")</f>
        <v>0</v>
      </c>
      <c r="CA191" s="34">
        <f>IFERROR(VLOOKUP(B191,'[1]1-BASE'!D$1:DA$65536,73,0),"")</f>
        <v>0</v>
      </c>
      <c r="CB191" s="34">
        <f>IFERROR(VLOOKUP(B191,'[1]1-BASE'!D$1:DA$65536,74,0),"")</f>
        <v>0</v>
      </c>
      <c r="CC191" s="34">
        <f>IFERROR(VLOOKUP(B191,'[1]1-BASE'!D$1:DA$65536,75,0),"")</f>
        <v>0</v>
      </c>
      <c r="CD191" s="34">
        <f>IFERROR(VLOOKUP(B191,'[1]1-BASE'!D$1:DA$65536,82,0),"")</f>
        <v>7</v>
      </c>
    </row>
    <row r="192" spans="1:82" s="35" customFormat="1" ht="75" customHeight="1">
      <c r="A192" s="27"/>
      <c r="B192" s="28" t="s">
        <v>295</v>
      </c>
      <c r="C192" s="29" t="str">
        <f>IFERROR(VLOOKUP(B192,'[1]1-BASE'!D$1:CB$65536,2,0),"")</f>
        <v>304N3E0</v>
      </c>
      <c r="D192" s="29" t="str">
        <f>IFERROR(VLOOKUP(B192,'[1]1-BASE'!D$1:CB$65536,3,0),"")</f>
        <v>GASTO POLO</v>
      </c>
      <c r="E192" s="29" t="str">
        <f>IFERROR(VLOOKUP(B192,'[1]1-BASE'!D$1:CB$65536,4,0),"")</f>
        <v>005</v>
      </c>
      <c r="F192" s="29" t="str">
        <f>IFERROR(VLOOKUP(B192,'[1]1-BASE'!D$1:CB$65536,5,0),"")</f>
        <v>BLACK</v>
      </c>
      <c r="G192" s="27" t="str">
        <f>IFERROR(VLOOKUP(B192,'[1]1-BASE'!D$1:CB$65536,15,0),"")</f>
        <v>ETE 2019</v>
      </c>
      <c r="H192" s="27" t="str">
        <f>IFERROR(VLOOKUP(B192,'[1]1-BASE'!D$1:CB$65536,17,0),"")</f>
        <v>MAN</v>
      </c>
      <c r="I192" s="30">
        <f>IFERROR(VLOOKUP(B192,'[1]1-BASE'!D$1:CB$65536,7,0),"")</f>
        <v>32</v>
      </c>
      <c r="J192" s="31">
        <f t="shared" si="6"/>
        <v>16</v>
      </c>
      <c r="K192" s="30">
        <f>IFERROR(VLOOKUP(B192,'[1]1-BASE'!D$1:CB$65536,8,0),"")</f>
        <v>0</v>
      </c>
      <c r="L192" s="31">
        <f t="shared" si="7"/>
        <v>0</v>
      </c>
      <c r="M192" s="29" t="str">
        <f>IFERROR(VLOOKUP(B192,'[1]1-BASE'!D$1:CB$65536,18,0),"")</f>
        <v>(vide)</v>
      </c>
      <c r="N192" s="32" t="str">
        <f>IFERROR(VLOOKUP(B192,'[1]1-BASE'!D$1:CB$65536,19,0),"")</f>
        <v>PCS</v>
      </c>
      <c r="O192" s="32">
        <f>IFERROR(VLOOKUP(B192,'[1]1-BASE'!D$1:CB$65536,20,0),"")</f>
        <v>1</v>
      </c>
      <c r="P192" s="33">
        <f>IFERROR(VLOOKUP(B192,'[1]1-BASE'!D$1:CB$65536,21,0),"")</f>
        <v>1</v>
      </c>
      <c r="Q192" s="34">
        <f>IFERROR(VLOOKUP(B192,'[1]1-BASE'!D$1:DA$65536,22,0),"")</f>
        <v>0</v>
      </c>
      <c r="R192" s="34">
        <f>IFERROR(VLOOKUP(B192,'[1]1-BASE'!D$1:DA$65536,23,0),"")</f>
        <v>0</v>
      </c>
      <c r="S192" s="34">
        <f>IFERROR(VLOOKUP(B192,'[1]1-BASE'!D$1:DA$65536,24,0),"")</f>
        <v>0</v>
      </c>
      <c r="T192" s="34">
        <f>IFERROR(VLOOKUP(B192,'[1]1-BASE'!D$1:DA$65536,25,0),"")</f>
        <v>0</v>
      </c>
      <c r="U192" s="34">
        <f>IFERROR(VLOOKUP(B192,'[1]1-BASE'!D$1:DA$65536,26,0),"")</f>
        <v>0</v>
      </c>
      <c r="V192" s="34">
        <f>IFERROR(VLOOKUP(B192,'[1]1-BASE'!D$1:DA$65536,27,0),"")</f>
        <v>0</v>
      </c>
      <c r="W192" s="34">
        <f>IFERROR(VLOOKUP(B192,'[1]1-BASE'!D$1:DA$65536,28,0),"")</f>
        <v>0</v>
      </c>
      <c r="X192" s="34">
        <f>IFERROR(VLOOKUP(B192,'[1]1-BASE'!D$1:DA$65536,29,0),"")</f>
        <v>0</v>
      </c>
      <c r="Y192" s="34">
        <f>IFERROR(VLOOKUP(B192,'[1]1-BASE'!D$1:DA$65536,30,0),"")</f>
        <v>0</v>
      </c>
      <c r="Z192" s="34">
        <f>IFERROR(VLOOKUP(B192,'[1]1-BASE'!D$1:DA$65536,31,0),"")</f>
        <v>0</v>
      </c>
      <c r="AA192" s="34">
        <f>IFERROR(VLOOKUP(B192,'[1]1-BASE'!D$1:DA$65536,32,0),"")</f>
        <v>0</v>
      </c>
      <c r="AB192" s="34">
        <f>IFERROR(VLOOKUP(B192,'[1]1-BASE'!D$1:DA$65536,33,0),"")</f>
        <v>0</v>
      </c>
      <c r="AC192" s="34">
        <f>IFERROR(VLOOKUP(B192,'[1]1-BASE'!D$1:DA$65536,34,0),"")</f>
        <v>0</v>
      </c>
      <c r="AD192" s="34">
        <f>IFERROR(VLOOKUP(B192,'[1]1-BASE'!D$1:DA$65536,35,0),"")</f>
        <v>0</v>
      </c>
      <c r="AE192" s="34">
        <f>IFERROR(VLOOKUP(B192,'[1]1-BASE'!D$1:DA$65536,36,0),"")</f>
        <v>0</v>
      </c>
      <c r="AF192" s="34">
        <f>IFERROR(VLOOKUP(B192,'[1]1-BASE'!D$1:DA$65536,37,0),"")</f>
        <v>0</v>
      </c>
      <c r="AG192" s="34">
        <f>IFERROR(VLOOKUP(B192,'[1]1-BASE'!D$1:DA$65536,38,0),"")</f>
        <v>0</v>
      </c>
      <c r="AH192" s="34">
        <f>IFERROR(VLOOKUP(B192,'[1]1-BASE'!D$1:DA$65536,39,0),"")</f>
        <v>0</v>
      </c>
      <c r="AI192" s="34">
        <f>IFERROR(VLOOKUP(B192,'[1]1-BASE'!D$1:DA$65536,40,0),"")</f>
        <v>0</v>
      </c>
      <c r="AJ192" s="34">
        <f>IFERROR(VLOOKUP(B192,'[1]1-BASE'!D$1:DA$65536,41,0),"")</f>
        <v>0</v>
      </c>
      <c r="AK192" s="34">
        <f>IFERROR(VLOOKUP(B192,'[1]1-BASE'!D$1:DA$65536,42,0),"")</f>
        <v>0</v>
      </c>
      <c r="AL192" s="34">
        <f>IFERROR(VLOOKUP(B192,'[1]1-BASE'!D$1:DA$65536,43,0),"")</f>
        <v>0</v>
      </c>
      <c r="AM192" s="34">
        <f>IFERROR(VLOOKUP(B192,'[1]1-BASE'!D$1:DA$65536,44,0),"")</f>
        <v>0</v>
      </c>
      <c r="AN192" s="34">
        <f>IFERROR(VLOOKUP(B192,'[1]1-BASE'!D$1:DA$65536,45,0),"")</f>
        <v>0</v>
      </c>
      <c r="AO192" s="34">
        <f>IFERROR(VLOOKUP(B192,'[1]1-BASE'!D$1:DA$65536,46,0),"")</f>
        <v>0</v>
      </c>
      <c r="AP192" s="34">
        <f>IFERROR(VLOOKUP(B192,'[1]1-BASE'!D$1:DA$65536,47,0),"")</f>
        <v>0</v>
      </c>
      <c r="AQ192" s="34">
        <f>IFERROR(VLOOKUP(B192,'[1]1-BASE'!D$1:DA$65536,48,0),"")</f>
        <v>0</v>
      </c>
      <c r="AR192" s="34">
        <f>IFERROR(VLOOKUP(B192,'[1]1-BASE'!D$1:DA$65536,49,0),"")</f>
        <v>0</v>
      </c>
      <c r="AS192" s="34">
        <f>IFERROR(VLOOKUP(B192,'[1]1-BASE'!D$1:DA$65536,50,0),"")</f>
        <v>0</v>
      </c>
      <c r="AT192" s="34">
        <f>IFERROR(VLOOKUP(B192,'[1]1-BASE'!D$1:DA$65536,51,0),"")</f>
        <v>0</v>
      </c>
      <c r="AU192" s="34">
        <f>IFERROR(VLOOKUP(B192,'[1]1-BASE'!D$1:DA$65536,52,0),"")</f>
        <v>0</v>
      </c>
      <c r="AV192" s="34">
        <f>IFERROR(VLOOKUP(B192,'[1]1-BASE'!D$1:DA$65536,53,0),"")</f>
        <v>0</v>
      </c>
      <c r="AW192" s="34">
        <f>IFERROR(VLOOKUP(B192,'[1]1-BASE'!D$1:DA$65536,54,0),"")</f>
        <v>0</v>
      </c>
      <c r="AX192" s="34">
        <f>IFERROR(VLOOKUP(B192,'[1]1-BASE'!D$1:DA$65536,55,0),"")</f>
        <v>0</v>
      </c>
      <c r="AY192" s="34">
        <f>IFERROR(VLOOKUP(B192,'[1]1-BASE'!D$1:DA$65536,87,0),"")</f>
        <v>0</v>
      </c>
      <c r="AZ192" s="34">
        <f>IFERROR(VLOOKUP(B192,'[1]1-BASE'!D$1:DA$65536,86,0),"")</f>
        <v>0</v>
      </c>
      <c r="BA192" s="34">
        <f>IFERROR(VLOOKUP(B192,'[1]1-BASE'!D$1:DA$65536,76,0),"")</f>
        <v>0</v>
      </c>
      <c r="BB192" s="34">
        <f>IFERROR(VLOOKUP(B192,'[1]1-BASE'!D$1:DA$65536,77,0),"")</f>
        <v>0</v>
      </c>
      <c r="BC192" s="34">
        <f>IFERROR(VLOOKUP(B192,'[1]1-BASE'!D$1:DA$65536,78,0),"")</f>
        <v>0</v>
      </c>
      <c r="BD192" s="34">
        <f>IFERROR(VLOOKUP(B192,'[1]1-BASE'!D$1:DA$65536,79,0),"")</f>
        <v>0</v>
      </c>
      <c r="BE192" s="34">
        <f>IFERROR(VLOOKUP(B192,'[1]1-BASE'!D$1:DA$65536,80,0),"")</f>
        <v>0</v>
      </c>
      <c r="BF192" s="34">
        <f>IFERROR(VLOOKUP(B192,'[1]1-BASE'!D$1:DA$65536,83,0),"")</f>
        <v>0</v>
      </c>
      <c r="BG192" s="34">
        <f>IFERROR(VLOOKUP(B192,'[1]1-BASE'!D$1:DA$65536,84,0),"")</f>
        <v>0</v>
      </c>
      <c r="BH192" s="34">
        <f>IFERROR(VLOOKUP(B192,'[1]1-BASE'!D$1:DA$65536,81,0),"")</f>
        <v>0</v>
      </c>
      <c r="BI192" s="34">
        <f>IFERROR(VLOOKUP(B192,'[1]1-BASE'!D$1:DA$65536,85,0),"")</f>
        <v>0</v>
      </c>
      <c r="BJ192" s="34">
        <f>IFERROR(VLOOKUP(B192,'[1]1-BASE'!D$1:DA$65536,56,0),"")</f>
        <v>0</v>
      </c>
      <c r="BK192" s="34">
        <f>IFERROR(VLOOKUP(B192,'[1]1-BASE'!D$1:DA$65536,58,0),"")</f>
        <v>0</v>
      </c>
      <c r="BL192" s="34">
        <f>IFERROR(VLOOKUP(B192,'[1]1-BASE'!D$1:DA$65536,59,0),"")</f>
        <v>0</v>
      </c>
      <c r="BM192" s="34">
        <f>IFERROR(VLOOKUP(B192,'[1]1-BASE'!D$1:DA$65536,61,0),"")</f>
        <v>0</v>
      </c>
      <c r="BN192" s="34">
        <f>IFERROR(VLOOKUP(B192,'[1]1-BASE'!D$1:DA$65536,63,0),"")</f>
        <v>0</v>
      </c>
      <c r="BO192" s="34">
        <f>IFERROR(VLOOKUP(B192,'[1]1-BASE'!D$1:DA$65536,65,0),"")</f>
        <v>0</v>
      </c>
      <c r="BP192" s="34">
        <f>IFERROR(VLOOKUP(B192,'[1]1-BASE'!D$1:DA$65536,57,0),"")</f>
        <v>0</v>
      </c>
      <c r="BQ192" s="34">
        <f>IFERROR(VLOOKUP(B192,'[1]1-BASE'!D$1:DA$65536,60,0),"")</f>
        <v>0</v>
      </c>
      <c r="BR192" s="34">
        <f>IFERROR(VLOOKUP(B192,'[1]1-BASE'!D$1:DA$65536,62,0),"")</f>
        <v>0</v>
      </c>
      <c r="BS192" s="34">
        <f>IFERROR(VLOOKUP(B192,'[1]1-BASE'!D$1:DA$65536,64,0),"")</f>
        <v>0</v>
      </c>
      <c r="BT192" s="34">
        <f>IFERROR(VLOOKUP(B192,'[1]1-BASE'!D$1:DA$65536,66,0),"")</f>
        <v>0</v>
      </c>
      <c r="BU192" s="34">
        <f>IFERROR(VLOOKUP(B192,'[1]1-BASE'!D$1:DA$65536,67,0),"")</f>
        <v>0</v>
      </c>
      <c r="BV192" s="34">
        <f>IFERROR(VLOOKUP(B192,'[1]1-BASE'!D$1:DA$65536,68,0),"")</f>
        <v>0</v>
      </c>
      <c r="BW192" s="34">
        <f>IFERROR(VLOOKUP(B192,'[1]1-BASE'!D$1:DA$65536,69,0),"")</f>
        <v>0</v>
      </c>
      <c r="BX192" s="34">
        <f>IFERROR(VLOOKUP(B192,'[1]1-BASE'!D$1:DA$65536,70,0),"")</f>
        <v>0</v>
      </c>
      <c r="BY192" s="34">
        <f>IFERROR(VLOOKUP(B192,'[1]1-BASE'!D$1:DA$65536,71,0),"")</f>
        <v>1</v>
      </c>
      <c r="BZ192" s="34">
        <f>IFERROR(VLOOKUP(B192,'[1]1-BASE'!D$1:DA$65536,72,0),"")</f>
        <v>0</v>
      </c>
      <c r="CA192" s="34">
        <f>IFERROR(VLOOKUP(B192,'[1]1-BASE'!D$1:DA$65536,73,0),"")</f>
        <v>0</v>
      </c>
      <c r="CB192" s="34">
        <f>IFERROR(VLOOKUP(B192,'[1]1-BASE'!D$1:DA$65536,74,0),"")</f>
        <v>0</v>
      </c>
      <c r="CC192" s="34">
        <f>IFERROR(VLOOKUP(B192,'[1]1-BASE'!D$1:DA$65536,75,0),"")</f>
        <v>0</v>
      </c>
      <c r="CD192" s="34">
        <f>IFERROR(VLOOKUP(B192,'[1]1-BASE'!D$1:DA$65536,82,0),"")</f>
        <v>0</v>
      </c>
    </row>
    <row r="193" spans="1:82" s="35" customFormat="1" ht="75" customHeight="1">
      <c r="A193" s="27"/>
      <c r="B193" s="28" t="s">
        <v>296</v>
      </c>
      <c r="C193" s="29" t="str">
        <f>IFERROR(VLOOKUP(B193,'[1]1-BASE'!D$1:CB$65536,2,0),"")</f>
        <v>304N3E0</v>
      </c>
      <c r="D193" s="29" t="str">
        <f>IFERROR(VLOOKUP(B193,'[1]1-BASE'!D$1:CB$65536,3,0),"")</f>
        <v>GASTO POLO</v>
      </c>
      <c r="E193" s="29" t="str">
        <f>IFERROR(VLOOKUP(B193,'[1]1-BASE'!D$1:CB$65536,4,0),"")</f>
        <v>005</v>
      </c>
      <c r="F193" s="29" t="str">
        <f>IFERROR(VLOOKUP(B193,'[1]1-BASE'!D$1:CB$65536,5,0),"")</f>
        <v>BLACK</v>
      </c>
      <c r="G193" s="27" t="str">
        <f>IFERROR(VLOOKUP(B193,'[1]1-BASE'!D$1:CB$65536,15,0),"")</f>
        <v>ETE 2019</v>
      </c>
      <c r="H193" s="27" t="str">
        <f>IFERROR(VLOOKUP(B193,'[1]1-BASE'!D$1:CB$65536,17,0),"")</f>
        <v>MAN</v>
      </c>
      <c r="I193" s="30">
        <f>IFERROR(VLOOKUP(B193,'[1]1-BASE'!D$1:CB$65536,7,0),"")</f>
        <v>32</v>
      </c>
      <c r="J193" s="31">
        <f t="shared" si="6"/>
        <v>16</v>
      </c>
      <c r="K193" s="30">
        <f>IFERROR(VLOOKUP(B193,'[1]1-BASE'!D$1:CB$65536,8,0),"")</f>
        <v>0</v>
      </c>
      <c r="L193" s="31">
        <f t="shared" si="7"/>
        <v>0</v>
      </c>
      <c r="M193" s="29" t="str">
        <f>IFERROR(VLOOKUP(B193,'[1]1-BASE'!D$1:CB$65536,18,0),"")</f>
        <v>2XL-1|L-2|M-2|S-1|XL-2</v>
      </c>
      <c r="N193" s="32" t="str">
        <f>IFERROR(VLOOKUP(B193,'[1]1-BASE'!D$1:CB$65536,19,0),"")</f>
        <v>C8M</v>
      </c>
      <c r="O193" s="32">
        <f>IFERROR(VLOOKUP(B193,'[1]1-BASE'!D$1:CB$65536,20,0),"")</f>
        <v>128</v>
      </c>
      <c r="P193" s="33">
        <f>IFERROR(VLOOKUP(B193,'[1]1-BASE'!D$1:CB$65536,21,0),"")</f>
        <v>16</v>
      </c>
      <c r="Q193" s="34">
        <f>IFERROR(VLOOKUP(B193,'[1]1-BASE'!D$1:DA$65536,22,0),"")</f>
        <v>0</v>
      </c>
      <c r="R193" s="34">
        <f>IFERROR(VLOOKUP(B193,'[1]1-BASE'!D$1:DA$65536,23,0),"")</f>
        <v>0</v>
      </c>
      <c r="S193" s="34">
        <f>IFERROR(VLOOKUP(B193,'[1]1-BASE'!D$1:DA$65536,24,0),"")</f>
        <v>0</v>
      </c>
      <c r="T193" s="34">
        <f>IFERROR(VLOOKUP(B193,'[1]1-BASE'!D$1:DA$65536,25,0),"")</f>
        <v>0</v>
      </c>
      <c r="U193" s="34">
        <f>IFERROR(VLOOKUP(B193,'[1]1-BASE'!D$1:DA$65536,26,0),"")</f>
        <v>0</v>
      </c>
      <c r="V193" s="34">
        <f>IFERROR(VLOOKUP(B193,'[1]1-BASE'!D$1:DA$65536,27,0),"")</f>
        <v>0</v>
      </c>
      <c r="W193" s="34">
        <f>IFERROR(VLOOKUP(B193,'[1]1-BASE'!D$1:DA$65536,28,0),"")</f>
        <v>0</v>
      </c>
      <c r="X193" s="34">
        <f>IFERROR(VLOOKUP(B193,'[1]1-BASE'!D$1:DA$65536,29,0),"")</f>
        <v>0</v>
      </c>
      <c r="Y193" s="34">
        <f>IFERROR(VLOOKUP(B193,'[1]1-BASE'!D$1:DA$65536,30,0),"")</f>
        <v>0</v>
      </c>
      <c r="Z193" s="34">
        <f>IFERROR(VLOOKUP(B193,'[1]1-BASE'!D$1:DA$65536,31,0),"")</f>
        <v>0</v>
      </c>
      <c r="AA193" s="34">
        <f>IFERROR(VLOOKUP(B193,'[1]1-BASE'!D$1:DA$65536,32,0),"")</f>
        <v>0</v>
      </c>
      <c r="AB193" s="34">
        <f>IFERROR(VLOOKUP(B193,'[1]1-BASE'!D$1:DA$65536,33,0),"")</f>
        <v>0</v>
      </c>
      <c r="AC193" s="34">
        <f>IFERROR(VLOOKUP(B193,'[1]1-BASE'!D$1:DA$65536,34,0),"")</f>
        <v>0</v>
      </c>
      <c r="AD193" s="34">
        <f>IFERROR(VLOOKUP(B193,'[1]1-BASE'!D$1:DA$65536,35,0),"")</f>
        <v>0</v>
      </c>
      <c r="AE193" s="34">
        <f>IFERROR(VLOOKUP(B193,'[1]1-BASE'!D$1:DA$65536,36,0),"")</f>
        <v>0</v>
      </c>
      <c r="AF193" s="34">
        <f>IFERROR(VLOOKUP(B193,'[1]1-BASE'!D$1:DA$65536,37,0),"")</f>
        <v>0</v>
      </c>
      <c r="AG193" s="34">
        <f>IFERROR(VLOOKUP(B193,'[1]1-BASE'!D$1:DA$65536,38,0),"")</f>
        <v>0</v>
      </c>
      <c r="AH193" s="34">
        <f>IFERROR(VLOOKUP(B193,'[1]1-BASE'!D$1:DA$65536,39,0),"")</f>
        <v>0</v>
      </c>
      <c r="AI193" s="34">
        <f>IFERROR(VLOOKUP(B193,'[1]1-BASE'!D$1:DA$65536,40,0),"")</f>
        <v>0</v>
      </c>
      <c r="AJ193" s="34">
        <f>IFERROR(VLOOKUP(B193,'[1]1-BASE'!D$1:DA$65536,41,0),"")</f>
        <v>0</v>
      </c>
      <c r="AK193" s="34">
        <f>IFERROR(VLOOKUP(B193,'[1]1-BASE'!D$1:DA$65536,42,0),"")</f>
        <v>0</v>
      </c>
      <c r="AL193" s="34">
        <f>IFERROR(VLOOKUP(B193,'[1]1-BASE'!D$1:DA$65536,43,0),"")</f>
        <v>0</v>
      </c>
      <c r="AM193" s="34">
        <f>IFERROR(VLOOKUP(B193,'[1]1-BASE'!D$1:DA$65536,44,0),"")</f>
        <v>0</v>
      </c>
      <c r="AN193" s="34">
        <f>IFERROR(VLOOKUP(B193,'[1]1-BASE'!D$1:DA$65536,45,0),"")</f>
        <v>0</v>
      </c>
      <c r="AO193" s="34">
        <f>IFERROR(VLOOKUP(B193,'[1]1-BASE'!D$1:DA$65536,46,0),"")</f>
        <v>0</v>
      </c>
      <c r="AP193" s="34">
        <f>IFERROR(VLOOKUP(B193,'[1]1-BASE'!D$1:DA$65536,47,0),"")</f>
        <v>0</v>
      </c>
      <c r="AQ193" s="34">
        <f>IFERROR(VLOOKUP(B193,'[1]1-BASE'!D$1:DA$65536,48,0),"")</f>
        <v>0</v>
      </c>
      <c r="AR193" s="34">
        <f>IFERROR(VLOOKUP(B193,'[1]1-BASE'!D$1:DA$65536,49,0),"")</f>
        <v>0</v>
      </c>
      <c r="AS193" s="34">
        <f>IFERROR(VLOOKUP(B193,'[1]1-BASE'!D$1:DA$65536,50,0),"")</f>
        <v>0</v>
      </c>
      <c r="AT193" s="34">
        <f>IFERROR(VLOOKUP(B193,'[1]1-BASE'!D$1:DA$65536,51,0),"")</f>
        <v>0</v>
      </c>
      <c r="AU193" s="34">
        <f>IFERROR(VLOOKUP(B193,'[1]1-BASE'!D$1:DA$65536,52,0),"")</f>
        <v>0</v>
      </c>
      <c r="AV193" s="34">
        <f>IFERROR(VLOOKUP(B193,'[1]1-BASE'!D$1:DA$65536,53,0),"")</f>
        <v>0</v>
      </c>
      <c r="AW193" s="34">
        <f>IFERROR(VLOOKUP(B193,'[1]1-BASE'!D$1:DA$65536,54,0),"")</f>
        <v>0</v>
      </c>
      <c r="AX193" s="34">
        <f>IFERROR(VLOOKUP(B193,'[1]1-BASE'!D$1:DA$65536,55,0),"")</f>
        <v>0</v>
      </c>
      <c r="AY193" s="34">
        <f>IFERROR(VLOOKUP(B193,'[1]1-BASE'!D$1:DA$65536,87,0),"")</f>
        <v>0</v>
      </c>
      <c r="AZ193" s="34">
        <f>IFERROR(VLOOKUP(B193,'[1]1-BASE'!D$1:DA$65536,86,0),"")</f>
        <v>0</v>
      </c>
      <c r="BA193" s="34">
        <f>IFERROR(VLOOKUP(B193,'[1]1-BASE'!D$1:DA$65536,76,0),"")</f>
        <v>0</v>
      </c>
      <c r="BB193" s="34">
        <f>IFERROR(VLOOKUP(B193,'[1]1-BASE'!D$1:DA$65536,77,0),"")</f>
        <v>0</v>
      </c>
      <c r="BC193" s="34">
        <f>IFERROR(VLOOKUP(B193,'[1]1-BASE'!D$1:DA$65536,78,0),"")</f>
        <v>0</v>
      </c>
      <c r="BD193" s="34">
        <f>IFERROR(VLOOKUP(B193,'[1]1-BASE'!D$1:DA$65536,79,0),"")</f>
        <v>0</v>
      </c>
      <c r="BE193" s="34">
        <f>IFERROR(VLOOKUP(B193,'[1]1-BASE'!D$1:DA$65536,80,0),"")</f>
        <v>0</v>
      </c>
      <c r="BF193" s="34">
        <f>IFERROR(VLOOKUP(B193,'[1]1-BASE'!D$1:DA$65536,83,0),"")</f>
        <v>0</v>
      </c>
      <c r="BG193" s="34">
        <f>IFERROR(VLOOKUP(B193,'[1]1-BASE'!D$1:DA$65536,84,0),"")</f>
        <v>0</v>
      </c>
      <c r="BH193" s="34">
        <f>IFERROR(VLOOKUP(B193,'[1]1-BASE'!D$1:DA$65536,81,0),"")</f>
        <v>0</v>
      </c>
      <c r="BI193" s="34">
        <f>IFERROR(VLOOKUP(B193,'[1]1-BASE'!D$1:DA$65536,85,0),"")</f>
        <v>0</v>
      </c>
      <c r="BJ193" s="34">
        <f>IFERROR(VLOOKUP(B193,'[1]1-BASE'!D$1:DA$65536,56,0),"")</f>
        <v>0</v>
      </c>
      <c r="BK193" s="34">
        <f>IFERROR(VLOOKUP(B193,'[1]1-BASE'!D$1:DA$65536,58,0),"")</f>
        <v>0</v>
      </c>
      <c r="BL193" s="34">
        <f>IFERROR(VLOOKUP(B193,'[1]1-BASE'!D$1:DA$65536,59,0),"")</f>
        <v>0</v>
      </c>
      <c r="BM193" s="34">
        <f>IFERROR(VLOOKUP(B193,'[1]1-BASE'!D$1:DA$65536,61,0),"")</f>
        <v>0</v>
      </c>
      <c r="BN193" s="34">
        <f>IFERROR(VLOOKUP(B193,'[1]1-BASE'!D$1:DA$65536,63,0),"")</f>
        <v>0</v>
      </c>
      <c r="BO193" s="34">
        <f>IFERROR(VLOOKUP(B193,'[1]1-BASE'!D$1:DA$65536,65,0),"")</f>
        <v>0</v>
      </c>
      <c r="BP193" s="34">
        <f>IFERROR(VLOOKUP(B193,'[1]1-BASE'!D$1:DA$65536,57,0),"")</f>
        <v>0</v>
      </c>
      <c r="BQ193" s="34">
        <f>IFERROR(VLOOKUP(B193,'[1]1-BASE'!D$1:DA$65536,60,0),"")</f>
        <v>0</v>
      </c>
      <c r="BR193" s="34">
        <f>IFERROR(VLOOKUP(B193,'[1]1-BASE'!D$1:DA$65536,62,0),"")</f>
        <v>0</v>
      </c>
      <c r="BS193" s="34">
        <f>IFERROR(VLOOKUP(B193,'[1]1-BASE'!D$1:DA$65536,64,0),"")</f>
        <v>0</v>
      </c>
      <c r="BT193" s="34">
        <f>IFERROR(VLOOKUP(B193,'[1]1-BASE'!D$1:DA$65536,66,0),"")</f>
        <v>0</v>
      </c>
      <c r="BU193" s="34">
        <f>IFERROR(VLOOKUP(B193,'[1]1-BASE'!D$1:DA$65536,67,0),"")</f>
        <v>0</v>
      </c>
      <c r="BV193" s="34">
        <f>IFERROR(VLOOKUP(B193,'[1]1-BASE'!D$1:DA$65536,68,0),"")</f>
        <v>0</v>
      </c>
      <c r="BW193" s="34">
        <f>IFERROR(VLOOKUP(B193,'[1]1-BASE'!D$1:DA$65536,69,0),"")</f>
        <v>0</v>
      </c>
      <c r="BX193" s="34">
        <f>IFERROR(VLOOKUP(B193,'[1]1-BASE'!D$1:DA$65536,70,0),"")</f>
        <v>0</v>
      </c>
      <c r="BY193" s="34">
        <f>IFERROR(VLOOKUP(B193,'[1]1-BASE'!D$1:DA$65536,71,0),"")</f>
        <v>0</v>
      </c>
      <c r="BZ193" s="34">
        <f>IFERROR(VLOOKUP(B193,'[1]1-BASE'!D$1:DA$65536,72,0),"")</f>
        <v>0</v>
      </c>
      <c r="CA193" s="34">
        <f>IFERROR(VLOOKUP(B193,'[1]1-BASE'!D$1:DA$65536,73,0),"")</f>
        <v>0</v>
      </c>
      <c r="CB193" s="34">
        <f>IFERROR(VLOOKUP(B193,'[1]1-BASE'!D$1:DA$65536,74,0),"")</f>
        <v>0</v>
      </c>
      <c r="CC193" s="34">
        <f>IFERROR(VLOOKUP(B193,'[1]1-BASE'!D$1:DA$65536,75,0),"")</f>
        <v>0</v>
      </c>
      <c r="CD193" s="34">
        <f>IFERROR(VLOOKUP(B193,'[1]1-BASE'!D$1:DA$65536,82,0),"")</f>
        <v>16</v>
      </c>
    </row>
    <row r="194" spans="1:82" s="35" customFormat="1" ht="75" customHeight="1">
      <c r="A194" s="27"/>
      <c r="B194" s="28" t="s">
        <v>297</v>
      </c>
      <c r="C194" s="29" t="str">
        <f>IFERROR(VLOOKUP(B194,'[1]1-BASE'!D$1:CB$65536,2,0),"")</f>
        <v>304N3E0</v>
      </c>
      <c r="D194" s="29" t="str">
        <f>IFERROR(VLOOKUP(B194,'[1]1-BASE'!D$1:CB$65536,3,0),"")</f>
        <v>GASTO POLO</v>
      </c>
      <c r="E194" s="29" t="str">
        <f>IFERROR(VLOOKUP(B194,'[1]1-BASE'!D$1:CB$65536,4,0),"")</f>
        <v>77M</v>
      </c>
      <c r="F194" s="29" t="str">
        <f>IFERROR(VLOOKUP(B194,'[1]1-BASE'!D$1:CB$65536,5,0),"")</f>
        <v>GREY MD MEL</v>
      </c>
      <c r="G194" s="27" t="str">
        <f>IFERROR(VLOOKUP(B194,'[1]1-BASE'!D$1:CB$65536,15,0),"")</f>
        <v>ETE 2019</v>
      </c>
      <c r="H194" s="27" t="str">
        <f>IFERROR(VLOOKUP(B194,'[1]1-BASE'!D$1:CB$65536,17,0),"")</f>
        <v>MAN</v>
      </c>
      <c r="I194" s="30">
        <f>IFERROR(VLOOKUP(B194,'[1]1-BASE'!D$1:CB$65536,7,0),"")</f>
        <v>32</v>
      </c>
      <c r="J194" s="31">
        <f t="shared" si="6"/>
        <v>16</v>
      </c>
      <c r="K194" s="30">
        <f>IFERROR(VLOOKUP(B194,'[1]1-BASE'!D$1:CB$65536,8,0),"")</f>
        <v>0</v>
      </c>
      <c r="L194" s="31">
        <f t="shared" si="7"/>
        <v>0</v>
      </c>
      <c r="M194" s="29" t="str">
        <f>IFERROR(VLOOKUP(B194,'[1]1-BASE'!D$1:CB$65536,18,0),"")</f>
        <v>(vide)</v>
      </c>
      <c r="N194" s="32" t="str">
        <f>IFERROR(VLOOKUP(B194,'[1]1-BASE'!D$1:CB$65536,19,0),"")</f>
        <v>PCS</v>
      </c>
      <c r="O194" s="32">
        <f>IFERROR(VLOOKUP(B194,'[1]1-BASE'!D$1:CB$65536,20,0),"")</f>
        <v>1</v>
      </c>
      <c r="P194" s="33">
        <f>IFERROR(VLOOKUP(B194,'[1]1-BASE'!D$1:CB$65536,21,0),"")</f>
        <v>1</v>
      </c>
      <c r="Q194" s="34">
        <f>IFERROR(VLOOKUP(B194,'[1]1-BASE'!D$1:DA$65536,22,0),"")</f>
        <v>0</v>
      </c>
      <c r="R194" s="34">
        <f>IFERROR(VLOOKUP(B194,'[1]1-BASE'!D$1:DA$65536,23,0),"")</f>
        <v>0</v>
      </c>
      <c r="S194" s="34">
        <f>IFERROR(VLOOKUP(B194,'[1]1-BASE'!D$1:DA$65536,24,0),"")</f>
        <v>0</v>
      </c>
      <c r="T194" s="34">
        <f>IFERROR(VLOOKUP(B194,'[1]1-BASE'!D$1:DA$65536,25,0),"")</f>
        <v>0</v>
      </c>
      <c r="U194" s="34">
        <f>IFERROR(VLOOKUP(B194,'[1]1-BASE'!D$1:DA$65536,26,0),"")</f>
        <v>0</v>
      </c>
      <c r="V194" s="34">
        <f>IFERROR(VLOOKUP(B194,'[1]1-BASE'!D$1:DA$65536,27,0),"")</f>
        <v>0</v>
      </c>
      <c r="W194" s="34">
        <f>IFERROR(VLOOKUP(B194,'[1]1-BASE'!D$1:DA$65536,28,0),"")</f>
        <v>0</v>
      </c>
      <c r="X194" s="34">
        <f>IFERROR(VLOOKUP(B194,'[1]1-BASE'!D$1:DA$65536,29,0),"")</f>
        <v>0</v>
      </c>
      <c r="Y194" s="34">
        <f>IFERROR(VLOOKUP(B194,'[1]1-BASE'!D$1:DA$65536,30,0),"")</f>
        <v>0</v>
      </c>
      <c r="Z194" s="34">
        <f>IFERROR(VLOOKUP(B194,'[1]1-BASE'!D$1:DA$65536,31,0),"")</f>
        <v>0</v>
      </c>
      <c r="AA194" s="34">
        <f>IFERROR(VLOOKUP(B194,'[1]1-BASE'!D$1:DA$65536,32,0),"")</f>
        <v>0</v>
      </c>
      <c r="AB194" s="34">
        <f>IFERROR(VLOOKUP(B194,'[1]1-BASE'!D$1:DA$65536,33,0),"")</f>
        <v>0</v>
      </c>
      <c r="AC194" s="34">
        <f>IFERROR(VLOOKUP(B194,'[1]1-BASE'!D$1:DA$65536,34,0),"")</f>
        <v>0</v>
      </c>
      <c r="AD194" s="34">
        <f>IFERROR(VLOOKUP(B194,'[1]1-BASE'!D$1:DA$65536,35,0),"")</f>
        <v>0</v>
      </c>
      <c r="AE194" s="34">
        <f>IFERROR(VLOOKUP(B194,'[1]1-BASE'!D$1:DA$65536,36,0),"")</f>
        <v>0</v>
      </c>
      <c r="AF194" s="34">
        <f>IFERROR(VLOOKUP(B194,'[1]1-BASE'!D$1:DA$65536,37,0),"")</f>
        <v>0</v>
      </c>
      <c r="AG194" s="34">
        <f>IFERROR(VLOOKUP(B194,'[1]1-BASE'!D$1:DA$65536,38,0),"")</f>
        <v>0</v>
      </c>
      <c r="AH194" s="34">
        <f>IFERROR(VLOOKUP(B194,'[1]1-BASE'!D$1:DA$65536,39,0),"")</f>
        <v>0</v>
      </c>
      <c r="AI194" s="34">
        <f>IFERROR(VLOOKUP(B194,'[1]1-BASE'!D$1:DA$65536,40,0),"")</f>
        <v>0</v>
      </c>
      <c r="AJ194" s="34">
        <f>IFERROR(VLOOKUP(B194,'[1]1-BASE'!D$1:DA$65536,41,0),"")</f>
        <v>0</v>
      </c>
      <c r="AK194" s="34">
        <f>IFERROR(VLOOKUP(B194,'[1]1-BASE'!D$1:DA$65536,42,0),"")</f>
        <v>0</v>
      </c>
      <c r="AL194" s="34">
        <f>IFERROR(VLOOKUP(B194,'[1]1-BASE'!D$1:DA$65536,43,0),"")</f>
        <v>0</v>
      </c>
      <c r="AM194" s="34">
        <f>IFERROR(VLOOKUP(B194,'[1]1-BASE'!D$1:DA$65536,44,0),"")</f>
        <v>0</v>
      </c>
      <c r="AN194" s="34">
        <f>IFERROR(VLOOKUP(B194,'[1]1-BASE'!D$1:DA$65536,45,0),"")</f>
        <v>0</v>
      </c>
      <c r="AO194" s="34">
        <f>IFERROR(VLOOKUP(B194,'[1]1-BASE'!D$1:DA$65536,46,0),"")</f>
        <v>0</v>
      </c>
      <c r="AP194" s="34">
        <f>IFERROR(VLOOKUP(B194,'[1]1-BASE'!D$1:DA$65536,47,0),"")</f>
        <v>0</v>
      </c>
      <c r="AQ194" s="34">
        <f>IFERROR(VLOOKUP(B194,'[1]1-BASE'!D$1:DA$65536,48,0),"")</f>
        <v>0</v>
      </c>
      <c r="AR194" s="34">
        <f>IFERROR(VLOOKUP(B194,'[1]1-BASE'!D$1:DA$65536,49,0),"")</f>
        <v>0</v>
      </c>
      <c r="AS194" s="34">
        <f>IFERROR(VLOOKUP(B194,'[1]1-BASE'!D$1:DA$65536,50,0),"")</f>
        <v>0</v>
      </c>
      <c r="AT194" s="34">
        <f>IFERROR(VLOOKUP(B194,'[1]1-BASE'!D$1:DA$65536,51,0),"")</f>
        <v>0</v>
      </c>
      <c r="AU194" s="34">
        <f>IFERROR(VLOOKUP(B194,'[1]1-BASE'!D$1:DA$65536,52,0),"")</f>
        <v>0</v>
      </c>
      <c r="AV194" s="34">
        <f>IFERROR(VLOOKUP(B194,'[1]1-BASE'!D$1:DA$65536,53,0),"")</f>
        <v>0</v>
      </c>
      <c r="AW194" s="34">
        <f>IFERROR(VLOOKUP(B194,'[1]1-BASE'!D$1:DA$65536,54,0),"")</f>
        <v>0</v>
      </c>
      <c r="AX194" s="34">
        <f>IFERROR(VLOOKUP(B194,'[1]1-BASE'!D$1:DA$65536,55,0),"")</f>
        <v>0</v>
      </c>
      <c r="AY194" s="34">
        <f>IFERROR(VLOOKUP(B194,'[1]1-BASE'!D$1:DA$65536,87,0),"")</f>
        <v>0</v>
      </c>
      <c r="AZ194" s="34">
        <f>IFERROR(VLOOKUP(B194,'[1]1-BASE'!D$1:DA$65536,86,0),"")</f>
        <v>0</v>
      </c>
      <c r="BA194" s="34">
        <f>IFERROR(VLOOKUP(B194,'[1]1-BASE'!D$1:DA$65536,76,0),"")</f>
        <v>0</v>
      </c>
      <c r="BB194" s="34">
        <f>IFERROR(VLOOKUP(B194,'[1]1-BASE'!D$1:DA$65536,77,0),"")</f>
        <v>0</v>
      </c>
      <c r="BC194" s="34">
        <f>IFERROR(VLOOKUP(B194,'[1]1-BASE'!D$1:DA$65536,78,0),"")</f>
        <v>0</v>
      </c>
      <c r="BD194" s="34">
        <f>IFERROR(VLOOKUP(B194,'[1]1-BASE'!D$1:DA$65536,79,0),"")</f>
        <v>0</v>
      </c>
      <c r="BE194" s="34">
        <f>IFERROR(VLOOKUP(B194,'[1]1-BASE'!D$1:DA$65536,80,0),"")</f>
        <v>0</v>
      </c>
      <c r="BF194" s="34">
        <f>IFERROR(VLOOKUP(B194,'[1]1-BASE'!D$1:DA$65536,83,0),"")</f>
        <v>0</v>
      </c>
      <c r="BG194" s="34">
        <f>IFERROR(VLOOKUP(B194,'[1]1-BASE'!D$1:DA$65536,84,0),"")</f>
        <v>0</v>
      </c>
      <c r="BH194" s="34">
        <f>IFERROR(VLOOKUP(B194,'[1]1-BASE'!D$1:DA$65536,81,0),"")</f>
        <v>0</v>
      </c>
      <c r="BI194" s="34">
        <f>IFERROR(VLOOKUP(B194,'[1]1-BASE'!D$1:DA$65536,85,0),"")</f>
        <v>0</v>
      </c>
      <c r="BJ194" s="34">
        <f>IFERROR(VLOOKUP(B194,'[1]1-BASE'!D$1:DA$65536,56,0),"")</f>
        <v>0</v>
      </c>
      <c r="BK194" s="34">
        <f>IFERROR(VLOOKUP(B194,'[1]1-BASE'!D$1:DA$65536,58,0),"")</f>
        <v>0</v>
      </c>
      <c r="BL194" s="34">
        <f>IFERROR(VLOOKUP(B194,'[1]1-BASE'!D$1:DA$65536,59,0),"")</f>
        <v>0</v>
      </c>
      <c r="BM194" s="34">
        <f>IFERROR(VLOOKUP(B194,'[1]1-BASE'!D$1:DA$65536,61,0),"")</f>
        <v>0</v>
      </c>
      <c r="BN194" s="34">
        <f>IFERROR(VLOOKUP(B194,'[1]1-BASE'!D$1:DA$65536,63,0),"")</f>
        <v>0</v>
      </c>
      <c r="BO194" s="34">
        <f>IFERROR(VLOOKUP(B194,'[1]1-BASE'!D$1:DA$65536,65,0),"")</f>
        <v>0</v>
      </c>
      <c r="BP194" s="34">
        <f>IFERROR(VLOOKUP(B194,'[1]1-BASE'!D$1:DA$65536,57,0),"")</f>
        <v>0</v>
      </c>
      <c r="BQ194" s="34">
        <f>IFERROR(VLOOKUP(B194,'[1]1-BASE'!D$1:DA$65536,60,0),"")</f>
        <v>0</v>
      </c>
      <c r="BR194" s="34">
        <f>IFERROR(VLOOKUP(B194,'[1]1-BASE'!D$1:DA$65536,62,0),"")</f>
        <v>0</v>
      </c>
      <c r="BS194" s="34">
        <f>IFERROR(VLOOKUP(B194,'[1]1-BASE'!D$1:DA$65536,64,0),"")</f>
        <v>0</v>
      </c>
      <c r="BT194" s="34">
        <f>IFERROR(VLOOKUP(B194,'[1]1-BASE'!D$1:DA$65536,66,0),"")</f>
        <v>0</v>
      </c>
      <c r="BU194" s="34">
        <f>IFERROR(VLOOKUP(B194,'[1]1-BASE'!D$1:DA$65536,67,0),"")</f>
        <v>0</v>
      </c>
      <c r="BV194" s="34">
        <f>IFERROR(VLOOKUP(B194,'[1]1-BASE'!D$1:DA$65536,68,0),"")</f>
        <v>0</v>
      </c>
      <c r="BW194" s="34">
        <f>IFERROR(VLOOKUP(B194,'[1]1-BASE'!D$1:DA$65536,69,0),"")</f>
        <v>0</v>
      </c>
      <c r="BX194" s="34">
        <f>IFERROR(VLOOKUP(B194,'[1]1-BASE'!D$1:DA$65536,70,0),"")</f>
        <v>0</v>
      </c>
      <c r="BY194" s="34">
        <f>IFERROR(VLOOKUP(B194,'[1]1-BASE'!D$1:DA$65536,71,0),"")</f>
        <v>0</v>
      </c>
      <c r="BZ194" s="34">
        <f>IFERROR(VLOOKUP(B194,'[1]1-BASE'!D$1:DA$65536,72,0),"")</f>
        <v>0</v>
      </c>
      <c r="CA194" s="34">
        <f>IFERROR(VLOOKUP(B194,'[1]1-BASE'!D$1:DA$65536,73,0),"")</f>
        <v>1</v>
      </c>
      <c r="CB194" s="34">
        <f>IFERROR(VLOOKUP(B194,'[1]1-BASE'!D$1:DA$65536,74,0),"")</f>
        <v>0</v>
      </c>
      <c r="CC194" s="34">
        <f>IFERROR(VLOOKUP(B194,'[1]1-BASE'!D$1:DA$65536,75,0),"")</f>
        <v>0</v>
      </c>
      <c r="CD194" s="34">
        <f>IFERROR(VLOOKUP(B194,'[1]1-BASE'!D$1:DA$65536,82,0),"")</f>
        <v>0</v>
      </c>
    </row>
    <row r="195" spans="1:82" s="35" customFormat="1" ht="75" customHeight="1">
      <c r="A195" s="27"/>
      <c r="B195" s="28" t="s">
        <v>298</v>
      </c>
      <c r="C195" s="29" t="str">
        <f>IFERROR(VLOOKUP(B195,'[1]1-BASE'!D$1:CB$65536,2,0),"")</f>
        <v>304N3E0</v>
      </c>
      <c r="D195" s="29" t="str">
        <f>IFERROR(VLOOKUP(B195,'[1]1-BASE'!D$1:CB$65536,3,0),"")</f>
        <v>GASTO POLO</v>
      </c>
      <c r="E195" s="29" t="str">
        <f>IFERROR(VLOOKUP(B195,'[1]1-BASE'!D$1:CB$65536,4,0),"")</f>
        <v>77M</v>
      </c>
      <c r="F195" s="29" t="str">
        <f>IFERROR(VLOOKUP(B195,'[1]1-BASE'!D$1:CB$65536,5,0),"")</f>
        <v>GREY MD MEL</v>
      </c>
      <c r="G195" s="27" t="str">
        <f>IFERROR(VLOOKUP(B195,'[1]1-BASE'!D$1:CB$65536,15,0),"")</f>
        <v>ETE 2019</v>
      </c>
      <c r="H195" s="27" t="str">
        <f>IFERROR(VLOOKUP(B195,'[1]1-BASE'!D$1:CB$65536,17,0),"")</f>
        <v>MAN</v>
      </c>
      <c r="I195" s="30">
        <f>IFERROR(VLOOKUP(B195,'[1]1-BASE'!D$1:CB$65536,7,0),"")</f>
        <v>32</v>
      </c>
      <c r="J195" s="31">
        <f t="shared" si="6"/>
        <v>16</v>
      </c>
      <c r="K195" s="30">
        <f>IFERROR(VLOOKUP(B195,'[1]1-BASE'!D$1:CB$65536,8,0),"")</f>
        <v>0</v>
      </c>
      <c r="L195" s="31">
        <f t="shared" si="7"/>
        <v>0</v>
      </c>
      <c r="M195" s="29" t="str">
        <f>IFERROR(VLOOKUP(B195,'[1]1-BASE'!D$1:CB$65536,18,0),"")</f>
        <v>2XL-1|L-2|M-2|S-1|XL-2</v>
      </c>
      <c r="N195" s="32" t="str">
        <f>IFERROR(VLOOKUP(B195,'[1]1-BASE'!D$1:CB$65536,19,0),"")</f>
        <v>C8M</v>
      </c>
      <c r="O195" s="32">
        <f>IFERROR(VLOOKUP(B195,'[1]1-BASE'!D$1:CB$65536,20,0),"")</f>
        <v>56</v>
      </c>
      <c r="P195" s="33">
        <f>IFERROR(VLOOKUP(B195,'[1]1-BASE'!D$1:CB$65536,21,0),"")</f>
        <v>7</v>
      </c>
      <c r="Q195" s="34">
        <f>IFERROR(VLOOKUP(B195,'[1]1-BASE'!D$1:DA$65536,22,0),"")</f>
        <v>0</v>
      </c>
      <c r="R195" s="34">
        <f>IFERROR(VLOOKUP(B195,'[1]1-BASE'!D$1:DA$65536,23,0),"")</f>
        <v>0</v>
      </c>
      <c r="S195" s="34">
        <f>IFERROR(VLOOKUP(B195,'[1]1-BASE'!D$1:DA$65536,24,0),"")</f>
        <v>0</v>
      </c>
      <c r="T195" s="34">
        <f>IFERROR(VLOOKUP(B195,'[1]1-BASE'!D$1:DA$65536,25,0),"")</f>
        <v>0</v>
      </c>
      <c r="U195" s="34">
        <f>IFERROR(VLOOKUP(B195,'[1]1-BASE'!D$1:DA$65536,26,0),"")</f>
        <v>0</v>
      </c>
      <c r="V195" s="34">
        <f>IFERROR(VLOOKUP(B195,'[1]1-BASE'!D$1:DA$65536,27,0),"")</f>
        <v>0</v>
      </c>
      <c r="W195" s="34">
        <f>IFERROR(VLOOKUP(B195,'[1]1-BASE'!D$1:DA$65536,28,0),"")</f>
        <v>0</v>
      </c>
      <c r="X195" s="34">
        <f>IFERROR(VLOOKUP(B195,'[1]1-BASE'!D$1:DA$65536,29,0),"")</f>
        <v>0</v>
      </c>
      <c r="Y195" s="34">
        <f>IFERROR(VLOOKUP(B195,'[1]1-BASE'!D$1:DA$65536,30,0),"")</f>
        <v>0</v>
      </c>
      <c r="Z195" s="34">
        <f>IFERROR(VLOOKUP(B195,'[1]1-BASE'!D$1:DA$65536,31,0),"")</f>
        <v>0</v>
      </c>
      <c r="AA195" s="34">
        <f>IFERROR(VLOOKUP(B195,'[1]1-BASE'!D$1:DA$65536,32,0),"")</f>
        <v>0</v>
      </c>
      <c r="AB195" s="34">
        <f>IFERROR(VLOOKUP(B195,'[1]1-BASE'!D$1:DA$65536,33,0),"")</f>
        <v>0</v>
      </c>
      <c r="AC195" s="34">
        <f>IFERROR(VLOOKUP(B195,'[1]1-BASE'!D$1:DA$65536,34,0),"")</f>
        <v>0</v>
      </c>
      <c r="AD195" s="34">
        <f>IFERROR(VLOOKUP(B195,'[1]1-BASE'!D$1:DA$65536,35,0),"")</f>
        <v>0</v>
      </c>
      <c r="AE195" s="34">
        <f>IFERROR(VLOOKUP(B195,'[1]1-BASE'!D$1:DA$65536,36,0),"")</f>
        <v>0</v>
      </c>
      <c r="AF195" s="34">
        <f>IFERROR(VLOOKUP(B195,'[1]1-BASE'!D$1:DA$65536,37,0),"")</f>
        <v>0</v>
      </c>
      <c r="AG195" s="34">
        <f>IFERROR(VLOOKUP(B195,'[1]1-BASE'!D$1:DA$65536,38,0),"")</f>
        <v>0</v>
      </c>
      <c r="AH195" s="34">
        <f>IFERROR(VLOOKUP(B195,'[1]1-BASE'!D$1:DA$65536,39,0),"")</f>
        <v>0</v>
      </c>
      <c r="AI195" s="34">
        <f>IFERROR(VLOOKUP(B195,'[1]1-BASE'!D$1:DA$65536,40,0),"")</f>
        <v>0</v>
      </c>
      <c r="AJ195" s="34">
        <f>IFERROR(VLOOKUP(B195,'[1]1-BASE'!D$1:DA$65536,41,0),"")</f>
        <v>0</v>
      </c>
      <c r="AK195" s="34">
        <f>IFERROR(VLOOKUP(B195,'[1]1-BASE'!D$1:DA$65536,42,0),"")</f>
        <v>0</v>
      </c>
      <c r="AL195" s="34">
        <f>IFERROR(VLOOKUP(B195,'[1]1-BASE'!D$1:DA$65536,43,0),"")</f>
        <v>0</v>
      </c>
      <c r="AM195" s="34">
        <f>IFERROR(VLOOKUP(B195,'[1]1-BASE'!D$1:DA$65536,44,0),"")</f>
        <v>0</v>
      </c>
      <c r="AN195" s="34">
        <f>IFERROR(VLOOKUP(B195,'[1]1-BASE'!D$1:DA$65536,45,0),"")</f>
        <v>0</v>
      </c>
      <c r="AO195" s="34">
        <f>IFERROR(VLOOKUP(B195,'[1]1-BASE'!D$1:DA$65536,46,0),"")</f>
        <v>0</v>
      </c>
      <c r="AP195" s="34">
        <f>IFERROR(VLOOKUP(B195,'[1]1-BASE'!D$1:DA$65536,47,0),"")</f>
        <v>0</v>
      </c>
      <c r="AQ195" s="34">
        <f>IFERROR(VLOOKUP(B195,'[1]1-BASE'!D$1:DA$65536,48,0),"")</f>
        <v>0</v>
      </c>
      <c r="AR195" s="34">
        <f>IFERROR(VLOOKUP(B195,'[1]1-BASE'!D$1:DA$65536,49,0),"")</f>
        <v>0</v>
      </c>
      <c r="AS195" s="34">
        <f>IFERROR(VLOOKUP(B195,'[1]1-BASE'!D$1:DA$65536,50,0),"")</f>
        <v>0</v>
      </c>
      <c r="AT195" s="34">
        <f>IFERROR(VLOOKUP(B195,'[1]1-BASE'!D$1:DA$65536,51,0),"")</f>
        <v>0</v>
      </c>
      <c r="AU195" s="34">
        <f>IFERROR(VLOOKUP(B195,'[1]1-BASE'!D$1:DA$65536,52,0),"")</f>
        <v>0</v>
      </c>
      <c r="AV195" s="34">
        <f>IFERROR(VLOOKUP(B195,'[1]1-BASE'!D$1:DA$65536,53,0),"")</f>
        <v>0</v>
      </c>
      <c r="AW195" s="34">
        <f>IFERROR(VLOOKUP(B195,'[1]1-BASE'!D$1:DA$65536,54,0),"")</f>
        <v>0</v>
      </c>
      <c r="AX195" s="34">
        <f>IFERROR(VLOOKUP(B195,'[1]1-BASE'!D$1:DA$65536,55,0),"")</f>
        <v>0</v>
      </c>
      <c r="AY195" s="34">
        <f>IFERROR(VLOOKUP(B195,'[1]1-BASE'!D$1:DA$65536,87,0),"")</f>
        <v>0</v>
      </c>
      <c r="AZ195" s="34">
        <f>IFERROR(VLOOKUP(B195,'[1]1-BASE'!D$1:DA$65536,86,0),"")</f>
        <v>0</v>
      </c>
      <c r="BA195" s="34">
        <f>IFERROR(VLOOKUP(B195,'[1]1-BASE'!D$1:DA$65536,76,0),"")</f>
        <v>0</v>
      </c>
      <c r="BB195" s="34">
        <f>IFERROR(VLOOKUP(B195,'[1]1-BASE'!D$1:DA$65536,77,0),"")</f>
        <v>0</v>
      </c>
      <c r="BC195" s="34">
        <f>IFERROR(VLOOKUP(B195,'[1]1-BASE'!D$1:DA$65536,78,0),"")</f>
        <v>0</v>
      </c>
      <c r="BD195" s="34">
        <f>IFERROR(VLOOKUP(B195,'[1]1-BASE'!D$1:DA$65536,79,0),"")</f>
        <v>0</v>
      </c>
      <c r="BE195" s="34">
        <f>IFERROR(VLOOKUP(B195,'[1]1-BASE'!D$1:DA$65536,80,0),"")</f>
        <v>0</v>
      </c>
      <c r="BF195" s="34">
        <f>IFERROR(VLOOKUP(B195,'[1]1-BASE'!D$1:DA$65536,83,0),"")</f>
        <v>0</v>
      </c>
      <c r="BG195" s="34">
        <f>IFERROR(VLOOKUP(B195,'[1]1-BASE'!D$1:DA$65536,84,0),"")</f>
        <v>0</v>
      </c>
      <c r="BH195" s="34">
        <f>IFERROR(VLOOKUP(B195,'[1]1-BASE'!D$1:DA$65536,81,0),"")</f>
        <v>0</v>
      </c>
      <c r="BI195" s="34">
        <f>IFERROR(VLOOKUP(B195,'[1]1-BASE'!D$1:DA$65536,85,0),"")</f>
        <v>0</v>
      </c>
      <c r="BJ195" s="34">
        <f>IFERROR(VLOOKUP(B195,'[1]1-BASE'!D$1:DA$65536,56,0),"")</f>
        <v>0</v>
      </c>
      <c r="BK195" s="34">
        <f>IFERROR(VLOOKUP(B195,'[1]1-BASE'!D$1:DA$65536,58,0),"")</f>
        <v>0</v>
      </c>
      <c r="BL195" s="34">
        <f>IFERROR(VLOOKUP(B195,'[1]1-BASE'!D$1:DA$65536,59,0),"")</f>
        <v>0</v>
      </c>
      <c r="BM195" s="34">
        <f>IFERROR(VLOOKUP(B195,'[1]1-BASE'!D$1:DA$65536,61,0),"")</f>
        <v>0</v>
      </c>
      <c r="BN195" s="34">
        <f>IFERROR(VLOOKUP(B195,'[1]1-BASE'!D$1:DA$65536,63,0),"")</f>
        <v>0</v>
      </c>
      <c r="BO195" s="34">
        <f>IFERROR(VLOOKUP(B195,'[1]1-BASE'!D$1:DA$65536,65,0),"")</f>
        <v>0</v>
      </c>
      <c r="BP195" s="34">
        <f>IFERROR(VLOOKUP(B195,'[1]1-BASE'!D$1:DA$65536,57,0),"")</f>
        <v>0</v>
      </c>
      <c r="BQ195" s="34">
        <f>IFERROR(VLOOKUP(B195,'[1]1-BASE'!D$1:DA$65536,60,0),"")</f>
        <v>0</v>
      </c>
      <c r="BR195" s="34">
        <f>IFERROR(VLOOKUP(B195,'[1]1-BASE'!D$1:DA$65536,62,0),"")</f>
        <v>0</v>
      </c>
      <c r="BS195" s="34">
        <f>IFERROR(VLOOKUP(B195,'[1]1-BASE'!D$1:DA$65536,64,0),"")</f>
        <v>0</v>
      </c>
      <c r="BT195" s="34">
        <f>IFERROR(VLOOKUP(B195,'[1]1-BASE'!D$1:DA$65536,66,0),"")</f>
        <v>0</v>
      </c>
      <c r="BU195" s="34">
        <f>IFERROR(VLOOKUP(B195,'[1]1-BASE'!D$1:DA$65536,67,0),"")</f>
        <v>0</v>
      </c>
      <c r="BV195" s="34">
        <f>IFERROR(VLOOKUP(B195,'[1]1-BASE'!D$1:DA$65536,68,0),"")</f>
        <v>0</v>
      </c>
      <c r="BW195" s="34">
        <f>IFERROR(VLOOKUP(B195,'[1]1-BASE'!D$1:DA$65536,69,0),"")</f>
        <v>0</v>
      </c>
      <c r="BX195" s="34">
        <f>IFERROR(VLOOKUP(B195,'[1]1-BASE'!D$1:DA$65536,70,0),"")</f>
        <v>0</v>
      </c>
      <c r="BY195" s="34">
        <f>IFERROR(VLOOKUP(B195,'[1]1-BASE'!D$1:DA$65536,71,0),"")</f>
        <v>0</v>
      </c>
      <c r="BZ195" s="34">
        <f>IFERROR(VLOOKUP(B195,'[1]1-BASE'!D$1:DA$65536,72,0),"")</f>
        <v>0</v>
      </c>
      <c r="CA195" s="34">
        <f>IFERROR(VLOOKUP(B195,'[1]1-BASE'!D$1:DA$65536,73,0),"")</f>
        <v>0</v>
      </c>
      <c r="CB195" s="34">
        <f>IFERROR(VLOOKUP(B195,'[1]1-BASE'!D$1:DA$65536,74,0),"")</f>
        <v>0</v>
      </c>
      <c r="CC195" s="34">
        <f>IFERROR(VLOOKUP(B195,'[1]1-BASE'!D$1:DA$65536,75,0),"")</f>
        <v>0</v>
      </c>
      <c r="CD195" s="34">
        <f>IFERROR(VLOOKUP(B195,'[1]1-BASE'!D$1:DA$65536,82,0),"")</f>
        <v>7</v>
      </c>
    </row>
    <row r="196" spans="1:82" s="35" customFormat="1" ht="75" customHeight="1">
      <c r="A196" s="27"/>
      <c r="B196" s="28" t="s">
        <v>299</v>
      </c>
      <c r="C196" s="29" t="str">
        <f>IFERROR(VLOOKUP(B196,'[1]1-BASE'!D$1:CB$65536,2,0),"")</f>
        <v>304N3F0</v>
      </c>
      <c r="D196" s="29" t="str">
        <f>IFERROR(VLOOKUP(B196,'[1]1-BASE'!D$1:CB$65536,3,0),"")</f>
        <v>GENNYO TKS</v>
      </c>
      <c r="E196" s="29" t="str">
        <f>IFERROR(VLOOKUP(B196,'[1]1-BASE'!D$1:CB$65536,4,0),"")</f>
        <v>005</v>
      </c>
      <c r="F196" s="29" t="str">
        <f>IFERROR(VLOOKUP(B196,'[1]1-BASE'!D$1:CB$65536,5,0),"")</f>
        <v>BLACK</v>
      </c>
      <c r="G196" s="27" t="str">
        <f>IFERROR(VLOOKUP(B196,'[1]1-BASE'!D$1:CB$65536,15,0),"")</f>
        <v>ETE 2019</v>
      </c>
      <c r="H196" s="27" t="str">
        <f>IFERROR(VLOOKUP(B196,'[1]1-BASE'!D$1:CB$65536,17,0),"")</f>
        <v>MAN</v>
      </c>
      <c r="I196" s="30">
        <f>IFERROR(VLOOKUP(B196,'[1]1-BASE'!D$1:CB$65536,7,0),"")</f>
        <v>90</v>
      </c>
      <c r="J196" s="31">
        <f t="shared" si="6"/>
        <v>45</v>
      </c>
      <c r="K196" s="30">
        <f>IFERROR(VLOOKUP(B196,'[1]1-BASE'!D$1:CB$65536,8,0),"")</f>
        <v>0</v>
      </c>
      <c r="L196" s="31">
        <f t="shared" si="7"/>
        <v>0</v>
      </c>
      <c r="M196" s="29" t="str">
        <f>IFERROR(VLOOKUP(B196,'[1]1-BASE'!D$1:CB$65536,18,0),"")</f>
        <v>(vide)</v>
      </c>
      <c r="N196" s="32" t="str">
        <f>IFERROR(VLOOKUP(B196,'[1]1-BASE'!D$1:CB$65536,19,0),"")</f>
        <v>PCS</v>
      </c>
      <c r="O196" s="32">
        <f>IFERROR(VLOOKUP(B196,'[1]1-BASE'!D$1:CB$65536,20,0),"")</f>
        <v>8</v>
      </c>
      <c r="P196" s="33">
        <f>IFERROR(VLOOKUP(B196,'[1]1-BASE'!D$1:CB$65536,21,0),"")</f>
        <v>8</v>
      </c>
      <c r="Q196" s="34">
        <f>IFERROR(VLOOKUP(B196,'[1]1-BASE'!D$1:DA$65536,22,0),"")</f>
        <v>0</v>
      </c>
      <c r="R196" s="34">
        <f>IFERROR(VLOOKUP(B196,'[1]1-BASE'!D$1:DA$65536,23,0),"")</f>
        <v>0</v>
      </c>
      <c r="S196" s="34">
        <f>IFERROR(VLOOKUP(B196,'[1]1-BASE'!D$1:DA$65536,24,0),"")</f>
        <v>0</v>
      </c>
      <c r="T196" s="34">
        <f>IFERROR(VLOOKUP(B196,'[1]1-BASE'!D$1:DA$65536,25,0),"")</f>
        <v>0</v>
      </c>
      <c r="U196" s="34">
        <f>IFERROR(VLOOKUP(B196,'[1]1-BASE'!D$1:DA$65536,26,0),"")</f>
        <v>0</v>
      </c>
      <c r="V196" s="34">
        <f>IFERROR(VLOOKUP(B196,'[1]1-BASE'!D$1:DA$65536,27,0),"")</f>
        <v>0</v>
      </c>
      <c r="W196" s="34">
        <f>IFERROR(VLOOKUP(B196,'[1]1-BASE'!D$1:DA$65536,28,0),"")</f>
        <v>0</v>
      </c>
      <c r="X196" s="34">
        <f>IFERROR(VLOOKUP(B196,'[1]1-BASE'!D$1:DA$65536,29,0),"")</f>
        <v>0</v>
      </c>
      <c r="Y196" s="34">
        <f>IFERROR(VLOOKUP(B196,'[1]1-BASE'!D$1:DA$65536,30,0),"")</f>
        <v>0</v>
      </c>
      <c r="Z196" s="34">
        <f>IFERROR(VLOOKUP(B196,'[1]1-BASE'!D$1:DA$65536,31,0),"")</f>
        <v>0</v>
      </c>
      <c r="AA196" s="34">
        <f>IFERROR(VLOOKUP(B196,'[1]1-BASE'!D$1:DA$65536,32,0),"")</f>
        <v>0</v>
      </c>
      <c r="AB196" s="34">
        <f>IFERROR(VLOOKUP(B196,'[1]1-BASE'!D$1:DA$65536,33,0),"")</f>
        <v>0</v>
      </c>
      <c r="AC196" s="34">
        <f>IFERROR(VLOOKUP(B196,'[1]1-BASE'!D$1:DA$65536,34,0),"")</f>
        <v>0</v>
      </c>
      <c r="AD196" s="34">
        <f>IFERROR(VLOOKUP(B196,'[1]1-BASE'!D$1:DA$65536,35,0),"")</f>
        <v>0</v>
      </c>
      <c r="AE196" s="34">
        <f>IFERROR(VLOOKUP(B196,'[1]1-BASE'!D$1:DA$65536,36,0),"")</f>
        <v>0</v>
      </c>
      <c r="AF196" s="34">
        <f>IFERROR(VLOOKUP(B196,'[1]1-BASE'!D$1:DA$65536,37,0),"")</f>
        <v>0</v>
      </c>
      <c r="AG196" s="34">
        <f>IFERROR(VLOOKUP(B196,'[1]1-BASE'!D$1:DA$65536,38,0),"")</f>
        <v>0</v>
      </c>
      <c r="AH196" s="34">
        <f>IFERROR(VLOOKUP(B196,'[1]1-BASE'!D$1:DA$65536,39,0),"")</f>
        <v>0</v>
      </c>
      <c r="AI196" s="34">
        <f>IFERROR(VLOOKUP(B196,'[1]1-BASE'!D$1:DA$65536,40,0),"")</f>
        <v>0</v>
      </c>
      <c r="AJ196" s="34">
        <f>IFERROR(VLOOKUP(B196,'[1]1-BASE'!D$1:DA$65536,41,0),"")</f>
        <v>0</v>
      </c>
      <c r="AK196" s="34">
        <f>IFERROR(VLOOKUP(B196,'[1]1-BASE'!D$1:DA$65536,42,0),"")</f>
        <v>0</v>
      </c>
      <c r="AL196" s="34">
        <f>IFERROR(VLOOKUP(B196,'[1]1-BASE'!D$1:DA$65536,43,0),"")</f>
        <v>0</v>
      </c>
      <c r="AM196" s="34">
        <f>IFERROR(VLOOKUP(B196,'[1]1-BASE'!D$1:DA$65536,44,0),"")</f>
        <v>0</v>
      </c>
      <c r="AN196" s="34">
        <f>IFERROR(VLOOKUP(B196,'[1]1-BASE'!D$1:DA$65536,45,0),"")</f>
        <v>0</v>
      </c>
      <c r="AO196" s="34">
        <f>IFERROR(VLOOKUP(B196,'[1]1-BASE'!D$1:DA$65536,46,0),"")</f>
        <v>0</v>
      </c>
      <c r="AP196" s="34">
        <f>IFERROR(VLOOKUP(B196,'[1]1-BASE'!D$1:DA$65536,47,0),"")</f>
        <v>0</v>
      </c>
      <c r="AQ196" s="34">
        <f>IFERROR(VLOOKUP(B196,'[1]1-BASE'!D$1:DA$65536,48,0),"")</f>
        <v>0</v>
      </c>
      <c r="AR196" s="34">
        <f>IFERROR(VLOOKUP(B196,'[1]1-BASE'!D$1:DA$65536,49,0),"")</f>
        <v>0</v>
      </c>
      <c r="AS196" s="34">
        <f>IFERROR(VLOOKUP(B196,'[1]1-BASE'!D$1:DA$65536,50,0),"")</f>
        <v>0</v>
      </c>
      <c r="AT196" s="34">
        <f>IFERROR(VLOOKUP(B196,'[1]1-BASE'!D$1:DA$65536,51,0),"")</f>
        <v>0</v>
      </c>
      <c r="AU196" s="34">
        <f>IFERROR(VLOOKUP(B196,'[1]1-BASE'!D$1:DA$65536,52,0),"")</f>
        <v>0</v>
      </c>
      <c r="AV196" s="34">
        <f>IFERROR(VLOOKUP(B196,'[1]1-BASE'!D$1:DA$65536,53,0),"")</f>
        <v>0</v>
      </c>
      <c r="AW196" s="34">
        <f>IFERROR(VLOOKUP(B196,'[1]1-BASE'!D$1:DA$65536,54,0),"")</f>
        <v>0</v>
      </c>
      <c r="AX196" s="34">
        <f>IFERROR(VLOOKUP(B196,'[1]1-BASE'!D$1:DA$65536,55,0),"")</f>
        <v>0</v>
      </c>
      <c r="AY196" s="34">
        <f>IFERROR(VLOOKUP(B196,'[1]1-BASE'!D$1:DA$65536,87,0),"")</f>
        <v>0</v>
      </c>
      <c r="AZ196" s="34">
        <f>IFERROR(VLOOKUP(B196,'[1]1-BASE'!D$1:DA$65536,86,0),"")</f>
        <v>0</v>
      </c>
      <c r="BA196" s="34">
        <f>IFERROR(VLOOKUP(B196,'[1]1-BASE'!D$1:DA$65536,76,0),"")</f>
        <v>0</v>
      </c>
      <c r="BB196" s="34">
        <f>IFERROR(VLOOKUP(B196,'[1]1-BASE'!D$1:DA$65536,77,0),"")</f>
        <v>0</v>
      </c>
      <c r="BC196" s="34">
        <f>IFERROR(VLOOKUP(B196,'[1]1-BASE'!D$1:DA$65536,78,0),"")</f>
        <v>0</v>
      </c>
      <c r="BD196" s="34">
        <f>IFERROR(VLOOKUP(B196,'[1]1-BASE'!D$1:DA$65536,79,0),"")</f>
        <v>0</v>
      </c>
      <c r="BE196" s="34">
        <f>IFERROR(VLOOKUP(B196,'[1]1-BASE'!D$1:DA$65536,80,0),"")</f>
        <v>0</v>
      </c>
      <c r="BF196" s="34">
        <f>IFERROR(VLOOKUP(B196,'[1]1-BASE'!D$1:DA$65536,83,0),"")</f>
        <v>0</v>
      </c>
      <c r="BG196" s="34">
        <f>IFERROR(VLOOKUP(B196,'[1]1-BASE'!D$1:DA$65536,84,0),"")</f>
        <v>0</v>
      </c>
      <c r="BH196" s="34">
        <f>IFERROR(VLOOKUP(B196,'[1]1-BASE'!D$1:DA$65536,81,0),"")</f>
        <v>0</v>
      </c>
      <c r="BI196" s="34">
        <f>IFERROR(VLOOKUP(B196,'[1]1-BASE'!D$1:DA$65536,85,0),"")</f>
        <v>0</v>
      </c>
      <c r="BJ196" s="34">
        <f>IFERROR(VLOOKUP(B196,'[1]1-BASE'!D$1:DA$65536,56,0),"")</f>
        <v>0</v>
      </c>
      <c r="BK196" s="34">
        <f>IFERROR(VLOOKUP(B196,'[1]1-BASE'!D$1:DA$65536,58,0),"")</f>
        <v>0</v>
      </c>
      <c r="BL196" s="34">
        <f>IFERROR(VLOOKUP(B196,'[1]1-BASE'!D$1:DA$65536,59,0),"")</f>
        <v>0</v>
      </c>
      <c r="BM196" s="34">
        <f>IFERROR(VLOOKUP(B196,'[1]1-BASE'!D$1:DA$65536,61,0),"")</f>
        <v>0</v>
      </c>
      <c r="BN196" s="34">
        <f>IFERROR(VLOOKUP(B196,'[1]1-BASE'!D$1:DA$65536,63,0),"")</f>
        <v>0</v>
      </c>
      <c r="BO196" s="34">
        <f>IFERROR(VLOOKUP(B196,'[1]1-BASE'!D$1:DA$65536,65,0),"")</f>
        <v>0</v>
      </c>
      <c r="BP196" s="34">
        <f>IFERROR(VLOOKUP(B196,'[1]1-BASE'!D$1:DA$65536,57,0),"")</f>
        <v>0</v>
      </c>
      <c r="BQ196" s="34">
        <f>IFERROR(VLOOKUP(B196,'[1]1-BASE'!D$1:DA$65536,60,0),"")</f>
        <v>0</v>
      </c>
      <c r="BR196" s="34">
        <f>IFERROR(VLOOKUP(B196,'[1]1-BASE'!D$1:DA$65536,62,0),"")</f>
        <v>0</v>
      </c>
      <c r="BS196" s="34">
        <f>IFERROR(VLOOKUP(B196,'[1]1-BASE'!D$1:DA$65536,64,0),"")</f>
        <v>0</v>
      </c>
      <c r="BT196" s="34">
        <f>IFERROR(VLOOKUP(B196,'[1]1-BASE'!D$1:DA$65536,66,0),"")</f>
        <v>0</v>
      </c>
      <c r="BU196" s="34">
        <f>IFERROR(VLOOKUP(B196,'[1]1-BASE'!D$1:DA$65536,67,0),"")</f>
        <v>0</v>
      </c>
      <c r="BV196" s="34">
        <f>IFERROR(VLOOKUP(B196,'[1]1-BASE'!D$1:DA$65536,68,0),"")</f>
        <v>0</v>
      </c>
      <c r="BW196" s="34">
        <f>IFERROR(VLOOKUP(B196,'[1]1-BASE'!D$1:DA$65536,69,0),"")</f>
        <v>4</v>
      </c>
      <c r="BX196" s="34">
        <f>IFERROR(VLOOKUP(B196,'[1]1-BASE'!D$1:DA$65536,70,0),"")</f>
        <v>1</v>
      </c>
      <c r="BY196" s="34">
        <f>IFERROR(VLOOKUP(B196,'[1]1-BASE'!D$1:DA$65536,71,0),"")</f>
        <v>2</v>
      </c>
      <c r="BZ196" s="34">
        <f>IFERROR(VLOOKUP(B196,'[1]1-BASE'!D$1:DA$65536,72,0),"")</f>
        <v>0</v>
      </c>
      <c r="CA196" s="34">
        <f>IFERROR(VLOOKUP(B196,'[1]1-BASE'!D$1:DA$65536,73,0),"")</f>
        <v>1</v>
      </c>
      <c r="CB196" s="34">
        <f>IFERROR(VLOOKUP(B196,'[1]1-BASE'!D$1:DA$65536,74,0),"")</f>
        <v>0</v>
      </c>
      <c r="CC196" s="34">
        <f>IFERROR(VLOOKUP(B196,'[1]1-BASE'!D$1:DA$65536,75,0),"")</f>
        <v>0</v>
      </c>
      <c r="CD196" s="34">
        <f>IFERROR(VLOOKUP(B196,'[1]1-BASE'!D$1:DA$65536,82,0),"")</f>
        <v>0</v>
      </c>
    </row>
    <row r="197" spans="1:82" s="35" customFormat="1" ht="75" customHeight="1">
      <c r="A197" s="27"/>
      <c r="B197" s="28" t="s">
        <v>300</v>
      </c>
      <c r="C197" s="29" t="str">
        <f>IFERROR(VLOOKUP(B197,'[1]1-BASE'!D$1:CB$65536,2,0),"")</f>
        <v>304N3F0</v>
      </c>
      <c r="D197" s="29" t="str">
        <f>IFERROR(VLOOKUP(B197,'[1]1-BASE'!D$1:CB$65536,3,0),"")</f>
        <v>GENNYO TKS</v>
      </c>
      <c r="E197" s="29" t="str">
        <f>IFERROR(VLOOKUP(B197,'[1]1-BASE'!D$1:CB$65536,4,0),"")</f>
        <v>005</v>
      </c>
      <c r="F197" s="29" t="str">
        <f>IFERROR(VLOOKUP(B197,'[1]1-BASE'!D$1:CB$65536,5,0),"")</f>
        <v>BLACK</v>
      </c>
      <c r="G197" s="27" t="str">
        <f>IFERROR(VLOOKUP(B197,'[1]1-BASE'!D$1:CB$65536,15,0),"")</f>
        <v>ETE 2019</v>
      </c>
      <c r="H197" s="27" t="str">
        <f>IFERROR(VLOOKUP(B197,'[1]1-BASE'!D$1:CB$65536,17,0),"")</f>
        <v>MAN</v>
      </c>
      <c r="I197" s="30">
        <f>IFERROR(VLOOKUP(B197,'[1]1-BASE'!D$1:CB$65536,7,0),"")</f>
        <v>90</v>
      </c>
      <c r="J197" s="31">
        <f t="shared" si="6"/>
        <v>45</v>
      </c>
      <c r="K197" s="30">
        <f>IFERROR(VLOOKUP(B197,'[1]1-BASE'!D$1:CB$65536,8,0),"")</f>
        <v>0</v>
      </c>
      <c r="L197" s="31">
        <f t="shared" si="7"/>
        <v>0</v>
      </c>
      <c r="M197" s="29" t="str">
        <f>IFERROR(VLOOKUP(B197,'[1]1-BASE'!D$1:CB$65536,18,0),"")</f>
        <v>2XL-1|L-2|M-2|S-1|XL-2</v>
      </c>
      <c r="N197" s="32" t="str">
        <f>IFERROR(VLOOKUP(B197,'[1]1-BASE'!D$1:CB$65536,19,0),"")</f>
        <v>C8M</v>
      </c>
      <c r="O197" s="32">
        <f>IFERROR(VLOOKUP(B197,'[1]1-BASE'!D$1:CB$65536,20,0),"")</f>
        <v>168</v>
      </c>
      <c r="P197" s="33">
        <f>IFERROR(VLOOKUP(B197,'[1]1-BASE'!D$1:CB$65536,21,0),"")</f>
        <v>21</v>
      </c>
      <c r="Q197" s="34">
        <f>IFERROR(VLOOKUP(B197,'[1]1-BASE'!D$1:DA$65536,22,0),"")</f>
        <v>0</v>
      </c>
      <c r="R197" s="34">
        <f>IFERROR(VLOOKUP(B197,'[1]1-BASE'!D$1:DA$65536,23,0),"")</f>
        <v>0</v>
      </c>
      <c r="S197" s="34">
        <f>IFERROR(VLOOKUP(B197,'[1]1-BASE'!D$1:DA$65536,24,0),"")</f>
        <v>0</v>
      </c>
      <c r="T197" s="34">
        <f>IFERROR(VLOOKUP(B197,'[1]1-BASE'!D$1:DA$65536,25,0),"")</f>
        <v>0</v>
      </c>
      <c r="U197" s="34">
        <f>IFERROR(VLOOKUP(B197,'[1]1-BASE'!D$1:DA$65536,26,0),"")</f>
        <v>0</v>
      </c>
      <c r="V197" s="34">
        <f>IFERROR(VLOOKUP(B197,'[1]1-BASE'!D$1:DA$65536,27,0),"")</f>
        <v>0</v>
      </c>
      <c r="W197" s="34">
        <f>IFERROR(VLOOKUP(B197,'[1]1-BASE'!D$1:DA$65536,28,0),"")</f>
        <v>0</v>
      </c>
      <c r="X197" s="34">
        <f>IFERROR(VLOOKUP(B197,'[1]1-BASE'!D$1:DA$65536,29,0),"")</f>
        <v>0</v>
      </c>
      <c r="Y197" s="34">
        <f>IFERROR(VLOOKUP(B197,'[1]1-BASE'!D$1:DA$65536,30,0),"")</f>
        <v>0</v>
      </c>
      <c r="Z197" s="34">
        <f>IFERROR(VLOOKUP(B197,'[1]1-BASE'!D$1:DA$65536,31,0),"")</f>
        <v>0</v>
      </c>
      <c r="AA197" s="34">
        <f>IFERROR(VLOOKUP(B197,'[1]1-BASE'!D$1:DA$65536,32,0),"")</f>
        <v>0</v>
      </c>
      <c r="AB197" s="34">
        <f>IFERROR(VLOOKUP(B197,'[1]1-BASE'!D$1:DA$65536,33,0),"")</f>
        <v>0</v>
      </c>
      <c r="AC197" s="34">
        <f>IFERROR(VLOOKUP(B197,'[1]1-BASE'!D$1:DA$65536,34,0),"")</f>
        <v>0</v>
      </c>
      <c r="AD197" s="34">
        <f>IFERROR(VLOOKUP(B197,'[1]1-BASE'!D$1:DA$65536,35,0),"")</f>
        <v>0</v>
      </c>
      <c r="AE197" s="34">
        <f>IFERROR(VLOOKUP(B197,'[1]1-BASE'!D$1:DA$65536,36,0),"")</f>
        <v>0</v>
      </c>
      <c r="AF197" s="34">
        <f>IFERROR(VLOOKUP(B197,'[1]1-BASE'!D$1:DA$65536,37,0),"")</f>
        <v>0</v>
      </c>
      <c r="AG197" s="34">
        <f>IFERROR(VLOOKUP(B197,'[1]1-BASE'!D$1:DA$65536,38,0),"")</f>
        <v>0</v>
      </c>
      <c r="AH197" s="34">
        <f>IFERROR(VLOOKUP(B197,'[1]1-BASE'!D$1:DA$65536,39,0),"")</f>
        <v>0</v>
      </c>
      <c r="AI197" s="34">
        <f>IFERROR(VLOOKUP(B197,'[1]1-BASE'!D$1:DA$65536,40,0),"")</f>
        <v>0</v>
      </c>
      <c r="AJ197" s="34">
        <f>IFERROR(VLOOKUP(B197,'[1]1-BASE'!D$1:DA$65536,41,0),"")</f>
        <v>0</v>
      </c>
      <c r="AK197" s="34">
        <f>IFERROR(VLOOKUP(B197,'[1]1-BASE'!D$1:DA$65536,42,0),"")</f>
        <v>0</v>
      </c>
      <c r="AL197" s="34">
        <f>IFERROR(VLOOKUP(B197,'[1]1-BASE'!D$1:DA$65536,43,0),"")</f>
        <v>0</v>
      </c>
      <c r="AM197" s="34">
        <f>IFERROR(VLOOKUP(B197,'[1]1-BASE'!D$1:DA$65536,44,0),"")</f>
        <v>0</v>
      </c>
      <c r="AN197" s="34">
        <f>IFERROR(VLOOKUP(B197,'[1]1-BASE'!D$1:DA$65536,45,0),"")</f>
        <v>0</v>
      </c>
      <c r="AO197" s="34">
        <f>IFERROR(VLOOKUP(B197,'[1]1-BASE'!D$1:DA$65536,46,0),"")</f>
        <v>0</v>
      </c>
      <c r="AP197" s="34">
        <f>IFERROR(VLOOKUP(B197,'[1]1-BASE'!D$1:DA$65536,47,0),"")</f>
        <v>0</v>
      </c>
      <c r="AQ197" s="34">
        <f>IFERROR(VLOOKUP(B197,'[1]1-BASE'!D$1:DA$65536,48,0),"")</f>
        <v>0</v>
      </c>
      <c r="AR197" s="34">
        <f>IFERROR(VLOOKUP(B197,'[1]1-BASE'!D$1:DA$65536,49,0),"")</f>
        <v>0</v>
      </c>
      <c r="AS197" s="34">
        <f>IFERROR(VLOOKUP(B197,'[1]1-BASE'!D$1:DA$65536,50,0),"")</f>
        <v>0</v>
      </c>
      <c r="AT197" s="34">
        <f>IFERROR(VLOOKUP(B197,'[1]1-BASE'!D$1:DA$65536,51,0),"")</f>
        <v>0</v>
      </c>
      <c r="AU197" s="34">
        <f>IFERROR(VLOOKUP(B197,'[1]1-BASE'!D$1:DA$65536,52,0),"")</f>
        <v>0</v>
      </c>
      <c r="AV197" s="34">
        <f>IFERROR(VLOOKUP(B197,'[1]1-BASE'!D$1:DA$65536,53,0),"")</f>
        <v>0</v>
      </c>
      <c r="AW197" s="34">
        <f>IFERROR(VLOOKUP(B197,'[1]1-BASE'!D$1:DA$65536,54,0),"")</f>
        <v>0</v>
      </c>
      <c r="AX197" s="34">
        <f>IFERROR(VLOOKUP(B197,'[1]1-BASE'!D$1:DA$65536,55,0),"")</f>
        <v>0</v>
      </c>
      <c r="AY197" s="34">
        <f>IFERROR(VLOOKUP(B197,'[1]1-BASE'!D$1:DA$65536,87,0),"")</f>
        <v>0</v>
      </c>
      <c r="AZ197" s="34">
        <f>IFERROR(VLOOKUP(B197,'[1]1-BASE'!D$1:DA$65536,86,0),"")</f>
        <v>0</v>
      </c>
      <c r="BA197" s="34">
        <f>IFERROR(VLOOKUP(B197,'[1]1-BASE'!D$1:DA$65536,76,0),"")</f>
        <v>0</v>
      </c>
      <c r="BB197" s="34">
        <f>IFERROR(VLOOKUP(B197,'[1]1-BASE'!D$1:DA$65536,77,0),"")</f>
        <v>0</v>
      </c>
      <c r="BC197" s="34">
        <f>IFERROR(VLOOKUP(B197,'[1]1-BASE'!D$1:DA$65536,78,0),"")</f>
        <v>0</v>
      </c>
      <c r="BD197" s="34">
        <f>IFERROR(VLOOKUP(B197,'[1]1-BASE'!D$1:DA$65536,79,0),"")</f>
        <v>0</v>
      </c>
      <c r="BE197" s="34">
        <f>IFERROR(VLOOKUP(B197,'[1]1-BASE'!D$1:DA$65536,80,0),"")</f>
        <v>0</v>
      </c>
      <c r="BF197" s="34">
        <f>IFERROR(VLOOKUP(B197,'[1]1-BASE'!D$1:DA$65536,83,0),"")</f>
        <v>0</v>
      </c>
      <c r="BG197" s="34">
        <f>IFERROR(VLOOKUP(B197,'[1]1-BASE'!D$1:DA$65536,84,0),"")</f>
        <v>0</v>
      </c>
      <c r="BH197" s="34">
        <f>IFERROR(VLOOKUP(B197,'[1]1-BASE'!D$1:DA$65536,81,0),"")</f>
        <v>0</v>
      </c>
      <c r="BI197" s="34">
        <f>IFERROR(VLOOKUP(B197,'[1]1-BASE'!D$1:DA$65536,85,0),"")</f>
        <v>0</v>
      </c>
      <c r="BJ197" s="34">
        <f>IFERROR(VLOOKUP(B197,'[1]1-BASE'!D$1:DA$65536,56,0),"")</f>
        <v>0</v>
      </c>
      <c r="BK197" s="34">
        <f>IFERROR(VLOOKUP(B197,'[1]1-BASE'!D$1:DA$65536,58,0),"")</f>
        <v>0</v>
      </c>
      <c r="BL197" s="34">
        <f>IFERROR(VLOOKUP(B197,'[1]1-BASE'!D$1:DA$65536,59,0),"")</f>
        <v>0</v>
      </c>
      <c r="BM197" s="34">
        <f>IFERROR(VLOOKUP(B197,'[1]1-BASE'!D$1:DA$65536,61,0),"")</f>
        <v>0</v>
      </c>
      <c r="BN197" s="34">
        <f>IFERROR(VLOOKUP(B197,'[1]1-BASE'!D$1:DA$65536,63,0),"")</f>
        <v>0</v>
      </c>
      <c r="BO197" s="34">
        <f>IFERROR(VLOOKUP(B197,'[1]1-BASE'!D$1:DA$65536,65,0),"")</f>
        <v>0</v>
      </c>
      <c r="BP197" s="34">
        <f>IFERROR(VLOOKUP(B197,'[1]1-BASE'!D$1:DA$65536,57,0),"")</f>
        <v>0</v>
      </c>
      <c r="BQ197" s="34">
        <f>IFERROR(VLOOKUP(B197,'[1]1-BASE'!D$1:DA$65536,60,0),"")</f>
        <v>0</v>
      </c>
      <c r="BR197" s="34">
        <f>IFERROR(VLOOKUP(B197,'[1]1-BASE'!D$1:DA$65536,62,0),"")</f>
        <v>0</v>
      </c>
      <c r="BS197" s="34">
        <f>IFERROR(VLOOKUP(B197,'[1]1-BASE'!D$1:DA$65536,64,0),"")</f>
        <v>0</v>
      </c>
      <c r="BT197" s="34">
        <f>IFERROR(VLOOKUP(B197,'[1]1-BASE'!D$1:DA$65536,66,0),"")</f>
        <v>0</v>
      </c>
      <c r="BU197" s="34">
        <f>IFERROR(VLOOKUP(B197,'[1]1-BASE'!D$1:DA$65536,67,0),"")</f>
        <v>0</v>
      </c>
      <c r="BV197" s="34">
        <f>IFERROR(VLOOKUP(B197,'[1]1-BASE'!D$1:DA$65536,68,0),"")</f>
        <v>0</v>
      </c>
      <c r="BW197" s="34">
        <f>IFERROR(VLOOKUP(B197,'[1]1-BASE'!D$1:DA$65536,69,0),"")</f>
        <v>0</v>
      </c>
      <c r="BX197" s="34">
        <f>IFERROR(VLOOKUP(B197,'[1]1-BASE'!D$1:DA$65536,70,0),"")</f>
        <v>0</v>
      </c>
      <c r="BY197" s="34">
        <f>IFERROR(VLOOKUP(B197,'[1]1-BASE'!D$1:DA$65536,71,0),"")</f>
        <v>0</v>
      </c>
      <c r="BZ197" s="34">
        <f>IFERROR(VLOOKUP(B197,'[1]1-BASE'!D$1:DA$65536,72,0),"")</f>
        <v>0</v>
      </c>
      <c r="CA197" s="34">
        <f>IFERROR(VLOOKUP(B197,'[1]1-BASE'!D$1:DA$65536,73,0),"")</f>
        <v>0</v>
      </c>
      <c r="CB197" s="34">
        <f>IFERROR(VLOOKUP(B197,'[1]1-BASE'!D$1:DA$65536,74,0),"")</f>
        <v>0</v>
      </c>
      <c r="CC197" s="34">
        <f>IFERROR(VLOOKUP(B197,'[1]1-BASE'!D$1:DA$65536,75,0),"")</f>
        <v>0</v>
      </c>
      <c r="CD197" s="34">
        <f>IFERROR(VLOOKUP(B197,'[1]1-BASE'!D$1:DA$65536,82,0),"")</f>
        <v>21</v>
      </c>
    </row>
    <row r="198" spans="1:82" s="35" customFormat="1" ht="75" customHeight="1">
      <c r="A198" s="27"/>
      <c r="B198" s="28" t="s">
        <v>301</v>
      </c>
      <c r="C198" s="29" t="str">
        <f>IFERROR(VLOOKUP(B198,'[1]1-BASE'!D$1:CB$65536,2,0),"")</f>
        <v>304N3F0</v>
      </c>
      <c r="D198" s="29" t="str">
        <f>IFERROR(VLOOKUP(B198,'[1]1-BASE'!D$1:CB$65536,3,0),"")</f>
        <v>GENNYO TKS</v>
      </c>
      <c r="E198" s="29" t="str">
        <f>IFERROR(VLOOKUP(B198,'[1]1-BASE'!D$1:CB$65536,4,0),"")</f>
        <v>900</v>
      </c>
      <c r="F198" s="29" t="str">
        <f>IFERROR(VLOOKUP(B198,'[1]1-BASE'!D$1:CB$65536,5,0),"")</f>
        <v>BLACK/WHITE</v>
      </c>
      <c r="G198" s="27" t="str">
        <f>IFERROR(VLOOKUP(B198,'[1]1-BASE'!D$1:CB$65536,15,0),"")</f>
        <v>ETE 2019</v>
      </c>
      <c r="H198" s="27" t="str">
        <f>IFERROR(VLOOKUP(B198,'[1]1-BASE'!D$1:CB$65536,17,0),"")</f>
        <v>MAN</v>
      </c>
      <c r="I198" s="30">
        <f>IFERROR(VLOOKUP(B198,'[1]1-BASE'!D$1:CB$65536,7,0),"")</f>
        <v>90</v>
      </c>
      <c r="J198" s="31">
        <f t="shared" si="6"/>
        <v>45</v>
      </c>
      <c r="K198" s="30">
        <f>IFERROR(VLOOKUP(B198,'[1]1-BASE'!D$1:CB$65536,8,0),"")</f>
        <v>0</v>
      </c>
      <c r="L198" s="31">
        <f t="shared" si="7"/>
        <v>0</v>
      </c>
      <c r="M198" s="29" t="str">
        <f>IFERROR(VLOOKUP(B198,'[1]1-BASE'!D$1:CB$65536,18,0),"")</f>
        <v>(vide)</v>
      </c>
      <c r="N198" s="32" t="str">
        <f>IFERROR(VLOOKUP(B198,'[1]1-BASE'!D$1:CB$65536,19,0),"")</f>
        <v>PCS</v>
      </c>
      <c r="O198" s="32">
        <f>IFERROR(VLOOKUP(B198,'[1]1-BASE'!D$1:CB$65536,20,0),"")</f>
        <v>4</v>
      </c>
      <c r="P198" s="33">
        <f>IFERROR(VLOOKUP(B198,'[1]1-BASE'!D$1:CB$65536,21,0),"")</f>
        <v>4</v>
      </c>
      <c r="Q198" s="34">
        <f>IFERROR(VLOOKUP(B198,'[1]1-BASE'!D$1:DA$65536,22,0),"")</f>
        <v>0</v>
      </c>
      <c r="R198" s="34">
        <f>IFERROR(VLOOKUP(B198,'[1]1-BASE'!D$1:DA$65536,23,0),"")</f>
        <v>0</v>
      </c>
      <c r="S198" s="34">
        <f>IFERROR(VLOOKUP(B198,'[1]1-BASE'!D$1:DA$65536,24,0),"")</f>
        <v>0</v>
      </c>
      <c r="T198" s="34">
        <f>IFERROR(VLOOKUP(B198,'[1]1-BASE'!D$1:DA$65536,25,0),"")</f>
        <v>0</v>
      </c>
      <c r="U198" s="34">
        <f>IFERROR(VLOOKUP(B198,'[1]1-BASE'!D$1:DA$65536,26,0),"")</f>
        <v>0</v>
      </c>
      <c r="V198" s="34">
        <f>IFERROR(VLOOKUP(B198,'[1]1-BASE'!D$1:DA$65536,27,0),"")</f>
        <v>0</v>
      </c>
      <c r="W198" s="34">
        <f>IFERROR(VLOOKUP(B198,'[1]1-BASE'!D$1:DA$65536,28,0),"")</f>
        <v>0</v>
      </c>
      <c r="X198" s="34">
        <f>IFERROR(VLOOKUP(B198,'[1]1-BASE'!D$1:DA$65536,29,0),"")</f>
        <v>0</v>
      </c>
      <c r="Y198" s="34">
        <f>IFERROR(VLOOKUP(B198,'[1]1-BASE'!D$1:DA$65536,30,0),"")</f>
        <v>0</v>
      </c>
      <c r="Z198" s="34">
        <f>IFERROR(VLOOKUP(B198,'[1]1-BASE'!D$1:DA$65536,31,0),"")</f>
        <v>0</v>
      </c>
      <c r="AA198" s="34">
        <f>IFERROR(VLOOKUP(B198,'[1]1-BASE'!D$1:DA$65536,32,0),"")</f>
        <v>0</v>
      </c>
      <c r="AB198" s="34">
        <f>IFERROR(VLOOKUP(B198,'[1]1-BASE'!D$1:DA$65536,33,0),"")</f>
        <v>0</v>
      </c>
      <c r="AC198" s="34">
        <f>IFERROR(VLOOKUP(B198,'[1]1-BASE'!D$1:DA$65536,34,0),"")</f>
        <v>0</v>
      </c>
      <c r="AD198" s="34">
        <f>IFERROR(VLOOKUP(B198,'[1]1-BASE'!D$1:DA$65536,35,0),"")</f>
        <v>0</v>
      </c>
      <c r="AE198" s="34">
        <f>IFERROR(VLOOKUP(B198,'[1]1-BASE'!D$1:DA$65536,36,0),"")</f>
        <v>0</v>
      </c>
      <c r="AF198" s="34">
        <f>IFERROR(VLOOKUP(B198,'[1]1-BASE'!D$1:DA$65536,37,0),"")</f>
        <v>0</v>
      </c>
      <c r="AG198" s="34">
        <f>IFERROR(VLOOKUP(B198,'[1]1-BASE'!D$1:DA$65536,38,0),"")</f>
        <v>0</v>
      </c>
      <c r="AH198" s="34">
        <f>IFERROR(VLOOKUP(B198,'[1]1-BASE'!D$1:DA$65536,39,0),"")</f>
        <v>0</v>
      </c>
      <c r="AI198" s="34">
        <f>IFERROR(VLOOKUP(B198,'[1]1-BASE'!D$1:DA$65536,40,0),"")</f>
        <v>0</v>
      </c>
      <c r="AJ198" s="34">
        <f>IFERROR(VLOOKUP(B198,'[1]1-BASE'!D$1:DA$65536,41,0),"")</f>
        <v>0</v>
      </c>
      <c r="AK198" s="34">
        <f>IFERROR(VLOOKUP(B198,'[1]1-BASE'!D$1:DA$65536,42,0),"")</f>
        <v>0</v>
      </c>
      <c r="AL198" s="34">
        <f>IFERROR(VLOOKUP(B198,'[1]1-BASE'!D$1:DA$65536,43,0),"")</f>
        <v>0</v>
      </c>
      <c r="AM198" s="34">
        <f>IFERROR(VLOOKUP(B198,'[1]1-BASE'!D$1:DA$65536,44,0),"")</f>
        <v>0</v>
      </c>
      <c r="AN198" s="34">
        <f>IFERROR(VLOOKUP(B198,'[1]1-BASE'!D$1:DA$65536,45,0),"")</f>
        <v>0</v>
      </c>
      <c r="AO198" s="34">
        <f>IFERROR(VLOOKUP(B198,'[1]1-BASE'!D$1:DA$65536,46,0),"")</f>
        <v>0</v>
      </c>
      <c r="AP198" s="34">
        <f>IFERROR(VLOOKUP(B198,'[1]1-BASE'!D$1:DA$65536,47,0),"")</f>
        <v>0</v>
      </c>
      <c r="AQ198" s="34">
        <f>IFERROR(VLOOKUP(B198,'[1]1-BASE'!D$1:DA$65536,48,0),"")</f>
        <v>0</v>
      </c>
      <c r="AR198" s="34">
        <f>IFERROR(VLOOKUP(B198,'[1]1-BASE'!D$1:DA$65536,49,0),"")</f>
        <v>0</v>
      </c>
      <c r="AS198" s="34">
        <f>IFERROR(VLOOKUP(B198,'[1]1-BASE'!D$1:DA$65536,50,0),"")</f>
        <v>0</v>
      </c>
      <c r="AT198" s="34">
        <f>IFERROR(VLOOKUP(B198,'[1]1-BASE'!D$1:DA$65536,51,0),"")</f>
        <v>0</v>
      </c>
      <c r="AU198" s="34">
        <f>IFERROR(VLOOKUP(B198,'[1]1-BASE'!D$1:DA$65536,52,0),"")</f>
        <v>0</v>
      </c>
      <c r="AV198" s="34">
        <f>IFERROR(VLOOKUP(B198,'[1]1-BASE'!D$1:DA$65536,53,0),"")</f>
        <v>0</v>
      </c>
      <c r="AW198" s="34">
        <f>IFERROR(VLOOKUP(B198,'[1]1-BASE'!D$1:DA$65536,54,0),"")</f>
        <v>0</v>
      </c>
      <c r="AX198" s="34">
        <f>IFERROR(VLOOKUP(B198,'[1]1-BASE'!D$1:DA$65536,55,0),"")</f>
        <v>0</v>
      </c>
      <c r="AY198" s="34">
        <f>IFERROR(VLOOKUP(B198,'[1]1-BASE'!D$1:DA$65536,87,0),"")</f>
        <v>0</v>
      </c>
      <c r="AZ198" s="34">
        <f>IFERROR(VLOOKUP(B198,'[1]1-BASE'!D$1:DA$65536,86,0),"")</f>
        <v>0</v>
      </c>
      <c r="BA198" s="34">
        <f>IFERROR(VLOOKUP(B198,'[1]1-BASE'!D$1:DA$65536,76,0),"")</f>
        <v>0</v>
      </c>
      <c r="BB198" s="34">
        <f>IFERROR(VLOOKUP(B198,'[1]1-BASE'!D$1:DA$65536,77,0),"")</f>
        <v>0</v>
      </c>
      <c r="BC198" s="34">
        <f>IFERROR(VLOOKUP(B198,'[1]1-BASE'!D$1:DA$65536,78,0),"")</f>
        <v>0</v>
      </c>
      <c r="BD198" s="34">
        <f>IFERROR(VLOOKUP(B198,'[1]1-BASE'!D$1:DA$65536,79,0),"")</f>
        <v>0</v>
      </c>
      <c r="BE198" s="34">
        <f>IFERROR(VLOOKUP(B198,'[1]1-BASE'!D$1:DA$65536,80,0),"")</f>
        <v>0</v>
      </c>
      <c r="BF198" s="34">
        <f>IFERROR(VLOOKUP(B198,'[1]1-BASE'!D$1:DA$65536,83,0),"")</f>
        <v>0</v>
      </c>
      <c r="BG198" s="34">
        <f>IFERROR(VLOOKUP(B198,'[1]1-BASE'!D$1:DA$65536,84,0),"")</f>
        <v>0</v>
      </c>
      <c r="BH198" s="34">
        <f>IFERROR(VLOOKUP(B198,'[1]1-BASE'!D$1:DA$65536,81,0),"")</f>
        <v>0</v>
      </c>
      <c r="BI198" s="34">
        <f>IFERROR(VLOOKUP(B198,'[1]1-BASE'!D$1:DA$65536,85,0),"")</f>
        <v>0</v>
      </c>
      <c r="BJ198" s="34">
        <f>IFERROR(VLOOKUP(B198,'[1]1-BASE'!D$1:DA$65536,56,0),"")</f>
        <v>0</v>
      </c>
      <c r="BK198" s="34">
        <f>IFERROR(VLOOKUP(B198,'[1]1-BASE'!D$1:DA$65536,58,0),"")</f>
        <v>0</v>
      </c>
      <c r="BL198" s="34">
        <f>IFERROR(VLOOKUP(B198,'[1]1-BASE'!D$1:DA$65536,59,0),"")</f>
        <v>0</v>
      </c>
      <c r="BM198" s="34">
        <f>IFERROR(VLOOKUP(B198,'[1]1-BASE'!D$1:DA$65536,61,0),"")</f>
        <v>0</v>
      </c>
      <c r="BN198" s="34">
        <f>IFERROR(VLOOKUP(B198,'[1]1-BASE'!D$1:DA$65536,63,0),"")</f>
        <v>0</v>
      </c>
      <c r="BO198" s="34">
        <f>IFERROR(VLOOKUP(B198,'[1]1-BASE'!D$1:DA$65536,65,0),"")</f>
        <v>0</v>
      </c>
      <c r="BP198" s="34">
        <f>IFERROR(VLOOKUP(B198,'[1]1-BASE'!D$1:DA$65536,57,0),"")</f>
        <v>0</v>
      </c>
      <c r="BQ198" s="34">
        <f>IFERROR(VLOOKUP(B198,'[1]1-BASE'!D$1:DA$65536,60,0),"")</f>
        <v>0</v>
      </c>
      <c r="BR198" s="34">
        <f>IFERROR(VLOOKUP(B198,'[1]1-BASE'!D$1:DA$65536,62,0),"")</f>
        <v>0</v>
      </c>
      <c r="BS198" s="34">
        <f>IFERROR(VLOOKUP(B198,'[1]1-BASE'!D$1:DA$65536,64,0),"")</f>
        <v>0</v>
      </c>
      <c r="BT198" s="34">
        <f>IFERROR(VLOOKUP(B198,'[1]1-BASE'!D$1:DA$65536,66,0),"")</f>
        <v>0</v>
      </c>
      <c r="BU198" s="34">
        <f>IFERROR(VLOOKUP(B198,'[1]1-BASE'!D$1:DA$65536,67,0),"")</f>
        <v>0</v>
      </c>
      <c r="BV198" s="34">
        <f>IFERROR(VLOOKUP(B198,'[1]1-BASE'!D$1:DA$65536,68,0),"")</f>
        <v>0</v>
      </c>
      <c r="BW198" s="34">
        <f>IFERROR(VLOOKUP(B198,'[1]1-BASE'!D$1:DA$65536,69,0),"")</f>
        <v>3</v>
      </c>
      <c r="BX198" s="34">
        <f>IFERROR(VLOOKUP(B198,'[1]1-BASE'!D$1:DA$65536,70,0),"")</f>
        <v>0</v>
      </c>
      <c r="BY198" s="34">
        <f>IFERROR(VLOOKUP(B198,'[1]1-BASE'!D$1:DA$65536,71,0),"")</f>
        <v>1</v>
      </c>
      <c r="BZ198" s="34">
        <f>IFERROR(VLOOKUP(B198,'[1]1-BASE'!D$1:DA$65536,72,0),"")</f>
        <v>0</v>
      </c>
      <c r="CA198" s="34">
        <f>IFERROR(VLOOKUP(B198,'[1]1-BASE'!D$1:DA$65536,73,0),"")</f>
        <v>0</v>
      </c>
      <c r="CB198" s="34">
        <f>IFERROR(VLOOKUP(B198,'[1]1-BASE'!D$1:DA$65536,74,0),"")</f>
        <v>0</v>
      </c>
      <c r="CC198" s="34">
        <f>IFERROR(VLOOKUP(B198,'[1]1-BASE'!D$1:DA$65536,75,0),"")</f>
        <v>0</v>
      </c>
      <c r="CD198" s="34">
        <f>IFERROR(VLOOKUP(B198,'[1]1-BASE'!D$1:DA$65536,82,0),"")</f>
        <v>0</v>
      </c>
    </row>
    <row r="199" spans="1:82" s="35" customFormat="1" ht="75" customHeight="1">
      <c r="A199" s="27"/>
      <c r="B199" s="28" t="s">
        <v>302</v>
      </c>
      <c r="C199" s="29" t="str">
        <f>IFERROR(VLOOKUP(B199,'[1]1-BASE'!D$1:CB$65536,2,0),"")</f>
        <v>304N3F0</v>
      </c>
      <c r="D199" s="29" t="str">
        <f>IFERROR(VLOOKUP(B199,'[1]1-BASE'!D$1:CB$65536,3,0),"")</f>
        <v>GENNYO TKS</v>
      </c>
      <c r="E199" s="29" t="str">
        <f>IFERROR(VLOOKUP(B199,'[1]1-BASE'!D$1:CB$65536,4,0),"")</f>
        <v>900</v>
      </c>
      <c r="F199" s="29" t="str">
        <f>IFERROR(VLOOKUP(B199,'[1]1-BASE'!D$1:CB$65536,5,0),"")</f>
        <v>BLACK/WHITE</v>
      </c>
      <c r="G199" s="27" t="str">
        <f>IFERROR(VLOOKUP(B199,'[1]1-BASE'!D$1:CB$65536,15,0),"")</f>
        <v>ETE 2019</v>
      </c>
      <c r="H199" s="27" t="str">
        <f>IFERROR(VLOOKUP(B199,'[1]1-BASE'!D$1:CB$65536,17,0),"")</f>
        <v>MAN</v>
      </c>
      <c r="I199" s="30">
        <f>IFERROR(VLOOKUP(B199,'[1]1-BASE'!D$1:CB$65536,7,0),"")</f>
        <v>90</v>
      </c>
      <c r="J199" s="31">
        <f t="shared" si="6"/>
        <v>45</v>
      </c>
      <c r="K199" s="30">
        <f>IFERROR(VLOOKUP(B199,'[1]1-BASE'!D$1:CB$65536,8,0),"")</f>
        <v>0</v>
      </c>
      <c r="L199" s="31">
        <f t="shared" si="7"/>
        <v>0</v>
      </c>
      <c r="M199" s="29" t="str">
        <f>IFERROR(VLOOKUP(B199,'[1]1-BASE'!D$1:CB$65536,18,0),"")</f>
        <v>2XL-1|L-2|M-2|S-1|XL-2</v>
      </c>
      <c r="N199" s="32" t="str">
        <f>IFERROR(VLOOKUP(B199,'[1]1-BASE'!D$1:CB$65536,19,0),"")</f>
        <v>C8M</v>
      </c>
      <c r="O199" s="32">
        <f>IFERROR(VLOOKUP(B199,'[1]1-BASE'!D$1:CB$65536,20,0),"")</f>
        <v>120</v>
      </c>
      <c r="P199" s="33">
        <f>IFERROR(VLOOKUP(B199,'[1]1-BASE'!D$1:CB$65536,21,0),"")</f>
        <v>15</v>
      </c>
      <c r="Q199" s="34">
        <f>IFERROR(VLOOKUP(B199,'[1]1-BASE'!D$1:DA$65536,22,0),"")</f>
        <v>0</v>
      </c>
      <c r="R199" s="34">
        <f>IFERROR(VLOOKUP(B199,'[1]1-BASE'!D$1:DA$65536,23,0),"")</f>
        <v>0</v>
      </c>
      <c r="S199" s="34">
        <f>IFERROR(VLOOKUP(B199,'[1]1-BASE'!D$1:DA$65536,24,0),"")</f>
        <v>0</v>
      </c>
      <c r="T199" s="34">
        <f>IFERROR(VLOOKUP(B199,'[1]1-BASE'!D$1:DA$65536,25,0),"")</f>
        <v>0</v>
      </c>
      <c r="U199" s="34">
        <f>IFERROR(VLOOKUP(B199,'[1]1-BASE'!D$1:DA$65536,26,0),"")</f>
        <v>0</v>
      </c>
      <c r="V199" s="34">
        <f>IFERROR(VLOOKUP(B199,'[1]1-BASE'!D$1:DA$65536,27,0),"")</f>
        <v>0</v>
      </c>
      <c r="W199" s="34">
        <f>IFERROR(VLOOKUP(B199,'[1]1-BASE'!D$1:DA$65536,28,0),"")</f>
        <v>0</v>
      </c>
      <c r="X199" s="34">
        <f>IFERROR(VLOOKUP(B199,'[1]1-BASE'!D$1:DA$65536,29,0),"")</f>
        <v>0</v>
      </c>
      <c r="Y199" s="34">
        <f>IFERROR(VLOOKUP(B199,'[1]1-BASE'!D$1:DA$65536,30,0),"")</f>
        <v>0</v>
      </c>
      <c r="Z199" s="34">
        <f>IFERROR(VLOOKUP(B199,'[1]1-BASE'!D$1:DA$65536,31,0),"")</f>
        <v>0</v>
      </c>
      <c r="AA199" s="34">
        <f>IFERROR(VLOOKUP(B199,'[1]1-BASE'!D$1:DA$65536,32,0),"")</f>
        <v>0</v>
      </c>
      <c r="AB199" s="34">
        <f>IFERROR(VLOOKUP(B199,'[1]1-BASE'!D$1:DA$65536,33,0),"")</f>
        <v>0</v>
      </c>
      <c r="AC199" s="34">
        <f>IFERROR(VLOOKUP(B199,'[1]1-BASE'!D$1:DA$65536,34,0),"")</f>
        <v>0</v>
      </c>
      <c r="AD199" s="34">
        <f>IFERROR(VLOOKUP(B199,'[1]1-BASE'!D$1:DA$65536,35,0),"")</f>
        <v>0</v>
      </c>
      <c r="AE199" s="34">
        <f>IFERROR(VLOOKUP(B199,'[1]1-BASE'!D$1:DA$65536,36,0),"")</f>
        <v>0</v>
      </c>
      <c r="AF199" s="34">
        <f>IFERROR(VLOOKUP(B199,'[1]1-BASE'!D$1:DA$65536,37,0),"")</f>
        <v>0</v>
      </c>
      <c r="AG199" s="34">
        <f>IFERROR(VLOOKUP(B199,'[1]1-BASE'!D$1:DA$65536,38,0),"")</f>
        <v>0</v>
      </c>
      <c r="AH199" s="34">
        <f>IFERROR(VLOOKUP(B199,'[1]1-BASE'!D$1:DA$65536,39,0),"")</f>
        <v>0</v>
      </c>
      <c r="AI199" s="34">
        <f>IFERROR(VLOOKUP(B199,'[1]1-BASE'!D$1:DA$65536,40,0),"")</f>
        <v>0</v>
      </c>
      <c r="AJ199" s="34">
        <f>IFERROR(VLOOKUP(B199,'[1]1-BASE'!D$1:DA$65536,41,0),"")</f>
        <v>0</v>
      </c>
      <c r="AK199" s="34">
        <f>IFERROR(VLOOKUP(B199,'[1]1-BASE'!D$1:DA$65536,42,0),"")</f>
        <v>0</v>
      </c>
      <c r="AL199" s="34">
        <f>IFERROR(VLOOKUP(B199,'[1]1-BASE'!D$1:DA$65536,43,0),"")</f>
        <v>0</v>
      </c>
      <c r="AM199" s="34">
        <f>IFERROR(VLOOKUP(B199,'[1]1-BASE'!D$1:DA$65536,44,0),"")</f>
        <v>0</v>
      </c>
      <c r="AN199" s="34">
        <f>IFERROR(VLOOKUP(B199,'[1]1-BASE'!D$1:DA$65536,45,0),"")</f>
        <v>0</v>
      </c>
      <c r="AO199" s="34">
        <f>IFERROR(VLOOKUP(B199,'[1]1-BASE'!D$1:DA$65536,46,0),"")</f>
        <v>0</v>
      </c>
      <c r="AP199" s="34">
        <f>IFERROR(VLOOKUP(B199,'[1]1-BASE'!D$1:DA$65536,47,0),"")</f>
        <v>0</v>
      </c>
      <c r="AQ199" s="34">
        <f>IFERROR(VLOOKUP(B199,'[1]1-BASE'!D$1:DA$65536,48,0),"")</f>
        <v>0</v>
      </c>
      <c r="AR199" s="34">
        <f>IFERROR(VLOOKUP(B199,'[1]1-BASE'!D$1:DA$65536,49,0),"")</f>
        <v>0</v>
      </c>
      <c r="AS199" s="34">
        <f>IFERROR(VLOOKUP(B199,'[1]1-BASE'!D$1:DA$65536,50,0),"")</f>
        <v>0</v>
      </c>
      <c r="AT199" s="34">
        <f>IFERROR(VLOOKUP(B199,'[1]1-BASE'!D$1:DA$65536,51,0),"")</f>
        <v>0</v>
      </c>
      <c r="AU199" s="34">
        <f>IFERROR(VLOOKUP(B199,'[1]1-BASE'!D$1:DA$65536,52,0),"")</f>
        <v>0</v>
      </c>
      <c r="AV199" s="34">
        <f>IFERROR(VLOOKUP(B199,'[1]1-BASE'!D$1:DA$65536,53,0),"")</f>
        <v>0</v>
      </c>
      <c r="AW199" s="34">
        <f>IFERROR(VLOOKUP(B199,'[1]1-BASE'!D$1:DA$65536,54,0),"")</f>
        <v>0</v>
      </c>
      <c r="AX199" s="34">
        <f>IFERROR(VLOOKUP(B199,'[1]1-BASE'!D$1:DA$65536,55,0),"")</f>
        <v>0</v>
      </c>
      <c r="AY199" s="34">
        <f>IFERROR(VLOOKUP(B199,'[1]1-BASE'!D$1:DA$65536,87,0),"")</f>
        <v>0</v>
      </c>
      <c r="AZ199" s="34">
        <f>IFERROR(VLOOKUP(B199,'[1]1-BASE'!D$1:DA$65536,86,0),"")</f>
        <v>0</v>
      </c>
      <c r="BA199" s="34">
        <f>IFERROR(VLOOKUP(B199,'[1]1-BASE'!D$1:DA$65536,76,0),"")</f>
        <v>0</v>
      </c>
      <c r="BB199" s="34">
        <f>IFERROR(VLOOKUP(B199,'[1]1-BASE'!D$1:DA$65536,77,0),"")</f>
        <v>0</v>
      </c>
      <c r="BC199" s="34">
        <f>IFERROR(VLOOKUP(B199,'[1]1-BASE'!D$1:DA$65536,78,0),"")</f>
        <v>0</v>
      </c>
      <c r="BD199" s="34">
        <f>IFERROR(VLOOKUP(B199,'[1]1-BASE'!D$1:DA$65536,79,0),"")</f>
        <v>0</v>
      </c>
      <c r="BE199" s="34">
        <f>IFERROR(VLOOKUP(B199,'[1]1-BASE'!D$1:DA$65536,80,0),"")</f>
        <v>0</v>
      </c>
      <c r="BF199" s="34">
        <f>IFERROR(VLOOKUP(B199,'[1]1-BASE'!D$1:DA$65536,83,0),"")</f>
        <v>0</v>
      </c>
      <c r="BG199" s="34">
        <f>IFERROR(VLOOKUP(B199,'[1]1-BASE'!D$1:DA$65536,84,0),"")</f>
        <v>0</v>
      </c>
      <c r="BH199" s="34">
        <f>IFERROR(VLOOKUP(B199,'[1]1-BASE'!D$1:DA$65536,81,0),"")</f>
        <v>0</v>
      </c>
      <c r="BI199" s="34">
        <f>IFERROR(VLOOKUP(B199,'[1]1-BASE'!D$1:DA$65536,85,0),"")</f>
        <v>0</v>
      </c>
      <c r="BJ199" s="34">
        <f>IFERROR(VLOOKUP(B199,'[1]1-BASE'!D$1:DA$65536,56,0),"")</f>
        <v>0</v>
      </c>
      <c r="BK199" s="34">
        <f>IFERROR(VLOOKUP(B199,'[1]1-BASE'!D$1:DA$65536,58,0),"")</f>
        <v>0</v>
      </c>
      <c r="BL199" s="34">
        <f>IFERROR(VLOOKUP(B199,'[1]1-BASE'!D$1:DA$65536,59,0),"")</f>
        <v>0</v>
      </c>
      <c r="BM199" s="34">
        <f>IFERROR(VLOOKUP(B199,'[1]1-BASE'!D$1:DA$65536,61,0),"")</f>
        <v>0</v>
      </c>
      <c r="BN199" s="34">
        <f>IFERROR(VLOOKUP(B199,'[1]1-BASE'!D$1:DA$65536,63,0),"")</f>
        <v>0</v>
      </c>
      <c r="BO199" s="34">
        <f>IFERROR(VLOOKUP(B199,'[1]1-BASE'!D$1:DA$65536,65,0),"")</f>
        <v>0</v>
      </c>
      <c r="BP199" s="34">
        <f>IFERROR(VLOOKUP(B199,'[1]1-BASE'!D$1:DA$65536,57,0),"")</f>
        <v>0</v>
      </c>
      <c r="BQ199" s="34">
        <f>IFERROR(VLOOKUP(B199,'[1]1-BASE'!D$1:DA$65536,60,0),"")</f>
        <v>0</v>
      </c>
      <c r="BR199" s="34">
        <f>IFERROR(VLOOKUP(B199,'[1]1-BASE'!D$1:DA$65536,62,0),"")</f>
        <v>0</v>
      </c>
      <c r="BS199" s="34">
        <f>IFERROR(VLOOKUP(B199,'[1]1-BASE'!D$1:DA$65536,64,0),"")</f>
        <v>0</v>
      </c>
      <c r="BT199" s="34">
        <f>IFERROR(VLOOKUP(B199,'[1]1-BASE'!D$1:DA$65536,66,0),"")</f>
        <v>0</v>
      </c>
      <c r="BU199" s="34">
        <f>IFERROR(VLOOKUP(B199,'[1]1-BASE'!D$1:DA$65536,67,0),"")</f>
        <v>0</v>
      </c>
      <c r="BV199" s="34">
        <f>IFERROR(VLOOKUP(B199,'[1]1-BASE'!D$1:DA$65536,68,0),"")</f>
        <v>0</v>
      </c>
      <c r="BW199" s="34">
        <f>IFERROR(VLOOKUP(B199,'[1]1-BASE'!D$1:DA$65536,69,0),"")</f>
        <v>0</v>
      </c>
      <c r="BX199" s="34">
        <f>IFERROR(VLOOKUP(B199,'[1]1-BASE'!D$1:DA$65536,70,0),"")</f>
        <v>0</v>
      </c>
      <c r="BY199" s="34">
        <f>IFERROR(VLOOKUP(B199,'[1]1-BASE'!D$1:DA$65536,71,0),"")</f>
        <v>0</v>
      </c>
      <c r="BZ199" s="34">
        <f>IFERROR(VLOOKUP(B199,'[1]1-BASE'!D$1:DA$65536,72,0),"")</f>
        <v>0</v>
      </c>
      <c r="CA199" s="34">
        <f>IFERROR(VLOOKUP(B199,'[1]1-BASE'!D$1:DA$65536,73,0),"")</f>
        <v>0</v>
      </c>
      <c r="CB199" s="34">
        <f>IFERROR(VLOOKUP(B199,'[1]1-BASE'!D$1:DA$65536,74,0),"")</f>
        <v>0</v>
      </c>
      <c r="CC199" s="34">
        <f>IFERROR(VLOOKUP(B199,'[1]1-BASE'!D$1:DA$65536,75,0),"")</f>
        <v>0</v>
      </c>
      <c r="CD199" s="34">
        <f>IFERROR(VLOOKUP(B199,'[1]1-BASE'!D$1:DA$65536,82,0),"")</f>
        <v>15</v>
      </c>
    </row>
    <row r="200" spans="1:82" s="35" customFormat="1" ht="75" customHeight="1">
      <c r="A200" s="27"/>
      <c r="B200" s="28" t="s">
        <v>303</v>
      </c>
      <c r="C200" s="29" t="str">
        <f>IFERROR(VLOOKUP(B200,'[1]1-BASE'!D$1:CB$65536,2,0),"")</f>
        <v>304N3G0</v>
      </c>
      <c r="D200" s="29" t="str">
        <f>IFERROR(VLOOKUP(B200,'[1]1-BASE'!D$1:CB$65536,3,0),"")</f>
        <v>GARIBALD SHORT</v>
      </c>
      <c r="E200" s="29" t="str">
        <f>IFERROR(VLOOKUP(B200,'[1]1-BASE'!D$1:CB$65536,4,0),"")</f>
        <v>005</v>
      </c>
      <c r="F200" s="29" t="str">
        <f>IFERROR(VLOOKUP(B200,'[1]1-BASE'!D$1:CB$65536,5,0),"")</f>
        <v>BLACK</v>
      </c>
      <c r="G200" s="27" t="str">
        <f>IFERROR(VLOOKUP(B200,'[1]1-BASE'!D$1:CB$65536,15,0),"")</f>
        <v>ETE 2019</v>
      </c>
      <c r="H200" s="27" t="str">
        <f>IFERROR(VLOOKUP(B200,'[1]1-BASE'!D$1:CB$65536,17,0),"")</f>
        <v>MAN</v>
      </c>
      <c r="I200" s="30">
        <f>IFERROR(VLOOKUP(B200,'[1]1-BASE'!D$1:CB$65536,7,0),"")</f>
        <v>32</v>
      </c>
      <c r="J200" s="31">
        <f t="shared" si="6"/>
        <v>16</v>
      </c>
      <c r="K200" s="30">
        <f>IFERROR(VLOOKUP(B200,'[1]1-BASE'!D$1:CB$65536,8,0),"")</f>
        <v>0</v>
      </c>
      <c r="L200" s="31">
        <f t="shared" si="7"/>
        <v>0</v>
      </c>
      <c r="M200" s="29" t="str">
        <f>IFERROR(VLOOKUP(B200,'[1]1-BASE'!D$1:CB$65536,18,0),"")</f>
        <v>(vide)</v>
      </c>
      <c r="N200" s="32" t="str">
        <f>IFERROR(VLOOKUP(B200,'[1]1-BASE'!D$1:CB$65536,19,0),"")</f>
        <v>PCS</v>
      </c>
      <c r="O200" s="32">
        <f>IFERROR(VLOOKUP(B200,'[1]1-BASE'!D$1:CB$65536,20,0),"")</f>
        <v>11</v>
      </c>
      <c r="P200" s="33">
        <f>IFERROR(VLOOKUP(B200,'[1]1-BASE'!D$1:CB$65536,21,0),"")</f>
        <v>11</v>
      </c>
      <c r="Q200" s="34">
        <f>IFERROR(VLOOKUP(B200,'[1]1-BASE'!D$1:DA$65536,22,0),"")</f>
        <v>0</v>
      </c>
      <c r="R200" s="34">
        <f>IFERROR(VLOOKUP(B200,'[1]1-BASE'!D$1:DA$65536,23,0),"")</f>
        <v>0</v>
      </c>
      <c r="S200" s="34">
        <f>IFERROR(VLOOKUP(B200,'[1]1-BASE'!D$1:DA$65536,24,0),"")</f>
        <v>0</v>
      </c>
      <c r="T200" s="34">
        <f>IFERROR(VLOOKUP(B200,'[1]1-BASE'!D$1:DA$65536,25,0),"")</f>
        <v>0</v>
      </c>
      <c r="U200" s="34">
        <f>IFERROR(VLOOKUP(B200,'[1]1-BASE'!D$1:DA$65536,26,0),"")</f>
        <v>0</v>
      </c>
      <c r="V200" s="34">
        <f>IFERROR(VLOOKUP(B200,'[1]1-BASE'!D$1:DA$65536,27,0),"")</f>
        <v>0</v>
      </c>
      <c r="W200" s="34">
        <f>IFERROR(VLOOKUP(B200,'[1]1-BASE'!D$1:DA$65536,28,0),"")</f>
        <v>0</v>
      </c>
      <c r="X200" s="34">
        <f>IFERROR(VLOOKUP(B200,'[1]1-BASE'!D$1:DA$65536,29,0),"")</f>
        <v>0</v>
      </c>
      <c r="Y200" s="34">
        <f>IFERROR(VLOOKUP(B200,'[1]1-BASE'!D$1:DA$65536,30,0),"")</f>
        <v>0</v>
      </c>
      <c r="Z200" s="34">
        <f>IFERROR(VLOOKUP(B200,'[1]1-BASE'!D$1:DA$65536,31,0),"")</f>
        <v>0</v>
      </c>
      <c r="AA200" s="34">
        <f>IFERROR(VLOOKUP(B200,'[1]1-BASE'!D$1:DA$65536,32,0),"")</f>
        <v>0</v>
      </c>
      <c r="AB200" s="34">
        <f>IFERROR(VLOOKUP(B200,'[1]1-BASE'!D$1:DA$65536,33,0),"")</f>
        <v>0</v>
      </c>
      <c r="AC200" s="34">
        <f>IFERROR(VLOOKUP(B200,'[1]1-BASE'!D$1:DA$65536,34,0),"")</f>
        <v>0</v>
      </c>
      <c r="AD200" s="34">
        <f>IFERROR(VLOOKUP(B200,'[1]1-BASE'!D$1:DA$65536,35,0),"")</f>
        <v>0</v>
      </c>
      <c r="AE200" s="34">
        <f>IFERROR(VLOOKUP(B200,'[1]1-BASE'!D$1:DA$65536,36,0),"")</f>
        <v>0</v>
      </c>
      <c r="AF200" s="34">
        <f>IFERROR(VLOOKUP(B200,'[1]1-BASE'!D$1:DA$65536,37,0),"")</f>
        <v>0</v>
      </c>
      <c r="AG200" s="34">
        <f>IFERROR(VLOOKUP(B200,'[1]1-BASE'!D$1:DA$65536,38,0),"")</f>
        <v>0</v>
      </c>
      <c r="AH200" s="34">
        <f>IFERROR(VLOOKUP(B200,'[1]1-BASE'!D$1:DA$65536,39,0),"")</f>
        <v>0</v>
      </c>
      <c r="AI200" s="34">
        <f>IFERROR(VLOOKUP(B200,'[1]1-BASE'!D$1:DA$65536,40,0),"")</f>
        <v>0</v>
      </c>
      <c r="AJ200" s="34">
        <f>IFERROR(VLOOKUP(B200,'[1]1-BASE'!D$1:DA$65536,41,0),"")</f>
        <v>0</v>
      </c>
      <c r="AK200" s="34">
        <f>IFERROR(VLOOKUP(B200,'[1]1-BASE'!D$1:DA$65536,42,0),"")</f>
        <v>0</v>
      </c>
      <c r="AL200" s="34">
        <f>IFERROR(VLOOKUP(B200,'[1]1-BASE'!D$1:DA$65536,43,0),"")</f>
        <v>0</v>
      </c>
      <c r="AM200" s="34">
        <f>IFERROR(VLOOKUP(B200,'[1]1-BASE'!D$1:DA$65536,44,0),"")</f>
        <v>0</v>
      </c>
      <c r="AN200" s="34">
        <f>IFERROR(VLOOKUP(B200,'[1]1-BASE'!D$1:DA$65536,45,0),"")</f>
        <v>0</v>
      </c>
      <c r="AO200" s="34">
        <f>IFERROR(VLOOKUP(B200,'[1]1-BASE'!D$1:DA$65536,46,0),"")</f>
        <v>0</v>
      </c>
      <c r="AP200" s="34">
        <f>IFERROR(VLOOKUP(B200,'[1]1-BASE'!D$1:DA$65536,47,0),"")</f>
        <v>0</v>
      </c>
      <c r="AQ200" s="34">
        <f>IFERROR(VLOOKUP(B200,'[1]1-BASE'!D$1:DA$65536,48,0),"")</f>
        <v>0</v>
      </c>
      <c r="AR200" s="34">
        <f>IFERROR(VLOOKUP(B200,'[1]1-BASE'!D$1:DA$65536,49,0),"")</f>
        <v>0</v>
      </c>
      <c r="AS200" s="34">
        <f>IFERROR(VLOOKUP(B200,'[1]1-BASE'!D$1:DA$65536,50,0),"")</f>
        <v>0</v>
      </c>
      <c r="AT200" s="34">
        <f>IFERROR(VLOOKUP(B200,'[1]1-BASE'!D$1:DA$65536,51,0),"")</f>
        <v>0</v>
      </c>
      <c r="AU200" s="34">
        <f>IFERROR(VLOOKUP(B200,'[1]1-BASE'!D$1:DA$65536,52,0),"")</f>
        <v>0</v>
      </c>
      <c r="AV200" s="34">
        <f>IFERROR(VLOOKUP(B200,'[1]1-BASE'!D$1:DA$65536,53,0),"")</f>
        <v>0</v>
      </c>
      <c r="AW200" s="34">
        <f>IFERROR(VLOOKUP(B200,'[1]1-BASE'!D$1:DA$65536,54,0),"")</f>
        <v>0</v>
      </c>
      <c r="AX200" s="34">
        <f>IFERROR(VLOOKUP(B200,'[1]1-BASE'!D$1:DA$65536,55,0),"")</f>
        <v>0</v>
      </c>
      <c r="AY200" s="34">
        <f>IFERROR(VLOOKUP(B200,'[1]1-BASE'!D$1:DA$65536,87,0),"")</f>
        <v>0</v>
      </c>
      <c r="AZ200" s="34">
        <f>IFERROR(VLOOKUP(B200,'[1]1-BASE'!D$1:DA$65536,86,0),"")</f>
        <v>0</v>
      </c>
      <c r="BA200" s="34">
        <f>IFERROR(VLOOKUP(B200,'[1]1-BASE'!D$1:DA$65536,76,0),"")</f>
        <v>0</v>
      </c>
      <c r="BB200" s="34">
        <f>IFERROR(VLOOKUP(B200,'[1]1-BASE'!D$1:DA$65536,77,0),"")</f>
        <v>0</v>
      </c>
      <c r="BC200" s="34">
        <f>IFERROR(VLOOKUP(B200,'[1]1-BASE'!D$1:DA$65536,78,0),"")</f>
        <v>0</v>
      </c>
      <c r="BD200" s="34">
        <f>IFERROR(VLOOKUP(B200,'[1]1-BASE'!D$1:DA$65536,79,0),"")</f>
        <v>0</v>
      </c>
      <c r="BE200" s="34">
        <f>IFERROR(VLOOKUP(B200,'[1]1-BASE'!D$1:DA$65536,80,0),"")</f>
        <v>0</v>
      </c>
      <c r="BF200" s="34">
        <f>IFERROR(VLOOKUP(B200,'[1]1-BASE'!D$1:DA$65536,83,0),"")</f>
        <v>0</v>
      </c>
      <c r="BG200" s="34">
        <f>IFERROR(VLOOKUP(B200,'[1]1-BASE'!D$1:DA$65536,84,0),"")</f>
        <v>0</v>
      </c>
      <c r="BH200" s="34">
        <f>IFERROR(VLOOKUP(B200,'[1]1-BASE'!D$1:DA$65536,81,0),"")</f>
        <v>0</v>
      </c>
      <c r="BI200" s="34">
        <f>IFERROR(VLOOKUP(B200,'[1]1-BASE'!D$1:DA$65536,85,0),"")</f>
        <v>0</v>
      </c>
      <c r="BJ200" s="34">
        <f>IFERROR(VLOOKUP(B200,'[1]1-BASE'!D$1:DA$65536,56,0),"")</f>
        <v>0</v>
      </c>
      <c r="BK200" s="34">
        <f>IFERROR(VLOOKUP(B200,'[1]1-BASE'!D$1:DA$65536,58,0),"")</f>
        <v>0</v>
      </c>
      <c r="BL200" s="34">
        <f>IFERROR(VLOOKUP(B200,'[1]1-BASE'!D$1:DA$65536,59,0),"")</f>
        <v>0</v>
      </c>
      <c r="BM200" s="34">
        <f>IFERROR(VLOOKUP(B200,'[1]1-BASE'!D$1:DA$65536,61,0),"")</f>
        <v>0</v>
      </c>
      <c r="BN200" s="34">
        <f>IFERROR(VLOOKUP(B200,'[1]1-BASE'!D$1:DA$65536,63,0),"")</f>
        <v>0</v>
      </c>
      <c r="BO200" s="34">
        <f>IFERROR(VLOOKUP(B200,'[1]1-BASE'!D$1:DA$65536,65,0),"")</f>
        <v>0</v>
      </c>
      <c r="BP200" s="34">
        <f>IFERROR(VLOOKUP(B200,'[1]1-BASE'!D$1:DA$65536,57,0),"")</f>
        <v>0</v>
      </c>
      <c r="BQ200" s="34">
        <f>IFERROR(VLOOKUP(B200,'[1]1-BASE'!D$1:DA$65536,60,0),"")</f>
        <v>0</v>
      </c>
      <c r="BR200" s="34">
        <f>IFERROR(VLOOKUP(B200,'[1]1-BASE'!D$1:DA$65536,62,0),"")</f>
        <v>0</v>
      </c>
      <c r="BS200" s="34">
        <f>IFERROR(VLOOKUP(B200,'[1]1-BASE'!D$1:DA$65536,64,0),"")</f>
        <v>0</v>
      </c>
      <c r="BT200" s="34">
        <f>IFERROR(VLOOKUP(B200,'[1]1-BASE'!D$1:DA$65536,66,0),"")</f>
        <v>0</v>
      </c>
      <c r="BU200" s="34">
        <f>IFERROR(VLOOKUP(B200,'[1]1-BASE'!D$1:DA$65536,67,0),"")</f>
        <v>0</v>
      </c>
      <c r="BV200" s="34">
        <f>IFERROR(VLOOKUP(B200,'[1]1-BASE'!D$1:DA$65536,68,0),"")</f>
        <v>0</v>
      </c>
      <c r="BW200" s="34">
        <f>IFERROR(VLOOKUP(B200,'[1]1-BASE'!D$1:DA$65536,69,0),"")</f>
        <v>5</v>
      </c>
      <c r="BX200" s="34">
        <f>IFERROR(VLOOKUP(B200,'[1]1-BASE'!D$1:DA$65536,70,0),"")</f>
        <v>0</v>
      </c>
      <c r="BY200" s="34">
        <f>IFERROR(VLOOKUP(B200,'[1]1-BASE'!D$1:DA$65536,71,0),"")</f>
        <v>0</v>
      </c>
      <c r="BZ200" s="34">
        <f>IFERROR(VLOOKUP(B200,'[1]1-BASE'!D$1:DA$65536,72,0),"")</f>
        <v>2</v>
      </c>
      <c r="CA200" s="34">
        <f>IFERROR(VLOOKUP(B200,'[1]1-BASE'!D$1:DA$65536,73,0),"")</f>
        <v>4</v>
      </c>
      <c r="CB200" s="34">
        <f>IFERROR(VLOOKUP(B200,'[1]1-BASE'!D$1:DA$65536,74,0),"")</f>
        <v>0</v>
      </c>
      <c r="CC200" s="34">
        <f>IFERROR(VLOOKUP(B200,'[1]1-BASE'!D$1:DA$65536,75,0),"")</f>
        <v>0</v>
      </c>
      <c r="CD200" s="34">
        <f>IFERROR(VLOOKUP(B200,'[1]1-BASE'!D$1:DA$65536,82,0),"")</f>
        <v>0</v>
      </c>
    </row>
    <row r="201" spans="1:82" s="35" customFormat="1" ht="75" customHeight="1">
      <c r="A201" s="27"/>
      <c r="B201" s="28" t="s">
        <v>304</v>
      </c>
      <c r="C201" s="29" t="str">
        <f>IFERROR(VLOOKUP(B201,'[1]1-BASE'!D$1:CB$65536,2,0),"")</f>
        <v>304N3H0</v>
      </c>
      <c r="D201" s="29" t="str">
        <f>IFERROR(VLOOKUP(B201,'[1]1-BASE'!D$1:CB$65536,3,0),"")</f>
        <v>GASPARO SHORT</v>
      </c>
      <c r="E201" s="29" t="str">
        <f>IFERROR(VLOOKUP(B201,'[1]1-BASE'!D$1:CB$65536,4,0),"")</f>
        <v>005</v>
      </c>
      <c r="F201" s="29" t="str">
        <f>IFERROR(VLOOKUP(B201,'[1]1-BASE'!D$1:CB$65536,5,0),"")</f>
        <v>BLACK</v>
      </c>
      <c r="G201" s="27" t="str">
        <f>IFERROR(VLOOKUP(B201,'[1]1-BASE'!D$1:CB$65536,15,0),"")</f>
        <v>ETE 2019</v>
      </c>
      <c r="H201" s="27" t="str">
        <f>IFERROR(VLOOKUP(B201,'[1]1-BASE'!D$1:CB$65536,17,0),"")</f>
        <v>MAN</v>
      </c>
      <c r="I201" s="30">
        <f>IFERROR(VLOOKUP(B201,'[1]1-BASE'!D$1:CB$65536,7,0),"")</f>
        <v>32</v>
      </c>
      <c r="J201" s="31">
        <f t="shared" si="6"/>
        <v>16</v>
      </c>
      <c r="K201" s="30">
        <f>IFERROR(VLOOKUP(B201,'[1]1-BASE'!D$1:CB$65536,8,0),"")</f>
        <v>0</v>
      </c>
      <c r="L201" s="31">
        <f t="shared" si="7"/>
        <v>0</v>
      </c>
      <c r="M201" s="29" t="str">
        <f>IFERROR(VLOOKUP(B201,'[1]1-BASE'!D$1:CB$65536,18,0),"")</f>
        <v>2XL-1|L-3|M-3|S-1|XL-2</v>
      </c>
      <c r="N201" s="32" t="str">
        <f>IFERROR(VLOOKUP(B201,'[1]1-BASE'!D$1:CB$65536,19,0),"")</f>
        <v>C10M</v>
      </c>
      <c r="O201" s="32">
        <f>IFERROR(VLOOKUP(B201,'[1]1-BASE'!D$1:CB$65536,20,0),"")</f>
        <v>60</v>
      </c>
      <c r="P201" s="33">
        <f>IFERROR(VLOOKUP(B201,'[1]1-BASE'!D$1:CB$65536,21,0),"")</f>
        <v>6</v>
      </c>
      <c r="Q201" s="34">
        <f>IFERROR(VLOOKUP(B201,'[1]1-BASE'!D$1:DA$65536,22,0),"")</f>
        <v>0</v>
      </c>
      <c r="R201" s="34">
        <f>IFERROR(VLOOKUP(B201,'[1]1-BASE'!D$1:DA$65536,23,0),"")</f>
        <v>0</v>
      </c>
      <c r="S201" s="34">
        <f>IFERROR(VLOOKUP(B201,'[1]1-BASE'!D$1:DA$65536,24,0),"")</f>
        <v>0</v>
      </c>
      <c r="T201" s="34">
        <f>IFERROR(VLOOKUP(B201,'[1]1-BASE'!D$1:DA$65536,25,0),"")</f>
        <v>0</v>
      </c>
      <c r="U201" s="34">
        <f>IFERROR(VLOOKUP(B201,'[1]1-BASE'!D$1:DA$65536,26,0),"")</f>
        <v>0</v>
      </c>
      <c r="V201" s="34">
        <f>IFERROR(VLOOKUP(B201,'[1]1-BASE'!D$1:DA$65536,27,0),"")</f>
        <v>0</v>
      </c>
      <c r="W201" s="34">
        <f>IFERROR(VLOOKUP(B201,'[1]1-BASE'!D$1:DA$65536,28,0),"")</f>
        <v>0</v>
      </c>
      <c r="X201" s="34">
        <f>IFERROR(VLOOKUP(B201,'[1]1-BASE'!D$1:DA$65536,29,0),"")</f>
        <v>0</v>
      </c>
      <c r="Y201" s="34">
        <f>IFERROR(VLOOKUP(B201,'[1]1-BASE'!D$1:DA$65536,30,0),"")</f>
        <v>0</v>
      </c>
      <c r="Z201" s="34">
        <f>IFERROR(VLOOKUP(B201,'[1]1-BASE'!D$1:DA$65536,31,0),"")</f>
        <v>0</v>
      </c>
      <c r="AA201" s="34">
        <f>IFERROR(VLOOKUP(B201,'[1]1-BASE'!D$1:DA$65536,32,0),"")</f>
        <v>0</v>
      </c>
      <c r="AB201" s="34">
        <f>IFERROR(VLOOKUP(B201,'[1]1-BASE'!D$1:DA$65536,33,0),"")</f>
        <v>0</v>
      </c>
      <c r="AC201" s="34">
        <f>IFERROR(VLOOKUP(B201,'[1]1-BASE'!D$1:DA$65536,34,0),"")</f>
        <v>0</v>
      </c>
      <c r="AD201" s="34">
        <f>IFERROR(VLOOKUP(B201,'[1]1-BASE'!D$1:DA$65536,35,0),"")</f>
        <v>0</v>
      </c>
      <c r="AE201" s="34">
        <f>IFERROR(VLOOKUP(B201,'[1]1-BASE'!D$1:DA$65536,36,0),"")</f>
        <v>0</v>
      </c>
      <c r="AF201" s="34">
        <f>IFERROR(VLOOKUP(B201,'[1]1-BASE'!D$1:DA$65536,37,0),"")</f>
        <v>0</v>
      </c>
      <c r="AG201" s="34">
        <f>IFERROR(VLOOKUP(B201,'[1]1-BASE'!D$1:DA$65536,38,0),"")</f>
        <v>0</v>
      </c>
      <c r="AH201" s="34">
        <f>IFERROR(VLOOKUP(B201,'[1]1-BASE'!D$1:DA$65536,39,0),"")</f>
        <v>0</v>
      </c>
      <c r="AI201" s="34">
        <f>IFERROR(VLOOKUP(B201,'[1]1-BASE'!D$1:DA$65536,40,0),"")</f>
        <v>0</v>
      </c>
      <c r="AJ201" s="34">
        <f>IFERROR(VLOOKUP(B201,'[1]1-BASE'!D$1:DA$65536,41,0),"")</f>
        <v>0</v>
      </c>
      <c r="AK201" s="34">
        <f>IFERROR(VLOOKUP(B201,'[1]1-BASE'!D$1:DA$65536,42,0),"")</f>
        <v>0</v>
      </c>
      <c r="AL201" s="34">
        <f>IFERROR(VLOOKUP(B201,'[1]1-BASE'!D$1:DA$65536,43,0),"")</f>
        <v>0</v>
      </c>
      <c r="AM201" s="34">
        <f>IFERROR(VLOOKUP(B201,'[1]1-BASE'!D$1:DA$65536,44,0),"")</f>
        <v>0</v>
      </c>
      <c r="AN201" s="34">
        <f>IFERROR(VLOOKUP(B201,'[1]1-BASE'!D$1:DA$65536,45,0),"")</f>
        <v>0</v>
      </c>
      <c r="AO201" s="34">
        <f>IFERROR(VLOOKUP(B201,'[1]1-BASE'!D$1:DA$65536,46,0),"")</f>
        <v>0</v>
      </c>
      <c r="AP201" s="34">
        <f>IFERROR(VLOOKUP(B201,'[1]1-BASE'!D$1:DA$65536,47,0),"")</f>
        <v>0</v>
      </c>
      <c r="AQ201" s="34">
        <f>IFERROR(VLOOKUP(B201,'[1]1-BASE'!D$1:DA$65536,48,0),"")</f>
        <v>0</v>
      </c>
      <c r="AR201" s="34">
        <f>IFERROR(VLOOKUP(B201,'[1]1-BASE'!D$1:DA$65536,49,0),"")</f>
        <v>0</v>
      </c>
      <c r="AS201" s="34">
        <f>IFERROR(VLOOKUP(B201,'[1]1-BASE'!D$1:DA$65536,50,0),"")</f>
        <v>0</v>
      </c>
      <c r="AT201" s="34">
        <f>IFERROR(VLOOKUP(B201,'[1]1-BASE'!D$1:DA$65536,51,0),"")</f>
        <v>0</v>
      </c>
      <c r="AU201" s="34">
        <f>IFERROR(VLOOKUP(B201,'[1]1-BASE'!D$1:DA$65536,52,0),"")</f>
        <v>0</v>
      </c>
      <c r="AV201" s="34">
        <f>IFERROR(VLOOKUP(B201,'[1]1-BASE'!D$1:DA$65536,53,0),"")</f>
        <v>0</v>
      </c>
      <c r="AW201" s="34">
        <f>IFERROR(VLOOKUP(B201,'[1]1-BASE'!D$1:DA$65536,54,0),"")</f>
        <v>0</v>
      </c>
      <c r="AX201" s="34">
        <f>IFERROR(VLOOKUP(B201,'[1]1-BASE'!D$1:DA$65536,55,0),"")</f>
        <v>0</v>
      </c>
      <c r="AY201" s="34">
        <f>IFERROR(VLOOKUP(B201,'[1]1-BASE'!D$1:DA$65536,87,0),"")</f>
        <v>0</v>
      </c>
      <c r="AZ201" s="34">
        <f>IFERROR(VLOOKUP(B201,'[1]1-BASE'!D$1:DA$65536,86,0),"")</f>
        <v>0</v>
      </c>
      <c r="BA201" s="34">
        <f>IFERROR(VLOOKUP(B201,'[1]1-BASE'!D$1:DA$65536,76,0),"")</f>
        <v>0</v>
      </c>
      <c r="BB201" s="34">
        <f>IFERROR(VLOOKUP(B201,'[1]1-BASE'!D$1:DA$65536,77,0),"")</f>
        <v>0</v>
      </c>
      <c r="BC201" s="34">
        <f>IFERROR(VLOOKUP(B201,'[1]1-BASE'!D$1:DA$65536,78,0),"")</f>
        <v>0</v>
      </c>
      <c r="BD201" s="34">
        <f>IFERROR(VLOOKUP(B201,'[1]1-BASE'!D$1:DA$65536,79,0),"")</f>
        <v>0</v>
      </c>
      <c r="BE201" s="34">
        <f>IFERROR(VLOOKUP(B201,'[1]1-BASE'!D$1:DA$65536,80,0),"")</f>
        <v>0</v>
      </c>
      <c r="BF201" s="34">
        <f>IFERROR(VLOOKUP(B201,'[1]1-BASE'!D$1:DA$65536,83,0),"")</f>
        <v>0</v>
      </c>
      <c r="BG201" s="34">
        <f>IFERROR(VLOOKUP(B201,'[1]1-BASE'!D$1:DA$65536,84,0),"")</f>
        <v>0</v>
      </c>
      <c r="BH201" s="34">
        <f>IFERROR(VLOOKUP(B201,'[1]1-BASE'!D$1:DA$65536,81,0),"")</f>
        <v>0</v>
      </c>
      <c r="BI201" s="34">
        <f>IFERROR(VLOOKUP(B201,'[1]1-BASE'!D$1:DA$65536,85,0),"")</f>
        <v>0</v>
      </c>
      <c r="BJ201" s="34">
        <f>IFERROR(VLOOKUP(B201,'[1]1-BASE'!D$1:DA$65536,56,0),"")</f>
        <v>0</v>
      </c>
      <c r="BK201" s="34">
        <f>IFERROR(VLOOKUP(B201,'[1]1-BASE'!D$1:DA$65536,58,0),"")</f>
        <v>0</v>
      </c>
      <c r="BL201" s="34">
        <f>IFERROR(VLOOKUP(B201,'[1]1-BASE'!D$1:DA$65536,59,0),"")</f>
        <v>0</v>
      </c>
      <c r="BM201" s="34">
        <f>IFERROR(VLOOKUP(B201,'[1]1-BASE'!D$1:DA$65536,61,0),"")</f>
        <v>0</v>
      </c>
      <c r="BN201" s="34">
        <f>IFERROR(VLOOKUP(B201,'[1]1-BASE'!D$1:DA$65536,63,0),"")</f>
        <v>0</v>
      </c>
      <c r="BO201" s="34">
        <f>IFERROR(VLOOKUP(B201,'[1]1-BASE'!D$1:DA$65536,65,0),"")</f>
        <v>0</v>
      </c>
      <c r="BP201" s="34">
        <f>IFERROR(VLOOKUP(B201,'[1]1-BASE'!D$1:DA$65536,57,0),"")</f>
        <v>0</v>
      </c>
      <c r="BQ201" s="34">
        <f>IFERROR(VLOOKUP(B201,'[1]1-BASE'!D$1:DA$65536,60,0),"")</f>
        <v>0</v>
      </c>
      <c r="BR201" s="34">
        <f>IFERROR(VLOOKUP(B201,'[1]1-BASE'!D$1:DA$65536,62,0),"")</f>
        <v>0</v>
      </c>
      <c r="BS201" s="34">
        <f>IFERROR(VLOOKUP(B201,'[1]1-BASE'!D$1:DA$65536,64,0),"")</f>
        <v>0</v>
      </c>
      <c r="BT201" s="34">
        <f>IFERROR(VLOOKUP(B201,'[1]1-BASE'!D$1:DA$65536,66,0),"")</f>
        <v>0</v>
      </c>
      <c r="BU201" s="34">
        <f>IFERROR(VLOOKUP(B201,'[1]1-BASE'!D$1:DA$65536,67,0),"")</f>
        <v>0</v>
      </c>
      <c r="BV201" s="34">
        <f>IFERROR(VLOOKUP(B201,'[1]1-BASE'!D$1:DA$65536,68,0),"")</f>
        <v>0</v>
      </c>
      <c r="BW201" s="34">
        <f>IFERROR(VLOOKUP(B201,'[1]1-BASE'!D$1:DA$65536,69,0),"")</f>
        <v>0</v>
      </c>
      <c r="BX201" s="34">
        <f>IFERROR(VLOOKUP(B201,'[1]1-BASE'!D$1:DA$65536,70,0),"")</f>
        <v>0</v>
      </c>
      <c r="BY201" s="34">
        <f>IFERROR(VLOOKUP(B201,'[1]1-BASE'!D$1:DA$65536,71,0),"")</f>
        <v>0</v>
      </c>
      <c r="BZ201" s="34">
        <f>IFERROR(VLOOKUP(B201,'[1]1-BASE'!D$1:DA$65536,72,0),"")</f>
        <v>0</v>
      </c>
      <c r="CA201" s="34">
        <f>IFERROR(VLOOKUP(B201,'[1]1-BASE'!D$1:DA$65536,73,0),"")</f>
        <v>0</v>
      </c>
      <c r="CB201" s="34">
        <f>IFERROR(VLOOKUP(B201,'[1]1-BASE'!D$1:DA$65536,74,0),"")</f>
        <v>0</v>
      </c>
      <c r="CC201" s="34">
        <f>IFERROR(VLOOKUP(B201,'[1]1-BASE'!D$1:DA$65536,75,0),"")</f>
        <v>0</v>
      </c>
      <c r="CD201" s="34">
        <f>IFERROR(VLOOKUP(B201,'[1]1-BASE'!D$1:DA$65536,82,0),"")</f>
        <v>6</v>
      </c>
    </row>
    <row r="202" spans="1:82" s="35" customFormat="1" ht="75" customHeight="1">
      <c r="A202" s="27"/>
      <c r="B202" s="28" t="s">
        <v>305</v>
      </c>
      <c r="C202" s="29" t="str">
        <f>IFERROR(VLOOKUP(B202,'[1]1-BASE'!D$1:CB$65536,2,0),"")</f>
        <v>304N4I0</v>
      </c>
      <c r="D202" s="29" t="str">
        <f>IFERROR(VLOOKUP(B202,'[1]1-BASE'!D$1:CB$65536,3,0),"")</f>
        <v>GRANTO PANTS</v>
      </c>
      <c r="E202" s="29" t="str">
        <f>IFERROR(VLOOKUP(B202,'[1]1-BASE'!D$1:CB$65536,4,0),"")</f>
        <v>005</v>
      </c>
      <c r="F202" s="29" t="str">
        <f>IFERROR(VLOOKUP(B202,'[1]1-BASE'!D$1:CB$65536,5,0),"")</f>
        <v>BLACK</v>
      </c>
      <c r="G202" s="27" t="str">
        <f>IFERROR(VLOOKUP(B202,'[1]1-BASE'!D$1:CB$65536,15,0),"")</f>
        <v>ETE 2019</v>
      </c>
      <c r="H202" s="27" t="str">
        <f>IFERROR(VLOOKUP(B202,'[1]1-BASE'!D$1:CB$65536,17,0),"")</f>
        <v>MAN</v>
      </c>
      <c r="I202" s="30">
        <f>IFERROR(VLOOKUP(B202,'[1]1-BASE'!D$1:CB$65536,7,0),"")</f>
        <v>40</v>
      </c>
      <c r="J202" s="31">
        <f t="shared" si="6"/>
        <v>20</v>
      </c>
      <c r="K202" s="30">
        <f>IFERROR(VLOOKUP(B202,'[1]1-BASE'!D$1:CB$65536,8,0),"")</f>
        <v>0</v>
      </c>
      <c r="L202" s="31">
        <f t="shared" si="7"/>
        <v>0</v>
      </c>
      <c r="M202" s="29" t="str">
        <f>IFERROR(VLOOKUP(B202,'[1]1-BASE'!D$1:CB$65536,18,0),"")</f>
        <v>2XL-1|L-3|M-3|S-1|XL-2</v>
      </c>
      <c r="N202" s="32" t="str">
        <f>IFERROR(VLOOKUP(B202,'[1]1-BASE'!D$1:CB$65536,19,0),"")</f>
        <v>C10M</v>
      </c>
      <c r="O202" s="32">
        <f>IFERROR(VLOOKUP(B202,'[1]1-BASE'!D$1:CB$65536,20,0),"")</f>
        <v>60</v>
      </c>
      <c r="P202" s="33">
        <f>IFERROR(VLOOKUP(B202,'[1]1-BASE'!D$1:CB$65536,21,0),"")</f>
        <v>6</v>
      </c>
      <c r="Q202" s="34">
        <f>IFERROR(VLOOKUP(B202,'[1]1-BASE'!D$1:DA$65536,22,0),"")</f>
        <v>0</v>
      </c>
      <c r="R202" s="34">
        <f>IFERROR(VLOOKUP(B202,'[1]1-BASE'!D$1:DA$65536,23,0),"")</f>
        <v>0</v>
      </c>
      <c r="S202" s="34">
        <f>IFERROR(VLOOKUP(B202,'[1]1-BASE'!D$1:DA$65536,24,0),"")</f>
        <v>0</v>
      </c>
      <c r="T202" s="34">
        <f>IFERROR(VLOOKUP(B202,'[1]1-BASE'!D$1:DA$65536,25,0),"")</f>
        <v>0</v>
      </c>
      <c r="U202" s="34">
        <f>IFERROR(VLOOKUP(B202,'[1]1-BASE'!D$1:DA$65536,26,0),"")</f>
        <v>0</v>
      </c>
      <c r="V202" s="34">
        <f>IFERROR(VLOOKUP(B202,'[1]1-BASE'!D$1:DA$65536,27,0),"")</f>
        <v>0</v>
      </c>
      <c r="W202" s="34">
        <f>IFERROR(VLOOKUP(B202,'[1]1-BASE'!D$1:DA$65536,28,0),"")</f>
        <v>0</v>
      </c>
      <c r="X202" s="34">
        <f>IFERROR(VLOOKUP(B202,'[1]1-BASE'!D$1:DA$65536,29,0),"")</f>
        <v>0</v>
      </c>
      <c r="Y202" s="34">
        <f>IFERROR(VLOOKUP(B202,'[1]1-BASE'!D$1:DA$65536,30,0),"")</f>
        <v>0</v>
      </c>
      <c r="Z202" s="34">
        <f>IFERROR(VLOOKUP(B202,'[1]1-BASE'!D$1:DA$65536,31,0),"")</f>
        <v>0</v>
      </c>
      <c r="AA202" s="34">
        <f>IFERROR(VLOOKUP(B202,'[1]1-BASE'!D$1:DA$65536,32,0),"")</f>
        <v>0</v>
      </c>
      <c r="AB202" s="34">
        <f>IFERROR(VLOOKUP(B202,'[1]1-BASE'!D$1:DA$65536,33,0),"")</f>
        <v>0</v>
      </c>
      <c r="AC202" s="34">
        <f>IFERROR(VLOOKUP(B202,'[1]1-BASE'!D$1:DA$65536,34,0),"")</f>
        <v>0</v>
      </c>
      <c r="AD202" s="34">
        <f>IFERROR(VLOOKUP(B202,'[1]1-BASE'!D$1:DA$65536,35,0),"")</f>
        <v>0</v>
      </c>
      <c r="AE202" s="34">
        <f>IFERROR(VLOOKUP(B202,'[1]1-BASE'!D$1:DA$65536,36,0),"")</f>
        <v>0</v>
      </c>
      <c r="AF202" s="34">
        <f>IFERROR(VLOOKUP(B202,'[1]1-BASE'!D$1:DA$65536,37,0),"")</f>
        <v>0</v>
      </c>
      <c r="AG202" s="34">
        <f>IFERROR(VLOOKUP(B202,'[1]1-BASE'!D$1:DA$65536,38,0),"")</f>
        <v>0</v>
      </c>
      <c r="AH202" s="34">
        <f>IFERROR(VLOOKUP(B202,'[1]1-BASE'!D$1:DA$65536,39,0),"")</f>
        <v>0</v>
      </c>
      <c r="AI202" s="34">
        <f>IFERROR(VLOOKUP(B202,'[1]1-BASE'!D$1:DA$65536,40,0),"")</f>
        <v>0</v>
      </c>
      <c r="AJ202" s="34">
        <f>IFERROR(VLOOKUP(B202,'[1]1-BASE'!D$1:DA$65536,41,0),"")</f>
        <v>0</v>
      </c>
      <c r="AK202" s="34">
        <f>IFERROR(VLOOKUP(B202,'[1]1-BASE'!D$1:DA$65536,42,0),"")</f>
        <v>0</v>
      </c>
      <c r="AL202" s="34">
        <f>IFERROR(VLOOKUP(B202,'[1]1-BASE'!D$1:DA$65536,43,0),"")</f>
        <v>0</v>
      </c>
      <c r="AM202" s="34">
        <f>IFERROR(VLOOKUP(B202,'[1]1-BASE'!D$1:DA$65536,44,0),"")</f>
        <v>0</v>
      </c>
      <c r="AN202" s="34">
        <f>IFERROR(VLOOKUP(B202,'[1]1-BASE'!D$1:DA$65536,45,0),"")</f>
        <v>0</v>
      </c>
      <c r="AO202" s="34">
        <f>IFERROR(VLOOKUP(B202,'[1]1-BASE'!D$1:DA$65536,46,0),"")</f>
        <v>0</v>
      </c>
      <c r="AP202" s="34">
        <f>IFERROR(VLOOKUP(B202,'[1]1-BASE'!D$1:DA$65536,47,0),"")</f>
        <v>0</v>
      </c>
      <c r="AQ202" s="34">
        <f>IFERROR(VLOOKUP(B202,'[1]1-BASE'!D$1:DA$65536,48,0),"")</f>
        <v>0</v>
      </c>
      <c r="AR202" s="34">
        <f>IFERROR(VLOOKUP(B202,'[1]1-BASE'!D$1:DA$65536,49,0),"")</f>
        <v>0</v>
      </c>
      <c r="AS202" s="34">
        <f>IFERROR(VLOOKUP(B202,'[1]1-BASE'!D$1:DA$65536,50,0),"")</f>
        <v>0</v>
      </c>
      <c r="AT202" s="34">
        <f>IFERROR(VLOOKUP(B202,'[1]1-BASE'!D$1:DA$65536,51,0),"")</f>
        <v>0</v>
      </c>
      <c r="AU202" s="34">
        <f>IFERROR(VLOOKUP(B202,'[1]1-BASE'!D$1:DA$65536,52,0),"")</f>
        <v>0</v>
      </c>
      <c r="AV202" s="34">
        <f>IFERROR(VLOOKUP(B202,'[1]1-BASE'!D$1:DA$65536,53,0),"")</f>
        <v>0</v>
      </c>
      <c r="AW202" s="34">
        <f>IFERROR(VLOOKUP(B202,'[1]1-BASE'!D$1:DA$65536,54,0),"")</f>
        <v>0</v>
      </c>
      <c r="AX202" s="34">
        <f>IFERROR(VLOOKUP(B202,'[1]1-BASE'!D$1:DA$65536,55,0),"")</f>
        <v>0</v>
      </c>
      <c r="AY202" s="34">
        <f>IFERROR(VLOOKUP(B202,'[1]1-BASE'!D$1:DA$65536,87,0),"")</f>
        <v>0</v>
      </c>
      <c r="AZ202" s="34">
        <f>IFERROR(VLOOKUP(B202,'[1]1-BASE'!D$1:DA$65536,86,0),"")</f>
        <v>0</v>
      </c>
      <c r="BA202" s="34">
        <f>IFERROR(VLOOKUP(B202,'[1]1-BASE'!D$1:DA$65536,76,0),"")</f>
        <v>0</v>
      </c>
      <c r="BB202" s="34">
        <f>IFERROR(VLOOKUP(B202,'[1]1-BASE'!D$1:DA$65536,77,0),"")</f>
        <v>0</v>
      </c>
      <c r="BC202" s="34">
        <f>IFERROR(VLOOKUP(B202,'[1]1-BASE'!D$1:DA$65536,78,0),"")</f>
        <v>0</v>
      </c>
      <c r="BD202" s="34">
        <f>IFERROR(VLOOKUP(B202,'[1]1-BASE'!D$1:DA$65536,79,0),"")</f>
        <v>0</v>
      </c>
      <c r="BE202" s="34">
        <f>IFERROR(VLOOKUP(B202,'[1]1-BASE'!D$1:DA$65536,80,0),"")</f>
        <v>0</v>
      </c>
      <c r="BF202" s="34">
        <f>IFERROR(VLOOKUP(B202,'[1]1-BASE'!D$1:DA$65536,83,0),"")</f>
        <v>0</v>
      </c>
      <c r="BG202" s="34">
        <f>IFERROR(VLOOKUP(B202,'[1]1-BASE'!D$1:DA$65536,84,0),"")</f>
        <v>0</v>
      </c>
      <c r="BH202" s="34">
        <f>IFERROR(VLOOKUP(B202,'[1]1-BASE'!D$1:DA$65536,81,0),"")</f>
        <v>0</v>
      </c>
      <c r="BI202" s="34">
        <f>IFERROR(VLOOKUP(B202,'[1]1-BASE'!D$1:DA$65536,85,0),"")</f>
        <v>0</v>
      </c>
      <c r="BJ202" s="34">
        <f>IFERROR(VLOOKUP(B202,'[1]1-BASE'!D$1:DA$65536,56,0),"")</f>
        <v>0</v>
      </c>
      <c r="BK202" s="34">
        <f>IFERROR(VLOOKUP(B202,'[1]1-BASE'!D$1:DA$65536,58,0),"")</f>
        <v>0</v>
      </c>
      <c r="BL202" s="34">
        <f>IFERROR(VLOOKUP(B202,'[1]1-BASE'!D$1:DA$65536,59,0),"")</f>
        <v>0</v>
      </c>
      <c r="BM202" s="34">
        <f>IFERROR(VLOOKUP(B202,'[1]1-BASE'!D$1:DA$65536,61,0),"")</f>
        <v>0</v>
      </c>
      <c r="BN202" s="34">
        <f>IFERROR(VLOOKUP(B202,'[1]1-BASE'!D$1:DA$65536,63,0),"")</f>
        <v>0</v>
      </c>
      <c r="BO202" s="34">
        <f>IFERROR(VLOOKUP(B202,'[1]1-BASE'!D$1:DA$65536,65,0),"")</f>
        <v>0</v>
      </c>
      <c r="BP202" s="34">
        <f>IFERROR(VLOOKUP(B202,'[1]1-BASE'!D$1:DA$65536,57,0),"")</f>
        <v>0</v>
      </c>
      <c r="BQ202" s="34">
        <f>IFERROR(VLOOKUP(B202,'[1]1-BASE'!D$1:DA$65536,60,0),"")</f>
        <v>0</v>
      </c>
      <c r="BR202" s="34">
        <f>IFERROR(VLOOKUP(B202,'[1]1-BASE'!D$1:DA$65536,62,0),"")</f>
        <v>0</v>
      </c>
      <c r="BS202" s="34">
        <f>IFERROR(VLOOKUP(B202,'[1]1-BASE'!D$1:DA$65536,64,0),"")</f>
        <v>0</v>
      </c>
      <c r="BT202" s="34">
        <f>IFERROR(VLOOKUP(B202,'[1]1-BASE'!D$1:DA$65536,66,0),"")</f>
        <v>0</v>
      </c>
      <c r="BU202" s="34">
        <f>IFERROR(VLOOKUP(B202,'[1]1-BASE'!D$1:DA$65536,67,0),"")</f>
        <v>0</v>
      </c>
      <c r="BV202" s="34">
        <f>IFERROR(VLOOKUP(B202,'[1]1-BASE'!D$1:DA$65536,68,0),"")</f>
        <v>0</v>
      </c>
      <c r="BW202" s="34">
        <f>IFERROR(VLOOKUP(B202,'[1]1-BASE'!D$1:DA$65536,69,0),"")</f>
        <v>0</v>
      </c>
      <c r="BX202" s="34">
        <f>IFERROR(VLOOKUP(B202,'[1]1-BASE'!D$1:DA$65536,70,0),"")</f>
        <v>0</v>
      </c>
      <c r="BY202" s="34">
        <f>IFERROR(VLOOKUP(B202,'[1]1-BASE'!D$1:DA$65536,71,0),"")</f>
        <v>0</v>
      </c>
      <c r="BZ202" s="34">
        <f>IFERROR(VLOOKUP(B202,'[1]1-BASE'!D$1:DA$65536,72,0),"")</f>
        <v>0</v>
      </c>
      <c r="CA202" s="34">
        <f>IFERROR(VLOOKUP(B202,'[1]1-BASE'!D$1:DA$65536,73,0),"")</f>
        <v>0</v>
      </c>
      <c r="CB202" s="34">
        <f>IFERROR(VLOOKUP(B202,'[1]1-BASE'!D$1:DA$65536,74,0),"")</f>
        <v>0</v>
      </c>
      <c r="CC202" s="34">
        <f>IFERROR(VLOOKUP(B202,'[1]1-BASE'!D$1:DA$65536,75,0),"")</f>
        <v>0</v>
      </c>
      <c r="CD202" s="34">
        <f>IFERROR(VLOOKUP(B202,'[1]1-BASE'!D$1:DA$65536,82,0),"")</f>
        <v>6</v>
      </c>
    </row>
    <row r="203" spans="1:82" s="35" customFormat="1" ht="75" customHeight="1">
      <c r="A203" s="27"/>
      <c r="B203" s="28" t="s">
        <v>306</v>
      </c>
      <c r="C203" s="29" t="str">
        <f>IFERROR(VLOOKUP(B203,'[1]1-BASE'!D$1:CB$65536,2,0),"")</f>
        <v>304N4I0</v>
      </c>
      <c r="D203" s="29" t="str">
        <f>IFERROR(VLOOKUP(B203,'[1]1-BASE'!D$1:CB$65536,3,0),"")</f>
        <v>GRANTO PANTS</v>
      </c>
      <c r="E203" s="29" t="str">
        <f>IFERROR(VLOOKUP(B203,'[1]1-BASE'!D$1:CB$65536,4,0),"")</f>
        <v>77M</v>
      </c>
      <c r="F203" s="29" t="str">
        <f>IFERROR(VLOOKUP(B203,'[1]1-BASE'!D$1:CB$65536,5,0),"")</f>
        <v>GREY MD MEL</v>
      </c>
      <c r="G203" s="27" t="str">
        <f>IFERROR(VLOOKUP(B203,'[1]1-BASE'!D$1:CB$65536,15,0),"")</f>
        <v>ETE 2019</v>
      </c>
      <c r="H203" s="27" t="str">
        <f>IFERROR(VLOOKUP(B203,'[1]1-BASE'!D$1:CB$65536,17,0),"")</f>
        <v>MAN</v>
      </c>
      <c r="I203" s="30">
        <f>IFERROR(VLOOKUP(B203,'[1]1-BASE'!D$1:CB$65536,7,0),"")</f>
        <v>40</v>
      </c>
      <c r="J203" s="31">
        <f t="shared" si="6"/>
        <v>20</v>
      </c>
      <c r="K203" s="30">
        <f>IFERROR(VLOOKUP(B203,'[1]1-BASE'!D$1:CB$65536,8,0),"")</f>
        <v>0</v>
      </c>
      <c r="L203" s="31">
        <f t="shared" si="7"/>
        <v>0</v>
      </c>
      <c r="M203" s="29" t="str">
        <f>IFERROR(VLOOKUP(B203,'[1]1-BASE'!D$1:CB$65536,18,0),"")</f>
        <v>(vide)</v>
      </c>
      <c r="N203" s="32" t="str">
        <f>IFERROR(VLOOKUP(B203,'[1]1-BASE'!D$1:CB$65536,19,0),"")</f>
        <v>PCS</v>
      </c>
      <c r="O203" s="32">
        <f>IFERROR(VLOOKUP(B203,'[1]1-BASE'!D$1:CB$65536,20,0),"")</f>
        <v>2</v>
      </c>
      <c r="P203" s="33">
        <f>IFERROR(VLOOKUP(B203,'[1]1-BASE'!D$1:CB$65536,21,0),"")</f>
        <v>2</v>
      </c>
      <c r="Q203" s="34">
        <f>IFERROR(VLOOKUP(B203,'[1]1-BASE'!D$1:DA$65536,22,0),"")</f>
        <v>0</v>
      </c>
      <c r="R203" s="34">
        <f>IFERROR(VLOOKUP(B203,'[1]1-BASE'!D$1:DA$65536,23,0),"")</f>
        <v>0</v>
      </c>
      <c r="S203" s="34">
        <f>IFERROR(VLOOKUP(B203,'[1]1-BASE'!D$1:DA$65536,24,0),"")</f>
        <v>0</v>
      </c>
      <c r="T203" s="34">
        <f>IFERROR(VLOOKUP(B203,'[1]1-BASE'!D$1:DA$65536,25,0),"")</f>
        <v>0</v>
      </c>
      <c r="U203" s="34">
        <f>IFERROR(VLOOKUP(B203,'[1]1-BASE'!D$1:DA$65536,26,0),"")</f>
        <v>0</v>
      </c>
      <c r="V203" s="34">
        <f>IFERROR(VLOOKUP(B203,'[1]1-BASE'!D$1:DA$65536,27,0),"")</f>
        <v>0</v>
      </c>
      <c r="W203" s="34">
        <f>IFERROR(VLOOKUP(B203,'[1]1-BASE'!D$1:DA$65536,28,0),"")</f>
        <v>0</v>
      </c>
      <c r="X203" s="34">
        <f>IFERROR(VLOOKUP(B203,'[1]1-BASE'!D$1:DA$65536,29,0),"")</f>
        <v>0</v>
      </c>
      <c r="Y203" s="34">
        <f>IFERROR(VLOOKUP(B203,'[1]1-BASE'!D$1:DA$65536,30,0),"")</f>
        <v>0</v>
      </c>
      <c r="Z203" s="34">
        <f>IFERROR(VLOOKUP(B203,'[1]1-BASE'!D$1:DA$65536,31,0),"")</f>
        <v>0</v>
      </c>
      <c r="AA203" s="34">
        <f>IFERROR(VLOOKUP(B203,'[1]1-BASE'!D$1:DA$65536,32,0),"")</f>
        <v>0</v>
      </c>
      <c r="AB203" s="34">
        <f>IFERROR(VLOOKUP(B203,'[1]1-BASE'!D$1:DA$65536,33,0),"")</f>
        <v>0</v>
      </c>
      <c r="AC203" s="34">
        <f>IFERROR(VLOOKUP(B203,'[1]1-BASE'!D$1:DA$65536,34,0),"")</f>
        <v>0</v>
      </c>
      <c r="AD203" s="34">
        <f>IFERROR(VLOOKUP(B203,'[1]1-BASE'!D$1:DA$65536,35,0),"")</f>
        <v>0</v>
      </c>
      <c r="AE203" s="34">
        <f>IFERROR(VLOOKUP(B203,'[1]1-BASE'!D$1:DA$65536,36,0),"")</f>
        <v>0</v>
      </c>
      <c r="AF203" s="34">
        <f>IFERROR(VLOOKUP(B203,'[1]1-BASE'!D$1:DA$65536,37,0),"")</f>
        <v>0</v>
      </c>
      <c r="AG203" s="34">
        <f>IFERROR(VLOOKUP(B203,'[1]1-BASE'!D$1:DA$65536,38,0),"")</f>
        <v>0</v>
      </c>
      <c r="AH203" s="34">
        <f>IFERROR(VLOOKUP(B203,'[1]1-BASE'!D$1:DA$65536,39,0),"")</f>
        <v>0</v>
      </c>
      <c r="AI203" s="34">
        <f>IFERROR(VLOOKUP(B203,'[1]1-BASE'!D$1:DA$65536,40,0),"")</f>
        <v>0</v>
      </c>
      <c r="AJ203" s="34">
        <f>IFERROR(VLOOKUP(B203,'[1]1-BASE'!D$1:DA$65536,41,0),"")</f>
        <v>0</v>
      </c>
      <c r="AK203" s="34">
        <f>IFERROR(VLOOKUP(B203,'[1]1-BASE'!D$1:DA$65536,42,0),"")</f>
        <v>0</v>
      </c>
      <c r="AL203" s="34">
        <f>IFERROR(VLOOKUP(B203,'[1]1-BASE'!D$1:DA$65536,43,0),"")</f>
        <v>0</v>
      </c>
      <c r="AM203" s="34">
        <f>IFERROR(VLOOKUP(B203,'[1]1-BASE'!D$1:DA$65536,44,0),"")</f>
        <v>0</v>
      </c>
      <c r="AN203" s="34">
        <f>IFERROR(VLOOKUP(B203,'[1]1-BASE'!D$1:DA$65536,45,0),"")</f>
        <v>0</v>
      </c>
      <c r="AO203" s="34">
        <f>IFERROR(VLOOKUP(B203,'[1]1-BASE'!D$1:DA$65536,46,0),"")</f>
        <v>0</v>
      </c>
      <c r="AP203" s="34">
        <f>IFERROR(VLOOKUP(B203,'[1]1-BASE'!D$1:DA$65536,47,0),"")</f>
        <v>0</v>
      </c>
      <c r="AQ203" s="34">
        <f>IFERROR(VLOOKUP(B203,'[1]1-BASE'!D$1:DA$65536,48,0),"")</f>
        <v>0</v>
      </c>
      <c r="AR203" s="34">
        <f>IFERROR(VLOOKUP(B203,'[1]1-BASE'!D$1:DA$65536,49,0),"")</f>
        <v>0</v>
      </c>
      <c r="AS203" s="34">
        <f>IFERROR(VLOOKUP(B203,'[1]1-BASE'!D$1:DA$65536,50,0),"")</f>
        <v>0</v>
      </c>
      <c r="AT203" s="34">
        <f>IFERROR(VLOOKUP(B203,'[1]1-BASE'!D$1:DA$65536,51,0),"")</f>
        <v>0</v>
      </c>
      <c r="AU203" s="34">
        <f>IFERROR(VLOOKUP(B203,'[1]1-BASE'!D$1:DA$65536,52,0),"")</f>
        <v>0</v>
      </c>
      <c r="AV203" s="34">
        <f>IFERROR(VLOOKUP(B203,'[1]1-BASE'!D$1:DA$65536,53,0),"")</f>
        <v>0</v>
      </c>
      <c r="AW203" s="34">
        <f>IFERROR(VLOOKUP(B203,'[1]1-BASE'!D$1:DA$65536,54,0),"")</f>
        <v>0</v>
      </c>
      <c r="AX203" s="34">
        <f>IFERROR(VLOOKUP(B203,'[1]1-BASE'!D$1:DA$65536,55,0),"")</f>
        <v>0</v>
      </c>
      <c r="AY203" s="34">
        <f>IFERROR(VLOOKUP(B203,'[1]1-BASE'!D$1:DA$65536,87,0),"")</f>
        <v>0</v>
      </c>
      <c r="AZ203" s="34">
        <f>IFERROR(VLOOKUP(B203,'[1]1-BASE'!D$1:DA$65536,86,0),"")</f>
        <v>0</v>
      </c>
      <c r="BA203" s="34">
        <f>IFERROR(VLOOKUP(B203,'[1]1-BASE'!D$1:DA$65536,76,0),"")</f>
        <v>0</v>
      </c>
      <c r="BB203" s="34">
        <f>IFERROR(VLOOKUP(B203,'[1]1-BASE'!D$1:DA$65536,77,0),"")</f>
        <v>0</v>
      </c>
      <c r="BC203" s="34">
        <f>IFERROR(VLOOKUP(B203,'[1]1-BASE'!D$1:DA$65536,78,0),"")</f>
        <v>0</v>
      </c>
      <c r="BD203" s="34">
        <f>IFERROR(VLOOKUP(B203,'[1]1-BASE'!D$1:DA$65536,79,0),"")</f>
        <v>0</v>
      </c>
      <c r="BE203" s="34">
        <f>IFERROR(VLOOKUP(B203,'[1]1-BASE'!D$1:DA$65536,80,0),"")</f>
        <v>0</v>
      </c>
      <c r="BF203" s="34">
        <f>IFERROR(VLOOKUP(B203,'[1]1-BASE'!D$1:DA$65536,83,0),"")</f>
        <v>0</v>
      </c>
      <c r="BG203" s="34">
        <f>IFERROR(VLOOKUP(B203,'[1]1-BASE'!D$1:DA$65536,84,0),"")</f>
        <v>0</v>
      </c>
      <c r="BH203" s="34">
        <f>IFERROR(VLOOKUP(B203,'[1]1-BASE'!D$1:DA$65536,81,0),"")</f>
        <v>0</v>
      </c>
      <c r="BI203" s="34">
        <f>IFERROR(VLOOKUP(B203,'[1]1-BASE'!D$1:DA$65536,85,0),"")</f>
        <v>0</v>
      </c>
      <c r="BJ203" s="34">
        <f>IFERROR(VLOOKUP(B203,'[1]1-BASE'!D$1:DA$65536,56,0),"")</f>
        <v>0</v>
      </c>
      <c r="BK203" s="34">
        <f>IFERROR(VLOOKUP(B203,'[1]1-BASE'!D$1:DA$65536,58,0),"")</f>
        <v>0</v>
      </c>
      <c r="BL203" s="34">
        <f>IFERROR(VLOOKUP(B203,'[1]1-BASE'!D$1:DA$65536,59,0),"")</f>
        <v>0</v>
      </c>
      <c r="BM203" s="34">
        <f>IFERROR(VLOOKUP(B203,'[1]1-BASE'!D$1:DA$65536,61,0),"")</f>
        <v>0</v>
      </c>
      <c r="BN203" s="34">
        <f>IFERROR(VLOOKUP(B203,'[1]1-BASE'!D$1:DA$65536,63,0),"")</f>
        <v>0</v>
      </c>
      <c r="BO203" s="34">
        <f>IFERROR(VLOOKUP(B203,'[1]1-BASE'!D$1:DA$65536,65,0),"")</f>
        <v>0</v>
      </c>
      <c r="BP203" s="34">
        <f>IFERROR(VLOOKUP(B203,'[1]1-BASE'!D$1:DA$65536,57,0),"")</f>
        <v>0</v>
      </c>
      <c r="BQ203" s="34">
        <f>IFERROR(VLOOKUP(B203,'[1]1-BASE'!D$1:DA$65536,60,0),"")</f>
        <v>0</v>
      </c>
      <c r="BR203" s="34">
        <f>IFERROR(VLOOKUP(B203,'[1]1-BASE'!D$1:DA$65536,62,0),"")</f>
        <v>0</v>
      </c>
      <c r="BS203" s="34">
        <f>IFERROR(VLOOKUP(B203,'[1]1-BASE'!D$1:DA$65536,64,0),"")</f>
        <v>0</v>
      </c>
      <c r="BT203" s="34">
        <f>IFERROR(VLOOKUP(B203,'[1]1-BASE'!D$1:DA$65536,66,0),"")</f>
        <v>0</v>
      </c>
      <c r="BU203" s="34">
        <f>IFERROR(VLOOKUP(B203,'[1]1-BASE'!D$1:DA$65536,67,0),"")</f>
        <v>0</v>
      </c>
      <c r="BV203" s="34">
        <f>IFERROR(VLOOKUP(B203,'[1]1-BASE'!D$1:DA$65536,68,0),"")</f>
        <v>0</v>
      </c>
      <c r="BW203" s="34">
        <f>IFERROR(VLOOKUP(B203,'[1]1-BASE'!D$1:DA$65536,69,0),"")</f>
        <v>0</v>
      </c>
      <c r="BX203" s="34">
        <f>IFERROR(VLOOKUP(B203,'[1]1-BASE'!D$1:DA$65536,70,0),"")</f>
        <v>0</v>
      </c>
      <c r="BY203" s="34">
        <f>IFERROR(VLOOKUP(B203,'[1]1-BASE'!D$1:DA$65536,71,0),"")</f>
        <v>0</v>
      </c>
      <c r="BZ203" s="34">
        <f>IFERROR(VLOOKUP(B203,'[1]1-BASE'!D$1:DA$65536,72,0),"")</f>
        <v>2</v>
      </c>
      <c r="CA203" s="34">
        <f>IFERROR(VLOOKUP(B203,'[1]1-BASE'!D$1:DA$65536,73,0),"")</f>
        <v>0</v>
      </c>
      <c r="CB203" s="34">
        <f>IFERROR(VLOOKUP(B203,'[1]1-BASE'!D$1:DA$65536,74,0),"")</f>
        <v>0</v>
      </c>
      <c r="CC203" s="34">
        <f>IFERROR(VLOOKUP(B203,'[1]1-BASE'!D$1:DA$65536,75,0),"")</f>
        <v>0</v>
      </c>
      <c r="CD203" s="34">
        <f>IFERROR(VLOOKUP(B203,'[1]1-BASE'!D$1:DA$65536,82,0),"")</f>
        <v>0</v>
      </c>
    </row>
    <row r="204" spans="1:82" s="35" customFormat="1" ht="75" customHeight="1">
      <c r="A204" s="27"/>
      <c r="B204" s="28" t="s">
        <v>307</v>
      </c>
      <c r="C204" s="29" t="str">
        <f>IFERROR(VLOOKUP(B204,'[1]1-BASE'!D$1:CB$65536,2,0),"")</f>
        <v>304N4I0</v>
      </c>
      <c r="D204" s="29" t="str">
        <f>IFERROR(VLOOKUP(B204,'[1]1-BASE'!D$1:CB$65536,3,0),"")</f>
        <v>GRANTO PANTS</v>
      </c>
      <c r="E204" s="29" t="str">
        <f>IFERROR(VLOOKUP(B204,'[1]1-BASE'!D$1:CB$65536,4,0),"")</f>
        <v>77M</v>
      </c>
      <c r="F204" s="29" t="str">
        <f>IFERROR(VLOOKUP(B204,'[1]1-BASE'!D$1:CB$65536,5,0),"")</f>
        <v>GREY MD MEL</v>
      </c>
      <c r="G204" s="27" t="str">
        <f>IFERROR(VLOOKUP(B204,'[1]1-BASE'!D$1:CB$65536,15,0),"")</f>
        <v>ETE 2019</v>
      </c>
      <c r="H204" s="27" t="str">
        <f>IFERROR(VLOOKUP(B204,'[1]1-BASE'!D$1:CB$65536,17,0),"")</f>
        <v>MAN</v>
      </c>
      <c r="I204" s="30">
        <f>IFERROR(VLOOKUP(B204,'[1]1-BASE'!D$1:CB$65536,7,0),"")</f>
        <v>40</v>
      </c>
      <c r="J204" s="31">
        <f t="shared" si="6"/>
        <v>20</v>
      </c>
      <c r="K204" s="30">
        <f>IFERROR(VLOOKUP(B204,'[1]1-BASE'!D$1:CB$65536,8,0),"")</f>
        <v>0</v>
      </c>
      <c r="L204" s="31">
        <f t="shared" si="7"/>
        <v>0</v>
      </c>
      <c r="M204" s="29" t="str">
        <f>IFERROR(VLOOKUP(B204,'[1]1-BASE'!D$1:CB$65536,18,0),"")</f>
        <v>2XL-1|L-3|M-3|S-1|XL-2</v>
      </c>
      <c r="N204" s="32" t="str">
        <f>IFERROR(VLOOKUP(B204,'[1]1-BASE'!D$1:CB$65536,19,0),"")</f>
        <v>C10M</v>
      </c>
      <c r="O204" s="32">
        <f>IFERROR(VLOOKUP(B204,'[1]1-BASE'!D$1:CB$65536,20,0),"")</f>
        <v>20</v>
      </c>
      <c r="P204" s="33">
        <f>IFERROR(VLOOKUP(B204,'[1]1-BASE'!D$1:CB$65536,21,0),"")</f>
        <v>2</v>
      </c>
      <c r="Q204" s="34">
        <f>IFERROR(VLOOKUP(B204,'[1]1-BASE'!D$1:DA$65536,22,0),"")</f>
        <v>0</v>
      </c>
      <c r="R204" s="34">
        <f>IFERROR(VLOOKUP(B204,'[1]1-BASE'!D$1:DA$65536,23,0),"")</f>
        <v>0</v>
      </c>
      <c r="S204" s="34">
        <f>IFERROR(VLOOKUP(B204,'[1]1-BASE'!D$1:DA$65536,24,0),"")</f>
        <v>0</v>
      </c>
      <c r="T204" s="34">
        <f>IFERROR(VLOOKUP(B204,'[1]1-BASE'!D$1:DA$65536,25,0),"")</f>
        <v>0</v>
      </c>
      <c r="U204" s="34">
        <f>IFERROR(VLOOKUP(B204,'[1]1-BASE'!D$1:DA$65536,26,0),"")</f>
        <v>0</v>
      </c>
      <c r="V204" s="34">
        <f>IFERROR(VLOOKUP(B204,'[1]1-BASE'!D$1:DA$65536,27,0),"")</f>
        <v>0</v>
      </c>
      <c r="W204" s="34">
        <f>IFERROR(VLOOKUP(B204,'[1]1-BASE'!D$1:DA$65536,28,0),"")</f>
        <v>0</v>
      </c>
      <c r="X204" s="34">
        <f>IFERROR(VLOOKUP(B204,'[1]1-BASE'!D$1:DA$65536,29,0),"")</f>
        <v>0</v>
      </c>
      <c r="Y204" s="34">
        <f>IFERROR(VLOOKUP(B204,'[1]1-BASE'!D$1:DA$65536,30,0),"")</f>
        <v>0</v>
      </c>
      <c r="Z204" s="34">
        <f>IFERROR(VLOOKUP(B204,'[1]1-BASE'!D$1:DA$65536,31,0),"")</f>
        <v>0</v>
      </c>
      <c r="AA204" s="34">
        <f>IFERROR(VLOOKUP(B204,'[1]1-BASE'!D$1:DA$65536,32,0),"")</f>
        <v>0</v>
      </c>
      <c r="AB204" s="34">
        <f>IFERROR(VLOOKUP(B204,'[1]1-BASE'!D$1:DA$65536,33,0),"")</f>
        <v>0</v>
      </c>
      <c r="AC204" s="34">
        <f>IFERROR(VLOOKUP(B204,'[1]1-BASE'!D$1:DA$65536,34,0),"")</f>
        <v>0</v>
      </c>
      <c r="AD204" s="34">
        <f>IFERROR(VLOOKUP(B204,'[1]1-BASE'!D$1:DA$65536,35,0),"")</f>
        <v>0</v>
      </c>
      <c r="AE204" s="34">
        <f>IFERROR(VLOOKUP(B204,'[1]1-BASE'!D$1:DA$65536,36,0),"")</f>
        <v>0</v>
      </c>
      <c r="AF204" s="34">
        <f>IFERROR(VLOOKUP(B204,'[1]1-BASE'!D$1:DA$65536,37,0),"")</f>
        <v>0</v>
      </c>
      <c r="AG204" s="34">
        <f>IFERROR(VLOOKUP(B204,'[1]1-BASE'!D$1:DA$65536,38,0),"")</f>
        <v>0</v>
      </c>
      <c r="AH204" s="34">
        <f>IFERROR(VLOOKUP(B204,'[1]1-BASE'!D$1:DA$65536,39,0),"")</f>
        <v>0</v>
      </c>
      <c r="AI204" s="34">
        <f>IFERROR(VLOOKUP(B204,'[1]1-BASE'!D$1:DA$65536,40,0),"")</f>
        <v>0</v>
      </c>
      <c r="AJ204" s="34">
        <f>IFERROR(VLOOKUP(B204,'[1]1-BASE'!D$1:DA$65536,41,0),"")</f>
        <v>0</v>
      </c>
      <c r="AK204" s="34">
        <f>IFERROR(VLOOKUP(B204,'[1]1-BASE'!D$1:DA$65536,42,0),"")</f>
        <v>0</v>
      </c>
      <c r="AL204" s="34">
        <f>IFERROR(VLOOKUP(B204,'[1]1-BASE'!D$1:DA$65536,43,0),"")</f>
        <v>0</v>
      </c>
      <c r="AM204" s="34">
        <f>IFERROR(VLOOKUP(B204,'[1]1-BASE'!D$1:DA$65536,44,0),"")</f>
        <v>0</v>
      </c>
      <c r="AN204" s="34">
        <f>IFERROR(VLOOKUP(B204,'[1]1-BASE'!D$1:DA$65536,45,0),"")</f>
        <v>0</v>
      </c>
      <c r="AO204" s="34">
        <f>IFERROR(VLOOKUP(B204,'[1]1-BASE'!D$1:DA$65536,46,0),"")</f>
        <v>0</v>
      </c>
      <c r="AP204" s="34">
        <f>IFERROR(VLOOKUP(B204,'[1]1-BASE'!D$1:DA$65536,47,0),"")</f>
        <v>0</v>
      </c>
      <c r="AQ204" s="34">
        <f>IFERROR(VLOOKUP(B204,'[1]1-BASE'!D$1:DA$65536,48,0),"")</f>
        <v>0</v>
      </c>
      <c r="AR204" s="34">
        <f>IFERROR(VLOOKUP(B204,'[1]1-BASE'!D$1:DA$65536,49,0),"")</f>
        <v>0</v>
      </c>
      <c r="AS204" s="34">
        <f>IFERROR(VLOOKUP(B204,'[1]1-BASE'!D$1:DA$65536,50,0),"")</f>
        <v>0</v>
      </c>
      <c r="AT204" s="34">
        <f>IFERROR(VLOOKUP(B204,'[1]1-BASE'!D$1:DA$65536,51,0),"")</f>
        <v>0</v>
      </c>
      <c r="AU204" s="34">
        <f>IFERROR(VLOOKUP(B204,'[1]1-BASE'!D$1:DA$65536,52,0),"")</f>
        <v>0</v>
      </c>
      <c r="AV204" s="34">
        <f>IFERROR(VLOOKUP(B204,'[1]1-BASE'!D$1:DA$65536,53,0),"")</f>
        <v>0</v>
      </c>
      <c r="AW204" s="34">
        <f>IFERROR(VLOOKUP(B204,'[1]1-BASE'!D$1:DA$65536,54,0),"")</f>
        <v>0</v>
      </c>
      <c r="AX204" s="34">
        <f>IFERROR(VLOOKUP(B204,'[1]1-BASE'!D$1:DA$65536,55,0),"")</f>
        <v>0</v>
      </c>
      <c r="AY204" s="34">
        <f>IFERROR(VLOOKUP(B204,'[1]1-BASE'!D$1:DA$65536,87,0),"")</f>
        <v>0</v>
      </c>
      <c r="AZ204" s="34">
        <f>IFERROR(VLOOKUP(B204,'[1]1-BASE'!D$1:DA$65536,86,0),"")</f>
        <v>0</v>
      </c>
      <c r="BA204" s="34">
        <f>IFERROR(VLOOKUP(B204,'[1]1-BASE'!D$1:DA$65536,76,0),"")</f>
        <v>0</v>
      </c>
      <c r="BB204" s="34">
        <f>IFERROR(VLOOKUP(B204,'[1]1-BASE'!D$1:DA$65536,77,0),"")</f>
        <v>0</v>
      </c>
      <c r="BC204" s="34">
        <f>IFERROR(VLOOKUP(B204,'[1]1-BASE'!D$1:DA$65536,78,0),"")</f>
        <v>0</v>
      </c>
      <c r="BD204" s="34">
        <f>IFERROR(VLOOKUP(B204,'[1]1-BASE'!D$1:DA$65536,79,0),"")</f>
        <v>0</v>
      </c>
      <c r="BE204" s="34">
        <f>IFERROR(VLOOKUP(B204,'[1]1-BASE'!D$1:DA$65536,80,0),"")</f>
        <v>0</v>
      </c>
      <c r="BF204" s="34">
        <f>IFERROR(VLOOKUP(B204,'[1]1-BASE'!D$1:DA$65536,83,0),"")</f>
        <v>0</v>
      </c>
      <c r="BG204" s="34">
        <f>IFERROR(VLOOKUP(B204,'[1]1-BASE'!D$1:DA$65536,84,0),"")</f>
        <v>0</v>
      </c>
      <c r="BH204" s="34">
        <f>IFERROR(VLOOKUP(B204,'[1]1-BASE'!D$1:DA$65536,81,0),"")</f>
        <v>0</v>
      </c>
      <c r="BI204" s="34">
        <f>IFERROR(VLOOKUP(B204,'[1]1-BASE'!D$1:DA$65536,85,0),"")</f>
        <v>0</v>
      </c>
      <c r="BJ204" s="34">
        <f>IFERROR(VLOOKUP(B204,'[1]1-BASE'!D$1:DA$65536,56,0),"")</f>
        <v>0</v>
      </c>
      <c r="BK204" s="34">
        <f>IFERROR(VLOOKUP(B204,'[1]1-BASE'!D$1:DA$65536,58,0),"")</f>
        <v>0</v>
      </c>
      <c r="BL204" s="34">
        <f>IFERROR(VLOOKUP(B204,'[1]1-BASE'!D$1:DA$65536,59,0),"")</f>
        <v>0</v>
      </c>
      <c r="BM204" s="34">
        <f>IFERROR(VLOOKUP(B204,'[1]1-BASE'!D$1:DA$65536,61,0),"")</f>
        <v>0</v>
      </c>
      <c r="BN204" s="34">
        <f>IFERROR(VLOOKUP(B204,'[1]1-BASE'!D$1:DA$65536,63,0),"")</f>
        <v>0</v>
      </c>
      <c r="BO204" s="34">
        <f>IFERROR(VLOOKUP(B204,'[1]1-BASE'!D$1:DA$65536,65,0),"")</f>
        <v>0</v>
      </c>
      <c r="BP204" s="34">
        <f>IFERROR(VLOOKUP(B204,'[1]1-BASE'!D$1:DA$65536,57,0),"")</f>
        <v>0</v>
      </c>
      <c r="BQ204" s="34">
        <f>IFERROR(VLOOKUP(B204,'[1]1-BASE'!D$1:DA$65536,60,0),"")</f>
        <v>0</v>
      </c>
      <c r="BR204" s="34">
        <f>IFERROR(VLOOKUP(B204,'[1]1-BASE'!D$1:DA$65536,62,0),"")</f>
        <v>0</v>
      </c>
      <c r="BS204" s="34">
        <f>IFERROR(VLOOKUP(B204,'[1]1-BASE'!D$1:DA$65536,64,0),"")</f>
        <v>0</v>
      </c>
      <c r="BT204" s="34">
        <f>IFERROR(VLOOKUP(B204,'[1]1-BASE'!D$1:DA$65536,66,0),"")</f>
        <v>0</v>
      </c>
      <c r="BU204" s="34">
        <f>IFERROR(VLOOKUP(B204,'[1]1-BASE'!D$1:DA$65536,67,0),"")</f>
        <v>0</v>
      </c>
      <c r="BV204" s="34">
        <f>IFERROR(VLOOKUP(B204,'[1]1-BASE'!D$1:DA$65536,68,0),"")</f>
        <v>0</v>
      </c>
      <c r="BW204" s="34">
        <f>IFERROR(VLOOKUP(B204,'[1]1-BASE'!D$1:DA$65536,69,0),"")</f>
        <v>0</v>
      </c>
      <c r="BX204" s="34">
        <f>IFERROR(VLOOKUP(B204,'[1]1-BASE'!D$1:DA$65536,70,0),"")</f>
        <v>0</v>
      </c>
      <c r="BY204" s="34">
        <f>IFERROR(VLOOKUP(B204,'[1]1-BASE'!D$1:DA$65536,71,0),"")</f>
        <v>0</v>
      </c>
      <c r="BZ204" s="34">
        <f>IFERROR(VLOOKUP(B204,'[1]1-BASE'!D$1:DA$65536,72,0),"")</f>
        <v>0</v>
      </c>
      <c r="CA204" s="34">
        <f>IFERROR(VLOOKUP(B204,'[1]1-BASE'!D$1:DA$65536,73,0),"")</f>
        <v>0</v>
      </c>
      <c r="CB204" s="34">
        <f>IFERROR(VLOOKUP(B204,'[1]1-BASE'!D$1:DA$65536,74,0),"")</f>
        <v>0</v>
      </c>
      <c r="CC204" s="34">
        <f>IFERROR(VLOOKUP(B204,'[1]1-BASE'!D$1:DA$65536,75,0),"")</f>
        <v>0</v>
      </c>
      <c r="CD204" s="34">
        <f>IFERROR(VLOOKUP(B204,'[1]1-BASE'!D$1:DA$65536,82,0),"")</f>
        <v>2</v>
      </c>
    </row>
    <row r="205" spans="1:82" s="35" customFormat="1" ht="75" customHeight="1">
      <c r="A205" s="27"/>
      <c r="B205" s="28" t="s">
        <v>308</v>
      </c>
      <c r="C205" s="29" t="str">
        <f>IFERROR(VLOOKUP(B205,'[1]1-BASE'!D$1:CB$65536,2,0),"")</f>
        <v>304N4J0</v>
      </c>
      <c r="D205" s="29" t="str">
        <f>IFERROR(VLOOKUP(B205,'[1]1-BASE'!D$1:CB$65536,3,0),"")</f>
        <v>GASTONEX 3/4 PANTS</v>
      </c>
      <c r="E205" s="29" t="str">
        <f>IFERROR(VLOOKUP(B205,'[1]1-BASE'!D$1:CB$65536,4,0),"")</f>
        <v>001</v>
      </c>
      <c r="F205" s="29" t="str">
        <f>IFERROR(VLOOKUP(B205,'[1]1-BASE'!D$1:CB$65536,5,0),"")</f>
        <v>WHITE</v>
      </c>
      <c r="G205" s="27" t="str">
        <f>IFERROR(VLOOKUP(B205,'[1]1-BASE'!D$1:CB$65536,15,0),"")</f>
        <v>ETE 2019</v>
      </c>
      <c r="H205" s="27" t="str">
        <f>IFERROR(VLOOKUP(B205,'[1]1-BASE'!D$1:CB$65536,17,0),"")</f>
        <v>MAN</v>
      </c>
      <c r="I205" s="30">
        <f>IFERROR(VLOOKUP(B205,'[1]1-BASE'!D$1:CB$65536,7,0),"")</f>
        <v>35</v>
      </c>
      <c r="J205" s="31">
        <f t="shared" si="6"/>
        <v>17.5</v>
      </c>
      <c r="K205" s="30">
        <f>IFERROR(VLOOKUP(B205,'[1]1-BASE'!D$1:CB$65536,8,0),"")</f>
        <v>0</v>
      </c>
      <c r="L205" s="31">
        <f t="shared" si="7"/>
        <v>0</v>
      </c>
      <c r="M205" s="29" t="str">
        <f>IFERROR(VLOOKUP(B205,'[1]1-BASE'!D$1:CB$65536,18,0),"")</f>
        <v>(vide)</v>
      </c>
      <c r="N205" s="32" t="str">
        <f>IFERROR(VLOOKUP(B205,'[1]1-BASE'!D$1:CB$65536,19,0),"")</f>
        <v>PCS</v>
      </c>
      <c r="O205" s="32">
        <f>IFERROR(VLOOKUP(B205,'[1]1-BASE'!D$1:CB$65536,20,0),"")</f>
        <v>19</v>
      </c>
      <c r="P205" s="33">
        <f>IFERROR(VLOOKUP(B205,'[1]1-BASE'!D$1:CB$65536,21,0),"")</f>
        <v>19</v>
      </c>
      <c r="Q205" s="34">
        <f>IFERROR(VLOOKUP(B205,'[1]1-BASE'!D$1:DA$65536,22,0),"")</f>
        <v>0</v>
      </c>
      <c r="R205" s="34">
        <f>IFERROR(VLOOKUP(B205,'[1]1-BASE'!D$1:DA$65536,23,0),"")</f>
        <v>0</v>
      </c>
      <c r="S205" s="34">
        <f>IFERROR(VLOOKUP(B205,'[1]1-BASE'!D$1:DA$65536,24,0),"")</f>
        <v>0</v>
      </c>
      <c r="T205" s="34">
        <f>IFERROR(VLOOKUP(B205,'[1]1-BASE'!D$1:DA$65536,25,0),"")</f>
        <v>0</v>
      </c>
      <c r="U205" s="34">
        <f>IFERROR(VLOOKUP(B205,'[1]1-BASE'!D$1:DA$65536,26,0),"")</f>
        <v>0</v>
      </c>
      <c r="V205" s="34">
        <f>IFERROR(VLOOKUP(B205,'[1]1-BASE'!D$1:DA$65536,27,0),"")</f>
        <v>0</v>
      </c>
      <c r="W205" s="34">
        <f>IFERROR(VLOOKUP(B205,'[1]1-BASE'!D$1:DA$65536,28,0),"")</f>
        <v>0</v>
      </c>
      <c r="X205" s="34">
        <f>IFERROR(VLOOKUP(B205,'[1]1-BASE'!D$1:DA$65536,29,0),"")</f>
        <v>0</v>
      </c>
      <c r="Y205" s="34">
        <f>IFERROR(VLOOKUP(B205,'[1]1-BASE'!D$1:DA$65536,30,0),"")</f>
        <v>0</v>
      </c>
      <c r="Z205" s="34">
        <f>IFERROR(VLOOKUP(B205,'[1]1-BASE'!D$1:DA$65536,31,0),"")</f>
        <v>0</v>
      </c>
      <c r="AA205" s="34">
        <f>IFERROR(VLOOKUP(B205,'[1]1-BASE'!D$1:DA$65536,32,0),"")</f>
        <v>0</v>
      </c>
      <c r="AB205" s="34">
        <f>IFERROR(VLOOKUP(B205,'[1]1-BASE'!D$1:DA$65536,33,0),"")</f>
        <v>0</v>
      </c>
      <c r="AC205" s="34">
        <f>IFERROR(VLOOKUP(B205,'[1]1-BASE'!D$1:DA$65536,34,0),"")</f>
        <v>0</v>
      </c>
      <c r="AD205" s="34">
        <f>IFERROR(VLOOKUP(B205,'[1]1-BASE'!D$1:DA$65536,35,0),"")</f>
        <v>0</v>
      </c>
      <c r="AE205" s="34">
        <f>IFERROR(VLOOKUP(B205,'[1]1-BASE'!D$1:DA$65536,36,0),"")</f>
        <v>0</v>
      </c>
      <c r="AF205" s="34">
        <f>IFERROR(VLOOKUP(B205,'[1]1-BASE'!D$1:DA$65536,37,0),"")</f>
        <v>0</v>
      </c>
      <c r="AG205" s="34">
        <f>IFERROR(VLOOKUP(B205,'[1]1-BASE'!D$1:DA$65536,38,0),"")</f>
        <v>0</v>
      </c>
      <c r="AH205" s="34">
        <f>IFERROR(VLOOKUP(B205,'[1]1-BASE'!D$1:DA$65536,39,0),"")</f>
        <v>0</v>
      </c>
      <c r="AI205" s="34">
        <f>IFERROR(VLOOKUP(B205,'[1]1-BASE'!D$1:DA$65536,40,0),"")</f>
        <v>0</v>
      </c>
      <c r="AJ205" s="34">
        <f>IFERROR(VLOOKUP(B205,'[1]1-BASE'!D$1:DA$65536,41,0),"")</f>
        <v>0</v>
      </c>
      <c r="AK205" s="34">
        <f>IFERROR(VLOOKUP(B205,'[1]1-BASE'!D$1:DA$65536,42,0),"")</f>
        <v>0</v>
      </c>
      <c r="AL205" s="34">
        <f>IFERROR(VLOOKUP(B205,'[1]1-BASE'!D$1:DA$65536,43,0),"")</f>
        <v>0</v>
      </c>
      <c r="AM205" s="34">
        <f>IFERROR(VLOOKUP(B205,'[1]1-BASE'!D$1:DA$65536,44,0),"")</f>
        <v>0</v>
      </c>
      <c r="AN205" s="34">
        <f>IFERROR(VLOOKUP(B205,'[1]1-BASE'!D$1:DA$65536,45,0),"")</f>
        <v>0</v>
      </c>
      <c r="AO205" s="34">
        <f>IFERROR(VLOOKUP(B205,'[1]1-BASE'!D$1:DA$65536,46,0),"")</f>
        <v>0</v>
      </c>
      <c r="AP205" s="34">
        <f>IFERROR(VLOOKUP(B205,'[1]1-BASE'!D$1:DA$65536,47,0),"")</f>
        <v>0</v>
      </c>
      <c r="AQ205" s="34">
        <f>IFERROR(VLOOKUP(B205,'[1]1-BASE'!D$1:DA$65536,48,0),"")</f>
        <v>0</v>
      </c>
      <c r="AR205" s="34">
        <f>IFERROR(VLOOKUP(B205,'[1]1-BASE'!D$1:DA$65536,49,0),"")</f>
        <v>0</v>
      </c>
      <c r="AS205" s="34">
        <f>IFERROR(VLOOKUP(B205,'[1]1-BASE'!D$1:DA$65536,50,0),"")</f>
        <v>0</v>
      </c>
      <c r="AT205" s="34">
        <f>IFERROR(VLOOKUP(B205,'[1]1-BASE'!D$1:DA$65536,51,0),"")</f>
        <v>0</v>
      </c>
      <c r="AU205" s="34">
        <f>IFERROR(VLOOKUP(B205,'[1]1-BASE'!D$1:DA$65536,52,0),"")</f>
        <v>0</v>
      </c>
      <c r="AV205" s="34">
        <f>IFERROR(VLOOKUP(B205,'[1]1-BASE'!D$1:DA$65536,53,0),"")</f>
        <v>0</v>
      </c>
      <c r="AW205" s="34">
        <f>IFERROR(VLOOKUP(B205,'[1]1-BASE'!D$1:DA$65536,54,0),"")</f>
        <v>0</v>
      </c>
      <c r="AX205" s="34">
        <f>IFERROR(VLOOKUP(B205,'[1]1-BASE'!D$1:DA$65536,55,0),"")</f>
        <v>0</v>
      </c>
      <c r="AY205" s="34">
        <f>IFERROR(VLOOKUP(B205,'[1]1-BASE'!D$1:DA$65536,87,0),"")</f>
        <v>0</v>
      </c>
      <c r="AZ205" s="34">
        <f>IFERROR(VLOOKUP(B205,'[1]1-BASE'!D$1:DA$65536,86,0),"")</f>
        <v>0</v>
      </c>
      <c r="BA205" s="34">
        <f>IFERROR(VLOOKUP(B205,'[1]1-BASE'!D$1:DA$65536,76,0),"")</f>
        <v>0</v>
      </c>
      <c r="BB205" s="34">
        <f>IFERROR(VLOOKUP(B205,'[1]1-BASE'!D$1:DA$65536,77,0),"")</f>
        <v>0</v>
      </c>
      <c r="BC205" s="34">
        <f>IFERROR(VLOOKUP(B205,'[1]1-BASE'!D$1:DA$65536,78,0),"")</f>
        <v>0</v>
      </c>
      <c r="BD205" s="34">
        <f>IFERROR(VLOOKUP(B205,'[1]1-BASE'!D$1:DA$65536,79,0),"")</f>
        <v>0</v>
      </c>
      <c r="BE205" s="34">
        <f>IFERROR(VLOOKUP(B205,'[1]1-BASE'!D$1:DA$65536,80,0),"")</f>
        <v>0</v>
      </c>
      <c r="BF205" s="34">
        <f>IFERROR(VLOOKUP(B205,'[1]1-BASE'!D$1:DA$65536,83,0),"")</f>
        <v>0</v>
      </c>
      <c r="BG205" s="34">
        <f>IFERROR(VLOOKUP(B205,'[1]1-BASE'!D$1:DA$65536,84,0),"")</f>
        <v>0</v>
      </c>
      <c r="BH205" s="34">
        <f>IFERROR(VLOOKUP(B205,'[1]1-BASE'!D$1:DA$65536,81,0),"")</f>
        <v>0</v>
      </c>
      <c r="BI205" s="34">
        <f>IFERROR(VLOOKUP(B205,'[1]1-BASE'!D$1:DA$65536,85,0),"")</f>
        <v>0</v>
      </c>
      <c r="BJ205" s="34">
        <f>IFERROR(VLOOKUP(B205,'[1]1-BASE'!D$1:DA$65536,56,0),"")</f>
        <v>0</v>
      </c>
      <c r="BK205" s="34">
        <f>IFERROR(VLOOKUP(B205,'[1]1-BASE'!D$1:DA$65536,58,0),"")</f>
        <v>0</v>
      </c>
      <c r="BL205" s="34">
        <f>IFERROR(VLOOKUP(B205,'[1]1-BASE'!D$1:DA$65536,59,0),"")</f>
        <v>0</v>
      </c>
      <c r="BM205" s="34">
        <f>IFERROR(VLOOKUP(B205,'[1]1-BASE'!D$1:DA$65536,61,0),"")</f>
        <v>0</v>
      </c>
      <c r="BN205" s="34">
        <f>IFERROR(VLOOKUP(B205,'[1]1-BASE'!D$1:DA$65536,63,0),"")</f>
        <v>0</v>
      </c>
      <c r="BO205" s="34">
        <f>IFERROR(VLOOKUP(B205,'[1]1-BASE'!D$1:DA$65536,65,0),"")</f>
        <v>0</v>
      </c>
      <c r="BP205" s="34">
        <f>IFERROR(VLOOKUP(B205,'[1]1-BASE'!D$1:DA$65536,57,0),"")</f>
        <v>0</v>
      </c>
      <c r="BQ205" s="34">
        <f>IFERROR(VLOOKUP(B205,'[1]1-BASE'!D$1:DA$65536,60,0),"")</f>
        <v>0</v>
      </c>
      <c r="BR205" s="34">
        <f>IFERROR(VLOOKUP(B205,'[1]1-BASE'!D$1:DA$65536,62,0),"")</f>
        <v>0</v>
      </c>
      <c r="BS205" s="34">
        <f>IFERROR(VLOOKUP(B205,'[1]1-BASE'!D$1:DA$65536,64,0),"")</f>
        <v>0</v>
      </c>
      <c r="BT205" s="34">
        <f>IFERROR(VLOOKUP(B205,'[1]1-BASE'!D$1:DA$65536,66,0),"")</f>
        <v>0</v>
      </c>
      <c r="BU205" s="34">
        <f>IFERROR(VLOOKUP(B205,'[1]1-BASE'!D$1:DA$65536,67,0),"")</f>
        <v>0</v>
      </c>
      <c r="BV205" s="34">
        <f>IFERROR(VLOOKUP(B205,'[1]1-BASE'!D$1:DA$65536,68,0),"")</f>
        <v>0</v>
      </c>
      <c r="BW205" s="34">
        <f>IFERROR(VLOOKUP(B205,'[1]1-BASE'!D$1:DA$65536,69,0),"")</f>
        <v>4</v>
      </c>
      <c r="BX205" s="34">
        <f>IFERROR(VLOOKUP(B205,'[1]1-BASE'!D$1:DA$65536,70,0),"")</f>
        <v>12</v>
      </c>
      <c r="BY205" s="34">
        <f>IFERROR(VLOOKUP(B205,'[1]1-BASE'!D$1:DA$65536,71,0),"")</f>
        <v>3</v>
      </c>
      <c r="BZ205" s="34">
        <f>IFERROR(VLOOKUP(B205,'[1]1-BASE'!D$1:DA$65536,72,0),"")</f>
        <v>0</v>
      </c>
      <c r="CA205" s="34">
        <f>IFERROR(VLOOKUP(B205,'[1]1-BASE'!D$1:DA$65536,73,0),"")</f>
        <v>0</v>
      </c>
      <c r="CB205" s="34">
        <f>IFERROR(VLOOKUP(B205,'[1]1-BASE'!D$1:DA$65536,74,0),"")</f>
        <v>0</v>
      </c>
      <c r="CC205" s="34">
        <f>IFERROR(VLOOKUP(B205,'[1]1-BASE'!D$1:DA$65536,75,0),"")</f>
        <v>0</v>
      </c>
      <c r="CD205" s="34">
        <f>IFERROR(VLOOKUP(B205,'[1]1-BASE'!D$1:DA$65536,82,0),"")</f>
        <v>0</v>
      </c>
    </row>
    <row r="206" spans="1:82" s="35" customFormat="1" ht="75" customHeight="1">
      <c r="A206" s="27"/>
      <c r="B206" s="28" t="s">
        <v>309</v>
      </c>
      <c r="C206" s="29" t="str">
        <f>IFERROR(VLOOKUP(B206,'[1]1-BASE'!D$1:CB$65536,2,0),"")</f>
        <v>304N4J0</v>
      </c>
      <c r="D206" s="29" t="str">
        <f>IFERROR(VLOOKUP(B206,'[1]1-BASE'!D$1:CB$65536,3,0),"")</f>
        <v>GASTONEX 3/4 PANTS</v>
      </c>
      <c r="E206" s="29" t="str">
        <f>IFERROR(VLOOKUP(B206,'[1]1-BASE'!D$1:CB$65536,4,0),"")</f>
        <v>005</v>
      </c>
      <c r="F206" s="29" t="str">
        <f>IFERROR(VLOOKUP(B206,'[1]1-BASE'!D$1:CB$65536,5,0),"")</f>
        <v>BLACK</v>
      </c>
      <c r="G206" s="27" t="str">
        <f>IFERROR(VLOOKUP(B206,'[1]1-BASE'!D$1:CB$65536,15,0),"")</f>
        <v>ETE 2019</v>
      </c>
      <c r="H206" s="27" t="str">
        <f>IFERROR(VLOOKUP(B206,'[1]1-BASE'!D$1:CB$65536,17,0),"")</f>
        <v>MAN</v>
      </c>
      <c r="I206" s="30">
        <f>IFERROR(VLOOKUP(B206,'[1]1-BASE'!D$1:CB$65536,7,0),"")</f>
        <v>35</v>
      </c>
      <c r="J206" s="31">
        <f t="shared" si="6"/>
        <v>17.5</v>
      </c>
      <c r="K206" s="30">
        <f>IFERROR(VLOOKUP(B206,'[1]1-BASE'!D$1:CB$65536,8,0),"")</f>
        <v>0</v>
      </c>
      <c r="L206" s="31">
        <f t="shared" si="7"/>
        <v>0</v>
      </c>
      <c r="M206" s="29" t="str">
        <f>IFERROR(VLOOKUP(B206,'[1]1-BASE'!D$1:CB$65536,18,0),"")</f>
        <v>(vide)</v>
      </c>
      <c r="N206" s="32" t="str">
        <f>IFERROR(VLOOKUP(B206,'[1]1-BASE'!D$1:CB$65536,19,0),"")</f>
        <v>PCS</v>
      </c>
      <c r="O206" s="32">
        <f>IFERROR(VLOOKUP(B206,'[1]1-BASE'!D$1:CB$65536,20,0),"")</f>
        <v>13</v>
      </c>
      <c r="P206" s="33">
        <f>IFERROR(VLOOKUP(B206,'[1]1-BASE'!D$1:CB$65536,21,0),"")</f>
        <v>13</v>
      </c>
      <c r="Q206" s="34">
        <f>IFERROR(VLOOKUP(B206,'[1]1-BASE'!D$1:DA$65536,22,0),"")</f>
        <v>0</v>
      </c>
      <c r="R206" s="34">
        <f>IFERROR(VLOOKUP(B206,'[1]1-BASE'!D$1:DA$65536,23,0),"")</f>
        <v>0</v>
      </c>
      <c r="S206" s="34">
        <f>IFERROR(VLOOKUP(B206,'[1]1-BASE'!D$1:DA$65536,24,0),"")</f>
        <v>0</v>
      </c>
      <c r="T206" s="34">
        <f>IFERROR(VLOOKUP(B206,'[1]1-BASE'!D$1:DA$65536,25,0),"")</f>
        <v>0</v>
      </c>
      <c r="U206" s="34">
        <f>IFERROR(VLOOKUP(B206,'[1]1-BASE'!D$1:DA$65536,26,0),"")</f>
        <v>0</v>
      </c>
      <c r="V206" s="34">
        <f>IFERROR(VLOOKUP(B206,'[1]1-BASE'!D$1:DA$65536,27,0),"")</f>
        <v>0</v>
      </c>
      <c r="W206" s="34">
        <f>IFERROR(VLOOKUP(B206,'[1]1-BASE'!D$1:DA$65536,28,0),"")</f>
        <v>0</v>
      </c>
      <c r="X206" s="34">
        <f>IFERROR(VLOOKUP(B206,'[1]1-BASE'!D$1:DA$65536,29,0),"")</f>
        <v>0</v>
      </c>
      <c r="Y206" s="34">
        <f>IFERROR(VLOOKUP(B206,'[1]1-BASE'!D$1:DA$65536,30,0),"")</f>
        <v>0</v>
      </c>
      <c r="Z206" s="34">
        <f>IFERROR(VLOOKUP(B206,'[1]1-BASE'!D$1:DA$65536,31,0),"")</f>
        <v>0</v>
      </c>
      <c r="AA206" s="34">
        <f>IFERROR(VLOOKUP(B206,'[1]1-BASE'!D$1:DA$65536,32,0),"")</f>
        <v>0</v>
      </c>
      <c r="AB206" s="34">
        <f>IFERROR(VLOOKUP(B206,'[1]1-BASE'!D$1:DA$65536,33,0),"")</f>
        <v>0</v>
      </c>
      <c r="AC206" s="34">
        <f>IFERROR(VLOOKUP(B206,'[1]1-BASE'!D$1:DA$65536,34,0),"")</f>
        <v>0</v>
      </c>
      <c r="AD206" s="34">
        <f>IFERROR(VLOOKUP(B206,'[1]1-BASE'!D$1:DA$65536,35,0),"")</f>
        <v>0</v>
      </c>
      <c r="AE206" s="34">
        <f>IFERROR(VLOOKUP(B206,'[1]1-BASE'!D$1:DA$65536,36,0),"")</f>
        <v>0</v>
      </c>
      <c r="AF206" s="34">
        <f>IFERROR(VLOOKUP(B206,'[1]1-BASE'!D$1:DA$65536,37,0),"")</f>
        <v>0</v>
      </c>
      <c r="AG206" s="34">
        <f>IFERROR(VLOOKUP(B206,'[1]1-BASE'!D$1:DA$65536,38,0),"")</f>
        <v>0</v>
      </c>
      <c r="AH206" s="34">
        <f>IFERROR(VLOOKUP(B206,'[1]1-BASE'!D$1:DA$65536,39,0),"")</f>
        <v>0</v>
      </c>
      <c r="AI206" s="34">
        <f>IFERROR(VLOOKUP(B206,'[1]1-BASE'!D$1:DA$65536,40,0),"")</f>
        <v>0</v>
      </c>
      <c r="AJ206" s="34">
        <f>IFERROR(VLOOKUP(B206,'[1]1-BASE'!D$1:DA$65536,41,0),"")</f>
        <v>0</v>
      </c>
      <c r="AK206" s="34">
        <f>IFERROR(VLOOKUP(B206,'[1]1-BASE'!D$1:DA$65536,42,0),"")</f>
        <v>0</v>
      </c>
      <c r="AL206" s="34">
        <f>IFERROR(VLOOKUP(B206,'[1]1-BASE'!D$1:DA$65536,43,0),"")</f>
        <v>0</v>
      </c>
      <c r="AM206" s="34">
        <f>IFERROR(VLOOKUP(B206,'[1]1-BASE'!D$1:DA$65536,44,0),"")</f>
        <v>0</v>
      </c>
      <c r="AN206" s="34">
        <f>IFERROR(VLOOKUP(B206,'[1]1-BASE'!D$1:DA$65536,45,0),"")</f>
        <v>0</v>
      </c>
      <c r="AO206" s="34">
        <f>IFERROR(VLOOKUP(B206,'[1]1-BASE'!D$1:DA$65536,46,0),"")</f>
        <v>0</v>
      </c>
      <c r="AP206" s="34">
        <f>IFERROR(VLOOKUP(B206,'[1]1-BASE'!D$1:DA$65536,47,0),"")</f>
        <v>0</v>
      </c>
      <c r="AQ206" s="34">
        <f>IFERROR(VLOOKUP(B206,'[1]1-BASE'!D$1:DA$65536,48,0),"")</f>
        <v>0</v>
      </c>
      <c r="AR206" s="34">
        <f>IFERROR(VLOOKUP(B206,'[1]1-BASE'!D$1:DA$65536,49,0),"")</f>
        <v>0</v>
      </c>
      <c r="AS206" s="34">
        <f>IFERROR(VLOOKUP(B206,'[1]1-BASE'!D$1:DA$65536,50,0),"")</f>
        <v>0</v>
      </c>
      <c r="AT206" s="34">
        <f>IFERROR(VLOOKUP(B206,'[1]1-BASE'!D$1:DA$65536,51,0),"")</f>
        <v>0</v>
      </c>
      <c r="AU206" s="34">
        <f>IFERROR(VLOOKUP(B206,'[1]1-BASE'!D$1:DA$65536,52,0),"")</f>
        <v>0</v>
      </c>
      <c r="AV206" s="34">
        <f>IFERROR(VLOOKUP(B206,'[1]1-BASE'!D$1:DA$65536,53,0),"")</f>
        <v>0</v>
      </c>
      <c r="AW206" s="34">
        <f>IFERROR(VLOOKUP(B206,'[1]1-BASE'!D$1:DA$65536,54,0),"")</f>
        <v>0</v>
      </c>
      <c r="AX206" s="34">
        <f>IFERROR(VLOOKUP(B206,'[1]1-BASE'!D$1:DA$65536,55,0),"")</f>
        <v>0</v>
      </c>
      <c r="AY206" s="34">
        <f>IFERROR(VLOOKUP(B206,'[1]1-BASE'!D$1:DA$65536,87,0),"")</f>
        <v>0</v>
      </c>
      <c r="AZ206" s="34">
        <f>IFERROR(VLOOKUP(B206,'[1]1-BASE'!D$1:DA$65536,86,0),"")</f>
        <v>0</v>
      </c>
      <c r="BA206" s="34">
        <f>IFERROR(VLOOKUP(B206,'[1]1-BASE'!D$1:DA$65536,76,0),"")</f>
        <v>0</v>
      </c>
      <c r="BB206" s="34">
        <f>IFERROR(VLOOKUP(B206,'[1]1-BASE'!D$1:DA$65536,77,0),"")</f>
        <v>0</v>
      </c>
      <c r="BC206" s="34">
        <f>IFERROR(VLOOKUP(B206,'[1]1-BASE'!D$1:DA$65536,78,0),"")</f>
        <v>0</v>
      </c>
      <c r="BD206" s="34">
        <f>IFERROR(VLOOKUP(B206,'[1]1-BASE'!D$1:DA$65536,79,0),"")</f>
        <v>0</v>
      </c>
      <c r="BE206" s="34">
        <f>IFERROR(VLOOKUP(B206,'[1]1-BASE'!D$1:DA$65536,80,0),"")</f>
        <v>0</v>
      </c>
      <c r="BF206" s="34">
        <f>IFERROR(VLOOKUP(B206,'[1]1-BASE'!D$1:DA$65536,83,0),"")</f>
        <v>0</v>
      </c>
      <c r="BG206" s="34">
        <f>IFERROR(VLOOKUP(B206,'[1]1-BASE'!D$1:DA$65536,84,0),"")</f>
        <v>0</v>
      </c>
      <c r="BH206" s="34">
        <f>IFERROR(VLOOKUP(B206,'[1]1-BASE'!D$1:DA$65536,81,0),"")</f>
        <v>0</v>
      </c>
      <c r="BI206" s="34">
        <f>IFERROR(VLOOKUP(B206,'[1]1-BASE'!D$1:DA$65536,85,0),"")</f>
        <v>0</v>
      </c>
      <c r="BJ206" s="34">
        <f>IFERROR(VLOOKUP(B206,'[1]1-BASE'!D$1:DA$65536,56,0),"")</f>
        <v>0</v>
      </c>
      <c r="BK206" s="34">
        <f>IFERROR(VLOOKUP(B206,'[1]1-BASE'!D$1:DA$65536,58,0),"")</f>
        <v>0</v>
      </c>
      <c r="BL206" s="34">
        <f>IFERROR(VLOOKUP(B206,'[1]1-BASE'!D$1:DA$65536,59,0),"")</f>
        <v>0</v>
      </c>
      <c r="BM206" s="34">
        <f>IFERROR(VLOOKUP(B206,'[1]1-BASE'!D$1:DA$65536,61,0),"")</f>
        <v>0</v>
      </c>
      <c r="BN206" s="34">
        <f>IFERROR(VLOOKUP(B206,'[1]1-BASE'!D$1:DA$65536,63,0),"")</f>
        <v>0</v>
      </c>
      <c r="BO206" s="34">
        <f>IFERROR(VLOOKUP(B206,'[1]1-BASE'!D$1:DA$65536,65,0),"")</f>
        <v>0</v>
      </c>
      <c r="BP206" s="34">
        <f>IFERROR(VLOOKUP(B206,'[1]1-BASE'!D$1:DA$65536,57,0),"")</f>
        <v>0</v>
      </c>
      <c r="BQ206" s="34">
        <f>IFERROR(VLOOKUP(B206,'[1]1-BASE'!D$1:DA$65536,60,0),"")</f>
        <v>0</v>
      </c>
      <c r="BR206" s="34">
        <f>IFERROR(VLOOKUP(B206,'[1]1-BASE'!D$1:DA$65536,62,0),"")</f>
        <v>0</v>
      </c>
      <c r="BS206" s="34">
        <f>IFERROR(VLOOKUP(B206,'[1]1-BASE'!D$1:DA$65536,64,0),"")</f>
        <v>0</v>
      </c>
      <c r="BT206" s="34">
        <f>IFERROR(VLOOKUP(B206,'[1]1-BASE'!D$1:DA$65536,66,0),"")</f>
        <v>0</v>
      </c>
      <c r="BU206" s="34">
        <f>IFERROR(VLOOKUP(B206,'[1]1-BASE'!D$1:DA$65536,67,0),"")</f>
        <v>0</v>
      </c>
      <c r="BV206" s="34">
        <f>IFERROR(VLOOKUP(B206,'[1]1-BASE'!D$1:DA$65536,68,0),"")</f>
        <v>0</v>
      </c>
      <c r="BW206" s="34">
        <f>IFERROR(VLOOKUP(B206,'[1]1-BASE'!D$1:DA$65536,69,0),"")</f>
        <v>2</v>
      </c>
      <c r="BX206" s="34">
        <f>IFERROR(VLOOKUP(B206,'[1]1-BASE'!D$1:DA$65536,70,0),"")</f>
        <v>5</v>
      </c>
      <c r="BY206" s="34">
        <f>IFERROR(VLOOKUP(B206,'[1]1-BASE'!D$1:DA$65536,71,0),"")</f>
        <v>6</v>
      </c>
      <c r="BZ206" s="34">
        <f>IFERROR(VLOOKUP(B206,'[1]1-BASE'!D$1:DA$65536,72,0),"")</f>
        <v>0</v>
      </c>
      <c r="CA206" s="34">
        <f>IFERROR(VLOOKUP(B206,'[1]1-BASE'!D$1:DA$65536,73,0),"")</f>
        <v>0</v>
      </c>
      <c r="CB206" s="34">
        <f>IFERROR(VLOOKUP(B206,'[1]1-BASE'!D$1:DA$65536,74,0),"")</f>
        <v>0</v>
      </c>
      <c r="CC206" s="34">
        <f>IFERROR(VLOOKUP(B206,'[1]1-BASE'!D$1:DA$65536,75,0),"")</f>
        <v>0</v>
      </c>
      <c r="CD206" s="34">
        <f>IFERROR(VLOOKUP(B206,'[1]1-BASE'!D$1:DA$65536,82,0),"")</f>
        <v>0</v>
      </c>
    </row>
    <row r="207" spans="1:82" s="35" customFormat="1" ht="75" customHeight="1">
      <c r="A207" s="27"/>
      <c r="B207" s="28" t="s">
        <v>310</v>
      </c>
      <c r="C207" s="29" t="str">
        <f>IFERROR(VLOOKUP(B207,'[1]1-BASE'!D$1:CB$65536,2,0),"")</f>
        <v>304N4J0</v>
      </c>
      <c r="D207" s="29" t="str">
        <f>IFERROR(VLOOKUP(B207,'[1]1-BASE'!D$1:CB$65536,3,0),"")</f>
        <v>GASTONEX 3/4 PANTS</v>
      </c>
      <c r="E207" s="29" t="str">
        <f>IFERROR(VLOOKUP(B207,'[1]1-BASE'!D$1:CB$65536,4,0),"")</f>
        <v>005</v>
      </c>
      <c r="F207" s="29" t="str">
        <f>IFERROR(VLOOKUP(B207,'[1]1-BASE'!D$1:CB$65536,5,0),"")</f>
        <v>BLACK</v>
      </c>
      <c r="G207" s="27" t="str">
        <f>IFERROR(VLOOKUP(B207,'[1]1-BASE'!D$1:CB$65536,15,0),"")</f>
        <v>ETE 2019</v>
      </c>
      <c r="H207" s="27" t="str">
        <f>IFERROR(VLOOKUP(B207,'[1]1-BASE'!D$1:CB$65536,17,0),"")</f>
        <v>MAN</v>
      </c>
      <c r="I207" s="30">
        <f>IFERROR(VLOOKUP(B207,'[1]1-BASE'!D$1:CB$65536,7,0),"")</f>
        <v>35</v>
      </c>
      <c r="J207" s="31">
        <f t="shared" si="6"/>
        <v>17.5</v>
      </c>
      <c r="K207" s="30">
        <f>IFERROR(VLOOKUP(B207,'[1]1-BASE'!D$1:CB$65536,8,0),"")</f>
        <v>0</v>
      </c>
      <c r="L207" s="31">
        <f t="shared" si="7"/>
        <v>0</v>
      </c>
      <c r="M207" s="29" t="str">
        <f>IFERROR(VLOOKUP(B207,'[1]1-BASE'!D$1:CB$65536,18,0),"")</f>
        <v>2XL-1|L-3|M-3|S-1|XL-2</v>
      </c>
      <c r="N207" s="32" t="str">
        <f>IFERROR(VLOOKUP(B207,'[1]1-BASE'!D$1:CB$65536,19,0),"")</f>
        <v>C10M</v>
      </c>
      <c r="O207" s="32">
        <f>IFERROR(VLOOKUP(B207,'[1]1-BASE'!D$1:CB$65536,20,0),"")</f>
        <v>120</v>
      </c>
      <c r="P207" s="33">
        <f>IFERROR(VLOOKUP(B207,'[1]1-BASE'!D$1:CB$65536,21,0),"")</f>
        <v>12</v>
      </c>
      <c r="Q207" s="34">
        <f>IFERROR(VLOOKUP(B207,'[1]1-BASE'!D$1:DA$65536,22,0),"")</f>
        <v>0</v>
      </c>
      <c r="R207" s="34">
        <f>IFERROR(VLOOKUP(B207,'[1]1-BASE'!D$1:DA$65536,23,0),"")</f>
        <v>0</v>
      </c>
      <c r="S207" s="34">
        <f>IFERROR(VLOOKUP(B207,'[1]1-BASE'!D$1:DA$65536,24,0),"")</f>
        <v>0</v>
      </c>
      <c r="T207" s="34">
        <f>IFERROR(VLOOKUP(B207,'[1]1-BASE'!D$1:DA$65536,25,0),"")</f>
        <v>0</v>
      </c>
      <c r="U207" s="34">
        <f>IFERROR(VLOOKUP(B207,'[1]1-BASE'!D$1:DA$65536,26,0),"")</f>
        <v>0</v>
      </c>
      <c r="V207" s="34">
        <f>IFERROR(VLOOKUP(B207,'[1]1-BASE'!D$1:DA$65536,27,0),"")</f>
        <v>0</v>
      </c>
      <c r="W207" s="34">
        <f>IFERROR(VLOOKUP(B207,'[1]1-BASE'!D$1:DA$65536,28,0),"")</f>
        <v>0</v>
      </c>
      <c r="X207" s="34">
        <f>IFERROR(VLOOKUP(B207,'[1]1-BASE'!D$1:DA$65536,29,0),"")</f>
        <v>0</v>
      </c>
      <c r="Y207" s="34">
        <f>IFERROR(VLOOKUP(B207,'[1]1-BASE'!D$1:DA$65536,30,0),"")</f>
        <v>0</v>
      </c>
      <c r="Z207" s="34">
        <f>IFERROR(VLOOKUP(B207,'[1]1-BASE'!D$1:DA$65536,31,0),"")</f>
        <v>0</v>
      </c>
      <c r="AA207" s="34">
        <f>IFERROR(VLOOKUP(B207,'[1]1-BASE'!D$1:DA$65536,32,0),"")</f>
        <v>0</v>
      </c>
      <c r="AB207" s="34">
        <f>IFERROR(VLOOKUP(B207,'[1]1-BASE'!D$1:DA$65536,33,0),"")</f>
        <v>0</v>
      </c>
      <c r="AC207" s="34">
        <f>IFERROR(VLOOKUP(B207,'[1]1-BASE'!D$1:DA$65536,34,0),"")</f>
        <v>0</v>
      </c>
      <c r="AD207" s="34">
        <f>IFERROR(VLOOKUP(B207,'[1]1-BASE'!D$1:DA$65536,35,0),"")</f>
        <v>0</v>
      </c>
      <c r="AE207" s="34">
        <f>IFERROR(VLOOKUP(B207,'[1]1-BASE'!D$1:DA$65536,36,0),"")</f>
        <v>0</v>
      </c>
      <c r="AF207" s="34">
        <f>IFERROR(VLOOKUP(B207,'[1]1-BASE'!D$1:DA$65536,37,0),"")</f>
        <v>0</v>
      </c>
      <c r="AG207" s="34">
        <f>IFERROR(VLOOKUP(B207,'[1]1-BASE'!D$1:DA$65536,38,0),"")</f>
        <v>0</v>
      </c>
      <c r="AH207" s="34">
        <f>IFERROR(VLOOKUP(B207,'[1]1-BASE'!D$1:DA$65536,39,0),"")</f>
        <v>0</v>
      </c>
      <c r="AI207" s="34">
        <f>IFERROR(VLOOKUP(B207,'[1]1-BASE'!D$1:DA$65536,40,0),"")</f>
        <v>0</v>
      </c>
      <c r="AJ207" s="34">
        <f>IFERROR(VLOOKUP(B207,'[1]1-BASE'!D$1:DA$65536,41,0),"")</f>
        <v>0</v>
      </c>
      <c r="AK207" s="34">
        <f>IFERROR(VLOOKUP(B207,'[1]1-BASE'!D$1:DA$65536,42,0),"")</f>
        <v>0</v>
      </c>
      <c r="AL207" s="34">
        <f>IFERROR(VLOOKUP(B207,'[1]1-BASE'!D$1:DA$65536,43,0),"")</f>
        <v>0</v>
      </c>
      <c r="AM207" s="34">
        <f>IFERROR(VLOOKUP(B207,'[1]1-BASE'!D$1:DA$65536,44,0),"")</f>
        <v>0</v>
      </c>
      <c r="AN207" s="34">
        <f>IFERROR(VLOOKUP(B207,'[1]1-BASE'!D$1:DA$65536,45,0),"")</f>
        <v>0</v>
      </c>
      <c r="AO207" s="34">
        <f>IFERROR(VLOOKUP(B207,'[1]1-BASE'!D$1:DA$65536,46,0),"")</f>
        <v>0</v>
      </c>
      <c r="AP207" s="34">
        <f>IFERROR(VLOOKUP(B207,'[1]1-BASE'!D$1:DA$65536,47,0),"")</f>
        <v>0</v>
      </c>
      <c r="AQ207" s="34">
        <f>IFERROR(VLOOKUP(B207,'[1]1-BASE'!D$1:DA$65536,48,0),"")</f>
        <v>0</v>
      </c>
      <c r="AR207" s="34">
        <f>IFERROR(VLOOKUP(B207,'[1]1-BASE'!D$1:DA$65536,49,0),"")</f>
        <v>0</v>
      </c>
      <c r="AS207" s="34">
        <f>IFERROR(VLOOKUP(B207,'[1]1-BASE'!D$1:DA$65536,50,0),"")</f>
        <v>0</v>
      </c>
      <c r="AT207" s="34">
        <f>IFERROR(VLOOKUP(B207,'[1]1-BASE'!D$1:DA$65536,51,0),"")</f>
        <v>0</v>
      </c>
      <c r="AU207" s="34">
        <f>IFERROR(VLOOKUP(B207,'[1]1-BASE'!D$1:DA$65536,52,0),"")</f>
        <v>0</v>
      </c>
      <c r="AV207" s="34">
        <f>IFERROR(VLOOKUP(B207,'[1]1-BASE'!D$1:DA$65536,53,0),"")</f>
        <v>0</v>
      </c>
      <c r="AW207" s="34">
        <f>IFERROR(VLOOKUP(B207,'[1]1-BASE'!D$1:DA$65536,54,0),"")</f>
        <v>0</v>
      </c>
      <c r="AX207" s="34">
        <f>IFERROR(VLOOKUP(B207,'[1]1-BASE'!D$1:DA$65536,55,0),"")</f>
        <v>0</v>
      </c>
      <c r="AY207" s="34">
        <f>IFERROR(VLOOKUP(B207,'[1]1-BASE'!D$1:DA$65536,87,0),"")</f>
        <v>0</v>
      </c>
      <c r="AZ207" s="34">
        <f>IFERROR(VLOOKUP(B207,'[1]1-BASE'!D$1:DA$65536,86,0),"")</f>
        <v>0</v>
      </c>
      <c r="BA207" s="34">
        <f>IFERROR(VLOOKUP(B207,'[1]1-BASE'!D$1:DA$65536,76,0),"")</f>
        <v>0</v>
      </c>
      <c r="BB207" s="34">
        <f>IFERROR(VLOOKUP(B207,'[1]1-BASE'!D$1:DA$65536,77,0),"")</f>
        <v>0</v>
      </c>
      <c r="BC207" s="34">
        <f>IFERROR(VLOOKUP(B207,'[1]1-BASE'!D$1:DA$65536,78,0),"")</f>
        <v>0</v>
      </c>
      <c r="BD207" s="34">
        <f>IFERROR(VLOOKUP(B207,'[1]1-BASE'!D$1:DA$65536,79,0),"")</f>
        <v>0</v>
      </c>
      <c r="BE207" s="34">
        <f>IFERROR(VLOOKUP(B207,'[1]1-BASE'!D$1:DA$65536,80,0),"")</f>
        <v>0</v>
      </c>
      <c r="BF207" s="34">
        <f>IFERROR(VLOOKUP(B207,'[1]1-BASE'!D$1:DA$65536,83,0),"")</f>
        <v>0</v>
      </c>
      <c r="BG207" s="34">
        <f>IFERROR(VLOOKUP(B207,'[1]1-BASE'!D$1:DA$65536,84,0),"")</f>
        <v>0</v>
      </c>
      <c r="BH207" s="34">
        <f>IFERROR(VLOOKUP(B207,'[1]1-BASE'!D$1:DA$65536,81,0),"")</f>
        <v>0</v>
      </c>
      <c r="BI207" s="34">
        <f>IFERROR(VLOOKUP(B207,'[1]1-BASE'!D$1:DA$65536,85,0),"")</f>
        <v>0</v>
      </c>
      <c r="BJ207" s="34">
        <f>IFERROR(VLOOKUP(B207,'[1]1-BASE'!D$1:DA$65536,56,0),"")</f>
        <v>0</v>
      </c>
      <c r="BK207" s="34">
        <f>IFERROR(VLOOKUP(B207,'[1]1-BASE'!D$1:DA$65536,58,0),"")</f>
        <v>0</v>
      </c>
      <c r="BL207" s="34">
        <f>IFERROR(VLOOKUP(B207,'[1]1-BASE'!D$1:DA$65536,59,0),"")</f>
        <v>0</v>
      </c>
      <c r="BM207" s="34">
        <f>IFERROR(VLOOKUP(B207,'[1]1-BASE'!D$1:DA$65536,61,0),"")</f>
        <v>0</v>
      </c>
      <c r="BN207" s="34">
        <f>IFERROR(VLOOKUP(B207,'[1]1-BASE'!D$1:DA$65536,63,0),"")</f>
        <v>0</v>
      </c>
      <c r="BO207" s="34">
        <f>IFERROR(VLOOKUP(B207,'[1]1-BASE'!D$1:DA$65536,65,0),"")</f>
        <v>0</v>
      </c>
      <c r="BP207" s="34">
        <f>IFERROR(VLOOKUP(B207,'[1]1-BASE'!D$1:DA$65536,57,0),"")</f>
        <v>0</v>
      </c>
      <c r="BQ207" s="34">
        <f>IFERROR(VLOOKUP(B207,'[1]1-BASE'!D$1:DA$65536,60,0),"")</f>
        <v>0</v>
      </c>
      <c r="BR207" s="34">
        <f>IFERROR(VLOOKUP(B207,'[1]1-BASE'!D$1:DA$65536,62,0),"")</f>
        <v>0</v>
      </c>
      <c r="BS207" s="34">
        <f>IFERROR(VLOOKUP(B207,'[1]1-BASE'!D$1:DA$65536,64,0),"")</f>
        <v>0</v>
      </c>
      <c r="BT207" s="34">
        <f>IFERROR(VLOOKUP(B207,'[1]1-BASE'!D$1:DA$65536,66,0),"")</f>
        <v>0</v>
      </c>
      <c r="BU207" s="34">
        <f>IFERROR(VLOOKUP(B207,'[1]1-BASE'!D$1:DA$65536,67,0),"")</f>
        <v>0</v>
      </c>
      <c r="BV207" s="34">
        <f>IFERROR(VLOOKUP(B207,'[1]1-BASE'!D$1:DA$65536,68,0),"")</f>
        <v>0</v>
      </c>
      <c r="BW207" s="34">
        <f>IFERROR(VLOOKUP(B207,'[1]1-BASE'!D$1:DA$65536,69,0),"")</f>
        <v>0</v>
      </c>
      <c r="BX207" s="34">
        <f>IFERROR(VLOOKUP(B207,'[1]1-BASE'!D$1:DA$65536,70,0),"")</f>
        <v>0</v>
      </c>
      <c r="BY207" s="34">
        <f>IFERROR(VLOOKUP(B207,'[1]1-BASE'!D$1:DA$65536,71,0),"")</f>
        <v>0</v>
      </c>
      <c r="BZ207" s="34">
        <f>IFERROR(VLOOKUP(B207,'[1]1-BASE'!D$1:DA$65536,72,0),"")</f>
        <v>0</v>
      </c>
      <c r="CA207" s="34">
        <f>IFERROR(VLOOKUP(B207,'[1]1-BASE'!D$1:DA$65536,73,0),"")</f>
        <v>0</v>
      </c>
      <c r="CB207" s="34">
        <f>IFERROR(VLOOKUP(B207,'[1]1-BASE'!D$1:DA$65536,74,0),"")</f>
        <v>0</v>
      </c>
      <c r="CC207" s="34">
        <f>IFERROR(VLOOKUP(B207,'[1]1-BASE'!D$1:DA$65536,75,0),"")</f>
        <v>0</v>
      </c>
      <c r="CD207" s="34">
        <f>IFERROR(VLOOKUP(B207,'[1]1-BASE'!D$1:DA$65536,82,0),"")</f>
        <v>12</v>
      </c>
    </row>
    <row r="208" spans="1:82" s="35" customFormat="1" ht="75" customHeight="1">
      <c r="A208" s="27"/>
      <c r="B208" s="28" t="s">
        <v>311</v>
      </c>
      <c r="C208" s="29" t="str">
        <f>IFERROR(VLOOKUP(B208,'[1]1-BASE'!D$1:CB$65536,2,0),"")</f>
        <v>304N4K0</v>
      </c>
      <c r="D208" s="29" t="str">
        <f>IFERROR(VLOOKUP(B208,'[1]1-BASE'!D$1:CB$65536,3,0),"")</f>
        <v>GABOX SWIMMING SHORT</v>
      </c>
      <c r="E208" s="29" t="str">
        <f>IFERROR(VLOOKUP(B208,'[1]1-BASE'!D$1:CB$65536,4,0),"")</f>
        <v>005</v>
      </c>
      <c r="F208" s="29" t="str">
        <f>IFERROR(VLOOKUP(B208,'[1]1-BASE'!D$1:CB$65536,5,0),"")</f>
        <v>BLACK</v>
      </c>
      <c r="G208" s="27" t="str">
        <f>IFERROR(VLOOKUP(B208,'[1]1-BASE'!D$1:CB$65536,15,0),"")</f>
        <v>ETE 2019</v>
      </c>
      <c r="H208" s="27" t="str">
        <f>IFERROR(VLOOKUP(B208,'[1]1-BASE'!D$1:CB$65536,17,0),"")</f>
        <v>MAN</v>
      </c>
      <c r="I208" s="30">
        <f>IFERROR(VLOOKUP(B208,'[1]1-BASE'!D$1:CB$65536,7,0),"")</f>
        <v>25</v>
      </c>
      <c r="J208" s="31">
        <f t="shared" si="6"/>
        <v>12.5</v>
      </c>
      <c r="K208" s="30">
        <f>IFERROR(VLOOKUP(B208,'[1]1-BASE'!D$1:CB$65536,8,0),"")</f>
        <v>0</v>
      </c>
      <c r="L208" s="31">
        <f t="shared" si="7"/>
        <v>0</v>
      </c>
      <c r="M208" s="29" t="str">
        <f>IFERROR(VLOOKUP(B208,'[1]1-BASE'!D$1:CB$65536,18,0),"")</f>
        <v>(vide)</v>
      </c>
      <c r="N208" s="32" t="str">
        <f>IFERROR(VLOOKUP(B208,'[1]1-BASE'!D$1:CB$65536,19,0),"")</f>
        <v>PCS</v>
      </c>
      <c r="O208" s="32">
        <f>IFERROR(VLOOKUP(B208,'[1]1-BASE'!D$1:CB$65536,20,0),"")</f>
        <v>19</v>
      </c>
      <c r="P208" s="33">
        <f>IFERROR(VLOOKUP(B208,'[1]1-BASE'!D$1:CB$65536,21,0),"")</f>
        <v>19</v>
      </c>
      <c r="Q208" s="34">
        <f>IFERROR(VLOOKUP(B208,'[1]1-BASE'!D$1:DA$65536,22,0),"")</f>
        <v>0</v>
      </c>
      <c r="R208" s="34">
        <f>IFERROR(VLOOKUP(B208,'[1]1-BASE'!D$1:DA$65536,23,0),"")</f>
        <v>0</v>
      </c>
      <c r="S208" s="34">
        <f>IFERROR(VLOOKUP(B208,'[1]1-BASE'!D$1:DA$65536,24,0),"")</f>
        <v>0</v>
      </c>
      <c r="T208" s="34">
        <f>IFERROR(VLOOKUP(B208,'[1]1-BASE'!D$1:DA$65536,25,0),"")</f>
        <v>0</v>
      </c>
      <c r="U208" s="34">
        <f>IFERROR(VLOOKUP(B208,'[1]1-BASE'!D$1:DA$65536,26,0),"")</f>
        <v>0</v>
      </c>
      <c r="V208" s="34">
        <f>IFERROR(VLOOKUP(B208,'[1]1-BASE'!D$1:DA$65536,27,0),"")</f>
        <v>0</v>
      </c>
      <c r="W208" s="34">
        <f>IFERROR(VLOOKUP(B208,'[1]1-BASE'!D$1:DA$65536,28,0),"")</f>
        <v>0</v>
      </c>
      <c r="X208" s="34">
        <f>IFERROR(VLOOKUP(B208,'[1]1-BASE'!D$1:DA$65536,29,0),"")</f>
        <v>0</v>
      </c>
      <c r="Y208" s="34">
        <f>IFERROR(VLOOKUP(B208,'[1]1-BASE'!D$1:DA$65536,30,0),"")</f>
        <v>0</v>
      </c>
      <c r="Z208" s="34">
        <f>IFERROR(VLOOKUP(B208,'[1]1-BASE'!D$1:DA$65536,31,0),"")</f>
        <v>0</v>
      </c>
      <c r="AA208" s="34">
        <f>IFERROR(VLOOKUP(B208,'[1]1-BASE'!D$1:DA$65536,32,0),"")</f>
        <v>0</v>
      </c>
      <c r="AB208" s="34">
        <f>IFERROR(VLOOKUP(B208,'[1]1-BASE'!D$1:DA$65536,33,0),"")</f>
        <v>0</v>
      </c>
      <c r="AC208" s="34">
        <f>IFERROR(VLOOKUP(B208,'[1]1-BASE'!D$1:DA$65536,34,0),"")</f>
        <v>0</v>
      </c>
      <c r="AD208" s="34">
        <f>IFERROR(VLOOKUP(B208,'[1]1-BASE'!D$1:DA$65536,35,0),"")</f>
        <v>0</v>
      </c>
      <c r="AE208" s="34">
        <f>IFERROR(VLOOKUP(B208,'[1]1-BASE'!D$1:DA$65536,36,0),"")</f>
        <v>0</v>
      </c>
      <c r="AF208" s="34">
        <f>IFERROR(VLOOKUP(B208,'[1]1-BASE'!D$1:DA$65536,37,0),"")</f>
        <v>0</v>
      </c>
      <c r="AG208" s="34">
        <f>IFERROR(VLOOKUP(B208,'[1]1-BASE'!D$1:DA$65536,38,0),"")</f>
        <v>0</v>
      </c>
      <c r="AH208" s="34">
        <f>IFERROR(VLOOKUP(B208,'[1]1-BASE'!D$1:DA$65536,39,0),"")</f>
        <v>0</v>
      </c>
      <c r="AI208" s="34">
        <f>IFERROR(VLOOKUP(B208,'[1]1-BASE'!D$1:DA$65536,40,0),"")</f>
        <v>0</v>
      </c>
      <c r="AJ208" s="34">
        <f>IFERROR(VLOOKUP(B208,'[1]1-BASE'!D$1:DA$65536,41,0),"")</f>
        <v>0</v>
      </c>
      <c r="AK208" s="34">
        <f>IFERROR(VLOOKUP(B208,'[1]1-BASE'!D$1:DA$65536,42,0),"")</f>
        <v>0</v>
      </c>
      <c r="AL208" s="34">
        <f>IFERROR(VLOOKUP(B208,'[1]1-BASE'!D$1:DA$65536,43,0),"")</f>
        <v>0</v>
      </c>
      <c r="AM208" s="34">
        <f>IFERROR(VLOOKUP(B208,'[1]1-BASE'!D$1:DA$65536,44,0),"")</f>
        <v>0</v>
      </c>
      <c r="AN208" s="34">
        <f>IFERROR(VLOOKUP(B208,'[1]1-BASE'!D$1:DA$65536,45,0),"")</f>
        <v>0</v>
      </c>
      <c r="AO208" s="34">
        <f>IFERROR(VLOOKUP(B208,'[1]1-BASE'!D$1:DA$65536,46,0),"")</f>
        <v>0</v>
      </c>
      <c r="AP208" s="34">
        <f>IFERROR(VLOOKUP(B208,'[1]1-BASE'!D$1:DA$65536,47,0),"")</f>
        <v>0</v>
      </c>
      <c r="AQ208" s="34">
        <f>IFERROR(VLOOKUP(B208,'[1]1-BASE'!D$1:DA$65536,48,0),"")</f>
        <v>0</v>
      </c>
      <c r="AR208" s="34">
        <f>IFERROR(VLOOKUP(B208,'[1]1-BASE'!D$1:DA$65536,49,0),"")</f>
        <v>0</v>
      </c>
      <c r="AS208" s="34">
        <f>IFERROR(VLOOKUP(B208,'[1]1-BASE'!D$1:DA$65536,50,0),"")</f>
        <v>0</v>
      </c>
      <c r="AT208" s="34">
        <f>IFERROR(VLOOKUP(B208,'[1]1-BASE'!D$1:DA$65536,51,0),"")</f>
        <v>0</v>
      </c>
      <c r="AU208" s="34">
        <f>IFERROR(VLOOKUP(B208,'[1]1-BASE'!D$1:DA$65536,52,0),"")</f>
        <v>0</v>
      </c>
      <c r="AV208" s="34">
        <f>IFERROR(VLOOKUP(B208,'[1]1-BASE'!D$1:DA$65536,53,0),"")</f>
        <v>0</v>
      </c>
      <c r="AW208" s="34">
        <f>IFERROR(VLOOKUP(B208,'[1]1-BASE'!D$1:DA$65536,54,0),"")</f>
        <v>0</v>
      </c>
      <c r="AX208" s="34">
        <f>IFERROR(VLOOKUP(B208,'[1]1-BASE'!D$1:DA$65536,55,0),"")</f>
        <v>0</v>
      </c>
      <c r="AY208" s="34">
        <f>IFERROR(VLOOKUP(B208,'[1]1-BASE'!D$1:DA$65536,87,0),"")</f>
        <v>0</v>
      </c>
      <c r="AZ208" s="34">
        <f>IFERROR(VLOOKUP(B208,'[1]1-BASE'!D$1:DA$65536,86,0),"")</f>
        <v>0</v>
      </c>
      <c r="BA208" s="34">
        <f>IFERROR(VLOOKUP(B208,'[1]1-BASE'!D$1:DA$65536,76,0),"")</f>
        <v>0</v>
      </c>
      <c r="BB208" s="34">
        <f>IFERROR(VLOOKUP(B208,'[1]1-BASE'!D$1:DA$65536,77,0),"")</f>
        <v>0</v>
      </c>
      <c r="BC208" s="34">
        <f>IFERROR(VLOOKUP(B208,'[1]1-BASE'!D$1:DA$65536,78,0),"")</f>
        <v>0</v>
      </c>
      <c r="BD208" s="34">
        <f>IFERROR(VLOOKUP(B208,'[1]1-BASE'!D$1:DA$65536,79,0),"")</f>
        <v>0</v>
      </c>
      <c r="BE208" s="34">
        <f>IFERROR(VLOOKUP(B208,'[1]1-BASE'!D$1:DA$65536,80,0),"")</f>
        <v>0</v>
      </c>
      <c r="BF208" s="34">
        <f>IFERROR(VLOOKUP(B208,'[1]1-BASE'!D$1:DA$65536,83,0),"")</f>
        <v>0</v>
      </c>
      <c r="BG208" s="34">
        <f>IFERROR(VLOOKUP(B208,'[1]1-BASE'!D$1:DA$65536,84,0),"")</f>
        <v>0</v>
      </c>
      <c r="BH208" s="34">
        <f>IFERROR(VLOOKUP(B208,'[1]1-BASE'!D$1:DA$65536,81,0),"")</f>
        <v>0</v>
      </c>
      <c r="BI208" s="34">
        <f>IFERROR(VLOOKUP(B208,'[1]1-BASE'!D$1:DA$65536,85,0),"")</f>
        <v>0</v>
      </c>
      <c r="BJ208" s="34">
        <f>IFERROR(VLOOKUP(B208,'[1]1-BASE'!D$1:DA$65536,56,0),"")</f>
        <v>0</v>
      </c>
      <c r="BK208" s="34">
        <f>IFERROR(VLOOKUP(B208,'[1]1-BASE'!D$1:DA$65536,58,0),"")</f>
        <v>0</v>
      </c>
      <c r="BL208" s="34">
        <f>IFERROR(VLOOKUP(B208,'[1]1-BASE'!D$1:DA$65536,59,0),"")</f>
        <v>0</v>
      </c>
      <c r="BM208" s="34">
        <f>IFERROR(VLOOKUP(B208,'[1]1-BASE'!D$1:DA$65536,61,0),"")</f>
        <v>0</v>
      </c>
      <c r="BN208" s="34">
        <f>IFERROR(VLOOKUP(B208,'[1]1-BASE'!D$1:DA$65536,63,0),"")</f>
        <v>0</v>
      </c>
      <c r="BO208" s="34">
        <f>IFERROR(VLOOKUP(B208,'[1]1-BASE'!D$1:DA$65536,65,0),"")</f>
        <v>0</v>
      </c>
      <c r="BP208" s="34">
        <f>IFERROR(VLOOKUP(B208,'[1]1-BASE'!D$1:DA$65536,57,0),"")</f>
        <v>0</v>
      </c>
      <c r="BQ208" s="34">
        <f>IFERROR(VLOOKUP(B208,'[1]1-BASE'!D$1:DA$65536,60,0),"")</f>
        <v>0</v>
      </c>
      <c r="BR208" s="34">
        <f>IFERROR(VLOOKUP(B208,'[1]1-BASE'!D$1:DA$65536,62,0),"")</f>
        <v>0</v>
      </c>
      <c r="BS208" s="34">
        <f>IFERROR(VLOOKUP(B208,'[1]1-BASE'!D$1:DA$65536,64,0),"")</f>
        <v>0</v>
      </c>
      <c r="BT208" s="34">
        <f>IFERROR(VLOOKUP(B208,'[1]1-BASE'!D$1:DA$65536,66,0),"")</f>
        <v>0</v>
      </c>
      <c r="BU208" s="34">
        <f>IFERROR(VLOOKUP(B208,'[1]1-BASE'!D$1:DA$65536,67,0),"")</f>
        <v>0</v>
      </c>
      <c r="BV208" s="34">
        <f>IFERROR(VLOOKUP(B208,'[1]1-BASE'!D$1:DA$65536,68,0),"")</f>
        <v>0</v>
      </c>
      <c r="BW208" s="34">
        <f>IFERROR(VLOOKUP(B208,'[1]1-BASE'!D$1:DA$65536,69,0),"")</f>
        <v>2</v>
      </c>
      <c r="BX208" s="34">
        <f>IFERROR(VLOOKUP(B208,'[1]1-BASE'!D$1:DA$65536,70,0),"")</f>
        <v>8</v>
      </c>
      <c r="BY208" s="34">
        <f>IFERROR(VLOOKUP(B208,'[1]1-BASE'!D$1:DA$65536,71,0),"")</f>
        <v>4</v>
      </c>
      <c r="BZ208" s="34">
        <f>IFERROR(VLOOKUP(B208,'[1]1-BASE'!D$1:DA$65536,72,0),"")</f>
        <v>2</v>
      </c>
      <c r="CA208" s="34">
        <f>IFERROR(VLOOKUP(B208,'[1]1-BASE'!D$1:DA$65536,73,0),"")</f>
        <v>3</v>
      </c>
      <c r="CB208" s="34">
        <f>IFERROR(VLOOKUP(B208,'[1]1-BASE'!D$1:DA$65536,74,0),"")</f>
        <v>0</v>
      </c>
      <c r="CC208" s="34">
        <f>IFERROR(VLOOKUP(B208,'[1]1-BASE'!D$1:DA$65536,75,0),"")</f>
        <v>0</v>
      </c>
      <c r="CD208" s="34">
        <f>IFERROR(VLOOKUP(B208,'[1]1-BASE'!D$1:DA$65536,82,0),"")</f>
        <v>0</v>
      </c>
    </row>
    <row r="209" spans="1:82" s="35" customFormat="1" ht="75" customHeight="1">
      <c r="A209" s="27"/>
      <c r="B209" s="28" t="s">
        <v>312</v>
      </c>
      <c r="C209" s="29" t="str">
        <f>IFERROR(VLOOKUP(B209,'[1]1-BASE'!D$1:CB$65536,2,0),"")</f>
        <v>304N4K0</v>
      </c>
      <c r="D209" s="29" t="str">
        <f>IFERROR(VLOOKUP(B209,'[1]1-BASE'!D$1:CB$65536,3,0),"")</f>
        <v>GABOX SWIMMING SHORT</v>
      </c>
      <c r="E209" s="29" t="str">
        <f>IFERROR(VLOOKUP(B209,'[1]1-BASE'!D$1:CB$65536,4,0),"")</f>
        <v>016</v>
      </c>
      <c r="F209" s="29" t="str">
        <f>IFERROR(VLOOKUP(B209,'[1]1-BASE'!D$1:CB$65536,5,0),"")</f>
        <v>YELLOW</v>
      </c>
      <c r="G209" s="27" t="str">
        <f>IFERROR(VLOOKUP(B209,'[1]1-BASE'!D$1:CB$65536,15,0),"")</f>
        <v>ETE 2019</v>
      </c>
      <c r="H209" s="27" t="str">
        <f>IFERROR(VLOOKUP(B209,'[1]1-BASE'!D$1:CB$65536,17,0),"")</f>
        <v>MAN</v>
      </c>
      <c r="I209" s="30">
        <f>IFERROR(VLOOKUP(B209,'[1]1-BASE'!D$1:CB$65536,7,0),"")</f>
        <v>25</v>
      </c>
      <c r="J209" s="31">
        <f t="shared" si="6"/>
        <v>12.5</v>
      </c>
      <c r="K209" s="30">
        <f>IFERROR(VLOOKUP(B209,'[1]1-BASE'!D$1:CB$65536,8,0),"")</f>
        <v>0</v>
      </c>
      <c r="L209" s="31">
        <f t="shared" si="7"/>
        <v>0</v>
      </c>
      <c r="M209" s="29" t="str">
        <f>IFERROR(VLOOKUP(B209,'[1]1-BASE'!D$1:CB$65536,18,0),"")</f>
        <v>(vide)</v>
      </c>
      <c r="N209" s="32" t="str">
        <f>IFERROR(VLOOKUP(B209,'[1]1-BASE'!D$1:CB$65536,19,0),"")</f>
        <v>PCS</v>
      </c>
      <c r="O209" s="32">
        <f>IFERROR(VLOOKUP(B209,'[1]1-BASE'!D$1:CB$65536,20,0),"")</f>
        <v>6</v>
      </c>
      <c r="P209" s="33">
        <f>IFERROR(VLOOKUP(B209,'[1]1-BASE'!D$1:CB$65536,21,0),"")</f>
        <v>6</v>
      </c>
      <c r="Q209" s="34">
        <f>IFERROR(VLOOKUP(B209,'[1]1-BASE'!D$1:DA$65536,22,0),"")</f>
        <v>0</v>
      </c>
      <c r="R209" s="34">
        <f>IFERROR(VLOOKUP(B209,'[1]1-BASE'!D$1:DA$65536,23,0),"")</f>
        <v>0</v>
      </c>
      <c r="S209" s="34">
        <f>IFERROR(VLOOKUP(B209,'[1]1-BASE'!D$1:DA$65536,24,0),"")</f>
        <v>0</v>
      </c>
      <c r="T209" s="34">
        <f>IFERROR(VLOOKUP(B209,'[1]1-BASE'!D$1:DA$65536,25,0),"")</f>
        <v>0</v>
      </c>
      <c r="U209" s="34">
        <f>IFERROR(VLOOKUP(B209,'[1]1-BASE'!D$1:DA$65536,26,0),"")</f>
        <v>0</v>
      </c>
      <c r="V209" s="34">
        <f>IFERROR(VLOOKUP(B209,'[1]1-BASE'!D$1:DA$65536,27,0),"")</f>
        <v>0</v>
      </c>
      <c r="W209" s="34">
        <f>IFERROR(VLOOKUP(B209,'[1]1-BASE'!D$1:DA$65536,28,0),"")</f>
        <v>0</v>
      </c>
      <c r="X209" s="34">
        <f>IFERROR(VLOOKUP(B209,'[1]1-BASE'!D$1:DA$65536,29,0),"")</f>
        <v>0</v>
      </c>
      <c r="Y209" s="34">
        <f>IFERROR(VLOOKUP(B209,'[1]1-BASE'!D$1:DA$65536,30,0),"")</f>
        <v>0</v>
      </c>
      <c r="Z209" s="34">
        <f>IFERROR(VLOOKUP(B209,'[1]1-BASE'!D$1:DA$65536,31,0),"")</f>
        <v>0</v>
      </c>
      <c r="AA209" s="34">
        <f>IFERROR(VLOOKUP(B209,'[1]1-BASE'!D$1:DA$65536,32,0),"")</f>
        <v>0</v>
      </c>
      <c r="AB209" s="34">
        <f>IFERROR(VLOOKUP(B209,'[1]1-BASE'!D$1:DA$65536,33,0),"")</f>
        <v>0</v>
      </c>
      <c r="AC209" s="34">
        <f>IFERROR(VLOOKUP(B209,'[1]1-BASE'!D$1:DA$65536,34,0),"")</f>
        <v>0</v>
      </c>
      <c r="AD209" s="34">
        <f>IFERROR(VLOOKUP(B209,'[1]1-BASE'!D$1:DA$65536,35,0),"")</f>
        <v>0</v>
      </c>
      <c r="AE209" s="34">
        <f>IFERROR(VLOOKUP(B209,'[1]1-BASE'!D$1:DA$65536,36,0),"")</f>
        <v>0</v>
      </c>
      <c r="AF209" s="34">
        <f>IFERROR(VLOOKUP(B209,'[1]1-BASE'!D$1:DA$65536,37,0),"")</f>
        <v>0</v>
      </c>
      <c r="AG209" s="34">
        <f>IFERROR(VLOOKUP(B209,'[1]1-BASE'!D$1:DA$65536,38,0),"")</f>
        <v>0</v>
      </c>
      <c r="AH209" s="34">
        <f>IFERROR(VLOOKUP(B209,'[1]1-BASE'!D$1:DA$65536,39,0),"")</f>
        <v>0</v>
      </c>
      <c r="AI209" s="34">
        <f>IFERROR(VLOOKUP(B209,'[1]1-BASE'!D$1:DA$65536,40,0),"")</f>
        <v>0</v>
      </c>
      <c r="AJ209" s="34">
        <f>IFERROR(VLOOKUP(B209,'[1]1-BASE'!D$1:DA$65536,41,0),"")</f>
        <v>0</v>
      </c>
      <c r="AK209" s="34">
        <f>IFERROR(VLOOKUP(B209,'[1]1-BASE'!D$1:DA$65536,42,0),"")</f>
        <v>0</v>
      </c>
      <c r="AL209" s="34">
        <f>IFERROR(VLOOKUP(B209,'[1]1-BASE'!D$1:DA$65536,43,0),"")</f>
        <v>0</v>
      </c>
      <c r="AM209" s="34">
        <f>IFERROR(VLOOKUP(B209,'[1]1-BASE'!D$1:DA$65536,44,0),"")</f>
        <v>0</v>
      </c>
      <c r="AN209" s="34">
        <f>IFERROR(VLOOKUP(B209,'[1]1-BASE'!D$1:DA$65536,45,0),"")</f>
        <v>0</v>
      </c>
      <c r="AO209" s="34">
        <f>IFERROR(VLOOKUP(B209,'[1]1-BASE'!D$1:DA$65536,46,0),"")</f>
        <v>0</v>
      </c>
      <c r="AP209" s="34">
        <f>IFERROR(VLOOKUP(B209,'[1]1-BASE'!D$1:DA$65536,47,0),"")</f>
        <v>0</v>
      </c>
      <c r="AQ209" s="34">
        <f>IFERROR(VLOOKUP(B209,'[1]1-BASE'!D$1:DA$65536,48,0),"")</f>
        <v>0</v>
      </c>
      <c r="AR209" s="34">
        <f>IFERROR(VLOOKUP(B209,'[1]1-BASE'!D$1:DA$65536,49,0),"")</f>
        <v>0</v>
      </c>
      <c r="AS209" s="34">
        <f>IFERROR(VLOOKUP(B209,'[1]1-BASE'!D$1:DA$65536,50,0),"")</f>
        <v>0</v>
      </c>
      <c r="AT209" s="34">
        <f>IFERROR(VLOOKUP(B209,'[1]1-BASE'!D$1:DA$65536,51,0),"")</f>
        <v>0</v>
      </c>
      <c r="AU209" s="34">
        <f>IFERROR(VLOOKUP(B209,'[1]1-BASE'!D$1:DA$65536,52,0),"")</f>
        <v>0</v>
      </c>
      <c r="AV209" s="34">
        <f>IFERROR(VLOOKUP(B209,'[1]1-BASE'!D$1:DA$65536,53,0),"")</f>
        <v>0</v>
      </c>
      <c r="AW209" s="34">
        <f>IFERROR(VLOOKUP(B209,'[1]1-BASE'!D$1:DA$65536,54,0),"")</f>
        <v>0</v>
      </c>
      <c r="AX209" s="34">
        <f>IFERROR(VLOOKUP(B209,'[1]1-BASE'!D$1:DA$65536,55,0),"")</f>
        <v>0</v>
      </c>
      <c r="AY209" s="34">
        <f>IFERROR(VLOOKUP(B209,'[1]1-BASE'!D$1:DA$65536,87,0),"")</f>
        <v>0</v>
      </c>
      <c r="AZ209" s="34">
        <f>IFERROR(VLOOKUP(B209,'[1]1-BASE'!D$1:DA$65536,86,0),"")</f>
        <v>0</v>
      </c>
      <c r="BA209" s="34">
        <f>IFERROR(VLOOKUP(B209,'[1]1-BASE'!D$1:DA$65536,76,0),"")</f>
        <v>0</v>
      </c>
      <c r="BB209" s="34">
        <f>IFERROR(VLOOKUP(B209,'[1]1-BASE'!D$1:DA$65536,77,0),"")</f>
        <v>0</v>
      </c>
      <c r="BC209" s="34">
        <f>IFERROR(VLOOKUP(B209,'[1]1-BASE'!D$1:DA$65536,78,0),"")</f>
        <v>0</v>
      </c>
      <c r="BD209" s="34">
        <f>IFERROR(VLOOKUP(B209,'[1]1-BASE'!D$1:DA$65536,79,0),"")</f>
        <v>0</v>
      </c>
      <c r="BE209" s="34">
        <f>IFERROR(VLOOKUP(B209,'[1]1-BASE'!D$1:DA$65536,80,0),"")</f>
        <v>0</v>
      </c>
      <c r="BF209" s="34">
        <f>IFERROR(VLOOKUP(B209,'[1]1-BASE'!D$1:DA$65536,83,0),"")</f>
        <v>0</v>
      </c>
      <c r="BG209" s="34">
        <f>IFERROR(VLOOKUP(B209,'[1]1-BASE'!D$1:DA$65536,84,0),"")</f>
        <v>0</v>
      </c>
      <c r="BH209" s="34">
        <f>IFERROR(VLOOKUP(B209,'[1]1-BASE'!D$1:DA$65536,81,0),"")</f>
        <v>0</v>
      </c>
      <c r="BI209" s="34">
        <f>IFERROR(VLOOKUP(B209,'[1]1-BASE'!D$1:DA$65536,85,0),"")</f>
        <v>0</v>
      </c>
      <c r="BJ209" s="34">
        <f>IFERROR(VLOOKUP(B209,'[1]1-BASE'!D$1:DA$65536,56,0),"")</f>
        <v>0</v>
      </c>
      <c r="BK209" s="34">
        <f>IFERROR(VLOOKUP(B209,'[1]1-BASE'!D$1:DA$65536,58,0),"")</f>
        <v>0</v>
      </c>
      <c r="BL209" s="34">
        <f>IFERROR(VLOOKUP(B209,'[1]1-BASE'!D$1:DA$65536,59,0),"")</f>
        <v>0</v>
      </c>
      <c r="BM209" s="34">
        <f>IFERROR(VLOOKUP(B209,'[1]1-BASE'!D$1:DA$65536,61,0),"")</f>
        <v>0</v>
      </c>
      <c r="BN209" s="34">
        <f>IFERROR(VLOOKUP(B209,'[1]1-BASE'!D$1:DA$65536,63,0),"")</f>
        <v>0</v>
      </c>
      <c r="BO209" s="34">
        <f>IFERROR(VLOOKUP(B209,'[1]1-BASE'!D$1:DA$65536,65,0),"")</f>
        <v>0</v>
      </c>
      <c r="BP209" s="34">
        <f>IFERROR(VLOOKUP(B209,'[1]1-BASE'!D$1:DA$65536,57,0),"")</f>
        <v>0</v>
      </c>
      <c r="BQ209" s="34">
        <f>IFERROR(VLOOKUP(B209,'[1]1-BASE'!D$1:DA$65536,60,0),"")</f>
        <v>0</v>
      </c>
      <c r="BR209" s="34">
        <f>IFERROR(VLOOKUP(B209,'[1]1-BASE'!D$1:DA$65536,62,0),"")</f>
        <v>0</v>
      </c>
      <c r="BS209" s="34">
        <f>IFERROR(VLOOKUP(B209,'[1]1-BASE'!D$1:DA$65536,64,0),"")</f>
        <v>0</v>
      </c>
      <c r="BT209" s="34">
        <f>IFERROR(VLOOKUP(B209,'[1]1-BASE'!D$1:DA$65536,66,0),"")</f>
        <v>0</v>
      </c>
      <c r="BU209" s="34">
        <f>IFERROR(VLOOKUP(B209,'[1]1-BASE'!D$1:DA$65536,67,0),"")</f>
        <v>0</v>
      </c>
      <c r="BV209" s="34">
        <f>IFERROR(VLOOKUP(B209,'[1]1-BASE'!D$1:DA$65536,68,0),"")</f>
        <v>0</v>
      </c>
      <c r="BW209" s="34">
        <f>IFERROR(VLOOKUP(B209,'[1]1-BASE'!D$1:DA$65536,69,0),"")</f>
        <v>1</v>
      </c>
      <c r="BX209" s="34">
        <f>IFERROR(VLOOKUP(B209,'[1]1-BASE'!D$1:DA$65536,70,0),"")</f>
        <v>5</v>
      </c>
      <c r="BY209" s="34">
        <f>IFERROR(VLOOKUP(B209,'[1]1-BASE'!D$1:DA$65536,71,0),"")</f>
        <v>0</v>
      </c>
      <c r="BZ209" s="34">
        <f>IFERROR(VLOOKUP(B209,'[1]1-BASE'!D$1:DA$65536,72,0),"")</f>
        <v>0</v>
      </c>
      <c r="CA209" s="34">
        <f>IFERROR(VLOOKUP(B209,'[1]1-BASE'!D$1:DA$65536,73,0),"")</f>
        <v>0</v>
      </c>
      <c r="CB209" s="34">
        <f>IFERROR(VLOOKUP(B209,'[1]1-BASE'!D$1:DA$65536,74,0),"")</f>
        <v>0</v>
      </c>
      <c r="CC209" s="34">
        <f>IFERROR(VLOOKUP(B209,'[1]1-BASE'!D$1:DA$65536,75,0),"")</f>
        <v>0</v>
      </c>
      <c r="CD209" s="34">
        <f>IFERROR(VLOOKUP(B209,'[1]1-BASE'!D$1:DA$65536,82,0),"")</f>
        <v>0</v>
      </c>
    </row>
    <row r="210" spans="1:82" s="35" customFormat="1" ht="75" customHeight="1">
      <c r="A210" s="27"/>
      <c r="B210" s="28" t="s">
        <v>313</v>
      </c>
      <c r="C210" s="29" t="str">
        <f>IFERROR(VLOOKUP(B210,'[1]1-BASE'!D$1:CB$65536,2,0),"")</f>
        <v>304N870</v>
      </c>
      <c r="D210" s="29" t="str">
        <f>IFERROR(VLOOKUP(B210,'[1]1-BASE'!D$1:CB$65536,3,0),"")</f>
        <v>KAD TKS</v>
      </c>
      <c r="E210" s="29" t="str">
        <f>IFERROR(VLOOKUP(B210,'[1]1-BASE'!D$1:CB$65536,4,0),"")</f>
        <v>902</v>
      </c>
      <c r="F210" s="29" t="str">
        <f>IFERROR(VLOOKUP(B210,'[1]1-BASE'!D$1:CB$65536,5,0),"")</f>
        <v>GREY DK/BLACK</v>
      </c>
      <c r="G210" s="27" t="str">
        <f>IFERROR(VLOOKUP(B210,'[1]1-BASE'!D$1:CB$65536,15,0),"")</f>
        <v>ETE 2019</v>
      </c>
      <c r="H210" s="27" t="str">
        <f>IFERROR(VLOOKUP(B210,'[1]1-BASE'!D$1:CB$65536,17,0),"")</f>
        <v>KID</v>
      </c>
      <c r="I210" s="30">
        <f>IFERROR(VLOOKUP(B210,'[1]1-BASE'!D$1:CB$65536,7,0),"")</f>
        <v>0</v>
      </c>
      <c r="J210" s="31">
        <f t="shared" si="6"/>
        <v>0</v>
      </c>
      <c r="K210" s="30">
        <f>IFERROR(VLOOKUP(B210,'[1]1-BASE'!D$1:CB$65536,8,0),"")</f>
        <v>55</v>
      </c>
      <c r="L210" s="31">
        <f t="shared" si="7"/>
        <v>27.5</v>
      </c>
      <c r="M210" s="29" t="str">
        <f>IFERROR(VLOOKUP(B210,'[1]1-BASE'!D$1:CB$65536,18,0),"")</f>
        <v>(vide)</v>
      </c>
      <c r="N210" s="32" t="str">
        <f>IFERROR(VLOOKUP(B210,'[1]1-BASE'!D$1:CB$65536,19,0),"")</f>
        <v>PCS</v>
      </c>
      <c r="O210" s="32">
        <f>IFERROR(VLOOKUP(B210,'[1]1-BASE'!D$1:CB$65536,20,0),"")</f>
        <v>6</v>
      </c>
      <c r="P210" s="33">
        <f>IFERROR(VLOOKUP(B210,'[1]1-BASE'!D$1:CB$65536,21,0),"")</f>
        <v>6</v>
      </c>
      <c r="Q210" s="34">
        <f>IFERROR(VLOOKUP(B210,'[1]1-BASE'!D$1:DA$65536,22,0),"")</f>
        <v>0</v>
      </c>
      <c r="R210" s="34">
        <f>IFERROR(VLOOKUP(B210,'[1]1-BASE'!D$1:DA$65536,23,0),"")</f>
        <v>0</v>
      </c>
      <c r="S210" s="34">
        <f>IFERROR(VLOOKUP(B210,'[1]1-BASE'!D$1:DA$65536,24,0),"")</f>
        <v>0</v>
      </c>
      <c r="T210" s="34">
        <f>IFERROR(VLOOKUP(B210,'[1]1-BASE'!D$1:DA$65536,25,0),"")</f>
        <v>0</v>
      </c>
      <c r="U210" s="34">
        <f>IFERROR(VLOOKUP(B210,'[1]1-BASE'!D$1:DA$65536,26,0),"")</f>
        <v>0</v>
      </c>
      <c r="V210" s="34">
        <f>IFERROR(VLOOKUP(B210,'[1]1-BASE'!D$1:DA$65536,27,0),"")</f>
        <v>0</v>
      </c>
      <c r="W210" s="34">
        <f>IFERROR(VLOOKUP(B210,'[1]1-BASE'!D$1:DA$65536,28,0),"")</f>
        <v>0</v>
      </c>
      <c r="X210" s="34">
        <f>IFERROR(VLOOKUP(B210,'[1]1-BASE'!D$1:DA$65536,29,0),"")</f>
        <v>0</v>
      </c>
      <c r="Y210" s="34">
        <f>IFERROR(VLOOKUP(B210,'[1]1-BASE'!D$1:DA$65536,30,0),"")</f>
        <v>0</v>
      </c>
      <c r="Z210" s="34">
        <f>IFERROR(VLOOKUP(B210,'[1]1-BASE'!D$1:DA$65536,31,0),"")</f>
        <v>0</v>
      </c>
      <c r="AA210" s="34">
        <f>IFERROR(VLOOKUP(B210,'[1]1-BASE'!D$1:DA$65536,32,0),"")</f>
        <v>0</v>
      </c>
      <c r="AB210" s="34">
        <f>IFERROR(VLOOKUP(B210,'[1]1-BASE'!D$1:DA$65536,33,0),"")</f>
        <v>0</v>
      </c>
      <c r="AC210" s="34">
        <f>IFERROR(VLOOKUP(B210,'[1]1-BASE'!D$1:DA$65536,34,0),"")</f>
        <v>0</v>
      </c>
      <c r="AD210" s="34">
        <f>IFERROR(VLOOKUP(B210,'[1]1-BASE'!D$1:DA$65536,35,0),"")</f>
        <v>0</v>
      </c>
      <c r="AE210" s="34">
        <f>IFERROR(VLOOKUP(B210,'[1]1-BASE'!D$1:DA$65536,36,0),"")</f>
        <v>0</v>
      </c>
      <c r="AF210" s="34">
        <f>IFERROR(VLOOKUP(B210,'[1]1-BASE'!D$1:DA$65536,37,0),"")</f>
        <v>0</v>
      </c>
      <c r="AG210" s="34">
        <f>IFERROR(VLOOKUP(B210,'[1]1-BASE'!D$1:DA$65536,38,0),"")</f>
        <v>0</v>
      </c>
      <c r="AH210" s="34">
        <f>IFERROR(VLOOKUP(B210,'[1]1-BASE'!D$1:DA$65536,39,0),"")</f>
        <v>0</v>
      </c>
      <c r="AI210" s="34">
        <f>IFERROR(VLOOKUP(B210,'[1]1-BASE'!D$1:DA$65536,40,0),"")</f>
        <v>0</v>
      </c>
      <c r="AJ210" s="34">
        <f>IFERROR(VLOOKUP(B210,'[1]1-BASE'!D$1:DA$65536,41,0),"")</f>
        <v>0</v>
      </c>
      <c r="AK210" s="34">
        <f>IFERROR(VLOOKUP(B210,'[1]1-BASE'!D$1:DA$65536,42,0),"")</f>
        <v>0</v>
      </c>
      <c r="AL210" s="34">
        <f>IFERROR(VLOOKUP(B210,'[1]1-BASE'!D$1:DA$65536,43,0),"")</f>
        <v>0</v>
      </c>
      <c r="AM210" s="34">
        <f>IFERROR(VLOOKUP(B210,'[1]1-BASE'!D$1:DA$65536,44,0),"")</f>
        <v>0</v>
      </c>
      <c r="AN210" s="34">
        <f>IFERROR(VLOOKUP(B210,'[1]1-BASE'!D$1:DA$65536,45,0),"")</f>
        <v>0</v>
      </c>
      <c r="AO210" s="34">
        <f>IFERROR(VLOOKUP(B210,'[1]1-BASE'!D$1:DA$65536,46,0),"")</f>
        <v>0</v>
      </c>
      <c r="AP210" s="34">
        <f>IFERROR(VLOOKUP(B210,'[1]1-BASE'!D$1:DA$65536,47,0),"")</f>
        <v>0</v>
      </c>
      <c r="AQ210" s="34">
        <f>IFERROR(VLOOKUP(B210,'[1]1-BASE'!D$1:DA$65536,48,0),"")</f>
        <v>0</v>
      </c>
      <c r="AR210" s="34">
        <f>IFERROR(VLOOKUP(B210,'[1]1-BASE'!D$1:DA$65536,49,0),"")</f>
        <v>0</v>
      </c>
      <c r="AS210" s="34">
        <f>IFERROR(VLOOKUP(B210,'[1]1-BASE'!D$1:DA$65536,50,0),"")</f>
        <v>0</v>
      </c>
      <c r="AT210" s="34">
        <f>IFERROR(VLOOKUP(B210,'[1]1-BASE'!D$1:DA$65536,51,0),"")</f>
        <v>0</v>
      </c>
      <c r="AU210" s="34">
        <f>IFERROR(VLOOKUP(B210,'[1]1-BASE'!D$1:DA$65536,52,0),"")</f>
        <v>0</v>
      </c>
      <c r="AV210" s="34">
        <f>IFERROR(VLOOKUP(B210,'[1]1-BASE'!D$1:DA$65536,53,0),"")</f>
        <v>0</v>
      </c>
      <c r="AW210" s="34">
        <f>IFERROR(VLOOKUP(B210,'[1]1-BASE'!D$1:DA$65536,54,0),"")</f>
        <v>0</v>
      </c>
      <c r="AX210" s="34">
        <f>IFERROR(VLOOKUP(B210,'[1]1-BASE'!D$1:DA$65536,55,0),"")</f>
        <v>0</v>
      </c>
      <c r="AY210" s="34">
        <f>IFERROR(VLOOKUP(B210,'[1]1-BASE'!D$1:DA$65536,87,0),"")</f>
        <v>0</v>
      </c>
      <c r="AZ210" s="34">
        <f>IFERROR(VLOOKUP(B210,'[1]1-BASE'!D$1:DA$65536,86,0),"")</f>
        <v>0</v>
      </c>
      <c r="BA210" s="34">
        <f>IFERROR(VLOOKUP(B210,'[1]1-BASE'!D$1:DA$65536,76,0),"")</f>
        <v>0</v>
      </c>
      <c r="BB210" s="34">
        <f>IFERROR(VLOOKUP(B210,'[1]1-BASE'!D$1:DA$65536,77,0),"")</f>
        <v>0</v>
      </c>
      <c r="BC210" s="34">
        <f>IFERROR(VLOOKUP(B210,'[1]1-BASE'!D$1:DA$65536,78,0),"")</f>
        <v>0</v>
      </c>
      <c r="BD210" s="34">
        <f>IFERROR(VLOOKUP(B210,'[1]1-BASE'!D$1:DA$65536,79,0),"")</f>
        <v>0</v>
      </c>
      <c r="BE210" s="34">
        <f>IFERROR(VLOOKUP(B210,'[1]1-BASE'!D$1:DA$65536,80,0),"")</f>
        <v>0</v>
      </c>
      <c r="BF210" s="34">
        <f>IFERROR(VLOOKUP(B210,'[1]1-BASE'!D$1:DA$65536,83,0),"")</f>
        <v>0</v>
      </c>
      <c r="BG210" s="34">
        <f>IFERROR(VLOOKUP(B210,'[1]1-BASE'!D$1:DA$65536,84,0),"")</f>
        <v>0</v>
      </c>
      <c r="BH210" s="34">
        <f>IFERROR(VLOOKUP(B210,'[1]1-BASE'!D$1:DA$65536,81,0),"")</f>
        <v>0</v>
      </c>
      <c r="BI210" s="34">
        <f>IFERROR(VLOOKUP(B210,'[1]1-BASE'!D$1:DA$65536,85,0),"")</f>
        <v>0</v>
      </c>
      <c r="BJ210" s="34">
        <f>IFERROR(VLOOKUP(B210,'[1]1-BASE'!D$1:DA$65536,56,0),"")</f>
        <v>0</v>
      </c>
      <c r="BK210" s="34">
        <f>IFERROR(VLOOKUP(B210,'[1]1-BASE'!D$1:DA$65536,58,0),"")</f>
        <v>4</v>
      </c>
      <c r="BL210" s="34">
        <f>IFERROR(VLOOKUP(B210,'[1]1-BASE'!D$1:DA$65536,59,0),"")</f>
        <v>2</v>
      </c>
      <c r="BM210" s="34">
        <f>IFERROR(VLOOKUP(B210,'[1]1-BASE'!D$1:DA$65536,61,0),"")</f>
        <v>0</v>
      </c>
      <c r="BN210" s="34">
        <f>IFERROR(VLOOKUP(B210,'[1]1-BASE'!D$1:DA$65536,63,0),"")</f>
        <v>0</v>
      </c>
      <c r="BO210" s="34">
        <f>IFERROR(VLOOKUP(B210,'[1]1-BASE'!D$1:DA$65536,65,0),"")</f>
        <v>0</v>
      </c>
      <c r="BP210" s="34">
        <f>IFERROR(VLOOKUP(B210,'[1]1-BASE'!D$1:DA$65536,57,0),"")</f>
        <v>0</v>
      </c>
      <c r="BQ210" s="34">
        <f>IFERROR(VLOOKUP(B210,'[1]1-BASE'!D$1:DA$65536,60,0),"")</f>
        <v>0</v>
      </c>
      <c r="BR210" s="34">
        <f>IFERROR(VLOOKUP(B210,'[1]1-BASE'!D$1:DA$65536,62,0),"")</f>
        <v>0</v>
      </c>
      <c r="BS210" s="34">
        <f>IFERROR(VLOOKUP(B210,'[1]1-BASE'!D$1:DA$65536,64,0),"")</f>
        <v>0</v>
      </c>
      <c r="BT210" s="34">
        <f>IFERROR(VLOOKUP(B210,'[1]1-BASE'!D$1:DA$65536,66,0),"")</f>
        <v>0</v>
      </c>
      <c r="BU210" s="34">
        <f>IFERROR(VLOOKUP(B210,'[1]1-BASE'!D$1:DA$65536,67,0),"")</f>
        <v>0</v>
      </c>
      <c r="BV210" s="34">
        <f>IFERROR(VLOOKUP(B210,'[1]1-BASE'!D$1:DA$65536,68,0),"")</f>
        <v>0</v>
      </c>
      <c r="BW210" s="34">
        <f>IFERROR(VLOOKUP(B210,'[1]1-BASE'!D$1:DA$65536,69,0),"")</f>
        <v>0</v>
      </c>
      <c r="BX210" s="34">
        <f>IFERROR(VLOOKUP(B210,'[1]1-BASE'!D$1:DA$65536,70,0),"")</f>
        <v>0</v>
      </c>
      <c r="BY210" s="34">
        <f>IFERROR(VLOOKUP(B210,'[1]1-BASE'!D$1:DA$65536,71,0),"")</f>
        <v>0</v>
      </c>
      <c r="BZ210" s="34">
        <f>IFERROR(VLOOKUP(B210,'[1]1-BASE'!D$1:DA$65536,72,0),"")</f>
        <v>0</v>
      </c>
      <c r="CA210" s="34">
        <f>IFERROR(VLOOKUP(B210,'[1]1-BASE'!D$1:DA$65536,73,0),"")</f>
        <v>0</v>
      </c>
      <c r="CB210" s="34">
        <f>IFERROR(VLOOKUP(B210,'[1]1-BASE'!D$1:DA$65536,74,0),"")</f>
        <v>0</v>
      </c>
      <c r="CC210" s="34">
        <f>IFERROR(VLOOKUP(B210,'[1]1-BASE'!D$1:DA$65536,75,0),"")</f>
        <v>0</v>
      </c>
      <c r="CD210" s="34">
        <f>IFERROR(VLOOKUP(B210,'[1]1-BASE'!D$1:DA$65536,82,0),"")</f>
        <v>0</v>
      </c>
    </row>
    <row r="211" spans="1:82" s="35" customFormat="1" ht="75" customHeight="1">
      <c r="A211" s="27"/>
      <c r="B211" s="28" t="s">
        <v>314</v>
      </c>
      <c r="C211" s="29" t="str">
        <f>IFERROR(VLOOKUP(B211,'[1]1-BASE'!D$1:CB$65536,2,0),"")</f>
        <v>304N870</v>
      </c>
      <c r="D211" s="29" t="str">
        <f>IFERROR(VLOOKUP(B211,'[1]1-BASE'!D$1:CB$65536,3,0),"")</f>
        <v>KAD TKS</v>
      </c>
      <c r="E211" s="29" t="str">
        <f>IFERROR(VLOOKUP(B211,'[1]1-BASE'!D$1:CB$65536,4,0),"")</f>
        <v>904</v>
      </c>
      <c r="F211" s="29" t="str">
        <f>IFERROR(VLOOKUP(B211,'[1]1-BASE'!D$1:CB$65536,5,0),"")</f>
        <v>BLACK/GREY MD MEL</v>
      </c>
      <c r="G211" s="27" t="str">
        <f>IFERROR(VLOOKUP(B211,'[1]1-BASE'!D$1:CB$65536,15,0),"")</f>
        <v>ETE 2019</v>
      </c>
      <c r="H211" s="27" t="str">
        <f>IFERROR(VLOOKUP(B211,'[1]1-BASE'!D$1:CB$65536,17,0),"")</f>
        <v>KID</v>
      </c>
      <c r="I211" s="30">
        <f>IFERROR(VLOOKUP(B211,'[1]1-BASE'!D$1:CB$65536,7,0),"")</f>
        <v>0</v>
      </c>
      <c r="J211" s="31">
        <f t="shared" si="6"/>
        <v>0</v>
      </c>
      <c r="K211" s="30">
        <f>IFERROR(VLOOKUP(B211,'[1]1-BASE'!D$1:CB$65536,8,0),"")</f>
        <v>55</v>
      </c>
      <c r="L211" s="31">
        <f t="shared" si="7"/>
        <v>27.5</v>
      </c>
      <c r="M211" s="29" t="str">
        <f>IFERROR(VLOOKUP(B211,'[1]1-BASE'!D$1:CB$65536,18,0),"")</f>
        <v>(vide)</v>
      </c>
      <c r="N211" s="32" t="str">
        <f>IFERROR(VLOOKUP(B211,'[1]1-BASE'!D$1:CB$65536,19,0),"")</f>
        <v>PCS</v>
      </c>
      <c r="O211" s="32">
        <f>IFERROR(VLOOKUP(B211,'[1]1-BASE'!D$1:CB$65536,20,0),"")</f>
        <v>23</v>
      </c>
      <c r="P211" s="33">
        <f>IFERROR(VLOOKUP(B211,'[1]1-BASE'!D$1:CB$65536,21,0),"")</f>
        <v>23</v>
      </c>
      <c r="Q211" s="34">
        <f>IFERROR(VLOOKUP(B211,'[1]1-BASE'!D$1:DA$65536,22,0),"")</f>
        <v>0</v>
      </c>
      <c r="R211" s="34">
        <f>IFERROR(VLOOKUP(B211,'[1]1-BASE'!D$1:DA$65536,23,0),"")</f>
        <v>0</v>
      </c>
      <c r="S211" s="34">
        <f>IFERROR(VLOOKUP(B211,'[1]1-BASE'!D$1:DA$65536,24,0),"")</f>
        <v>0</v>
      </c>
      <c r="T211" s="34">
        <f>IFERROR(VLOOKUP(B211,'[1]1-BASE'!D$1:DA$65536,25,0),"")</f>
        <v>0</v>
      </c>
      <c r="U211" s="34">
        <f>IFERROR(VLOOKUP(B211,'[1]1-BASE'!D$1:DA$65536,26,0),"")</f>
        <v>0</v>
      </c>
      <c r="V211" s="34">
        <f>IFERROR(VLOOKUP(B211,'[1]1-BASE'!D$1:DA$65536,27,0),"")</f>
        <v>0</v>
      </c>
      <c r="W211" s="34">
        <f>IFERROR(VLOOKUP(B211,'[1]1-BASE'!D$1:DA$65536,28,0),"")</f>
        <v>0</v>
      </c>
      <c r="X211" s="34">
        <f>IFERROR(VLOOKUP(B211,'[1]1-BASE'!D$1:DA$65536,29,0),"")</f>
        <v>0</v>
      </c>
      <c r="Y211" s="34">
        <f>IFERROR(VLOOKUP(B211,'[1]1-BASE'!D$1:DA$65536,30,0),"")</f>
        <v>0</v>
      </c>
      <c r="Z211" s="34">
        <f>IFERROR(VLOOKUP(B211,'[1]1-BASE'!D$1:DA$65536,31,0),"")</f>
        <v>0</v>
      </c>
      <c r="AA211" s="34">
        <f>IFERROR(VLOOKUP(B211,'[1]1-BASE'!D$1:DA$65536,32,0),"")</f>
        <v>0</v>
      </c>
      <c r="AB211" s="34">
        <f>IFERROR(VLOOKUP(B211,'[1]1-BASE'!D$1:DA$65536,33,0),"")</f>
        <v>0</v>
      </c>
      <c r="AC211" s="34">
        <f>IFERROR(VLOOKUP(B211,'[1]1-BASE'!D$1:DA$65536,34,0),"")</f>
        <v>0</v>
      </c>
      <c r="AD211" s="34">
        <f>IFERROR(VLOOKUP(B211,'[1]1-BASE'!D$1:DA$65536,35,0),"")</f>
        <v>0</v>
      </c>
      <c r="AE211" s="34">
        <f>IFERROR(VLOOKUP(B211,'[1]1-BASE'!D$1:DA$65536,36,0),"")</f>
        <v>0</v>
      </c>
      <c r="AF211" s="34">
        <f>IFERROR(VLOOKUP(B211,'[1]1-BASE'!D$1:DA$65536,37,0),"")</f>
        <v>0</v>
      </c>
      <c r="AG211" s="34">
        <f>IFERROR(VLOOKUP(B211,'[1]1-BASE'!D$1:DA$65536,38,0),"")</f>
        <v>0</v>
      </c>
      <c r="AH211" s="34">
        <f>IFERROR(VLOOKUP(B211,'[1]1-BASE'!D$1:DA$65536,39,0),"")</f>
        <v>0</v>
      </c>
      <c r="AI211" s="34">
        <f>IFERROR(VLOOKUP(B211,'[1]1-BASE'!D$1:DA$65536,40,0),"")</f>
        <v>0</v>
      </c>
      <c r="AJ211" s="34">
        <f>IFERROR(VLOOKUP(B211,'[1]1-BASE'!D$1:DA$65536,41,0),"")</f>
        <v>0</v>
      </c>
      <c r="AK211" s="34">
        <f>IFERROR(VLOOKUP(B211,'[1]1-BASE'!D$1:DA$65536,42,0),"")</f>
        <v>0</v>
      </c>
      <c r="AL211" s="34">
        <f>IFERROR(VLOOKUP(B211,'[1]1-BASE'!D$1:DA$65536,43,0),"")</f>
        <v>0</v>
      </c>
      <c r="AM211" s="34">
        <f>IFERROR(VLOOKUP(B211,'[1]1-BASE'!D$1:DA$65536,44,0),"")</f>
        <v>0</v>
      </c>
      <c r="AN211" s="34">
        <f>IFERROR(VLOOKUP(B211,'[1]1-BASE'!D$1:DA$65536,45,0),"")</f>
        <v>0</v>
      </c>
      <c r="AO211" s="34">
        <f>IFERROR(VLOOKUP(B211,'[1]1-BASE'!D$1:DA$65536,46,0),"")</f>
        <v>0</v>
      </c>
      <c r="AP211" s="34">
        <f>IFERROR(VLOOKUP(B211,'[1]1-BASE'!D$1:DA$65536,47,0),"")</f>
        <v>0</v>
      </c>
      <c r="AQ211" s="34">
        <f>IFERROR(VLOOKUP(B211,'[1]1-BASE'!D$1:DA$65536,48,0),"")</f>
        <v>0</v>
      </c>
      <c r="AR211" s="34">
        <f>IFERROR(VLOOKUP(B211,'[1]1-BASE'!D$1:DA$65536,49,0),"")</f>
        <v>0</v>
      </c>
      <c r="AS211" s="34">
        <f>IFERROR(VLOOKUP(B211,'[1]1-BASE'!D$1:DA$65536,50,0),"")</f>
        <v>0</v>
      </c>
      <c r="AT211" s="34">
        <f>IFERROR(VLOOKUP(B211,'[1]1-BASE'!D$1:DA$65536,51,0),"")</f>
        <v>0</v>
      </c>
      <c r="AU211" s="34">
        <f>IFERROR(VLOOKUP(B211,'[1]1-BASE'!D$1:DA$65536,52,0),"")</f>
        <v>0</v>
      </c>
      <c r="AV211" s="34">
        <f>IFERROR(VLOOKUP(B211,'[1]1-BASE'!D$1:DA$65536,53,0),"")</f>
        <v>0</v>
      </c>
      <c r="AW211" s="34">
        <f>IFERROR(VLOOKUP(B211,'[1]1-BASE'!D$1:DA$65536,54,0),"")</f>
        <v>0</v>
      </c>
      <c r="AX211" s="34">
        <f>IFERROR(VLOOKUP(B211,'[1]1-BASE'!D$1:DA$65536,55,0),"")</f>
        <v>0</v>
      </c>
      <c r="AY211" s="34">
        <f>IFERROR(VLOOKUP(B211,'[1]1-BASE'!D$1:DA$65536,87,0),"")</f>
        <v>0</v>
      </c>
      <c r="AZ211" s="34">
        <f>IFERROR(VLOOKUP(B211,'[1]1-BASE'!D$1:DA$65536,86,0),"")</f>
        <v>0</v>
      </c>
      <c r="BA211" s="34">
        <f>IFERROR(VLOOKUP(B211,'[1]1-BASE'!D$1:DA$65536,76,0),"")</f>
        <v>0</v>
      </c>
      <c r="BB211" s="34">
        <f>IFERROR(VLOOKUP(B211,'[1]1-BASE'!D$1:DA$65536,77,0),"")</f>
        <v>0</v>
      </c>
      <c r="BC211" s="34">
        <f>IFERROR(VLOOKUP(B211,'[1]1-BASE'!D$1:DA$65536,78,0),"")</f>
        <v>0</v>
      </c>
      <c r="BD211" s="34">
        <f>IFERROR(VLOOKUP(B211,'[1]1-BASE'!D$1:DA$65536,79,0),"")</f>
        <v>0</v>
      </c>
      <c r="BE211" s="34">
        <f>IFERROR(VLOOKUP(B211,'[1]1-BASE'!D$1:DA$65536,80,0),"")</f>
        <v>0</v>
      </c>
      <c r="BF211" s="34">
        <f>IFERROR(VLOOKUP(B211,'[1]1-BASE'!D$1:DA$65536,83,0),"")</f>
        <v>0</v>
      </c>
      <c r="BG211" s="34">
        <f>IFERROR(VLOOKUP(B211,'[1]1-BASE'!D$1:DA$65536,84,0),"")</f>
        <v>0</v>
      </c>
      <c r="BH211" s="34">
        <f>IFERROR(VLOOKUP(B211,'[1]1-BASE'!D$1:DA$65536,81,0),"")</f>
        <v>0</v>
      </c>
      <c r="BI211" s="34">
        <f>IFERROR(VLOOKUP(B211,'[1]1-BASE'!D$1:DA$65536,85,0),"")</f>
        <v>0</v>
      </c>
      <c r="BJ211" s="34">
        <f>IFERROR(VLOOKUP(B211,'[1]1-BASE'!D$1:DA$65536,56,0),"")</f>
        <v>5</v>
      </c>
      <c r="BK211" s="34">
        <f>IFERROR(VLOOKUP(B211,'[1]1-BASE'!D$1:DA$65536,58,0),"")</f>
        <v>7</v>
      </c>
      <c r="BL211" s="34">
        <f>IFERROR(VLOOKUP(B211,'[1]1-BASE'!D$1:DA$65536,59,0),"")</f>
        <v>7</v>
      </c>
      <c r="BM211" s="34">
        <f>IFERROR(VLOOKUP(B211,'[1]1-BASE'!D$1:DA$65536,61,0),"")</f>
        <v>2</v>
      </c>
      <c r="BN211" s="34">
        <f>IFERROR(VLOOKUP(B211,'[1]1-BASE'!D$1:DA$65536,63,0),"")</f>
        <v>2</v>
      </c>
      <c r="BO211" s="34">
        <f>IFERROR(VLOOKUP(B211,'[1]1-BASE'!D$1:DA$65536,65,0),"")</f>
        <v>0</v>
      </c>
      <c r="BP211" s="34">
        <f>IFERROR(VLOOKUP(B211,'[1]1-BASE'!D$1:DA$65536,57,0),"")</f>
        <v>0</v>
      </c>
      <c r="BQ211" s="34">
        <f>IFERROR(VLOOKUP(B211,'[1]1-BASE'!D$1:DA$65536,60,0),"")</f>
        <v>0</v>
      </c>
      <c r="BR211" s="34">
        <f>IFERROR(VLOOKUP(B211,'[1]1-BASE'!D$1:DA$65536,62,0),"")</f>
        <v>0</v>
      </c>
      <c r="BS211" s="34">
        <f>IFERROR(VLOOKUP(B211,'[1]1-BASE'!D$1:DA$65536,64,0),"")</f>
        <v>0</v>
      </c>
      <c r="BT211" s="34">
        <f>IFERROR(VLOOKUP(B211,'[1]1-BASE'!D$1:DA$65536,66,0),"")</f>
        <v>0</v>
      </c>
      <c r="BU211" s="34">
        <f>IFERROR(VLOOKUP(B211,'[1]1-BASE'!D$1:DA$65536,67,0),"")</f>
        <v>0</v>
      </c>
      <c r="BV211" s="34">
        <f>IFERROR(VLOOKUP(B211,'[1]1-BASE'!D$1:DA$65536,68,0),"")</f>
        <v>0</v>
      </c>
      <c r="BW211" s="34">
        <f>IFERROR(VLOOKUP(B211,'[1]1-BASE'!D$1:DA$65536,69,0),"")</f>
        <v>0</v>
      </c>
      <c r="BX211" s="34">
        <f>IFERROR(VLOOKUP(B211,'[1]1-BASE'!D$1:DA$65536,70,0),"")</f>
        <v>0</v>
      </c>
      <c r="BY211" s="34">
        <f>IFERROR(VLOOKUP(B211,'[1]1-BASE'!D$1:DA$65536,71,0),"")</f>
        <v>0</v>
      </c>
      <c r="BZ211" s="34">
        <f>IFERROR(VLOOKUP(B211,'[1]1-BASE'!D$1:DA$65536,72,0),"")</f>
        <v>0</v>
      </c>
      <c r="CA211" s="34">
        <f>IFERROR(VLOOKUP(B211,'[1]1-BASE'!D$1:DA$65536,73,0),"")</f>
        <v>0</v>
      </c>
      <c r="CB211" s="34">
        <f>IFERROR(VLOOKUP(B211,'[1]1-BASE'!D$1:DA$65536,74,0),"")</f>
        <v>0</v>
      </c>
      <c r="CC211" s="34">
        <f>IFERROR(VLOOKUP(B211,'[1]1-BASE'!D$1:DA$65536,75,0),"")</f>
        <v>0</v>
      </c>
      <c r="CD211" s="34">
        <f>IFERROR(VLOOKUP(B211,'[1]1-BASE'!D$1:DA$65536,82,0),"")</f>
        <v>0</v>
      </c>
    </row>
    <row r="212" spans="1:82" s="35" customFormat="1" ht="75" customHeight="1">
      <c r="A212" s="27"/>
      <c r="B212" s="28" t="s">
        <v>315</v>
      </c>
      <c r="C212" s="29" t="str">
        <f>IFERROR(VLOOKUP(B212,'[1]1-BASE'!D$1:CB$65536,2,0),"")</f>
        <v>304N870</v>
      </c>
      <c r="D212" s="29" t="str">
        <f>IFERROR(VLOOKUP(B212,'[1]1-BASE'!D$1:CB$65536,3,0),"")</f>
        <v>KAD TKS</v>
      </c>
      <c r="E212" s="29" t="str">
        <f>IFERROR(VLOOKUP(B212,'[1]1-BASE'!D$1:CB$65536,4,0),"")</f>
        <v>913</v>
      </c>
      <c r="F212" s="29" t="str">
        <f>IFERROR(VLOOKUP(B212,'[1]1-BASE'!D$1:CB$65536,5,0),"")</f>
        <v>GREY MD MEL/WHITE MEL</v>
      </c>
      <c r="G212" s="27" t="str">
        <f>IFERROR(VLOOKUP(B212,'[1]1-BASE'!D$1:CB$65536,15,0),"")</f>
        <v>ETE 2019</v>
      </c>
      <c r="H212" s="27" t="str">
        <f>IFERROR(VLOOKUP(B212,'[1]1-BASE'!D$1:CB$65536,17,0),"")</f>
        <v>KID</v>
      </c>
      <c r="I212" s="30">
        <f>IFERROR(VLOOKUP(B212,'[1]1-BASE'!D$1:CB$65536,7,0),"")</f>
        <v>0</v>
      </c>
      <c r="J212" s="31">
        <f t="shared" si="6"/>
        <v>0</v>
      </c>
      <c r="K212" s="30">
        <f>IFERROR(VLOOKUP(B212,'[1]1-BASE'!D$1:CB$65536,8,0),"")</f>
        <v>55</v>
      </c>
      <c r="L212" s="31">
        <f t="shared" si="7"/>
        <v>27.5</v>
      </c>
      <c r="M212" s="29" t="str">
        <f>IFERROR(VLOOKUP(B212,'[1]1-BASE'!D$1:CB$65536,18,0),"")</f>
        <v>(vide)</v>
      </c>
      <c r="N212" s="32" t="str">
        <f>IFERROR(VLOOKUP(B212,'[1]1-BASE'!D$1:CB$65536,19,0),"")</f>
        <v>PCS</v>
      </c>
      <c r="O212" s="32">
        <f>IFERROR(VLOOKUP(B212,'[1]1-BASE'!D$1:CB$65536,20,0),"")</f>
        <v>20</v>
      </c>
      <c r="P212" s="33">
        <f>IFERROR(VLOOKUP(B212,'[1]1-BASE'!D$1:CB$65536,21,0),"")</f>
        <v>20</v>
      </c>
      <c r="Q212" s="34">
        <f>IFERROR(VLOOKUP(B212,'[1]1-BASE'!D$1:DA$65536,22,0),"")</f>
        <v>0</v>
      </c>
      <c r="R212" s="34">
        <f>IFERROR(VLOOKUP(B212,'[1]1-BASE'!D$1:DA$65536,23,0),"")</f>
        <v>0</v>
      </c>
      <c r="S212" s="34">
        <f>IFERROR(VLOOKUP(B212,'[1]1-BASE'!D$1:DA$65536,24,0),"")</f>
        <v>0</v>
      </c>
      <c r="T212" s="34">
        <f>IFERROR(VLOOKUP(B212,'[1]1-BASE'!D$1:DA$65536,25,0),"")</f>
        <v>0</v>
      </c>
      <c r="U212" s="34">
        <f>IFERROR(VLOOKUP(B212,'[1]1-BASE'!D$1:DA$65536,26,0),"")</f>
        <v>0</v>
      </c>
      <c r="V212" s="34">
        <f>IFERROR(VLOOKUP(B212,'[1]1-BASE'!D$1:DA$65536,27,0),"")</f>
        <v>0</v>
      </c>
      <c r="W212" s="34">
        <f>IFERROR(VLOOKUP(B212,'[1]1-BASE'!D$1:DA$65536,28,0),"")</f>
        <v>0</v>
      </c>
      <c r="X212" s="34">
        <f>IFERROR(VLOOKUP(B212,'[1]1-BASE'!D$1:DA$65536,29,0),"")</f>
        <v>0</v>
      </c>
      <c r="Y212" s="34">
        <f>IFERROR(VLOOKUP(B212,'[1]1-BASE'!D$1:DA$65536,30,0),"")</f>
        <v>0</v>
      </c>
      <c r="Z212" s="34">
        <f>IFERROR(VLOOKUP(B212,'[1]1-BASE'!D$1:DA$65536,31,0),"")</f>
        <v>0</v>
      </c>
      <c r="AA212" s="34">
        <f>IFERROR(VLOOKUP(B212,'[1]1-BASE'!D$1:DA$65536,32,0),"")</f>
        <v>0</v>
      </c>
      <c r="AB212" s="34">
        <f>IFERROR(VLOOKUP(B212,'[1]1-BASE'!D$1:DA$65536,33,0),"")</f>
        <v>0</v>
      </c>
      <c r="AC212" s="34">
        <f>IFERROR(VLOOKUP(B212,'[1]1-BASE'!D$1:DA$65536,34,0),"")</f>
        <v>0</v>
      </c>
      <c r="AD212" s="34">
        <f>IFERROR(VLOOKUP(B212,'[1]1-BASE'!D$1:DA$65536,35,0),"")</f>
        <v>0</v>
      </c>
      <c r="AE212" s="34">
        <f>IFERROR(VLOOKUP(B212,'[1]1-BASE'!D$1:DA$65536,36,0),"")</f>
        <v>0</v>
      </c>
      <c r="AF212" s="34">
        <f>IFERROR(VLOOKUP(B212,'[1]1-BASE'!D$1:DA$65536,37,0),"")</f>
        <v>0</v>
      </c>
      <c r="AG212" s="34">
        <f>IFERROR(VLOOKUP(B212,'[1]1-BASE'!D$1:DA$65536,38,0),"")</f>
        <v>0</v>
      </c>
      <c r="AH212" s="34">
        <f>IFERROR(VLOOKUP(B212,'[1]1-BASE'!D$1:DA$65536,39,0),"")</f>
        <v>0</v>
      </c>
      <c r="AI212" s="34">
        <f>IFERROR(VLOOKUP(B212,'[1]1-BASE'!D$1:DA$65536,40,0),"")</f>
        <v>0</v>
      </c>
      <c r="AJ212" s="34">
        <f>IFERROR(VLOOKUP(B212,'[1]1-BASE'!D$1:DA$65536,41,0),"")</f>
        <v>0</v>
      </c>
      <c r="AK212" s="34">
        <f>IFERROR(VLOOKUP(B212,'[1]1-BASE'!D$1:DA$65536,42,0),"")</f>
        <v>0</v>
      </c>
      <c r="AL212" s="34">
        <f>IFERROR(VLOOKUP(B212,'[1]1-BASE'!D$1:DA$65536,43,0),"")</f>
        <v>0</v>
      </c>
      <c r="AM212" s="34">
        <f>IFERROR(VLOOKUP(B212,'[1]1-BASE'!D$1:DA$65536,44,0),"")</f>
        <v>0</v>
      </c>
      <c r="AN212" s="34">
        <f>IFERROR(VLOOKUP(B212,'[1]1-BASE'!D$1:DA$65536,45,0),"")</f>
        <v>0</v>
      </c>
      <c r="AO212" s="34">
        <f>IFERROR(VLOOKUP(B212,'[1]1-BASE'!D$1:DA$65536,46,0),"")</f>
        <v>0</v>
      </c>
      <c r="AP212" s="34">
        <f>IFERROR(VLOOKUP(B212,'[1]1-BASE'!D$1:DA$65536,47,0),"")</f>
        <v>0</v>
      </c>
      <c r="AQ212" s="34">
        <f>IFERROR(VLOOKUP(B212,'[1]1-BASE'!D$1:DA$65536,48,0),"")</f>
        <v>0</v>
      </c>
      <c r="AR212" s="34">
        <f>IFERROR(VLOOKUP(B212,'[1]1-BASE'!D$1:DA$65536,49,0),"")</f>
        <v>0</v>
      </c>
      <c r="AS212" s="34">
        <f>IFERROR(VLOOKUP(B212,'[1]1-BASE'!D$1:DA$65536,50,0),"")</f>
        <v>0</v>
      </c>
      <c r="AT212" s="34">
        <f>IFERROR(VLOOKUP(B212,'[1]1-BASE'!D$1:DA$65536,51,0),"")</f>
        <v>0</v>
      </c>
      <c r="AU212" s="34">
        <f>IFERROR(VLOOKUP(B212,'[1]1-BASE'!D$1:DA$65536,52,0),"")</f>
        <v>0</v>
      </c>
      <c r="AV212" s="34">
        <f>IFERROR(VLOOKUP(B212,'[1]1-BASE'!D$1:DA$65536,53,0),"")</f>
        <v>0</v>
      </c>
      <c r="AW212" s="34">
        <f>IFERROR(VLOOKUP(B212,'[1]1-BASE'!D$1:DA$65536,54,0),"")</f>
        <v>0</v>
      </c>
      <c r="AX212" s="34">
        <f>IFERROR(VLOOKUP(B212,'[1]1-BASE'!D$1:DA$65536,55,0),"")</f>
        <v>0</v>
      </c>
      <c r="AY212" s="34">
        <f>IFERROR(VLOOKUP(B212,'[1]1-BASE'!D$1:DA$65536,87,0),"")</f>
        <v>0</v>
      </c>
      <c r="AZ212" s="34">
        <f>IFERROR(VLOOKUP(B212,'[1]1-BASE'!D$1:DA$65536,86,0),"")</f>
        <v>0</v>
      </c>
      <c r="BA212" s="34">
        <f>IFERROR(VLOOKUP(B212,'[1]1-BASE'!D$1:DA$65536,76,0),"")</f>
        <v>0</v>
      </c>
      <c r="BB212" s="34">
        <f>IFERROR(VLOOKUP(B212,'[1]1-BASE'!D$1:DA$65536,77,0),"")</f>
        <v>0</v>
      </c>
      <c r="BC212" s="34">
        <f>IFERROR(VLOOKUP(B212,'[1]1-BASE'!D$1:DA$65536,78,0),"")</f>
        <v>0</v>
      </c>
      <c r="BD212" s="34">
        <f>IFERROR(VLOOKUP(B212,'[1]1-BASE'!D$1:DA$65536,79,0),"")</f>
        <v>0</v>
      </c>
      <c r="BE212" s="34">
        <f>IFERROR(VLOOKUP(B212,'[1]1-BASE'!D$1:DA$65536,80,0),"")</f>
        <v>0</v>
      </c>
      <c r="BF212" s="34">
        <f>IFERROR(VLOOKUP(B212,'[1]1-BASE'!D$1:DA$65536,83,0),"")</f>
        <v>0</v>
      </c>
      <c r="BG212" s="34">
        <f>IFERROR(VLOOKUP(B212,'[1]1-BASE'!D$1:DA$65536,84,0),"")</f>
        <v>0</v>
      </c>
      <c r="BH212" s="34">
        <f>IFERROR(VLOOKUP(B212,'[1]1-BASE'!D$1:DA$65536,81,0),"")</f>
        <v>0</v>
      </c>
      <c r="BI212" s="34">
        <f>IFERROR(VLOOKUP(B212,'[1]1-BASE'!D$1:DA$65536,85,0),"")</f>
        <v>0</v>
      </c>
      <c r="BJ212" s="34">
        <f>IFERROR(VLOOKUP(B212,'[1]1-BASE'!D$1:DA$65536,56,0),"")</f>
        <v>5</v>
      </c>
      <c r="BK212" s="34">
        <f>IFERROR(VLOOKUP(B212,'[1]1-BASE'!D$1:DA$65536,58,0),"")</f>
        <v>4</v>
      </c>
      <c r="BL212" s="34">
        <f>IFERROR(VLOOKUP(B212,'[1]1-BASE'!D$1:DA$65536,59,0),"")</f>
        <v>3</v>
      </c>
      <c r="BM212" s="34">
        <f>IFERROR(VLOOKUP(B212,'[1]1-BASE'!D$1:DA$65536,61,0),"")</f>
        <v>5</v>
      </c>
      <c r="BN212" s="34">
        <f>IFERROR(VLOOKUP(B212,'[1]1-BASE'!D$1:DA$65536,63,0),"")</f>
        <v>3</v>
      </c>
      <c r="BO212" s="34">
        <f>IFERROR(VLOOKUP(B212,'[1]1-BASE'!D$1:DA$65536,65,0),"")</f>
        <v>0</v>
      </c>
      <c r="BP212" s="34">
        <f>IFERROR(VLOOKUP(B212,'[1]1-BASE'!D$1:DA$65536,57,0),"")</f>
        <v>0</v>
      </c>
      <c r="BQ212" s="34">
        <f>IFERROR(VLOOKUP(B212,'[1]1-BASE'!D$1:DA$65536,60,0),"")</f>
        <v>0</v>
      </c>
      <c r="BR212" s="34">
        <f>IFERROR(VLOOKUP(B212,'[1]1-BASE'!D$1:DA$65536,62,0),"")</f>
        <v>0</v>
      </c>
      <c r="BS212" s="34">
        <f>IFERROR(VLOOKUP(B212,'[1]1-BASE'!D$1:DA$65536,64,0),"")</f>
        <v>0</v>
      </c>
      <c r="BT212" s="34">
        <f>IFERROR(VLOOKUP(B212,'[1]1-BASE'!D$1:DA$65536,66,0),"")</f>
        <v>0</v>
      </c>
      <c r="BU212" s="34">
        <f>IFERROR(VLOOKUP(B212,'[1]1-BASE'!D$1:DA$65536,67,0),"")</f>
        <v>0</v>
      </c>
      <c r="BV212" s="34">
        <f>IFERROR(VLOOKUP(B212,'[1]1-BASE'!D$1:DA$65536,68,0),"")</f>
        <v>0</v>
      </c>
      <c r="BW212" s="34">
        <f>IFERROR(VLOOKUP(B212,'[1]1-BASE'!D$1:DA$65536,69,0),"")</f>
        <v>0</v>
      </c>
      <c r="BX212" s="34">
        <f>IFERROR(VLOOKUP(B212,'[1]1-BASE'!D$1:DA$65536,70,0),"")</f>
        <v>0</v>
      </c>
      <c r="BY212" s="34">
        <f>IFERROR(VLOOKUP(B212,'[1]1-BASE'!D$1:DA$65536,71,0),"")</f>
        <v>0</v>
      </c>
      <c r="BZ212" s="34">
        <f>IFERROR(VLOOKUP(B212,'[1]1-BASE'!D$1:DA$65536,72,0),"")</f>
        <v>0</v>
      </c>
      <c r="CA212" s="34">
        <f>IFERROR(VLOOKUP(B212,'[1]1-BASE'!D$1:DA$65536,73,0),"")</f>
        <v>0</v>
      </c>
      <c r="CB212" s="34">
        <f>IFERROR(VLOOKUP(B212,'[1]1-BASE'!D$1:DA$65536,74,0),"")</f>
        <v>0</v>
      </c>
      <c r="CC212" s="34">
        <f>IFERROR(VLOOKUP(B212,'[1]1-BASE'!D$1:DA$65536,75,0),"")</f>
        <v>0</v>
      </c>
      <c r="CD212" s="34">
        <f>IFERROR(VLOOKUP(B212,'[1]1-BASE'!D$1:DA$65536,82,0),"")</f>
        <v>0</v>
      </c>
    </row>
    <row r="213" spans="1:82" s="35" customFormat="1" ht="75" customHeight="1">
      <c r="A213" s="27"/>
      <c r="B213" s="28" t="s">
        <v>316</v>
      </c>
      <c r="C213" s="29" t="str">
        <f>IFERROR(VLOOKUP(B213,'[1]1-BASE'!D$1:CB$65536,2,0),"")</f>
        <v>304N8B0</v>
      </c>
      <c r="D213" s="29" t="str">
        <f>IFERROR(VLOOKUP(B213,'[1]1-BASE'!D$1:CB$65536,3,0),"")</f>
        <v>KLARENCE PANTS</v>
      </c>
      <c r="E213" s="29" t="str">
        <f>IFERROR(VLOOKUP(B213,'[1]1-BASE'!D$1:CB$65536,4,0),"")</f>
        <v>005</v>
      </c>
      <c r="F213" s="29" t="str">
        <f>IFERROR(VLOOKUP(B213,'[1]1-BASE'!D$1:CB$65536,5,0),"")</f>
        <v>BLACK</v>
      </c>
      <c r="G213" s="27" t="str">
        <f>IFERROR(VLOOKUP(B213,'[1]1-BASE'!D$1:CB$65536,15,0),"")</f>
        <v>ETE 2019</v>
      </c>
      <c r="H213" s="27" t="str">
        <f>IFERROR(VLOOKUP(B213,'[1]1-BASE'!D$1:CB$65536,17,0),"")</f>
        <v>KID</v>
      </c>
      <c r="I213" s="30">
        <f>IFERROR(VLOOKUP(B213,'[1]1-BASE'!D$1:CB$65536,7,0),"")</f>
        <v>0</v>
      </c>
      <c r="J213" s="31">
        <f t="shared" si="6"/>
        <v>0</v>
      </c>
      <c r="K213" s="30">
        <f>IFERROR(VLOOKUP(B213,'[1]1-BASE'!D$1:CB$65536,8,0),"")</f>
        <v>35</v>
      </c>
      <c r="L213" s="31">
        <f t="shared" si="7"/>
        <v>17.5</v>
      </c>
      <c r="M213" s="29" t="str">
        <f>IFERROR(VLOOKUP(B213,'[1]1-BASE'!D$1:CB$65536,18,0),"")</f>
        <v>(vide)</v>
      </c>
      <c r="N213" s="32" t="str">
        <f>IFERROR(VLOOKUP(B213,'[1]1-BASE'!D$1:CB$65536,19,0),"")</f>
        <v>PCS</v>
      </c>
      <c r="O213" s="32">
        <f>IFERROR(VLOOKUP(B213,'[1]1-BASE'!D$1:CB$65536,20,0),"")</f>
        <v>11</v>
      </c>
      <c r="P213" s="33">
        <f>IFERROR(VLOOKUP(B213,'[1]1-BASE'!D$1:CB$65536,21,0),"")</f>
        <v>11</v>
      </c>
      <c r="Q213" s="34">
        <f>IFERROR(VLOOKUP(B213,'[1]1-BASE'!D$1:DA$65536,22,0),"")</f>
        <v>0</v>
      </c>
      <c r="R213" s="34">
        <f>IFERROR(VLOOKUP(B213,'[1]1-BASE'!D$1:DA$65536,23,0),"")</f>
        <v>0</v>
      </c>
      <c r="S213" s="34">
        <f>IFERROR(VLOOKUP(B213,'[1]1-BASE'!D$1:DA$65536,24,0),"")</f>
        <v>0</v>
      </c>
      <c r="T213" s="34">
        <f>IFERROR(VLOOKUP(B213,'[1]1-BASE'!D$1:DA$65536,25,0),"")</f>
        <v>0</v>
      </c>
      <c r="U213" s="34">
        <f>IFERROR(VLOOKUP(B213,'[1]1-BASE'!D$1:DA$65536,26,0),"")</f>
        <v>0</v>
      </c>
      <c r="V213" s="34">
        <f>IFERROR(VLOOKUP(B213,'[1]1-BASE'!D$1:DA$65536,27,0),"")</f>
        <v>0</v>
      </c>
      <c r="W213" s="34">
        <f>IFERROR(VLOOKUP(B213,'[1]1-BASE'!D$1:DA$65536,28,0),"")</f>
        <v>0</v>
      </c>
      <c r="X213" s="34">
        <f>IFERROR(VLOOKUP(B213,'[1]1-BASE'!D$1:DA$65536,29,0),"")</f>
        <v>0</v>
      </c>
      <c r="Y213" s="34">
        <f>IFERROR(VLOOKUP(B213,'[1]1-BASE'!D$1:DA$65536,30,0),"")</f>
        <v>0</v>
      </c>
      <c r="Z213" s="34">
        <f>IFERROR(VLOOKUP(B213,'[1]1-BASE'!D$1:DA$65536,31,0),"")</f>
        <v>0</v>
      </c>
      <c r="AA213" s="34">
        <f>IFERROR(VLOOKUP(B213,'[1]1-BASE'!D$1:DA$65536,32,0),"")</f>
        <v>0</v>
      </c>
      <c r="AB213" s="34">
        <f>IFERROR(VLOOKUP(B213,'[1]1-BASE'!D$1:DA$65536,33,0),"")</f>
        <v>0</v>
      </c>
      <c r="AC213" s="34">
        <f>IFERROR(VLOOKUP(B213,'[1]1-BASE'!D$1:DA$65536,34,0),"")</f>
        <v>0</v>
      </c>
      <c r="AD213" s="34">
        <f>IFERROR(VLOOKUP(B213,'[1]1-BASE'!D$1:DA$65536,35,0),"")</f>
        <v>0</v>
      </c>
      <c r="AE213" s="34">
        <f>IFERROR(VLOOKUP(B213,'[1]1-BASE'!D$1:DA$65536,36,0),"")</f>
        <v>0</v>
      </c>
      <c r="AF213" s="34">
        <f>IFERROR(VLOOKUP(B213,'[1]1-BASE'!D$1:DA$65536,37,0),"")</f>
        <v>0</v>
      </c>
      <c r="AG213" s="34">
        <f>IFERROR(VLOOKUP(B213,'[1]1-BASE'!D$1:DA$65536,38,0),"")</f>
        <v>0</v>
      </c>
      <c r="AH213" s="34">
        <f>IFERROR(VLOOKUP(B213,'[1]1-BASE'!D$1:DA$65536,39,0),"")</f>
        <v>0</v>
      </c>
      <c r="AI213" s="34">
        <f>IFERROR(VLOOKUP(B213,'[1]1-BASE'!D$1:DA$65536,40,0),"")</f>
        <v>0</v>
      </c>
      <c r="AJ213" s="34">
        <f>IFERROR(VLOOKUP(B213,'[1]1-BASE'!D$1:DA$65536,41,0),"")</f>
        <v>0</v>
      </c>
      <c r="AK213" s="34">
        <f>IFERROR(VLOOKUP(B213,'[1]1-BASE'!D$1:DA$65536,42,0),"")</f>
        <v>0</v>
      </c>
      <c r="AL213" s="34">
        <f>IFERROR(VLOOKUP(B213,'[1]1-BASE'!D$1:DA$65536,43,0),"")</f>
        <v>0</v>
      </c>
      <c r="AM213" s="34">
        <f>IFERROR(VLOOKUP(B213,'[1]1-BASE'!D$1:DA$65536,44,0),"")</f>
        <v>0</v>
      </c>
      <c r="AN213" s="34">
        <f>IFERROR(VLOOKUP(B213,'[1]1-BASE'!D$1:DA$65536,45,0),"")</f>
        <v>0</v>
      </c>
      <c r="AO213" s="34">
        <f>IFERROR(VLOOKUP(B213,'[1]1-BASE'!D$1:DA$65536,46,0),"")</f>
        <v>0</v>
      </c>
      <c r="AP213" s="34">
        <f>IFERROR(VLOOKUP(B213,'[1]1-BASE'!D$1:DA$65536,47,0),"")</f>
        <v>0</v>
      </c>
      <c r="AQ213" s="34">
        <f>IFERROR(VLOOKUP(B213,'[1]1-BASE'!D$1:DA$65536,48,0),"")</f>
        <v>0</v>
      </c>
      <c r="AR213" s="34">
        <f>IFERROR(VLOOKUP(B213,'[1]1-BASE'!D$1:DA$65536,49,0),"")</f>
        <v>0</v>
      </c>
      <c r="AS213" s="34">
        <f>IFERROR(VLOOKUP(B213,'[1]1-BASE'!D$1:DA$65536,50,0),"")</f>
        <v>0</v>
      </c>
      <c r="AT213" s="34">
        <f>IFERROR(VLOOKUP(B213,'[1]1-BASE'!D$1:DA$65536,51,0),"")</f>
        <v>0</v>
      </c>
      <c r="AU213" s="34">
        <f>IFERROR(VLOOKUP(B213,'[1]1-BASE'!D$1:DA$65536,52,0),"")</f>
        <v>0</v>
      </c>
      <c r="AV213" s="34">
        <f>IFERROR(VLOOKUP(B213,'[1]1-BASE'!D$1:DA$65536,53,0),"")</f>
        <v>0</v>
      </c>
      <c r="AW213" s="34">
        <f>IFERROR(VLOOKUP(B213,'[1]1-BASE'!D$1:DA$65536,54,0),"")</f>
        <v>0</v>
      </c>
      <c r="AX213" s="34">
        <f>IFERROR(VLOOKUP(B213,'[1]1-BASE'!D$1:DA$65536,55,0),"")</f>
        <v>0</v>
      </c>
      <c r="AY213" s="34">
        <f>IFERROR(VLOOKUP(B213,'[1]1-BASE'!D$1:DA$65536,87,0),"")</f>
        <v>0</v>
      </c>
      <c r="AZ213" s="34">
        <f>IFERROR(VLOOKUP(B213,'[1]1-BASE'!D$1:DA$65536,86,0),"")</f>
        <v>0</v>
      </c>
      <c r="BA213" s="34">
        <f>IFERROR(VLOOKUP(B213,'[1]1-BASE'!D$1:DA$65536,76,0),"")</f>
        <v>0</v>
      </c>
      <c r="BB213" s="34">
        <f>IFERROR(VLOOKUP(B213,'[1]1-BASE'!D$1:DA$65536,77,0),"")</f>
        <v>0</v>
      </c>
      <c r="BC213" s="34">
        <f>IFERROR(VLOOKUP(B213,'[1]1-BASE'!D$1:DA$65536,78,0),"")</f>
        <v>0</v>
      </c>
      <c r="BD213" s="34">
        <f>IFERROR(VLOOKUP(B213,'[1]1-BASE'!D$1:DA$65536,79,0),"")</f>
        <v>0</v>
      </c>
      <c r="BE213" s="34">
        <f>IFERROR(VLOOKUP(B213,'[1]1-BASE'!D$1:DA$65536,80,0),"")</f>
        <v>0</v>
      </c>
      <c r="BF213" s="34">
        <f>IFERROR(VLOOKUP(B213,'[1]1-BASE'!D$1:DA$65536,83,0),"")</f>
        <v>0</v>
      </c>
      <c r="BG213" s="34">
        <f>IFERROR(VLOOKUP(B213,'[1]1-BASE'!D$1:DA$65536,84,0),"")</f>
        <v>0</v>
      </c>
      <c r="BH213" s="34">
        <f>IFERROR(VLOOKUP(B213,'[1]1-BASE'!D$1:DA$65536,81,0),"")</f>
        <v>0</v>
      </c>
      <c r="BI213" s="34">
        <f>IFERROR(VLOOKUP(B213,'[1]1-BASE'!D$1:DA$65536,85,0),"")</f>
        <v>0</v>
      </c>
      <c r="BJ213" s="34">
        <f>IFERROR(VLOOKUP(B213,'[1]1-BASE'!D$1:DA$65536,56,0),"")</f>
        <v>9</v>
      </c>
      <c r="BK213" s="34">
        <f>IFERROR(VLOOKUP(B213,'[1]1-BASE'!D$1:DA$65536,58,0),"")</f>
        <v>2</v>
      </c>
      <c r="BL213" s="34">
        <f>IFERROR(VLOOKUP(B213,'[1]1-BASE'!D$1:DA$65536,59,0),"")</f>
        <v>0</v>
      </c>
      <c r="BM213" s="34">
        <f>IFERROR(VLOOKUP(B213,'[1]1-BASE'!D$1:DA$65536,61,0),"")</f>
        <v>0</v>
      </c>
      <c r="BN213" s="34">
        <f>IFERROR(VLOOKUP(B213,'[1]1-BASE'!D$1:DA$65536,63,0),"")</f>
        <v>0</v>
      </c>
      <c r="BO213" s="34">
        <f>IFERROR(VLOOKUP(B213,'[1]1-BASE'!D$1:DA$65536,65,0),"")</f>
        <v>0</v>
      </c>
      <c r="BP213" s="34">
        <f>IFERROR(VLOOKUP(B213,'[1]1-BASE'!D$1:DA$65536,57,0),"")</f>
        <v>0</v>
      </c>
      <c r="BQ213" s="34">
        <f>IFERROR(VLOOKUP(B213,'[1]1-BASE'!D$1:DA$65536,60,0),"")</f>
        <v>0</v>
      </c>
      <c r="BR213" s="34">
        <f>IFERROR(VLOOKUP(B213,'[1]1-BASE'!D$1:DA$65536,62,0),"")</f>
        <v>0</v>
      </c>
      <c r="BS213" s="34">
        <f>IFERROR(VLOOKUP(B213,'[1]1-BASE'!D$1:DA$65536,64,0),"")</f>
        <v>0</v>
      </c>
      <c r="BT213" s="34">
        <f>IFERROR(VLOOKUP(B213,'[1]1-BASE'!D$1:DA$65536,66,0),"")</f>
        <v>0</v>
      </c>
      <c r="BU213" s="34">
        <f>IFERROR(VLOOKUP(B213,'[1]1-BASE'!D$1:DA$65536,67,0),"")</f>
        <v>0</v>
      </c>
      <c r="BV213" s="34">
        <f>IFERROR(VLOOKUP(B213,'[1]1-BASE'!D$1:DA$65536,68,0),"")</f>
        <v>0</v>
      </c>
      <c r="BW213" s="34">
        <f>IFERROR(VLOOKUP(B213,'[1]1-BASE'!D$1:DA$65536,69,0),"")</f>
        <v>0</v>
      </c>
      <c r="BX213" s="34">
        <f>IFERROR(VLOOKUP(B213,'[1]1-BASE'!D$1:DA$65536,70,0),"")</f>
        <v>0</v>
      </c>
      <c r="BY213" s="34">
        <f>IFERROR(VLOOKUP(B213,'[1]1-BASE'!D$1:DA$65536,71,0),"")</f>
        <v>0</v>
      </c>
      <c r="BZ213" s="34">
        <f>IFERROR(VLOOKUP(B213,'[1]1-BASE'!D$1:DA$65536,72,0),"")</f>
        <v>0</v>
      </c>
      <c r="CA213" s="34">
        <f>IFERROR(VLOOKUP(B213,'[1]1-BASE'!D$1:DA$65536,73,0),"")</f>
        <v>0</v>
      </c>
      <c r="CB213" s="34">
        <f>IFERROR(VLOOKUP(B213,'[1]1-BASE'!D$1:DA$65536,74,0),"")</f>
        <v>0</v>
      </c>
      <c r="CC213" s="34">
        <f>IFERROR(VLOOKUP(B213,'[1]1-BASE'!D$1:DA$65536,75,0),"")</f>
        <v>0</v>
      </c>
      <c r="CD213" s="34">
        <f>IFERROR(VLOOKUP(B213,'[1]1-BASE'!D$1:DA$65536,82,0),"")</f>
        <v>0</v>
      </c>
    </row>
    <row r="214" spans="1:82" s="35" customFormat="1" ht="75" customHeight="1">
      <c r="A214" s="27"/>
      <c r="B214" s="28" t="s">
        <v>317</v>
      </c>
      <c r="C214" s="29" t="str">
        <f>IFERROR(VLOOKUP(B214,'[1]1-BASE'!D$1:CB$65536,2,0),"")</f>
        <v>304N8B0</v>
      </c>
      <c r="D214" s="29" t="str">
        <f>IFERROR(VLOOKUP(B214,'[1]1-BASE'!D$1:CB$65536,3,0),"")</f>
        <v>KLARENCE PANTS</v>
      </c>
      <c r="E214" s="29" t="str">
        <f>IFERROR(VLOOKUP(B214,'[1]1-BASE'!D$1:CB$65536,4,0),"")</f>
        <v>77M</v>
      </c>
      <c r="F214" s="29" t="str">
        <f>IFERROR(VLOOKUP(B214,'[1]1-BASE'!D$1:CB$65536,5,0),"")</f>
        <v>GREY MD MEL</v>
      </c>
      <c r="G214" s="27" t="str">
        <f>IFERROR(VLOOKUP(B214,'[1]1-BASE'!D$1:CB$65536,15,0),"")</f>
        <v>ETE 2019</v>
      </c>
      <c r="H214" s="27" t="str">
        <f>IFERROR(VLOOKUP(B214,'[1]1-BASE'!D$1:CB$65536,17,0),"")</f>
        <v>KID</v>
      </c>
      <c r="I214" s="30">
        <f>IFERROR(VLOOKUP(B214,'[1]1-BASE'!D$1:CB$65536,7,0),"")</f>
        <v>0</v>
      </c>
      <c r="J214" s="31">
        <f t="shared" si="6"/>
        <v>0</v>
      </c>
      <c r="K214" s="30">
        <f>IFERROR(VLOOKUP(B214,'[1]1-BASE'!D$1:CB$65536,8,0),"")</f>
        <v>35</v>
      </c>
      <c r="L214" s="31">
        <f t="shared" si="7"/>
        <v>17.5</v>
      </c>
      <c r="M214" s="29" t="str">
        <f>IFERROR(VLOOKUP(B214,'[1]1-BASE'!D$1:CB$65536,18,0),"")</f>
        <v>(vide)</v>
      </c>
      <c r="N214" s="32" t="str">
        <f>IFERROR(VLOOKUP(B214,'[1]1-BASE'!D$1:CB$65536,19,0),"")</f>
        <v>PCS</v>
      </c>
      <c r="O214" s="32">
        <f>IFERROR(VLOOKUP(B214,'[1]1-BASE'!D$1:CB$65536,20,0),"")</f>
        <v>36</v>
      </c>
      <c r="P214" s="33">
        <f>IFERROR(VLOOKUP(B214,'[1]1-BASE'!D$1:CB$65536,21,0),"")</f>
        <v>36</v>
      </c>
      <c r="Q214" s="34">
        <f>IFERROR(VLOOKUP(B214,'[1]1-BASE'!D$1:DA$65536,22,0),"")</f>
        <v>0</v>
      </c>
      <c r="R214" s="34">
        <f>IFERROR(VLOOKUP(B214,'[1]1-BASE'!D$1:DA$65536,23,0),"")</f>
        <v>0</v>
      </c>
      <c r="S214" s="34">
        <f>IFERROR(VLOOKUP(B214,'[1]1-BASE'!D$1:DA$65536,24,0),"")</f>
        <v>0</v>
      </c>
      <c r="T214" s="34">
        <f>IFERROR(VLOOKUP(B214,'[1]1-BASE'!D$1:DA$65536,25,0),"")</f>
        <v>0</v>
      </c>
      <c r="U214" s="34">
        <f>IFERROR(VLOOKUP(B214,'[1]1-BASE'!D$1:DA$65536,26,0),"")</f>
        <v>0</v>
      </c>
      <c r="V214" s="34">
        <f>IFERROR(VLOOKUP(B214,'[1]1-BASE'!D$1:DA$65536,27,0),"")</f>
        <v>0</v>
      </c>
      <c r="W214" s="34">
        <f>IFERROR(VLOOKUP(B214,'[1]1-BASE'!D$1:DA$65536,28,0),"")</f>
        <v>0</v>
      </c>
      <c r="X214" s="34">
        <f>IFERROR(VLOOKUP(B214,'[1]1-BASE'!D$1:DA$65536,29,0),"")</f>
        <v>0</v>
      </c>
      <c r="Y214" s="34">
        <f>IFERROR(VLOOKUP(B214,'[1]1-BASE'!D$1:DA$65536,30,0),"")</f>
        <v>0</v>
      </c>
      <c r="Z214" s="34">
        <f>IFERROR(VLOOKUP(B214,'[1]1-BASE'!D$1:DA$65536,31,0),"")</f>
        <v>0</v>
      </c>
      <c r="AA214" s="34">
        <f>IFERROR(VLOOKUP(B214,'[1]1-BASE'!D$1:DA$65536,32,0),"")</f>
        <v>0</v>
      </c>
      <c r="AB214" s="34">
        <f>IFERROR(VLOOKUP(B214,'[1]1-BASE'!D$1:DA$65536,33,0),"")</f>
        <v>0</v>
      </c>
      <c r="AC214" s="34">
        <f>IFERROR(VLOOKUP(B214,'[1]1-BASE'!D$1:DA$65536,34,0),"")</f>
        <v>0</v>
      </c>
      <c r="AD214" s="34">
        <f>IFERROR(VLOOKUP(B214,'[1]1-BASE'!D$1:DA$65536,35,0),"")</f>
        <v>0</v>
      </c>
      <c r="AE214" s="34">
        <f>IFERROR(VLOOKUP(B214,'[1]1-BASE'!D$1:DA$65536,36,0),"")</f>
        <v>0</v>
      </c>
      <c r="AF214" s="34">
        <f>IFERROR(VLOOKUP(B214,'[1]1-BASE'!D$1:DA$65536,37,0),"")</f>
        <v>0</v>
      </c>
      <c r="AG214" s="34">
        <f>IFERROR(VLOOKUP(B214,'[1]1-BASE'!D$1:DA$65536,38,0),"")</f>
        <v>0</v>
      </c>
      <c r="AH214" s="34">
        <f>IFERROR(VLOOKUP(B214,'[1]1-BASE'!D$1:DA$65536,39,0),"")</f>
        <v>0</v>
      </c>
      <c r="AI214" s="34">
        <f>IFERROR(VLOOKUP(B214,'[1]1-BASE'!D$1:DA$65536,40,0),"")</f>
        <v>0</v>
      </c>
      <c r="AJ214" s="34">
        <f>IFERROR(VLOOKUP(B214,'[1]1-BASE'!D$1:DA$65536,41,0),"")</f>
        <v>0</v>
      </c>
      <c r="AK214" s="34">
        <f>IFERROR(VLOOKUP(B214,'[1]1-BASE'!D$1:DA$65536,42,0),"")</f>
        <v>0</v>
      </c>
      <c r="AL214" s="34">
        <f>IFERROR(VLOOKUP(B214,'[1]1-BASE'!D$1:DA$65536,43,0),"")</f>
        <v>0</v>
      </c>
      <c r="AM214" s="34">
        <f>IFERROR(VLOOKUP(B214,'[1]1-BASE'!D$1:DA$65536,44,0),"")</f>
        <v>0</v>
      </c>
      <c r="AN214" s="34">
        <f>IFERROR(VLOOKUP(B214,'[1]1-BASE'!D$1:DA$65536,45,0),"")</f>
        <v>0</v>
      </c>
      <c r="AO214" s="34">
        <f>IFERROR(VLOOKUP(B214,'[1]1-BASE'!D$1:DA$65536,46,0),"")</f>
        <v>0</v>
      </c>
      <c r="AP214" s="34">
        <f>IFERROR(VLOOKUP(B214,'[1]1-BASE'!D$1:DA$65536,47,0),"")</f>
        <v>0</v>
      </c>
      <c r="AQ214" s="34">
        <f>IFERROR(VLOOKUP(B214,'[1]1-BASE'!D$1:DA$65536,48,0),"")</f>
        <v>0</v>
      </c>
      <c r="AR214" s="34">
        <f>IFERROR(VLOOKUP(B214,'[1]1-BASE'!D$1:DA$65536,49,0),"")</f>
        <v>0</v>
      </c>
      <c r="AS214" s="34">
        <f>IFERROR(VLOOKUP(B214,'[1]1-BASE'!D$1:DA$65536,50,0),"")</f>
        <v>0</v>
      </c>
      <c r="AT214" s="34">
        <f>IFERROR(VLOOKUP(B214,'[1]1-BASE'!D$1:DA$65536,51,0),"")</f>
        <v>0</v>
      </c>
      <c r="AU214" s="34">
        <f>IFERROR(VLOOKUP(B214,'[1]1-BASE'!D$1:DA$65536,52,0),"")</f>
        <v>0</v>
      </c>
      <c r="AV214" s="34">
        <f>IFERROR(VLOOKUP(B214,'[1]1-BASE'!D$1:DA$65536,53,0),"")</f>
        <v>0</v>
      </c>
      <c r="AW214" s="34">
        <f>IFERROR(VLOOKUP(B214,'[1]1-BASE'!D$1:DA$65536,54,0),"")</f>
        <v>0</v>
      </c>
      <c r="AX214" s="34">
        <f>IFERROR(VLOOKUP(B214,'[1]1-BASE'!D$1:DA$65536,55,0),"")</f>
        <v>0</v>
      </c>
      <c r="AY214" s="34">
        <f>IFERROR(VLOOKUP(B214,'[1]1-BASE'!D$1:DA$65536,87,0),"")</f>
        <v>0</v>
      </c>
      <c r="AZ214" s="34">
        <f>IFERROR(VLOOKUP(B214,'[1]1-BASE'!D$1:DA$65536,86,0),"")</f>
        <v>0</v>
      </c>
      <c r="BA214" s="34">
        <f>IFERROR(VLOOKUP(B214,'[1]1-BASE'!D$1:DA$65536,76,0),"")</f>
        <v>0</v>
      </c>
      <c r="BB214" s="34">
        <f>IFERROR(VLOOKUP(B214,'[1]1-BASE'!D$1:DA$65536,77,0),"")</f>
        <v>0</v>
      </c>
      <c r="BC214" s="34">
        <f>IFERROR(VLOOKUP(B214,'[1]1-BASE'!D$1:DA$65536,78,0),"")</f>
        <v>0</v>
      </c>
      <c r="BD214" s="34">
        <f>IFERROR(VLOOKUP(B214,'[1]1-BASE'!D$1:DA$65536,79,0),"")</f>
        <v>0</v>
      </c>
      <c r="BE214" s="34">
        <f>IFERROR(VLOOKUP(B214,'[1]1-BASE'!D$1:DA$65536,80,0),"")</f>
        <v>0</v>
      </c>
      <c r="BF214" s="34">
        <f>IFERROR(VLOOKUP(B214,'[1]1-BASE'!D$1:DA$65536,83,0),"")</f>
        <v>0</v>
      </c>
      <c r="BG214" s="34">
        <f>IFERROR(VLOOKUP(B214,'[1]1-BASE'!D$1:DA$65536,84,0),"")</f>
        <v>0</v>
      </c>
      <c r="BH214" s="34">
        <f>IFERROR(VLOOKUP(B214,'[1]1-BASE'!D$1:DA$65536,81,0),"")</f>
        <v>0</v>
      </c>
      <c r="BI214" s="34">
        <f>IFERROR(VLOOKUP(B214,'[1]1-BASE'!D$1:DA$65536,85,0),"")</f>
        <v>0</v>
      </c>
      <c r="BJ214" s="34">
        <f>IFERROR(VLOOKUP(B214,'[1]1-BASE'!D$1:DA$65536,56,0),"")</f>
        <v>6</v>
      </c>
      <c r="BK214" s="34">
        <f>IFERROR(VLOOKUP(B214,'[1]1-BASE'!D$1:DA$65536,58,0),"")</f>
        <v>7</v>
      </c>
      <c r="BL214" s="34">
        <f>IFERROR(VLOOKUP(B214,'[1]1-BASE'!D$1:DA$65536,59,0),"")</f>
        <v>12</v>
      </c>
      <c r="BM214" s="34">
        <f>IFERROR(VLOOKUP(B214,'[1]1-BASE'!D$1:DA$65536,61,0),"")</f>
        <v>8</v>
      </c>
      <c r="BN214" s="34">
        <f>IFERROR(VLOOKUP(B214,'[1]1-BASE'!D$1:DA$65536,63,0),"")</f>
        <v>3</v>
      </c>
      <c r="BO214" s="34">
        <f>IFERROR(VLOOKUP(B214,'[1]1-BASE'!D$1:DA$65536,65,0),"")</f>
        <v>0</v>
      </c>
      <c r="BP214" s="34">
        <f>IFERROR(VLOOKUP(B214,'[1]1-BASE'!D$1:DA$65536,57,0),"")</f>
        <v>0</v>
      </c>
      <c r="BQ214" s="34">
        <f>IFERROR(VLOOKUP(B214,'[1]1-BASE'!D$1:DA$65536,60,0),"")</f>
        <v>0</v>
      </c>
      <c r="BR214" s="34">
        <f>IFERROR(VLOOKUP(B214,'[1]1-BASE'!D$1:DA$65536,62,0),"")</f>
        <v>0</v>
      </c>
      <c r="BS214" s="34">
        <f>IFERROR(VLOOKUP(B214,'[1]1-BASE'!D$1:DA$65536,64,0),"")</f>
        <v>0</v>
      </c>
      <c r="BT214" s="34">
        <f>IFERROR(VLOOKUP(B214,'[1]1-BASE'!D$1:DA$65536,66,0),"")</f>
        <v>0</v>
      </c>
      <c r="BU214" s="34">
        <f>IFERROR(VLOOKUP(B214,'[1]1-BASE'!D$1:DA$65536,67,0),"")</f>
        <v>0</v>
      </c>
      <c r="BV214" s="34">
        <f>IFERROR(VLOOKUP(B214,'[1]1-BASE'!D$1:DA$65536,68,0),"")</f>
        <v>0</v>
      </c>
      <c r="BW214" s="34">
        <f>IFERROR(VLOOKUP(B214,'[1]1-BASE'!D$1:DA$65536,69,0),"")</f>
        <v>0</v>
      </c>
      <c r="BX214" s="34">
        <f>IFERROR(VLOOKUP(B214,'[1]1-BASE'!D$1:DA$65536,70,0),"")</f>
        <v>0</v>
      </c>
      <c r="BY214" s="34">
        <f>IFERROR(VLOOKUP(B214,'[1]1-BASE'!D$1:DA$65536,71,0),"")</f>
        <v>0</v>
      </c>
      <c r="BZ214" s="34">
        <f>IFERROR(VLOOKUP(B214,'[1]1-BASE'!D$1:DA$65536,72,0),"")</f>
        <v>0</v>
      </c>
      <c r="CA214" s="34">
        <f>IFERROR(VLOOKUP(B214,'[1]1-BASE'!D$1:DA$65536,73,0),"")</f>
        <v>0</v>
      </c>
      <c r="CB214" s="34">
        <f>IFERROR(VLOOKUP(B214,'[1]1-BASE'!D$1:DA$65536,74,0),"")</f>
        <v>0</v>
      </c>
      <c r="CC214" s="34">
        <f>IFERROR(VLOOKUP(B214,'[1]1-BASE'!D$1:DA$65536,75,0),"")</f>
        <v>0</v>
      </c>
      <c r="CD214" s="34">
        <f>IFERROR(VLOOKUP(B214,'[1]1-BASE'!D$1:DA$65536,82,0),"")</f>
        <v>0</v>
      </c>
    </row>
    <row r="215" spans="1:82" s="35" customFormat="1" ht="75" customHeight="1">
      <c r="A215" s="27"/>
      <c r="B215" s="28" t="s">
        <v>318</v>
      </c>
      <c r="C215" s="29" t="str">
        <f>IFERROR(VLOOKUP(B215,'[1]1-BASE'!D$1:CB$65536,2,0),"")</f>
        <v>304N8B0</v>
      </c>
      <c r="D215" s="29" t="str">
        <f>IFERROR(VLOOKUP(B215,'[1]1-BASE'!D$1:CB$65536,3,0),"")</f>
        <v>KLARENCE PANTS</v>
      </c>
      <c r="E215" s="29" t="str">
        <f>IFERROR(VLOOKUP(B215,'[1]1-BASE'!D$1:CB$65536,4,0),"")</f>
        <v>917</v>
      </c>
      <c r="F215" s="29" t="str">
        <f>IFERROR(VLOOKUP(B215,'[1]1-BASE'!D$1:CB$65536,5,0),"")</f>
        <v>GREY DK/FANCY</v>
      </c>
      <c r="G215" s="27" t="str">
        <f>IFERROR(VLOOKUP(B215,'[1]1-BASE'!D$1:CB$65536,15,0),"")</f>
        <v>ETE 2019</v>
      </c>
      <c r="H215" s="27" t="str">
        <f>IFERROR(VLOOKUP(B215,'[1]1-BASE'!D$1:CB$65536,17,0),"")</f>
        <v>KID</v>
      </c>
      <c r="I215" s="30">
        <f>IFERROR(VLOOKUP(B215,'[1]1-BASE'!D$1:CB$65536,7,0),"")</f>
        <v>0</v>
      </c>
      <c r="J215" s="31">
        <f t="shared" si="6"/>
        <v>0</v>
      </c>
      <c r="K215" s="30">
        <f>IFERROR(VLOOKUP(B215,'[1]1-BASE'!D$1:CB$65536,8,0),"")</f>
        <v>35</v>
      </c>
      <c r="L215" s="31">
        <f t="shared" si="7"/>
        <v>17.5</v>
      </c>
      <c r="M215" s="29" t="str">
        <f>IFERROR(VLOOKUP(B215,'[1]1-BASE'!D$1:CB$65536,18,0),"")</f>
        <v>(vide)</v>
      </c>
      <c r="N215" s="32" t="str">
        <f>IFERROR(VLOOKUP(B215,'[1]1-BASE'!D$1:CB$65536,19,0),"")</f>
        <v>PCS</v>
      </c>
      <c r="O215" s="32">
        <f>IFERROR(VLOOKUP(B215,'[1]1-BASE'!D$1:CB$65536,20,0),"")</f>
        <v>17</v>
      </c>
      <c r="P215" s="33">
        <f>IFERROR(VLOOKUP(B215,'[1]1-BASE'!D$1:CB$65536,21,0),"")</f>
        <v>17</v>
      </c>
      <c r="Q215" s="34">
        <f>IFERROR(VLOOKUP(B215,'[1]1-BASE'!D$1:DA$65536,22,0),"")</f>
        <v>0</v>
      </c>
      <c r="R215" s="34">
        <f>IFERROR(VLOOKUP(B215,'[1]1-BASE'!D$1:DA$65536,23,0),"")</f>
        <v>0</v>
      </c>
      <c r="S215" s="34">
        <f>IFERROR(VLOOKUP(B215,'[1]1-BASE'!D$1:DA$65536,24,0),"")</f>
        <v>0</v>
      </c>
      <c r="T215" s="34">
        <f>IFERROR(VLOOKUP(B215,'[1]1-BASE'!D$1:DA$65536,25,0),"")</f>
        <v>0</v>
      </c>
      <c r="U215" s="34">
        <f>IFERROR(VLOOKUP(B215,'[1]1-BASE'!D$1:DA$65536,26,0),"")</f>
        <v>0</v>
      </c>
      <c r="V215" s="34">
        <f>IFERROR(VLOOKUP(B215,'[1]1-BASE'!D$1:DA$65536,27,0),"")</f>
        <v>0</v>
      </c>
      <c r="W215" s="34">
        <f>IFERROR(VLOOKUP(B215,'[1]1-BASE'!D$1:DA$65536,28,0),"")</f>
        <v>0</v>
      </c>
      <c r="X215" s="34">
        <f>IFERROR(VLOOKUP(B215,'[1]1-BASE'!D$1:DA$65536,29,0),"")</f>
        <v>0</v>
      </c>
      <c r="Y215" s="34">
        <f>IFERROR(VLOOKUP(B215,'[1]1-BASE'!D$1:DA$65536,30,0),"")</f>
        <v>0</v>
      </c>
      <c r="Z215" s="34">
        <f>IFERROR(VLOOKUP(B215,'[1]1-BASE'!D$1:DA$65536,31,0),"")</f>
        <v>0</v>
      </c>
      <c r="AA215" s="34">
        <f>IFERROR(VLOOKUP(B215,'[1]1-BASE'!D$1:DA$65536,32,0),"")</f>
        <v>0</v>
      </c>
      <c r="AB215" s="34">
        <f>IFERROR(VLOOKUP(B215,'[1]1-BASE'!D$1:DA$65536,33,0),"")</f>
        <v>0</v>
      </c>
      <c r="AC215" s="34">
        <f>IFERROR(VLOOKUP(B215,'[1]1-BASE'!D$1:DA$65536,34,0),"")</f>
        <v>0</v>
      </c>
      <c r="AD215" s="34">
        <f>IFERROR(VLOOKUP(B215,'[1]1-BASE'!D$1:DA$65536,35,0),"")</f>
        <v>0</v>
      </c>
      <c r="AE215" s="34">
        <f>IFERROR(VLOOKUP(B215,'[1]1-BASE'!D$1:DA$65536,36,0),"")</f>
        <v>0</v>
      </c>
      <c r="AF215" s="34">
        <f>IFERROR(VLOOKUP(B215,'[1]1-BASE'!D$1:DA$65536,37,0),"")</f>
        <v>0</v>
      </c>
      <c r="AG215" s="34">
        <f>IFERROR(VLOOKUP(B215,'[1]1-BASE'!D$1:DA$65536,38,0),"")</f>
        <v>0</v>
      </c>
      <c r="AH215" s="34">
        <f>IFERROR(VLOOKUP(B215,'[1]1-BASE'!D$1:DA$65536,39,0),"")</f>
        <v>0</v>
      </c>
      <c r="AI215" s="34">
        <f>IFERROR(VLOOKUP(B215,'[1]1-BASE'!D$1:DA$65536,40,0),"")</f>
        <v>0</v>
      </c>
      <c r="AJ215" s="34">
        <f>IFERROR(VLOOKUP(B215,'[1]1-BASE'!D$1:DA$65536,41,0),"")</f>
        <v>0</v>
      </c>
      <c r="AK215" s="34">
        <f>IFERROR(VLOOKUP(B215,'[1]1-BASE'!D$1:DA$65536,42,0),"")</f>
        <v>0</v>
      </c>
      <c r="AL215" s="34">
        <f>IFERROR(VLOOKUP(B215,'[1]1-BASE'!D$1:DA$65536,43,0),"")</f>
        <v>0</v>
      </c>
      <c r="AM215" s="34">
        <f>IFERROR(VLOOKUP(B215,'[1]1-BASE'!D$1:DA$65536,44,0),"")</f>
        <v>0</v>
      </c>
      <c r="AN215" s="34">
        <f>IFERROR(VLOOKUP(B215,'[1]1-BASE'!D$1:DA$65536,45,0),"")</f>
        <v>0</v>
      </c>
      <c r="AO215" s="34">
        <f>IFERROR(VLOOKUP(B215,'[1]1-BASE'!D$1:DA$65536,46,0),"")</f>
        <v>0</v>
      </c>
      <c r="AP215" s="34">
        <f>IFERROR(VLOOKUP(B215,'[1]1-BASE'!D$1:DA$65536,47,0),"")</f>
        <v>0</v>
      </c>
      <c r="AQ215" s="34">
        <f>IFERROR(VLOOKUP(B215,'[1]1-BASE'!D$1:DA$65536,48,0),"")</f>
        <v>0</v>
      </c>
      <c r="AR215" s="34">
        <f>IFERROR(VLOOKUP(B215,'[1]1-BASE'!D$1:DA$65536,49,0),"")</f>
        <v>0</v>
      </c>
      <c r="AS215" s="34">
        <f>IFERROR(VLOOKUP(B215,'[1]1-BASE'!D$1:DA$65536,50,0),"")</f>
        <v>0</v>
      </c>
      <c r="AT215" s="34">
        <f>IFERROR(VLOOKUP(B215,'[1]1-BASE'!D$1:DA$65536,51,0),"")</f>
        <v>0</v>
      </c>
      <c r="AU215" s="34">
        <f>IFERROR(VLOOKUP(B215,'[1]1-BASE'!D$1:DA$65536,52,0),"")</f>
        <v>0</v>
      </c>
      <c r="AV215" s="34">
        <f>IFERROR(VLOOKUP(B215,'[1]1-BASE'!D$1:DA$65536,53,0),"")</f>
        <v>0</v>
      </c>
      <c r="AW215" s="34">
        <f>IFERROR(VLOOKUP(B215,'[1]1-BASE'!D$1:DA$65536,54,0),"")</f>
        <v>0</v>
      </c>
      <c r="AX215" s="34">
        <f>IFERROR(VLOOKUP(B215,'[1]1-BASE'!D$1:DA$65536,55,0),"")</f>
        <v>0</v>
      </c>
      <c r="AY215" s="34">
        <f>IFERROR(VLOOKUP(B215,'[1]1-BASE'!D$1:DA$65536,87,0),"")</f>
        <v>0</v>
      </c>
      <c r="AZ215" s="34">
        <f>IFERROR(VLOOKUP(B215,'[1]1-BASE'!D$1:DA$65536,86,0),"")</f>
        <v>0</v>
      </c>
      <c r="BA215" s="34">
        <f>IFERROR(VLOOKUP(B215,'[1]1-BASE'!D$1:DA$65536,76,0),"")</f>
        <v>0</v>
      </c>
      <c r="BB215" s="34">
        <f>IFERROR(VLOOKUP(B215,'[1]1-BASE'!D$1:DA$65536,77,0),"")</f>
        <v>0</v>
      </c>
      <c r="BC215" s="34">
        <f>IFERROR(VLOOKUP(B215,'[1]1-BASE'!D$1:DA$65536,78,0),"")</f>
        <v>0</v>
      </c>
      <c r="BD215" s="34">
        <f>IFERROR(VLOOKUP(B215,'[1]1-BASE'!D$1:DA$65536,79,0),"")</f>
        <v>0</v>
      </c>
      <c r="BE215" s="34">
        <f>IFERROR(VLOOKUP(B215,'[1]1-BASE'!D$1:DA$65536,80,0),"")</f>
        <v>0</v>
      </c>
      <c r="BF215" s="34">
        <f>IFERROR(VLOOKUP(B215,'[1]1-BASE'!D$1:DA$65536,83,0),"")</f>
        <v>0</v>
      </c>
      <c r="BG215" s="34">
        <f>IFERROR(VLOOKUP(B215,'[1]1-BASE'!D$1:DA$65536,84,0),"")</f>
        <v>0</v>
      </c>
      <c r="BH215" s="34">
        <f>IFERROR(VLOOKUP(B215,'[1]1-BASE'!D$1:DA$65536,81,0),"")</f>
        <v>0</v>
      </c>
      <c r="BI215" s="34">
        <f>IFERROR(VLOOKUP(B215,'[1]1-BASE'!D$1:DA$65536,85,0),"")</f>
        <v>0</v>
      </c>
      <c r="BJ215" s="34">
        <f>IFERROR(VLOOKUP(B215,'[1]1-BASE'!D$1:DA$65536,56,0),"")</f>
        <v>15</v>
      </c>
      <c r="BK215" s="34">
        <f>IFERROR(VLOOKUP(B215,'[1]1-BASE'!D$1:DA$65536,58,0),"")</f>
        <v>2</v>
      </c>
      <c r="BL215" s="34">
        <f>IFERROR(VLOOKUP(B215,'[1]1-BASE'!D$1:DA$65536,59,0),"")</f>
        <v>0</v>
      </c>
      <c r="BM215" s="34">
        <f>IFERROR(VLOOKUP(B215,'[1]1-BASE'!D$1:DA$65536,61,0),"")</f>
        <v>0</v>
      </c>
      <c r="BN215" s="34">
        <f>IFERROR(VLOOKUP(B215,'[1]1-BASE'!D$1:DA$65536,63,0),"")</f>
        <v>0</v>
      </c>
      <c r="BO215" s="34">
        <f>IFERROR(VLOOKUP(B215,'[1]1-BASE'!D$1:DA$65536,65,0),"")</f>
        <v>0</v>
      </c>
      <c r="BP215" s="34">
        <f>IFERROR(VLOOKUP(B215,'[1]1-BASE'!D$1:DA$65536,57,0),"")</f>
        <v>0</v>
      </c>
      <c r="BQ215" s="34">
        <f>IFERROR(VLOOKUP(B215,'[1]1-BASE'!D$1:DA$65536,60,0),"")</f>
        <v>0</v>
      </c>
      <c r="BR215" s="34">
        <f>IFERROR(VLOOKUP(B215,'[1]1-BASE'!D$1:DA$65536,62,0),"")</f>
        <v>0</v>
      </c>
      <c r="BS215" s="34">
        <f>IFERROR(VLOOKUP(B215,'[1]1-BASE'!D$1:DA$65536,64,0),"")</f>
        <v>0</v>
      </c>
      <c r="BT215" s="34">
        <f>IFERROR(VLOOKUP(B215,'[1]1-BASE'!D$1:DA$65536,66,0),"")</f>
        <v>0</v>
      </c>
      <c r="BU215" s="34">
        <f>IFERROR(VLOOKUP(B215,'[1]1-BASE'!D$1:DA$65536,67,0),"")</f>
        <v>0</v>
      </c>
      <c r="BV215" s="34">
        <f>IFERROR(VLOOKUP(B215,'[1]1-BASE'!D$1:DA$65536,68,0),"")</f>
        <v>0</v>
      </c>
      <c r="BW215" s="34">
        <f>IFERROR(VLOOKUP(B215,'[1]1-BASE'!D$1:DA$65536,69,0),"")</f>
        <v>0</v>
      </c>
      <c r="BX215" s="34">
        <f>IFERROR(VLOOKUP(B215,'[1]1-BASE'!D$1:DA$65536,70,0),"")</f>
        <v>0</v>
      </c>
      <c r="BY215" s="34">
        <f>IFERROR(VLOOKUP(B215,'[1]1-BASE'!D$1:DA$65536,71,0),"")</f>
        <v>0</v>
      </c>
      <c r="BZ215" s="34">
        <f>IFERROR(VLOOKUP(B215,'[1]1-BASE'!D$1:DA$65536,72,0),"")</f>
        <v>0</v>
      </c>
      <c r="CA215" s="34">
        <f>IFERROR(VLOOKUP(B215,'[1]1-BASE'!D$1:DA$65536,73,0),"")</f>
        <v>0</v>
      </c>
      <c r="CB215" s="34">
        <f>IFERROR(VLOOKUP(B215,'[1]1-BASE'!D$1:DA$65536,74,0),"")</f>
        <v>0</v>
      </c>
      <c r="CC215" s="34">
        <f>IFERROR(VLOOKUP(B215,'[1]1-BASE'!D$1:DA$65536,75,0),"")</f>
        <v>0</v>
      </c>
      <c r="CD215" s="34">
        <f>IFERROR(VLOOKUP(B215,'[1]1-BASE'!D$1:DA$65536,82,0),"")</f>
        <v>0</v>
      </c>
    </row>
    <row r="216" spans="1:82" s="35" customFormat="1" ht="75" customHeight="1">
      <c r="A216" s="27"/>
      <c r="B216" s="28" t="s">
        <v>319</v>
      </c>
      <c r="C216" s="29" t="str">
        <f>IFERROR(VLOOKUP(B216,'[1]1-BASE'!D$1:CB$65536,2,0),"")</f>
        <v>304N920</v>
      </c>
      <c r="D216" s="29" t="str">
        <f>IFERROR(VLOOKUP(B216,'[1]1-BASE'!D$1:CB$65536,3,0),"")</f>
        <v>KRILLS TEE</v>
      </c>
      <c r="E216" s="29" t="str">
        <f>IFERROR(VLOOKUP(B216,'[1]1-BASE'!D$1:CB$65536,4,0),"")</f>
        <v>910</v>
      </c>
      <c r="F216" s="29" t="str">
        <f>IFERROR(VLOOKUP(B216,'[1]1-BASE'!D$1:CB$65536,5,0),"")</f>
        <v>BLACK/GREY MD MEL/WHITE MEL</v>
      </c>
      <c r="G216" s="27" t="str">
        <f>IFERROR(VLOOKUP(B216,'[1]1-BASE'!D$1:CB$65536,15,0),"")</f>
        <v>ETE 2019</v>
      </c>
      <c r="H216" s="27" t="str">
        <f>IFERROR(VLOOKUP(B216,'[1]1-BASE'!D$1:CB$65536,17,0),"")</f>
        <v>KID</v>
      </c>
      <c r="I216" s="30">
        <f>IFERROR(VLOOKUP(B216,'[1]1-BASE'!D$1:CB$65536,7,0),"")</f>
        <v>0</v>
      </c>
      <c r="J216" s="31">
        <f t="shared" si="6"/>
        <v>0</v>
      </c>
      <c r="K216" s="30">
        <f>IFERROR(VLOOKUP(B216,'[1]1-BASE'!D$1:CB$65536,8,0),"")</f>
        <v>15</v>
      </c>
      <c r="L216" s="31">
        <f t="shared" si="7"/>
        <v>7.5</v>
      </c>
      <c r="M216" s="29" t="str">
        <f>IFERROR(VLOOKUP(B216,'[1]1-BASE'!D$1:CB$65536,18,0),"")</f>
        <v>(vide)</v>
      </c>
      <c r="N216" s="32" t="str">
        <f>IFERROR(VLOOKUP(B216,'[1]1-BASE'!D$1:CB$65536,19,0),"")</f>
        <v>PCS</v>
      </c>
      <c r="O216" s="32">
        <f>IFERROR(VLOOKUP(B216,'[1]1-BASE'!D$1:CB$65536,20,0),"")</f>
        <v>16</v>
      </c>
      <c r="P216" s="33">
        <f>IFERROR(VLOOKUP(B216,'[1]1-BASE'!D$1:CB$65536,21,0),"")</f>
        <v>16</v>
      </c>
      <c r="Q216" s="34">
        <f>IFERROR(VLOOKUP(B216,'[1]1-BASE'!D$1:DA$65536,22,0),"")</f>
        <v>0</v>
      </c>
      <c r="R216" s="34">
        <f>IFERROR(VLOOKUP(B216,'[1]1-BASE'!D$1:DA$65536,23,0),"")</f>
        <v>0</v>
      </c>
      <c r="S216" s="34">
        <f>IFERROR(VLOOKUP(B216,'[1]1-BASE'!D$1:DA$65536,24,0),"")</f>
        <v>0</v>
      </c>
      <c r="T216" s="34">
        <f>IFERROR(VLOOKUP(B216,'[1]1-BASE'!D$1:DA$65536,25,0),"")</f>
        <v>0</v>
      </c>
      <c r="U216" s="34">
        <f>IFERROR(VLOOKUP(B216,'[1]1-BASE'!D$1:DA$65536,26,0),"")</f>
        <v>0</v>
      </c>
      <c r="V216" s="34">
        <f>IFERROR(VLOOKUP(B216,'[1]1-BASE'!D$1:DA$65536,27,0),"")</f>
        <v>0</v>
      </c>
      <c r="W216" s="34">
        <f>IFERROR(VLOOKUP(B216,'[1]1-BASE'!D$1:DA$65536,28,0),"")</f>
        <v>0</v>
      </c>
      <c r="X216" s="34">
        <f>IFERROR(VLOOKUP(B216,'[1]1-BASE'!D$1:DA$65536,29,0),"")</f>
        <v>0</v>
      </c>
      <c r="Y216" s="34">
        <f>IFERROR(VLOOKUP(B216,'[1]1-BASE'!D$1:DA$65536,30,0),"")</f>
        <v>0</v>
      </c>
      <c r="Z216" s="34">
        <f>IFERROR(VLOOKUP(B216,'[1]1-BASE'!D$1:DA$65536,31,0),"")</f>
        <v>0</v>
      </c>
      <c r="AA216" s="34">
        <f>IFERROR(VLOOKUP(B216,'[1]1-BASE'!D$1:DA$65536,32,0),"")</f>
        <v>0</v>
      </c>
      <c r="AB216" s="34">
        <f>IFERROR(VLOOKUP(B216,'[1]1-BASE'!D$1:DA$65536,33,0),"")</f>
        <v>0</v>
      </c>
      <c r="AC216" s="34">
        <f>IFERROR(VLOOKUP(B216,'[1]1-BASE'!D$1:DA$65536,34,0),"")</f>
        <v>0</v>
      </c>
      <c r="AD216" s="34">
        <f>IFERROR(VLOOKUP(B216,'[1]1-BASE'!D$1:DA$65536,35,0),"")</f>
        <v>0</v>
      </c>
      <c r="AE216" s="34">
        <f>IFERROR(VLOOKUP(B216,'[1]1-BASE'!D$1:DA$65536,36,0),"")</f>
        <v>0</v>
      </c>
      <c r="AF216" s="34">
        <f>IFERROR(VLOOKUP(B216,'[1]1-BASE'!D$1:DA$65536,37,0),"")</f>
        <v>0</v>
      </c>
      <c r="AG216" s="34">
        <f>IFERROR(VLOOKUP(B216,'[1]1-BASE'!D$1:DA$65536,38,0),"")</f>
        <v>0</v>
      </c>
      <c r="AH216" s="34">
        <f>IFERROR(VLOOKUP(B216,'[1]1-BASE'!D$1:DA$65536,39,0),"")</f>
        <v>0</v>
      </c>
      <c r="AI216" s="34">
        <f>IFERROR(VLOOKUP(B216,'[1]1-BASE'!D$1:DA$65536,40,0),"")</f>
        <v>0</v>
      </c>
      <c r="AJ216" s="34">
        <f>IFERROR(VLOOKUP(B216,'[1]1-BASE'!D$1:DA$65536,41,0),"")</f>
        <v>0</v>
      </c>
      <c r="AK216" s="34">
        <f>IFERROR(VLOOKUP(B216,'[1]1-BASE'!D$1:DA$65536,42,0),"")</f>
        <v>0</v>
      </c>
      <c r="AL216" s="34">
        <f>IFERROR(VLOOKUP(B216,'[1]1-BASE'!D$1:DA$65536,43,0),"")</f>
        <v>0</v>
      </c>
      <c r="AM216" s="34">
        <f>IFERROR(VLOOKUP(B216,'[1]1-BASE'!D$1:DA$65536,44,0),"")</f>
        <v>0</v>
      </c>
      <c r="AN216" s="34">
        <f>IFERROR(VLOOKUP(B216,'[1]1-BASE'!D$1:DA$65536,45,0),"")</f>
        <v>0</v>
      </c>
      <c r="AO216" s="34">
        <f>IFERROR(VLOOKUP(B216,'[1]1-BASE'!D$1:DA$65536,46,0),"")</f>
        <v>0</v>
      </c>
      <c r="AP216" s="34">
        <f>IFERROR(VLOOKUP(B216,'[1]1-BASE'!D$1:DA$65536,47,0),"")</f>
        <v>0</v>
      </c>
      <c r="AQ216" s="34">
        <f>IFERROR(VLOOKUP(B216,'[1]1-BASE'!D$1:DA$65536,48,0),"")</f>
        <v>0</v>
      </c>
      <c r="AR216" s="34">
        <f>IFERROR(VLOOKUP(B216,'[1]1-BASE'!D$1:DA$65536,49,0),"")</f>
        <v>0</v>
      </c>
      <c r="AS216" s="34">
        <f>IFERROR(VLOOKUP(B216,'[1]1-BASE'!D$1:DA$65536,50,0),"")</f>
        <v>0</v>
      </c>
      <c r="AT216" s="34">
        <f>IFERROR(VLOOKUP(B216,'[1]1-BASE'!D$1:DA$65536,51,0),"")</f>
        <v>0</v>
      </c>
      <c r="AU216" s="34">
        <f>IFERROR(VLOOKUP(B216,'[1]1-BASE'!D$1:DA$65536,52,0),"")</f>
        <v>0</v>
      </c>
      <c r="AV216" s="34">
        <f>IFERROR(VLOOKUP(B216,'[1]1-BASE'!D$1:DA$65536,53,0),"")</f>
        <v>0</v>
      </c>
      <c r="AW216" s="34">
        <f>IFERROR(VLOOKUP(B216,'[1]1-BASE'!D$1:DA$65536,54,0),"")</f>
        <v>0</v>
      </c>
      <c r="AX216" s="34">
        <f>IFERROR(VLOOKUP(B216,'[1]1-BASE'!D$1:DA$65536,55,0),"")</f>
        <v>0</v>
      </c>
      <c r="AY216" s="34">
        <f>IFERROR(VLOOKUP(B216,'[1]1-BASE'!D$1:DA$65536,87,0),"")</f>
        <v>0</v>
      </c>
      <c r="AZ216" s="34">
        <f>IFERROR(VLOOKUP(B216,'[1]1-BASE'!D$1:DA$65536,86,0),"")</f>
        <v>0</v>
      </c>
      <c r="BA216" s="34">
        <f>IFERROR(VLOOKUP(B216,'[1]1-BASE'!D$1:DA$65536,76,0),"")</f>
        <v>0</v>
      </c>
      <c r="BB216" s="34">
        <f>IFERROR(VLOOKUP(B216,'[1]1-BASE'!D$1:DA$65536,77,0),"")</f>
        <v>0</v>
      </c>
      <c r="BC216" s="34">
        <f>IFERROR(VLOOKUP(B216,'[1]1-BASE'!D$1:DA$65536,78,0),"")</f>
        <v>0</v>
      </c>
      <c r="BD216" s="34">
        <f>IFERROR(VLOOKUP(B216,'[1]1-BASE'!D$1:DA$65536,79,0),"")</f>
        <v>0</v>
      </c>
      <c r="BE216" s="34">
        <f>IFERROR(VLOOKUP(B216,'[1]1-BASE'!D$1:DA$65536,80,0),"")</f>
        <v>0</v>
      </c>
      <c r="BF216" s="34">
        <f>IFERROR(VLOOKUP(B216,'[1]1-BASE'!D$1:DA$65536,83,0),"")</f>
        <v>0</v>
      </c>
      <c r="BG216" s="34">
        <f>IFERROR(VLOOKUP(B216,'[1]1-BASE'!D$1:DA$65536,84,0),"")</f>
        <v>0</v>
      </c>
      <c r="BH216" s="34">
        <f>IFERROR(VLOOKUP(B216,'[1]1-BASE'!D$1:DA$65536,81,0),"")</f>
        <v>0</v>
      </c>
      <c r="BI216" s="34">
        <f>IFERROR(VLOOKUP(B216,'[1]1-BASE'!D$1:DA$65536,85,0),"")</f>
        <v>0</v>
      </c>
      <c r="BJ216" s="34">
        <f>IFERROR(VLOOKUP(B216,'[1]1-BASE'!D$1:DA$65536,56,0),"")</f>
        <v>0</v>
      </c>
      <c r="BK216" s="34">
        <f>IFERROR(VLOOKUP(B216,'[1]1-BASE'!D$1:DA$65536,58,0),"")</f>
        <v>1</v>
      </c>
      <c r="BL216" s="34">
        <f>IFERROR(VLOOKUP(B216,'[1]1-BASE'!D$1:DA$65536,59,0),"")</f>
        <v>15</v>
      </c>
      <c r="BM216" s="34">
        <f>IFERROR(VLOOKUP(B216,'[1]1-BASE'!D$1:DA$65536,61,0),"")</f>
        <v>0</v>
      </c>
      <c r="BN216" s="34">
        <f>IFERROR(VLOOKUP(B216,'[1]1-BASE'!D$1:DA$65536,63,0),"")</f>
        <v>0</v>
      </c>
      <c r="BO216" s="34">
        <f>IFERROR(VLOOKUP(B216,'[1]1-BASE'!D$1:DA$65536,65,0),"")</f>
        <v>0</v>
      </c>
      <c r="BP216" s="34">
        <f>IFERROR(VLOOKUP(B216,'[1]1-BASE'!D$1:DA$65536,57,0),"")</f>
        <v>0</v>
      </c>
      <c r="BQ216" s="34">
        <f>IFERROR(VLOOKUP(B216,'[1]1-BASE'!D$1:DA$65536,60,0),"")</f>
        <v>0</v>
      </c>
      <c r="BR216" s="34">
        <f>IFERROR(VLOOKUP(B216,'[1]1-BASE'!D$1:DA$65536,62,0),"")</f>
        <v>0</v>
      </c>
      <c r="BS216" s="34">
        <f>IFERROR(VLOOKUP(B216,'[1]1-BASE'!D$1:DA$65536,64,0),"")</f>
        <v>0</v>
      </c>
      <c r="BT216" s="34">
        <f>IFERROR(VLOOKUP(B216,'[1]1-BASE'!D$1:DA$65536,66,0),"")</f>
        <v>0</v>
      </c>
      <c r="BU216" s="34">
        <f>IFERROR(VLOOKUP(B216,'[1]1-BASE'!D$1:DA$65536,67,0),"")</f>
        <v>0</v>
      </c>
      <c r="BV216" s="34">
        <f>IFERROR(VLOOKUP(B216,'[1]1-BASE'!D$1:DA$65536,68,0),"")</f>
        <v>0</v>
      </c>
      <c r="BW216" s="34">
        <f>IFERROR(VLOOKUP(B216,'[1]1-BASE'!D$1:DA$65536,69,0),"")</f>
        <v>0</v>
      </c>
      <c r="BX216" s="34">
        <f>IFERROR(VLOOKUP(B216,'[1]1-BASE'!D$1:DA$65536,70,0),"")</f>
        <v>0</v>
      </c>
      <c r="BY216" s="34">
        <f>IFERROR(VLOOKUP(B216,'[1]1-BASE'!D$1:DA$65536,71,0),"")</f>
        <v>0</v>
      </c>
      <c r="BZ216" s="34">
        <f>IFERROR(VLOOKUP(B216,'[1]1-BASE'!D$1:DA$65536,72,0),"")</f>
        <v>0</v>
      </c>
      <c r="CA216" s="34">
        <f>IFERROR(VLOOKUP(B216,'[1]1-BASE'!D$1:DA$65536,73,0),"")</f>
        <v>0</v>
      </c>
      <c r="CB216" s="34">
        <f>IFERROR(VLOOKUP(B216,'[1]1-BASE'!D$1:DA$65536,74,0),"")</f>
        <v>0</v>
      </c>
      <c r="CC216" s="34">
        <f>IFERROR(VLOOKUP(B216,'[1]1-BASE'!D$1:DA$65536,75,0),"")</f>
        <v>0</v>
      </c>
      <c r="CD216" s="34">
        <f>IFERROR(VLOOKUP(B216,'[1]1-BASE'!D$1:DA$65536,82,0),"")</f>
        <v>0</v>
      </c>
    </row>
    <row r="217" spans="1:82" s="35" customFormat="1" ht="75" customHeight="1">
      <c r="A217" s="27"/>
      <c r="B217" s="28" t="s">
        <v>320</v>
      </c>
      <c r="C217" s="29" t="str">
        <f>IFERROR(VLOOKUP(B217,'[1]1-BASE'!D$1:CB$65536,2,0),"")</f>
        <v>304N920</v>
      </c>
      <c r="D217" s="29" t="str">
        <f>IFERROR(VLOOKUP(B217,'[1]1-BASE'!D$1:CB$65536,3,0),"")</f>
        <v>KRILLS TEE</v>
      </c>
      <c r="E217" s="29" t="str">
        <f>IFERROR(VLOOKUP(B217,'[1]1-BASE'!D$1:CB$65536,4,0),"")</f>
        <v>911</v>
      </c>
      <c r="F217" s="29" t="str">
        <f>IFERROR(VLOOKUP(B217,'[1]1-BASE'!D$1:CB$65536,5,0),"")</f>
        <v>GREY MD MEL/WHITE MEL/BLACK</v>
      </c>
      <c r="G217" s="27" t="str">
        <f>IFERROR(VLOOKUP(B217,'[1]1-BASE'!D$1:CB$65536,15,0),"")</f>
        <v>ETE 2019</v>
      </c>
      <c r="H217" s="27" t="str">
        <f>IFERROR(VLOOKUP(B217,'[1]1-BASE'!D$1:CB$65536,17,0),"")</f>
        <v>KID</v>
      </c>
      <c r="I217" s="30">
        <f>IFERROR(VLOOKUP(B217,'[1]1-BASE'!D$1:CB$65536,7,0),"")</f>
        <v>0</v>
      </c>
      <c r="J217" s="31">
        <f t="shared" si="6"/>
        <v>0</v>
      </c>
      <c r="K217" s="30">
        <f>IFERROR(VLOOKUP(B217,'[1]1-BASE'!D$1:CB$65536,8,0),"")</f>
        <v>15</v>
      </c>
      <c r="L217" s="31">
        <f t="shared" si="7"/>
        <v>7.5</v>
      </c>
      <c r="M217" s="29" t="str">
        <f>IFERROR(VLOOKUP(B217,'[1]1-BASE'!D$1:CB$65536,18,0),"")</f>
        <v>(vide)</v>
      </c>
      <c r="N217" s="32" t="str">
        <f>IFERROR(VLOOKUP(B217,'[1]1-BASE'!D$1:CB$65536,19,0),"")</f>
        <v>PCS</v>
      </c>
      <c r="O217" s="32">
        <f>IFERROR(VLOOKUP(B217,'[1]1-BASE'!D$1:CB$65536,20,0),"")</f>
        <v>16</v>
      </c>
      <c r="P217" s="33">
        <f>IFERROR(VLOOKUP(B217,'[1]1-BASE'!D$1:CB$65536,21,0),"")</f>
        <v>16</v>
      </c>
      <c r="Q217" s="34">
        <f>IFERROR(VLOOKUP(B217,'[1]1-BASE'!D$1:DA$65536,22,0),"")</f>
        <v>0</v>
      </c>
      <c r="R217" s="34">
        <f>IFERROR(VLOOKUP(B217,'[1]1-BASE'!D$1:DA$65536,23,0),"")</f>
        <v>0</v>
      </c>
      <c r="S217" s="34">
        <f>IFERROR(VLOOKUP(B217,'[1]1-BASE'!D$1:DA$65536,24,0),"")</f>
        <v>0</v>
      </c>
      <c r="T217" s="34">
        <f>IFERROR(VLOOKUP(B217,'[1]1-BASE'!D$1:DA$65536,25,0),"")</f>
        <v>0</v>
      </c>
      <c r="U217" s="34">
        <f>IFERROR(VLOOKUP(B217,'[1]1-BASE'!D$1:DA$65536,26,0),"")</f>
        <v>0</v>
      </c>
      <c r="V217" s="34">
        <f>IFERROR(VLOOKUP(B217,'[1]1-BASE'!D$1:DA$65536,27,0),"")</f>
        <v>0</v>
      </c>
      <c r="W217" s="34">
        <f>IFERROR(VLOOKUP(B217,'[1]1-BASE'!D$1:DA$65536,28,0),"")</f>
        <v>0</v>
      </c>
      <c r="X217" s="34">
        <f>IFERROR(VLOOKUP(B217,'[1]1-BASE'!D$1:DA$65536,29,0),"")</f>
        <v>0</v>
      </c>
      <c r="Y217" s="34">
        <f>IFERROR(VLOOKUP(B217,'[1]1-BASE'!D$1:DA$65536,30,0),"")</f>
        <v>0</v>
      </c>
      <c r="Z217" s="34">
        <f>IFERROR(VLOOKUP(B217,'[1]1-BASE'!D$1:DA$65536,31,0),"")</f>
        <v>0</v>
      </c>
      <c r="AA217" s="34">
        <f>IFERROR(VLOOKUP(B217,'[1]1-BASE'!D$1:DA$65536,32,0),"")</f>
        <v>0</v>
      </c>
      <c r="AB217" s="34">
        <f>IFERROR(VLOOKUP(B217,'[1]1-BASE'!D$1:DA$65536,33,0),"")</f>
        <v>0</v>
      </c>
      <c r="AC217" s="34">
        <f>IFERROR(VLOOKUP(B217,'[1]1-BASE'!D$1:DA$65536,34,0),"")</f>
        <v>0</v>
      </c>
      <c r="AD217" s="34">
        <f>IFERROR(VLOOKUP(B217,'[1]1-BASE'!D$1:DA$65536,35,0),"")</f>
        <v>0</v>
      </c>
      <c r="AE217" s="34">
        <f>IFERROR(VLOOKUP(B217,'[1]1-BASE'!D$1:DA$65536,36,0),"")</f>
        <v>0</v>
      </c>
      <c r="AF217" s="34">
        <f>IFERROR(VLOOKUP(B217,'[1]1-BASE'!D$1:DA$65536,37,0),"")</f>
        <v>0</v>
      </c>
      <c r="AG217" s="34">
        <f>IFERROR(VLOOKUP(B217,'[1]1-BASE'!D$1:DA$65536,38,0),"")</f>
        <v>0</v>
      </c>
      <c r="AH217" s="34">
        <f>IFERROR(VLOOKUP(B217,'[1]1-BASE'!D$1:DA$65536,39,0),"")</f>
        <v>0</v>
      </c>
      <c r="AI217" s="34">
        <f>IFERROR(VLOOKUP(B217,'[1]1-BASE'!D$1:DA$65536,40,0),"")</f>
        <v>0</v>
      </c>
      <c r="AJ217" s="34">
        <f>IFERROR(VLOOKUP(B217,'[1]1-BASE'!D$1:DA$65536,41,0),"")</f>
        <v>0</v>
      </c>
      <c r="AK217" s="34">
        <f>IFERROR(VLOOKUP(B217,'[1]1-BASE'!D$1:DA$65536,42,0),"")</f>
        <v>0</v>
      </c>
      <c r="AL217" s="34">
        <f>IFERROR(VLOOKUP(B217,'[1]1-BASE'!D$1:DA$65536,43,0),"")</f>
        <v>0</v>
      </c>
      <c r="AM217" s="34">
        <f>IFERROR(VLOOKUP(B217,'[1]1-BASE'!D$1:DA$65536,44,0),"")</f>
        <v>0</v>
      </c>
      <c r="AN217" s="34">
        <f>IFERROR(VLOOKUP(B217,'[1]1-BASE'!D$1:DA$65536,45,0),"")</f>
        <v>0</v>
      </c>
      <c r="AO217" s="34">
        <f>IFERROR(VLOOKUP(B217,'[1]1-BASE'!D$1:DA$65536,46,0),"")</f>
        <v>0</v>
      </c>
      <c r="AP217" s="34">
        <f>IFERROR(VLOOKUP(B217,'[1]1-BASE'!D$1:DA$65536,47,0),"")</f>
        <v>0</v>
      </c>
      <c r="AQ217" s="34">
        <f>IFERROR(VLOOKUP(B217,'[1]1-BASE'!D$1:DA$65536,48,0),"")</f>
        <v>0</v>
      </c>
      <c r="AR217" s="34">
        <f>IFERROR(VLOOKUP(B217,'[1]1-BASE'!D$1:DA$65536,49,0),"")</f>
        <v>0</v>
      </c>
      <c r="AS217" s="34">
        <f>IFERROR(VLOOKUP(B217,'[1]1-BASE'!D$1:DA$65536,50,0),"")</f>
        <v>0</v>
      </c>
      <c r="AT217" s="34">
        <f>IFERROR(VLOOKUP(B217,'[1]1-BASE'!D$1:DA$65536,51,0),"")</f>
        <v>0</v>
      </c>
      <c r="AU217" s="34">
        <f>IFERROR(VLOOKUP(B217,'[1]1-BASE'!D$1:DA$65536,52,0),"")</f>
        <v>0</v>
      </c>
      <c r="AV217" s="34">
        <f>IFERROR(VLOOKUP(B217,'[1]1-BASE'!D$1:DA$65536,53,0),"")</f>
        <v>0</v>
      </c>
      <c r="AW217" s="34">
        <f>IFERROR(VLOOKUP(B217,'[1]1-BASE'!D$1:DA$65536,54,0),"")</f>
        <v>0</v>
      </c>
      <c r="AX217" s="34">
        <f>IFERROR(VLOOKUP(B217,'[1]1-BASE'!D$1:DA$65536,55,0),"")</f>
        <v>0</v>
      </c>
      <c r="AY217" s="34">
        <f>IFERROR(VLOOKUP(B217,'[1]1-BASE'!D$1:DA$65536,87,0),"")</f>
        <v>0</v>
      </c>
      <c r="AZ217" s="34">
        <f>IFERROR(VLOOKUP(B217,'[1]1-BASE'!D$1:DA$65536,86,0),"")</f>
        <v>0</v>
      </c>
      <c r="BA217" s="34">
        <f>IFERROR(VLOOKUP(B217,'[1]1-BASE'!D$1:DA$65536,76,0),"")</f>
        <v>0</v>
      </c>
      <c r="BB217" s="34">
        <f>IFERROR(VLOOKUP(B217,'[1]1-BASE'!D$1:DA$65536,77,0),"")</f>
        <v>0</v>
      </c>
      <c r="BC217" s="34">
        <f>IFERROR(VLOOKUP(B217,'[1]1-BASE'!D$1:DA$65536,78,0),"")</f>
        <v>0</v>
      </c>
      <c r="BD217" s="34">
        <f>IFERROR(VLOOKUP(B217,'[1]1-BASE'!D$1:DA$65536,79,0),"")</f>
        <v>0</v>
      </c>
      <c r="BE217" s="34">
        <f>IFERROR(VLOOKUP(B217,'[1]1-BASE'!D$1:DA$65536,80,0),"")</f>
        <v>0</v>
      </c>
      <c r="BF217" s="34">
        <f>IFERROR(VLOOKUP(B217,'[1]1-BASE'!D$1:DA$65536,83,0),"")</f>
        <v>0</v>
      </c>
      <c r="BG217" s="34">
        <f>IFERROR(VLOOKUP(B217,'[1]1-BASE'!D$1:DA$65536,84,0),"")</f>
        <v>0</v>
      </c>
      <c r="BH217" s="34">
        <f>IFERROR(VLOOKUP(B217,'[1]1-BASE'!D$1:DA$65536,81,0),"")</f>
        <v>0</v>
      </c>
      <c r="BI217" s="34">
        <f>IFERROR(VLOOKUP(B217,'[1]1-BASE'!D$1:DA$65536,85,0),"")</f>
        <v>0</v>
      </c>
      <c r="BJ217" s="34">
        <f>IFERROR(VLOOKUP(B217,'[1]1-BASE'!D$1:DA$65536,56,0),"")</f>
        <v>1</v>
      </c>
      <c r="BK217" s="34">
        <f>IFERROR(VLOOKUP(B217,'[1]1-BASE'!D$1:DA$65536,58,0),"")</f>
        <v>1</v>
      </c>
      <c r="BL217" s="34">
        <f>IFERROR(VLOOKUP(B217,'[1]1-BASE'!D$1:DA$65536,59,0),"")</f>
        <v>5</v>
      </c>
      <c r="BM217" s="34">
        <f>IFERROR(VLOOKUP(B217,'[1]1-BASE'!D$1:DA$65536,61,0),"")</f>
        <v>4</v>
      </c>
      <c r="BN217" s="34">
        <f>IFERROR(VLOOKUP(B217,'[1]1-BASE'!D$1:DA$65536,63,0),"")</f>
        <v>5</v>
      </c>
      <c r="BO217" s="34">
        <f>IFERROR(VLOOKUP(B217,'[1]1-BASE'!D$1:DA$65536,65,0),"")</f>
        <v>0</v>
      </c>
      <c r="BP217" s="34">
        <f>IFERROR(VLOOKUP(B217,'[1]1-BASE'!D$1:DA$65536,57,0),"")</f>
        <v>0</v>
      </c>
      <c r="BQ217" s="34">
        <f>IFERROR(VLOOKUP(B217,'[1]1-BASE'!D$1:DA$65536,60,0),"")</f>
        <v>0</v>
      </c>
      <c r="BR217" s="34">
        <f>IFERROR(VLOOKUP(B217,'[1]1-BASE'!D$1:DA$65536,62,0),"")</f>
        <v>0</v>
      </c>
      <c r="BS217" s="34">
        <f>IFERROR(VLOOKUP(B217,'[1]1-BASE'!D$1:DA$65536,64,0),"")</f>
        <v>0</v>
      </c>
      <c r="BT217" s="34">
        <f>IFERROR(VLOOKUP(B217,'[1]1-BASE'!D$1:DA$65536,66,0),"")</f>
        <v>0</v>
      </c>
      <c r="BU217" s="34">
        <f>IFERROR(VLOOKUP(B217,'[1]1-BASE'!D$1:DA$65536,67,0),"")</f>
        <v>0</v>
      </c>
      <c r="BV217" s="34">
        <f>IFERROR(VLOOKUP(B217,'[1]1-BASE'!D$1:DA$65536,68,0),"")</f>
        <v>0</v>
      </c>
      <c r="BW217" s="34">
        <f>IFERROR(VLOOKUP(B217,'[1]1-BASE'!D$1:DA$65536,69,0),"")</f>
        <v>0</v>
      </c>
      <c r="BX217" s="34">
        <f>IFERROR(VLOOKUP(B217,'[1]1-BASE'!D$1:DA$65536,70,0),"")</f>
        <v>0</v>
      </c>
      <c r="BY217" s="34">
        <f>IFERROR(VLOOKUP(B217,'[1]1-BASE'!D$1:DA$65536,71,0),"")</f>
        <v>0</v>
      </c>
      <c r="BZ217" s="34">
        <f>IFERROR(VLOOKUP(B217,'[1]1-BASE'!D$1:DA$65536,72,0),"")</f>
        <v>0</v>
      </c>
      <c r="CA217" s="34">
        <f>IFERROR(VLOOKUP(B217,'[1]1-BASE'!D$1:DA$65536,73,0),"")</f>
        <v>0</v>
      </c>
      <c r="CB217" s="34">
        <f>IFERROR(VLOOKUP(B217,'[1]1-BASE'!D$1:DA$65536,74,0),"")</f>
        <v>0</v>
      </c>
      <c r="CC217" s="34">
        <f>IFERROR(VLOOKUP(B217,'[1]1-BASE'!D$1:DA$65536,75,0),"")</f>
        <v>0</v>
      </c>
      <c r="CD217" s="34">
        <f>IFERROR(VLOOKUP(B217,'[1]1-BASE'!D$1:DA$65536,82,0),"")</f>
        <v>0</v>
      </c>
    </row>
    <row r="218" spans="1:82" s="35" customFormat="1" ht="75" customHeight="1">
      <c r="A218" s="27"/>
      <c r="B218" s="28" t="s">
        <v>321</v>
      </c>
      <c r="C218" s="29" t="str">
        <f>IFERROR(VLOOKUP(B218,'[1]1-BASE'!D$1:CB$65536,2,0),"")</f>
        <v>304N920</v>
      </c>
      <c r="D218" s="29" t="str">
        <f>IFERROR(VLOOKUP(B218,'[1]1-BASE'!D$1:CB$65536,3,0),"")</f>
        <v>KRILLS TEE</v>
      </c>
      <c r="E218" s="29" t="str">
        <f>IFERROR(VLOOKUP(B218,'[1]1-BASE'!D$1:CB$65536,4,0),"")</f>
        <v>912</v>
      </c>
      <c r="F218" s="29" t="str">
        <f>IFERROR(VLOOKUP(B218,'[1]1-BASE'!D$1:CB$65536,5,0),"")</f>
        <v>WHITE MEL/RED/GREY MD MEL</v>
      </c>
      <c r="G218" s="27" t="str">
        <f>IFERROR(VLOOKUP(B218,'[1]1-BASE'!D$1:CB$65536,15,0),"")</f>
        <v>ETE 2019</v>
      </c>
      <c r="H218" s="27" t="str">
        <f>IFERROR(VLOOKUP(B218,'[1]1-BASE'!D$1:CB$65536,17,0),"")</f>
        <v>KID</v>
      </c>
      <c r="I218" s="30">
        <f>IFERROR(VLOOKUP(B218,'[1]1-BASE'!D$1:CB$65536,7,0),"")</f>
        <v>0</v>
      </c>
      <c r="J218" s="31">
        <f t="shared" si="6"/>
        <v>0</v>
      </c>
      <c r="K218" s="30">
        <f>IFERROR(VLOOKUP(B218,'[1]1-BASE'!D$1:CB$65536,8,0),"")</f>
        <v>15</v>
      </c>
      <c r="L218" s="31">
        <f t="shared" si="7"/>
        <v>7.5</v>
      </c>
      <c r="M218" s="29" t="str">
        <f>IFERROR(VLOOKUP(B218,'[1]1-BASE'!D$1:CB$65536,18,0),"")</f>
        <v>(vide)</v>
      </c>
      <c r="N218" s="32" t="str">
        <f>IFERROR(VLOOKUP(B218,'[1]1-BASE'!D$1:CB$65536,19,0),"")</f>
        <v>PCS</v>
      </c>
      <c r="O218" s="32">
        <f>IFERROR(VLOOKUP(B218,'[1]1-BASE'!D$1:CB$65536,20,0),"")</f>
        <v>14</v>
      </c>
      <c r="P218" s="33">
        <f>IFERROR(VLOOKUP(B218,'[1]1-BASE'!D$1:CB$65536,21,0),"")</f>
        <v>14</v>
      </c>
      <c r="Q218" s="34">
        <f>IFERROR(VLOOKUP(B218,'[1]1-BASE'!D$1:DA$65536,22,0),"")</f>
        <v>0</v>
      </c>
      <c r="R218" s="34">
        <f>IFERROR(VLOOKUP(B218,'[1]1-BASE'!D$1:DA$65536,23,0),"")</f>
        <v>0</v>
      </c>
      <c r="S218" s="34">
        <f>IFERROR(VLOOKUP(B218,'[1]1-BASE'!D$1:DA$65536,24,0),"")</f>
        <v>0</v>
      </c>
      <c r="T218" s="34">
        <f>IFERROR(VLOOKUP(B218,'[1]1-BASE'!D$1:DA$65536,25,0),"")</f>
        <v>0</v>
      </c>
      <c r="U218" s="34">
        <f>IFERROR(VLOOKUP(B218,'[1]1-BASE'!D$1:DA$65536,26,0),"")</f>
        <v>0</v>
      </c>
      <c r="V218" s="34">
        <f>IFERROR(VLOOKUP(B218,'[1]1-BASE'!D$1:DA$65536,27,0),"")</f>
        <v>0</v>
      </c>
      <c r="W218" s="34">
        <f>IFERROR(VLOOKUP(B218,'[1]1-BASE'!D$1:DA$65536,28,0),"")</f>
        <v>0</v>
      </c>
      <c r="X218" s="34">
        <f>IFERROR(VLOOKUP(B218,'[1]1-BASE'!D$1:DA$65536,29,0),"")</f>
        <v>0</v>
      </c>
      <c r="Y218" s="34">
        <f>IFERROR(VLOOKUP(B218,'[1]1-BASE'!D$1:DA$65536,30,0),"")</f>
        <v>0</v>
      </c>
      <c r="Z218" s="34">
        <f>IFERROR(VLOOKUP(B218,'[1]1-BASE'!D$1:DA$65536,31,0),"")</f>
        <v>0</v>
      </c>
      <c r="AA218" s="34">
        <f>IFERROR(VLOOKUP(B218,'[1]1-BASE'!D$1:DA$65536,32,0),"")</f>
        <v>0</v>
      </c>
      <c r="AB218" s="34">
        <f>IFERROR(VLOOKUP(B218,'[1]1-BASE'!D$1:DA$65536,33,0),"")</f>
        <v>0</v>
      </c>
      <c r="AC218" s="34">
        <f>IFERROR(VLOOKUP(B218,'[1]1-BASE'!D$1:DA$65536,34,0),"")</f>
        <v>0</v>
      </c>
      <c r="AD218" s="34">
        <f>IFERROR(VLOOKUP(B218,'[1]1-BASE'!D$1:DA$65536,35,0),"")</f>
        <v>0</v>
      </c>
      <c r="AE218" s="34">
        <f>IFERROR(VLOOKUP(B218,'[1]1-BASE'!D$1:DA$65536,36,0),"")</f>
        <v>0</v>
      </c>
      <c r="AF218" s="34">
        <f>IFERROR(VLOOKUP(B218,'[1]1-BASE'!D$1:DA$65536,37,0),"")</f>
        <v>0</v>
      </c>
      <c r="AG218" s="34">
        <f>IFERROR(VLOOKUP(B218,'[1]1-BASE'!D$1:DA$65536,38,0),"")</f>
        <v>0</v>
      </c>
      <c r="AH218" s="34">
        <f>IFERROR(VLOOKUP(B218,'[1]1-BASE'!D$1:DA$65536,39,0),"")</f>
        <v>0</v>
      </c>
      <c r="AI218" s="34">
        <f>IFERROR(VLOOKUP(B218,'[1]1-BASE'!D$1:DA$65536,40,0),"")</f>
        <v>0</v>
      </c>
      <c r="AJ218" s="34">
        <f>IFERROR(VLOOKUP(B218,'[1]1-BASE'!D$1:DA$65536,41,0),"")</f>
        <v>0</v>
      </c>
      <c r="AK218" s="34">
        <f>IFERROR(VLOOKUP(B218,'[1]1-BASE'!D$1:DA$65536,42,0),"")</f>
        <v>0</v>
      </c>
      <c r="AL218" s="34">
        <f>IFERROR(VLOOKUP(B218,'[1]1-BASE'!D$1:DA$65536,43,0),"")</f>
        <v>0</v>
      </c>
      <c r="AM218" s="34">
        <f>IFERROR(VLOOKUP(B218,'[1]1-BASE'!D$1:DA$65536,44,0),"")</f>
        <v>0</v>
      </c>
      <c r="AN218" s="34">
        <f>IFERROR(VLOOKUP(B218,'[1]1-BASE'!D$1:DA$65536,45,0),"")</f>
        <v>0</v>
      </c>
      <c r="AO218" s="34">
        <f>IFERROR(VLOOKUP(B218,'[1]1-BASE'!D$1:DA$65536,46,0),"")</f>
        <v>0</v>
      </c>
      <c r="AP218" s="34">
        <f>IFERROR(VLOOKUP(B218,'[1]1-BASE'!D$1:DA$65536,47,0),"")</f>
        <v>0</v>
      </c>
      <c r="AQ218" s="34">
        <f>IFERROR(VLOOKUP(B218,'[1]1-BASE'!D$1:DA$65536,48,0),"")</f>
        <v>0</v>
      </c>
      <c r="AR218" s="34">
        <f>IFERROR(VLOOKUP(B218,'[1]1-BASE'!D$1:DA$65536,49,0),"")</f>
        <v>0</v>
      </c>
      <c r="AS218" s="34">
        <f>IFERROR(VLOOKUP(B218,'[1]1-BASE'!D$1:DA$65536,50,0),"")</f>
        <v>0</v>
      </c>
      <c r="AT218" s="34">
        <f>IFERROR(VLOOKUP(B218,'[1]1-BASE'!D$1:DA$65536,51,0),"")</f>
        <v>0</v>
      </c>
      <c r="AU218" s="34">
        <f>IFERROR(VLOOKUP(B218,'[1]1-BASE'!D$1:DA$65536,52,0),"")</f>
        <v>0</v>
      </c>
      <c r="AV218" s="34">
        <f>IFERROR(VLOOKUP(B218,'[1]1-BASE'!D$1:DA$65536,53,0),"")</f>
        <v>0</v>
      </c>
      <c r="AW218" s="34">
        <f>IFERROR(VLOOKUP(B218,'[1]1-BASE'!D$1:DA$65536,54,0),"")</f>
        <v>0</v>
      </c>
      <c r="AX218" s="34">
        <f>IFERROR(VLOOKUP(B218,'[1]1-BASE'!D$1:DA$65536,55,0),"")</f>
        <v>0</v>
      </c>
      <c r="AY218" s="34">
        <f>IFERROR(VLOOKUP(B218,'[1]1-BASE'!D$1:DA$65536,87,0),"")</f>
        <v>0</v>
      </c>
      <c r="AZ218" s="34">
        <f>IFERROR(VLOOKUP(B218,'[1]1-BASE'!D$1:DA$65536,86,0),"")</f>
        <v>0</v>
      </c>
      <c r="BA218" s="34">
        <f>IFERROR(VLOOKUP(B218,'[1]1-BASE'!D$1:DA$65536,76,0),"")</f>
        <v>0</v>
      </c>
      <c r="BB218" s="34">
        <f>IFERROR(VLOOKUP(B218,'[1]1-BASE'!D$1:DA$65536,77,0),"")</f>
        <v>0</v>
      </c>
      <c r="BC218" s="34">
        <f>IFERROR(VLOOKUP(B218,'[1]1-BASE'!D$1:DA$65536,78,0),"")</f>
        <v>0</v>
      </c>
      <c r="BD218" s="34">
        <f>IFERROR(VLOOKUP(B218,'[1]1-BASE'!D$1:DA$65536,79,0),"")</f>
        <v>0</v>
      </c>
      <c r="BE218" s="34">
        <f>IFERROR(VLOOKUP(B218,'[1]1-BASE'!D$1:DA$65536,80,0),"")</f>
        <v>0</v>
      </c>
      <c r="BF218" s="34">
        <f>IFERROR(VLOOKUP(B218,'[1]1-BASE'!D$1:DA$65536,83,0),"")</f>
        <v>0</v>
      </c>
      <c r="BG218" s="34">
        <f>IFERROR(VLOOKUP(B218,'[1]1-BASE'!D$1:DA$65536,84,0),"")</f>
        <v>0</v>
      </c>
      <c r="BH218" s="34">
        <f>IFERROR(VLOOKUP(B218,'[1]1-BASE'!D$1:DA$65536,81,0),"")</f>
        <v>0</v>
      </c>
      <c r="BI218" s="34">
        <f>IFERROR(VLOOKUP(B218,'[1]1-BASE'!D$1:DA$65536,85,0),"")</f>
        <v>0</v>
      </c>
      <c r="BJ218" s="34">
        <f>IFERROR(VLOOKUP(B218,'[1]1-BASE'!D$1:DA$65536,56,0),"")</f>
        <v>3</v>
      </c>
      <c r="BK218" s="34">
        <f>IFERROR(VLOOKUP(B218,'[1]1-BASE'!D$1:DA$65536,58,0),"")</f>
        <v>7</v>
      </c>
      <c r="BL218" s="34">
        <f>IFERROR(VLOOKUP(B218,'[1]1-BASE'!D$1:DA$65536,59,0),"")</f>
        <v>4</v>
      </c>
      <c r="BM218" s="34">
        <f>IFERROR(VLOOKUP(B218,'[1]1-BASE'!D$1:DA$65536,61,0),"")</f>
        <v>0</v>
      </c>
      <c r="BN218" s="34">
        <f>IFERROR(VLOOKUP(B218,'[1]1-BASE'!D$1:DA$65536,63,0),"")</f>
        <v>0</v>
      </c>
      <c r="BO218" s="34">
        <f>IFERROR(VLOOKUP(B218,'[1]1-BASE'!D$1:DA$65536,65,0),"")</f>
        <v>0</v>
      </c>
      <c r="BP218" s="34">
        <f>IFERROR(VLOOKUP(B218,'[1]1-BASE'!D$1:DA$65536,57,0),"")</f>
        <v>0</v>
      </c>
      <c r="BQ218" s="34">
        <f>IFERROR(VLOOKUP(B218,'[1]1-BASE'!D$1:DA$65536,60,0),"")</f>
        <v>0</v>
      </c>
      <c r="BR218" s="34">
        <f>IFERROR(VLOOKUP(B218,'[1]1-BASE'!D$1:DA$65536,62,0),"")</f>
        <v>0</v>
      </c>
      <c r="BS218" s="34">
        <f>IFERROR(VLOOKUP(B218,'[1]1-BASE'!D$1:DA$65536,64,0),"")</f>
        <v>0</v>
      </c>
      <c r="BT218" s="34">
        <f>IFERROR(VLOOKUP(B218,'[1]1-BASE'!D$1:DA$65536,66,0),"")</f>
        <v>0</v>
      </c>
      <c r="BU218" s="34">
        <f>IFERROR(VLOOKUP(B218,'[1]1-BASE'!D$1:DA$65536,67,0),"")</f>
        <v>0</v>
      </c>
      <c r="BV218" s="34">
        <f>IFERROR(VLOOKUP(B218,'[1]1-BASE'!D$1:DA$65536,68,0),"")</f>
        <v>0</v>
      </c>
      <c r="BW218" s="34">
        <f>IFERROR(VLOOKUP(B218,'[1]1-BASE'!D$1:DA$65536,69,0),"")</f>
        <v>0</v>
      </c>
      <c r="BX218" s="34">
        <f>IFERROR(VLOOKUP(B218,'[1]1-BASE'!D$1:DA$65536,70,0),"")</f>
        <v>0</v>
      </c>
      <c r="BY218" s="34">
        <f>IFERROR(VLOOKUP(B218,'[1]1-BASE'!D$1:DA$65536,71,0),"")</f>
        <v>0</v>
      </c>
      <c r="BZ218" s="34">
        <f>IFERROR(VLOOKUP(B218,'[1]1-BASE'!D$1:DA$65536,72,0),"")</f>
        <v>0</v>
      </c>
      <c r="CA218" s="34">
        <f>IFERROR(VLOOKUP(B218,'[1]1-BASE'!D$1:DA$65536,73,0),"")</f>
        <v>0</v>
      </c>
      <c r="CB218" s="34">
        <f>IFERROR(VLOOKUP(B218,'[1]1-BASE'!D$1:DA$65536,74,0),"")</f>
        <v>0</v>
      </c>
      <c r="CC218" s="34">
        <f>IFERROR(VLOOKUP(B218,'[1]1-BASE'!D$1:DA$65536,75,0),"")</f>
        <v>0</v>
      </c>
      <c r="CD218" s="34">
        <f>IFERROR(VLOOKUP(B218,'[1]1-BASE'!D$1:DA$65536,82,0),"")</f>
        <v>0</v>
      </c>
    </row>
    <row r="219" spans="1:82" s="35" customFormat="1" ht="75" customHeight="1">
      <c r="A219" s="27"/>
      <c r="B219" s="28" t="s">
        <v>322</v>
      </c>
      <c r="C219" s="29" t="str">
        <f>IFERROR(VLOOKUP(B219,'[1]1-BASE'!D$1:CB$65536,2,0),"")</f>
        <v>304N930</v>
      </c>
      <c r="D219" s="29" t="str">
        <f>IFERROR(VLOOKUP(B219,'[1]1-BASE'!D$1:CB$65536,3,0),"")</f>
        <v>KOB TEE</v>
      </c>
      <c r="E219" s="29" t="str">
        <f>IFERROR(VLOOKUP(B219,'[1]1-BASE'!D$1:CB$65536,4,0),"")</f>
        <v>919</v>
      </c>
      <c r="F219" s="29" t="str">
        <f>IFERROR(VLOOKUP(B219,'[1]1-BASE'!D$1:CB$65536,5,0),"")</f>
        <v>WHITE MEL/FANCY</v>
      </c>
      <c r="G219" s="27" t="str">
        <f>IFERROR(VLOOKUP(B219,'[1]1-BASE'!D$1:CB$65536,15,0),"")</f>
        <v>ETE 2019</v>
      </c>
      <c r="H219" s="27" t="str">
        <f>IFERROR(VLOOKUP(B219,'[1]1-BASE'!D$1:CB$65536,17,0),"")</f>
        <v>KID</v>
      </c>
      <c r="I219" s="30">
        <f>IFERROR(VLOOKUP(B219,'[1]1-BASE'!D$1:CB$65536,7,0),"")</f>
        <v>0</v>
      </c>
      <c r="J219" s="31">
        <f t="shared" si="6"/>
        <v>0</v>
      </c>
      <c r="K219" s="30">
        <f>IFERROR(VLOOKUP(B219,'[1]1-BASE'!D$1:CB$65536,8,0),"")</f>
        <v>15</v>
      </c>
      <c r="L219" s="31">
        <f t="shared" si="7"/>
        <v>7.5</v>
      </c>
      <c r="M219" s="29" t="str">
        <f>IFERROR(VLOOKUP(B219,'[1]1-BASE'!D$1:CB$65536,18,0),"")</f>
        <v>(vide)</v>
      </c>
      <c r="N219" s="32" t="str">
        <f>IFERROR(VLOOKUP(B219,'[1]1-BASE'!D$1:CB$65536,19,0),"")</f>
        <v>PCS</v>
      </c>
      <c r="O219" s="32">
        <f>IFERROR(VLOOKUP(B219,'[1]1-BASE'!D$1:CB$65536,20,0),"")</f>
        <v>18</v>
      </c>
      <c r="P219" s="33">
        <f>IFERROR(VLOOKUP(B219,'[1]1-BASE'!D$1:CB$65536,21,0),"")</f>
        <v>18</v>
      </c>
      <c r="Q219" s="34">
        <f>IFERROR(VLOOKUP(B219,'[1]1-BASE'!D$1:DA$65536,22,0),"")</f>
        <v>0</v>
      </c>
      <c r="R219" s="34">
        <f>IFERROR(VLOOKUP(B219,'[1]1-BASE'!D$1:DA$65536,23,0),"")</f>
        <v>0</v>
      </c>
      <c r="S219" s="34">
        <f>IFERROR(VLOOKUP(B219,'[1]1-BASE'!D$1:DA$65536,24,0),"")</f>
        <v>0</v>
      </c>
      <c r="T219" s="34">
        <f>IFERROR(VLOOKUP(B219,'[1]1-BASE'!D$1:DA$65536,25,0),"")</f>
        <v>0</v>
      </c>
      <c r="U219" s="34">
        <f>IFERROR(VLOOKUP(B219,'[1]1-BASE'!D$1:DA$65536,26,0),"")</f>
        <v>0</v>
      </c>
      <c r="V219" s="34">
        <f>IFERROR(VLOOKUP(B219,'[1]1-BASE'!D$1:DA$65536,27,0),"")</f>
        <v>0</v>
      </c>
      <c r="W219" s="34">
        <f>IFERROR(VLOOKUP(B219,'[1]1-BASE'!D$1:DA$65536,28,0),"")</f>
        <v>0</v>
      </c>
      <c r="X219" s="34">
        <f>IFERROR(VLOOKUP(B219,'[1]1-BASE'!D$1:DA$65536,29,0),"")</f>
        <v>0</v>
      </c>
      <c r="Y219" s="34">
        <f>IFERROR(VLOOKUP(B219,'[1]1-BASE'!D$1:DA$65536,30,0),"")</f>
        <v>0</v>
      </c>
      <c r="Z219" s="34">
        <f>IFERROR(VLOOKUP(B219,'[1]1-BASE'!D$1:DA$65536,31,0),"")</f>
        <v>0</v>
      </c>
      <c r="AA219" s="34">
        <f>IFERROR(VLOOKUP(B219,'[1]1-BASE'!D$1:DA$65536,32,0),"")</f>
        <v>0</v>
      </c>
      <c r="AB219" s="34">
        <f>IFERROR(VLOOKUP(B219,'[1]1-BASE'!D$1:DA$65536,33,0),"")</f>
        <v>0</v>
      </c>
      <c r="AC219" s="34">
        <f>IFERROR(VLOOKUP(B219,'[1]1-BASE'!D$1:DA$65536,34,0),"")</f>
        <v>0</v>
      </c>
      <c r="AD219" s="34">
        <f>IFERROR(VLOOKUP(B219,'[1]1-BASE'!D$1:DA$65536,35,0),"")</f>
        <v>0</v>
      </c>
      <c r="AE219" s="34">
        <f>IFERROR(VLOOKUP(B219,'[1]1-BASE'!D$1:DA$65536,36,0),"")</f>
        <v>0</v>
      </c>
      <c r="AF219" s="34">
        <f>IFERROR(VLOOKUP(B219,'[1]1-BASE'!D$1:DA$65536,37,0),"")</f>
        <v>0</v>
      </c>
      <c r="AG219" s="34">
        <f>IFERROR(VLOOKUP(B219,'[1]1-BASE'!D$1:DA$65536,38,0),"")</f>
        <v>0</v>
      </c>
      <c r="AH219" s="34">
        <f>IFERROR(VLOOKUP(B219,'[1]1-BASE'!D$1:DA$65536,39,0),"")</f>
        <v>0</v>
      </c>
      <c r="AI219" s="34">
        <f>IFERROR(VLOOKUP(B219,'[1]1-BASE'!D$1:DA$65536,40,0),"")</f>
        <v>0</v>
      </c>
      <c r="AJ219" s="34">
        <f>IFERROR(VLOOKUP(B219,'[1]1-BASE'!D$1:DA$65536,41,0),"")</f>
        <v>0</v>
      </c>
      <c r="AK219" s="34">
        <f>IFERROR(VLOOKUP(B219,'[1]1-BASE'!D$1:DA$65536,42,0),"")</f>
        <v>0</v>
      </c>
      <c r="AL219" s="34">
        <f>IFERROR(VLOOKUP(B219,'[1]1-BASE'!D$1:DA$65536,43,0),"")</f>
        <v>0</v>
      </c>
      <c r="AM219" s="34">
        <f>IFERROR(VLOOKUP(B219,'[1]1-BASE'!D$1:DA$65536,44,0),"")</f>
        <v>0</v>
      </c>
      <c r="AN219" s="34">
        <f>IFERROR(VLOOKUP(B219,'[1]1-BASE'!D$1:DA$65536,45,0),"")</f>
        <v>0</v>
      </c>
      <c r="AO219" s="34">
        <f>IFERROR(VLOOKUP(B219,'[1]1-BASE'!D$1:DA$65536,46,0),"")</f>
        <v>0</v>
      </c>
      <c r="AP219" s="34">
        <f>IFERROR(VLOOKUP(B219,'[1]1-BASE'!D$1:DA$65536,47,0),"")</f>
        <v>0</v>
      </c>
      <c r="AQ219" s="34">
        <f>IFERROR(VLOOKUP(B219,'[1]1-BASE'!D$1:DA$65536,48,0),"")</f>
        <v>0</v>
      </c>
      <c r="AR219" s="34">
        <f>IFERROR(VLOOKUP(B219,'[1]1-BASE'!D$1:DA$65536,49,0),"")</f>
        <v>0</v>
      </c>
      <c r="AS219" s="34">
        <f>IFERROR(VLOOKUP(B219,'[1]1-BASE'!D$1:DA$65536,50,0),"")</f>
        <v>0</v>
      </c>
      <c r="AT219" s="34">
        <f>IFERROR(VLOOKUP(B219,'[1]1-BASE'!D$1:DA$65536,51,0),"")</f>
        <v>0</v>
      </c>
      <c r="AU219" s="34">
        <f>IFERROR(VLOOKUP(B219,'[1]1-BASE'!D$1:DA$65536,52,0),"")</f>
        <v>0</v>
      </c>
      <c r="AV219" s="34">
        <f>IFERROR(VLOOKUP(B219,'[1]1-BASE'!D$1:DA$65536,53,0),"")</f>
        <v>0</v>
      </c>
      <c r="AW219" s="34">
        <f>IFERROR(VLOOKUP(B219,'[1]1-BASE'!D$1:DA$65536,54,0),"")</f>
        <v>0</v>
      </c>
      <c r="AX219" s="34">
        <f>IFERROR(VLOOKUP(B219,'[1]1-BASE'!D$1:DA$65536,55,0),"")</f>
        <v>0</v>
      </c>
      <c r="AY219" s="34">
        <f>IFERROR(VLOOKUP(B219,'[1]1-BASE'!D$1:DA$65536,87,0),"")</f>
        <v>0</v>
      </c>
      <c r="AZ219" s="34">
        <f>IFERROR(VLOOKUP(B219,'[1]1-BASE'!D$1:DA$65536,86,0),"")</f>
        <v>0</v>
      </c>
      <c r="BA219" s="34">
        <f>IFERROR(VLOOKUP(B219,'[1]1-BASE'!D$1:DA$65536,76,0),"")</f>
        <v>0</v>
      </c>
      <c r="BB219" s="34">
        <f>IFERROR(VLOOKUP(B219,'[1]1-BASE'!D$1:DA$65536,77,0),"")</f>
        <v>0</v>
      </c>
      <c r="BC219" s="34">
        <f>IFERROR(VLOOKUP(B219,'[1]1-BASE'!D$1:DA$65536,78,0),"")</f>
        <v>0</v>
      </c>
      <c r="BD219" s="34">
        <f>IFERROR(VLOOKUP(B219,'[1]1-BASE'!D$1:DA$65536,79,0),"")</f>
        <v>0</v>
      </c>
      <c r="BE219" s="34">
        <f>IFERROR(VLOOKUP(B219,'[1]1-BASE'!D$1:DA$65536,80,0),"")</f>
        <v>0</v>
      </c>
      <c r="BF219" s="34">
        <f>IFERROR(VLOOKUP(B219,'[1]1-BASE'!D$1:DA$65536,83,0),"")</f>
        <v>0</v>
      </c>
      <c r="BG219" s="34">
        <f>IFERROR(VLOOKUP(B219,'[1]1-BASE'!D$1:DA$65536,84,0),"")</f>
        <v>0</v>
      </c>
      <c r="BH219" s="34">
        <f>IFERROR(VLOOKUP(B219,'[1]1-BASE'!D$1:DA$65536,81,0),"")</f>
        <v>0</v>
      </c>
      <c r="BI219" s="34">
        <f>IFERROR(VLOOKUP(B219,'[1]1-BASE'!D$1:DA$65536,85,0),"")</f>
        <v>0</v>
      </c>
      <c r="BJ219" s="34">
        <f>IFERROR(VLOOKUP(B219,'[1]1-BASE'!D$1:DA$65536,56,0),"")</f>
        <v>0</v>
      </c>
      <c r="BK219" s="34">
        <f>IFERROR(VLOOKUP(B219,'[1]1-BASE'!D$1:DA$65536,58,0),"")</f>
        <v>1</v>
      </c>
      <c r="BL219" s="34">
        <f>IFERROR(VLOOKUP(B219,'[1]1-BASE'!D$1:DA$65536,59,0),"")</f>
        <v>5</v>
      </c>
      <c r="BM219" s="34">
        <f>IFERROR(VLOOKUP(B219,'[1]1-BASE'!D$1:DA$65536,61,0),"")</f>
        <v>12</v>
      </c>
      <c r="BN219" s="34">
        <f>IFERROR(VLOOKUP(B219,'[1]1-BASE'!D$1:DA$65536,63,0),"")</f>
        <v>0</v>
      </c>
      <c r="BO219" s="34">
        <f>IFERROR(VLOOKUP(B219,'[1]1-BASE'!D$1:DA$65536,65,0),"")</f>
        <v>0</v>
      </c>
      <c r="BP219" s="34">
        <f>IFERROR(VLOOKUP(B219,'[1]1-BASE'!D$1:DA$65536,57,0),"")</f>
        <v>0</v>
      </c>
      <c r="BQ219" s="34">
        <f>IFERROR(VLOOKUP(B219,'[1]1-BASE'!D$1:DA$65536,60,0),"")</f>
        <v>0</v>
      </c>
      <c r="BR219" s="34">
        <f>IFERROR(VLOOKUP(B219,'[1]1-BASE'!D$1:DA$65536,62,0),"")</f>
        <v>0</v>
      </c>
      <c r="BS219" s="34">
        <f>IFERROR(VLOOKUP(B219,'[1]1-BASE'!D$1:DA$65536,64,0),"")</f>
        <v>0</v>
      </c>
      <c r="BT219" s="34">
        <f>IFERROR(VLOOKUP(B219,'[1]1-BASE'!D$1:DA$65536,66,0),"")</f>
        <v>0</v>
      </c>
      <c r="BU219" s="34">
        <f>IFERROR(VLOOKUP(B219,'[1]1-BASE'!D$1:DA$65536,67,0),"")</f>
        <v>0</v>
      </c>
      <c r="BV219" s="34">
        <f>IFERROR(VLOOKUP(B219,'[1]1-BASE'!D$1:DA$65536,68,0),"")</f>
        <v>0</v>
      </c>
      <c r="BW219" s="34">
        <f>IFERROR(VLOOKUP(B219,'[1]1-BASE'!D$1:DA$65536,69,0),"")</f>
        <v>0</v>
      </c>
      <c r="BX219" s="34">
        <f>IFERROR(VLOOKUP(B219,'[1]1-BASE'!D$1:DA$65536,70,0),"")</f>
        <v>0</v>
      </c>
      <c r="BY219" s="34">
        <f>IFERROR(VLOOKUP(B219,'[1]1-BASE'!D$1:DA$65536,71,0),"")</f>
        <v>0</v>
      </c>
      <c r="BZ219" s="34">
        <f>IFERROR(VLOOKUP(B219,'[1]1-BASE'!D$1:DA$65536,72,0),"")</f>
        <v>0</v>
      </c>
      <c r="CA219" s="34">
        <f>IFERROR(VLOOKUP(B219,'[1]1-BASE'!D$1:DA$65536,73,0),"")</f>
        <v>0</v>
      </c>
      <c r="CB219" s="34">
        <f>IFERROR(VLOOKUP(B219,'[1]1-BASE'!D$1:DA$65536,74,0),"")</f>
        <v>0</v>
      </c>
      <c r="CC219" s="34">
        <f>IFERROR(VLOOKUP(B219,'[1]1-BASE'!D$1:DA$65536,75,0),"")</f>
        <v>0</v>
      </c>
      <c r="CD219" s="34">
        <f>IFERROR(VLOOKUP(B219,'[1]1-BASE'!D$1:DA$65536,82,0),"")</f>
        <v>0</v>
      </c>
    </row>
    <row r="220" spans="1:82" s="35" customFormat="1" ht="75" customHeight="1">
      <c r="A220" s="27"/>
      <c r="B220" s="28" t="s">
        <v>323</v>
      </c>
      <c r="C220" s="29" t="str">
        <f>IFERROR(VLOOKUP(B220,'[1]1-BASE'!D$1:CB$65536,2,0),"")</f>
        <v>304N930</v>
      </c>
      <c r="D220" s="29" t="str">
        <f>IFERROR(VLOOKUP(B220,'[1]1-BASE'!D$1:CB$65536,3,0),"")</f>
        <v>KOB TEE</v>
      </c>
      <c r="E220" s="29" t="str">
        <f>IFERROR(VLOOKUP(B220,'[1]1-BASE'!D$1:CB$65536,4,0),"")</f>
        <v>920</v>
      </c>
      <c r="F220" s="29" t="str">
        <f>IFERROR(VLOOKUP(B220,'[1]1-BASE'!D$1:CB$65536,5,0),"")</f>
        <v>BLACK/FANCY</v>
      </c>
      <c r="G220" s="27" t="str">
        <f>IFERROR(VLOOKUP(B220,'[1]1-BASE'!D$1:CB$65536,15,0),"")</f>
        <v>ETE 2019</v>
      </c>
      <c r="H220" s="27" t="str">
        <f>IFERROR(VLOOKUP(B220,'[1]1-BASE'!D$1:CB$65536,17,0),"")</f>
        <v>KID</v>
      </c>
      <c r="I220" s="30">
        <f>IFERROR(VLOOKUP(B220,'[1]1-BASE'!D$1:CB$65536,7,0),"")</f>
        <v>0</v>
      </c>
      <c r="J220" s="31">
        <f t="shared" si="6"/>
        <v>0</v>
      </c>
      <c r="K220" s="30">
        <f>IFERROR(VLOOKUP(B220,'[1]1-BASE'!D$1:CB$65536,8,0),"")</f>
        <v>15</v>
      </c>
      <c r="L220" s="31">
        <f t="shared" si="7"/>
        <v>7.5</v>
      </c>
      <c r="M220" s="29" t="str">
        <f>IFERROR(VLOOKUP(B220,'[1]1-BASE'!D$1:CB$65536,18,0),"")</f>
        <v>(vide)</v>
      </c>
      <c r="N220" s="32" t="str">
        <f>IFERROR(VLOOKUP(B220,'[1]1-BASE'!D$1:CB$65536,19,0),"")</f>
        <v>PCS</v>
      </c>
      <c r="O220" s="32">
        <f>IFERROR(VLOOKUP(B220,'[1]1-BASE'!D$1:CB$65536,20,0),"")</f>
        <v>29</v>
      </c>
      <c r="P220" s="33">
        <f>IFERROR(VLOOKUP(B220,'[1]1-BASE'!D$1:CB$65536,21,0),"")</f>
        <v>29</v>
      </c>
      <c r="Q220" s="34">
        <f>IFERROR(VLOOKUP(B220,'[1]1-BASE'!D$1:DA$65536,22,0),"")</f>
        <v>0</v>
      </c>
      <c r="R220" s="34">
        <f>IFERROR(VLOOKUP(B220,'[1]1-BASE'!D$1:DA$65536,23,0),"")</f>
        <v>0</v>
      </c>
      <c r="S220" s="34">
        <f>IFERROR(VLOOKUP(B220,'[1]1-BASE'!D$1:DA$65536,24,0),"")</f>
        <v>0</v>
      </c>
      <c r="T220" s="34">
        <f>IFERROR(VLOOKUP(B220,'[1]1-BASE'!D$1:DA$65536,25,0),"")</f>
        <v>0</v>
      </c>
      <c r="U220" s="34">
        <f>IFERROR(VLOOKUP(B220,'[1]1-BASE'!D$1:DA$65536,26,0),"")</f>
        <v>0</v>
      </c>
      <c r="V220" s="34">
        <f>IFERROR(VLOOKUP(B220,'[1]1-BASE'!D$1:DA$65536,27,0),"")</f>
        <v>0</v>
      </c>
      <c r="W220" s="34">
        <f>IFERROR(VLOOKUP(B220,'[1]1-BASE'!D$1:DA$65536,28,0),"")</f>
        <v>0</v>
      </c>
      <c r="X220" s="34">
        <f>IFERROR(VLOOKUP(B220,'[1]1-BASE'!D$1:DA$65536,29,0),"")</f>
        <v>0</v>
      </c>
      <c r="Y220" s="34">
        <f>IFERROR(VLOOKUP(B220,'[1]1-BASE'!D$1:DA$65536,30,0),"")</f>
        <v>0</v>
      </c>
      <c r="Z220" s="34">
        <f>IFERROR(VLOOKUP(B220,'[1]1-BASE'!D$1:DA$65536,31,0),"")</f>
        <v>0</v>
      </c>
      <c r="AA220" s="34">
        <f>IFERROR(VLOOKUP(B220,'[1]1-BASE'!D$1:DA$65536,32,0),"")</f>
        <v>0</v>
      </c>
      <c r="AB220" s="34">
        <f>IFERROR(VLOOKUP(B220,'[1]1-BASE'!D$1:DA$65536,33,0),"")</f>
        <v>0</v>
      </c>
      <c r="AC220" s="34">
        <f>IFERROR(VLOOKUP(B220,'[1]1-BASE'!D$1:DA$65536,34,0),"")</f>
        <v>0</v>
      </c>
      <c r="AD220" s="34">
        <f>IFERROR(VLOOKUP(B220,'[1]1-BASE'!D$1:DA$65536,35,0),"")</f>
        <v>0</v>
      </c>
      <c r="AE220" s="34">
        <f>IFERROR(VLOOKUP(B220,'[1]1-BASE'!D$1:DA$65536,36,0),"")</f>
        <v>0</v>
      </c>
      <c r="AF220" s="34">
        <f>IFERROR(VLOOKUP(B220,'[1]1-BASE'!D$1:DA$65536,37,0),"")</f>
        <v>0</v>
      </c>
      <c r="AG220" s="34">
        <f>IFERROR(VLOOKUP(B220,'[1]1-BASE'!D$1:DA$65536,38,0),"")</f>
        <v>0</v>
      </c>
      <c r="AH220" s="34">
        <f>IFERROR(VLOOKUP(B220,'[1]1-BASE'!D$1:DA$65536,39,0),"")</f>
        <v>0</v>
      </c>
      <c r="AI220" s="34">
        <f>IFERROR(VLOOKUP(B220,'[1]1-BASE'!D$1:DA$65536,40,0),"")</f>
        <v>0</v>
      </c>
      <c r="AJ220" s="34">
        <f>IFERROR(VLOOKUP(B220,'[1]1-BASE'!D$1:DA$65536,41,0),"")</f>
        <v>0</v>
      </c>
      <c r="AK220" s="34">
        <f>IFERROR(VLOOKUP(B220,'[1]1-BASE'!D$1:DA$65536,42,0),"")</f>
        <v>0</v>
      </c>
      <c r="AL220" s="34">
        <f>IFERROR(VLOOKUP(B220,'[1]1-BASE'!D$1:DA$65536,43,0),"")</f>
        <v>0</v>
      </c>
      <c r="AM220" s="34">
        <f>IFERROR(VLOOKUP(B220,'[1]1-BASE'!D$1:DA$65536,44,0),"")</f>
        <v>0</v>
      </c>
      <c r="AN220" s="34">
        <f>IFERROR(VLOOKUP(B220,'[1]1-BASE'!D$1:DA$65536,45,0),"")</f>
        <v>0</v>
      </c>
      <c r="AO220" s="34">
        <f>IFERROR(VLOOKUP(B220,'[1]1-BASE'!D$1:DA$65536,46,0),"")</f>
        <v>0</v>
      </c>
      <c r="AP220" s="34">
        <f>IFERROR(VLOOKUP(B220,'[1]1-BASE'!D$1:DA$65536,47,0),"")</f>
        <v>0</v>
      </c>
      <c r="AQ220" s="34">
        <f>IFERROR(VLOOKUP(B220,'[1]1-BASE'!D$1:DA$65536,48,0),"")</f>
        <v>0</v>
      </c>
      <c r="AR220" s="34">
        <f>IFERROR(VLOOKUP(B220,'[1]1-BASE'!D$1:DA$65536,49,0),"")</f>
        <v>0</v>
      </c>
      <c r="AS220" s="34">
        <f>IFERROR(VLOOKUP(B220,'[1]1-BASE'!D$1:DA$65536,50,0),"")</f>
        <v>0</v>
      </c>
      <c r="AT220" s="34">
        <f>IFERROR(VLOOKUP(B220,'[1]1-BASE'!D$1:DA$65536,51,0),"")</f>
        <v>0</v>
      </c>
      <c r="AU220" s="34">
        <f>IFERROR(VLOOKUP(B220,'[1]1-BASE'!D$1:DA$65536,52,0),"")</f>
        <v>0</v>
      </c>
      <c r="AV220" s="34">
        <f>IFERROR(VLOOKUP(B220,'[1]1-BASE'!D$1:DA$65536,53,0),"")</f>
        <v>0</v>
      </c>
      <c r="AW220" s="34">
        <f>IFERROR(VLOOKUP(B220,'[1]1-BASE'!D$1:DA$65536,54,0),"")</f>
        <v>0</v>
      </c>
      <c r="AX220" s="34">
        <f>IFERROR(VLOOKUP(B220,'[1]1-BASE'!D$1:DA$65536,55,0),"")</f>
        <v>0</v>
      </c>
      <c r="AY220" s="34">
        <f>IFERROR(VLOOKUP(B220,'[1]1-BASE'!D$1:DA$65536,87,0),"")</f>
        <v>0</v>
      </c>
      <c r="AZ220" s="34">
        <f>IFERROR(VLOOKUP(B220,'[1]1-BASE'!D$1:DA$65536,86,0),"")</f>
        <v>0</v>
      </c>
      <c r="BA220" s="34">
        <f>IFERROR(VLOOKUP(B220,'[1]1-BASE'!D$1:DA$65536,76,0),"")</f>
        <v>0</v>
      </c>
      <c r="BB220" s="34">
        <f>IFERROR(VLOOKUP(B220,'[1]1-BASE'!D$1:DA$65536,77,0),"")</f>
        <v>0</v>
      </c>
      <c r="BC220" s="34">
        <f>IFERROR(VLOOKUP(B220,'[1]1-BASE'!D$1:DA$65536,78,0),"")</f>
        <v>0</v>
      </c>
      <c r="BD220" s="34">
        <f>IFERROR(VLOOKUP(B220,'[1]1-BASE'!D$1:DA$65536,79,0),"")</f>
        <v>0</v>
      </c>
      <c r="BE220" s="34">
        <f>IFERROR(VLOOKUP(B220,'[1]1-BASE'!D$1:DA$65536,80,0),"")</f>
        <v>0</v>
      </c>
      <c r="BF220" s="34">
        <f>IFERROR(VLOOKUP(B220,'[1]1-BASE'!D$1:DA$65536,83,0),"")</f>
        <v>0</v>
      </c>
      <c r="BG220" s="34">
        <f>IFERROR(VLOOKUP(B220,'[1]1-BASE'!D$1:DA$65536,84,0),"")</f>
        <v>0</v>
      </c>
      <c r="BH220" s="34">
        <f>IFERROR(VLOOKUP(B220,'[1]1-BASE'!D$1:DA$65536,81,0),"")</f>
        <v>0</v>
      </c>
      <c r="BI220" s="34">
        <f>IFERROR(VLOOKUP(B220,'[1]1-BASE'!D$1:DA$65536,85,0),"")</f>
        <v>0</v>
      </c>
      <c r="BJ220" s="34">
        <f>IFERROR(VLOOKUP(B220,'[1]1-BASE'!D$1:DA$65536,56,0),"")</f>
        <v>10</v>
      </c>
      <c r="BK220" s="34">
        <f>IFERROR(VLOOKUP(B220,'[1]1-BASE'!D$1:DA$65536,58,0),"")</f>
        <v>6</v>
      </c>
      <c r="BL220" s="34">
        <f>IFERROR(VLOOKUP(B220,'[1]1-BASE'!D$1:DA$65536,59,0),"")</f>
        <v>6</v>
      </c>
      <c r="BM220" s="34">
        <f>IFERROR(VLOOKUP(B220,'[1]1-BASE'!D$1:DA$65536,61,0),"")</f>
        <v>7</v>
      </c>
      <c r="BN220" s="34">
        <f>IFERROR(VLOOKUP(B220,'[1]1-BASE'!D$1:DA$65536,63,0),"")</f>
        <v>0</v>
      </c>
      <c r="BO220" s="34">
        <f>IFERROR(VLOOKUP(B220,'[1]1-BASE'!D$1:DA$65536,65,0),"")</f>
        <v>0</v>
      </c>
      <c r="BP220" s="34">
        <f>IFERROR(VLOOKUP(B220,'[1]1-BASE'!D$1:DA$65536,57,0),"")</f>
        <v>0</v>
      </c>
      <c r="BQ220" s="34">
        <f>IFERROR(VLOOKUP(B220,'[1]1-BASE'!D$1:DA$65536,60,0),"")</f>
        <v>0</v>
      </c>
      <c r="BR220" s="34">
        <f>IFERROR(VLOOKUP(B220,'[1]1-BASE'!D$1:DA$65536,62,0),"")</f>
        <v>0</v>
      </c>
      <c r="BS220" s="34">
        <f>IFERROR(VLOOKUP(B220,'[1]1-BASE'!D$1:DA$65536,64,0),"")</f>
        <v>0</v>
      </c>
      <c r="BT220" s="34">
        <f>IFERROR(VLOOKUP(B220,'[1]1-BASE'!D$1:DA$65536,66,0),"")</f>
        <v>0</v>
      </c>
      <c r="BU220" s="34">
        <f>IFERROR(VLOOKUP(B220,'[1]1-BASE'!D$1:DA$65536,67,0),"")</f>
        <v>0</v>
      </c>
      <c r="BV220" s="34">
        <f>IFERROR(VLOOKUP(B220,'[1]1-BASE'!D$1:DA$65536,68,0),"")</f>
        <v>0</v>
      </c>
      <c r="BW220" s="34">
        <f>IFERROR(VLOOKUP(B220,'[1]1-BASE'!D$1:DA$65536,69,0),"")</f>
        <v>0</v>
      </c>
      <c r="BX220" s="34">
        <f>IFERROR(VLOOKUP(B220,'[1]1-BASE'!D$1:DA$65536,70,0),"")</f>
        <v>0</v>
      </c>
      <c r="BY220" s="34">
        <f>IFERROR(VLOOKUP(B220,'[1]1-BASE'!D$1:DA$65536,71,0),"")</f>
        <v>0</v>
      </c>
      <c r="BZ220" s="34">
        <f>IFERROR(VLOOKUP(B220,'[1]1-BASE'!D$1:DA$65536,72,0),"")</f>
        <v>0</v>
      </c>
      <c r="CA220" s="34">
        <f>IFERROR(VLOOKUP(B220,'[1]1-BASE'!D$1:DA$65536,73,0),"")</f>
        <v>0</v>
      </c>
      <c r="CB220" s="34">
        <f>IFERROR(VLOOKUP(B220,'[1]1-BASE'!D$1:DA$65536,74,0),"")</f>
        <v>0</v>
      </c>
      <c r="CC220" s="34">
        <f>IFERROR(VLOOKUP(B220,'[1]1-BASE'!D$1:DA$65536,75,0),"")</f>
        <v>0</v>
      </c>
      <c r="CD220" s="34">
        <f>IFERROR(VLOOKUP(B220,'[1]1-BASE'!D$1:DA$65536,82,0),"")</f>
        <v>0</v>
      </c>
    </row>
    <row r="221" spans="1:82" s="35" customFormat="1" ht="75" customHeight="1">
      <c r="A221" s="27"/>
      <c r="B221" s="28" t="s">
        <v>324</v>
      </c>
      <c r="C221" s="29" t="str">
        <f>IFERROR(VLOOKUP(B221,'[1]1-BASE'!D$1:CB$65536,2,0),"")</f>
        <v>304N940</v>
      </c>
      <c r="D221" s="29" t="str">
        <f>IFERROR(VLOOKUP(B221,'[1]1-BASE'!D$1:CB$65536,3,0),"")</f>
        <v>KEYS SWEAT</v>
      </c>
      <c r="E221" s="29" t="str">
        <f>IFERROR(VLOOKUP(B221,'[1]1-BASE'!D$1:CB$65536,4,0),"")</f>
        <v>905</v>
      </c>
      <c r="F221" s="29" t="str">
        <f>IFERROR(VLOOKUP(B221,'[1]1-BASE'!D$1:CB$65536,5,0),"")</f>
        <v>GREY MD MEL/BLACK/RED</v>
      </c>
      <c r="G221" s="27" t="str">
        <f>IFERROR(VLOOKUP(B221,'[1]1-BASE'!D$1:CB$65536,15,0),"")</f>
        <v>ETE 2019</v>
      </c>
      <c r="H221" s="27" t="str">
        <f>IFERROR(VLOOKUP(B221,'[1]1-BASE'!D$1:CB$65536,17,0),"")</f>
        <v>KID</v>
      </c>
      <c r="I221" s="30">
        <f>IFERROR(VLOOKUP(B221,'[1]1-BASE'!D$1:CB$65536,7,0),"")</f>
        <v>0</v>
      </c>
      <c r="J221" s="31">
        <f t="shared" si="6"/>
        <v>0</v>
      </c>
      <c r="K221" s="30">
        <f>IFERROR(VLOOKUP(B221,'[1]1-BASE'!D$1:CB$65536,8,0),"")</f>
        <v>38</v>
      </c>
      <c r="L221" s="31">
        <f t="shared" si="7"/>
        <v>19</v>
      </c>
      <c r="M221" s="29" t="str">
        <f>IFERROR(VLOOKUP(B221,'[1]1-BASE'!D$1:CB$65536,18,0),"")</f>
        <v>(vide)</v>
      </c>
      <c r="N221" s="32" t="str">
        <f>IFERROR(VLOOKUP(B221,'[1]1-BASE'!D$1:CB$65536,19,0),"")</f>
        <v>PCS</v>
      </c>
      <c r="O221" s="32">
        <f>IFERROR(VLOOKUP(B221,'[1]1-BASE'!D$1:CB$65536,20,0),"")</f>
        <v>17</v>
      </c>
      <c r="P221" s="33">
        <f>IFERROR(VLOOKUP(B221,'[1]1-BASE'!D$1:CB$65536,21,0),"")</f>
        <v>17</v>
      </c>
      <c r="Q221" s="34">
        <f>IFERROR(VLOOKUP(B221,'[1]1-BASE'!D$1:DA$65536,22,0),"")</f>
        <v>0</v>
      </c>
      <c r="R221" s="34">
        <f>IFERROR(VLOOKUP(B221,'[1]1-BASE'!D$1:DA$65536,23,0),"")</f>
        <v>0</v>
      </c>
      <c r="S221" s="34">
        <f>IFERROR(VLOOKUP(B221,'[1]1-BASE'!D$1:DA$65536,24,0),"")</f>
        <v>0</v>
      </c>
      <c r="T221" s="34">
        <f>IFERROR(VLOOKUP(B221,'[1]1-BASE'!D$1:DA$65536,25,0),"")</f>
        <v>0</v>
      </c>
      <c r="U221" s="34">
        <f>IFERROR(VLOOKUP(B221,'[1]1-BASE'!D$1:DA$65536,26,0),"")</f>
        <v>0</v>
      </c>
      <c r="V221" s="34">
        <f>IFERROR(VLOOKUP(B221,'[1]1-BASE'!D$1:DA$65536,27,0),"")</f>
        <v>0</v>
      </c>
      <c r="W221" s="34">
        <f>IFERROR(VLOOKUP(B221,'[1]1-BASE'!D$1:DA$65536,28,0),"")</f>
        <v>0</v>
      </c>
      <c r="X221" s="34">
        <f>IFERROR(VLOOKUP(B221,'[1]1-BASE'!D$1:DA$65536,29,0),"")</f>
        <v>0</v>
      </c>
      <c r="Y221" s="34">
        <f>IFERROR(VLOOKUP(B221,'[1]1-BASE'!D$1:DA$65536,30,0),"")</f>
        <v>0</v>
      </c>
      <c r="Z221" s="34">
        <f>IFERROR(VLOOKUP(B221,'[1]1-BASE'!D$1:DA$65536,31,0),"")</f>
        <v>0</v>
      </c>
      <c r="AA221" s="34">
        <f>IFERROR(VLOOKUP(B221,'[1]1-BASE'!D$1:DA$65536,32,0),"")</f>
        <v>0</v>
      </c>
      <c r="AB221" s="34">
        <f>IFERROR(VLOOKUP(B221,'[1]1-BASE'!D$1:DA$65536,33,0),"")</f>
        <v>0</v>
      </c>
      <c r="AC221" s="34">
        <f>IFERROR(VLOOKUP(B221,'[1]1-BASE'!D$1:DA$65536,34,0),"")</f>
        <v>0</v>
      </c>
      <c r="AD221" s="34">
        <f>IFERROR(VLOOKUP(B221,'[1]1-BASE'!D$1:DA$65536,35,0),"")</f>
        <v>0</v>
      </c>
      <c r="AE221" s="34">
        <f>IFERROR(VLOOKUP(B221,'[1]1-BASE'!D$1:DA$65536,36,0),"")</f>
        <v>0</v>
      </c>
      <c r="AF221" s="34">
        <f>IFERROR(VLOOKUP(B221,'[1]1-BASE'!D$1:DA$65536,37,0),"")</f>
        <v>0</v>
      </c>
      <c r="AG221" s="34">
        <f>IFERROR(VLOOKUP(B221,'[1]1-BASE'!D$1:DA$65536,38,0),"")</f>
        <v>0</v>
      </c>
      <c r="AH221" s="34">
        <f>IFERROR(VLOOKUP(B221,'[1]1-BASE'!D$1:DA$65536,39,0),"")</f>
        <v>0</v>
      </c>
      <c r="AI221" s="34">
        <f>IFERROR(VLOOKUP(B221,'[1]1-BASE'!D$1:DA$65536,40,0),"")</f>
        <v>0</v>
      </c>
      <c r="AJ221" s="34">
        <f>IFERROR(VLOOKUP(B221,'[1]1-BASE'!D$1:DA$65536,41,0),"")</f>
        <v>0</v>
      </c>
      <c r="AK221" s="34">
        <f>IFERROR(VLOOKUP(B221,'[1]1-BASE'!D$1:DA$65536,42,0),"")</f>
        <v>0</v>
      </c>
      <c r="AL221" s="34">
        <f>IFERROR(VLOOKUP(B221,'[1]1-BASE'!D$1:DA$65536,43,0),"")</f>
        <v>0</v>
      </c>
      <c r="AM221" s="34">
        <f>IFERROR(VLOOKUP(B221,'[1]1-BASE'!D$1:DA$65536,44,0),"")</f>
        <v>0</v>
      </c>
      <c r="AN221" s="34">
        <f>IFERROR(VLOOKUP(B221,'[1]1-BASE'!D$1:DA$65536,45,0),"")</f>
        <v>0</v>
      </c>
      <c r="AO221" s="34">
        <f>IFERROR(VLOOKUP(B221,'[1]1-BASE'!D$1:DA$65536,46,0),"")</f>
        <v>0</v>
      </c>
      <c r="AP221" s="34">
        <f>IFERROR(VLOOKUP(B221,'[1]1-BASE'!D$1:DA$65536,47,0),"")</f>
        <v>0</v>
      </c>
      <c r="AQ221" s="34">
        <f>IFERROR(VLOOKUP(B221,'[1]1-BASE'!D$1:DA$65536,48,0),"")</f>
        <v>0</v>
      </c>
      <c r="AR221" s="34">
        <f>IFERROR(VLOOKUP(B221,'[1]1-BASE'!D$1:DA$65536,49,0),"")</f>
        <v>0</v>
      </c>
      <c r="AS221" s="34">
        <f>IFERROR(VLOOKUP(B221,'[1]1-BASE'!D$1:DA$65536,50,0),"")</f>
        <v>0</v>
      </c>
      <c r="AT221" s="34">
        <f>IFERROR(VLOOKUP(B221,'[1]1-BASE'!D$1:DA$65536,51,0),"")</f>
        <v>0</v>
      </c>
      <c r="AU221" s="34">
        <f>IFERROR(VLOOKUP(B221,'[1]1-BASE'!D$1:DA$65536,52,0),"")</f>
        <v>0</v>
      </c>
      <c r="AV221" s="34">
        <f>IFERROR(VLOOKUP(B221,'[1]1-BASE'!D$1:DA$65536,53,0),"")</f>
        <v>0</v>
      </c>
      <c r="AW221" s="34">
        <f>IFERROR(VLOOKUP(B221,'[1]1-BASE'!D$1:DA$65536,54,0),"")</f>
        <v>0</v>
      </c>
      <c r="AX221" s="34">
        <f>IFERROR(VLOOKUP(B221,'[1]1-BASE'!D$1:DA$65536,55,0),"")</f>
        <v>0</v>
      </c>
      <c r="AY221" s="34">
        <f>IFERROR(VLOOKUP(B221,'[1]1-BASE'!D$1:DA$65536,87,0),"")</f>
        <v>0</v>
      </c>
      <c r="AZ221" s="34">
        <f>IFERROR(VLOOKUP(B221,'[1]1-BASE'!D$1:DA$65536,86,0),"")</f>
        <v>0</v>
      </c>
      <c r="BA221" s="34">
        <f>IFERROR(VLOOKUP(B221,'[1]1-BASE'!D$1:DA$65536,76,0),"")</f>
        <v>0</v>
      </c>
      <c r="BB221" s="34">
        <f>IFERROR(VLOOKUP(B221,'[1]1-BASE'!D$1:DA$65536,77,0),"")</f>
        <v>0</v>
      </c>
      <c r="BC221" s="34">
        <f>IFERROR(VLOOKUP(B221,'[1]1-BASE'!D$1:DA$65536,78,0),"")</f>
        <v>0</v>
      </c>
      <c r="BD221" s="34">
        <f>IFERROR(VLOOKUP(B221,'[1]1-BASE'!D$1:DA$65536,79,0),"")</f>
        <v>0</v>
      </c>
      <c r="BE221" s="34">
        <f>IFERROR(VLOOKUP(B221,'[1]1-BASE'!D$1:DA$65536,80,0),"")</f>
        <v>0</v>
      </c>
      <c r="BF221" s="34">
        <f>IFERROR(VLOOKUP(B221,'[1]1-BASE'!D$1:DA$65536,83,0),"")</f>
        <v>0</v>
      </c>
      <c r="BG221" s="34">
        <f>IFERROR(VLOOKUP(B221,'[1]1-BASE'!D$1:DA$65536,84,0),"")</f>
        <v>0</v>
      </c>
      <c r="BH221" s="34">
        <f>IFERROR(VLOOKUP(B221,'[1]1-BASE'!D$1:DA$65536,81,0),"")</f>
        <v>0</v>
      </c>
      <c r="BI221" s="34">
        <f>IFERROR(VLOOKUP(B221,'[1]1-BASE'!D$1:DA$65536,85,0),"")</f>
        <v>0</v>
      </c>
      <c r="BJ221" s="34">
        <f>IFERROR(VLOOKUP(B221,'[1]1-BASE'!D$1:DA$65536,56,0),"")</f>
        <v>5</v>
      </c>
      <c r="BK221" s="34">
        <f>IFERROR(VLOOKUP(B221,'[1]1-BASE'!D$1:DA$65536,58,0),"")</f>
        <v>4</v>
      </c>
      <c r="BL221" s="34">
        <f>IFERROR(VLOOKUP(B221,'[1]1-BASE'!D$1:DA$65536,59,0),"")</f>
        <v>6</v>
      </c>
      <c r="BM221" s="34">
        <f>IFERROR(VLOOKUP(B221,'[1]1-BASE'!D$1:DA$65536,61,0),"")</f>
        <v>0</v>
      </c>
      <c r="BN221" s="34">
        <f>IFERROR(VLOOKUP(B221,'[1]1-BASE'!D$1:DA$65536,63,0),"")</f>
        <v>2</v>
      </c>
      <c r="BO221" s="34">
        <f>IFERROR(VLOOKUP(B221,'[1]1-BASE'!D$1:DA$65536,65,0),"")</f>
        <v>0</v>
      </c>
      <c r="BP221" s="34">
        <f>IFERROR(VLOOKUP(B221,'[1]1-BASE'!D$1:DA$65536,57,0),"")</f>
        <v>0</v>
      </c>
      <c r="BQ221" s="34">
        <f>IFERROR(VLOOKUP(B221,'[1]1-BASE'!D$1:DA$65536,60,0),"")</f>
        <v>0</v>
      </c>
      <c r="BR221" s="34">
        <f>IFERROR(VLOOKUP(B221,'[1]1-BASE'!D$1:DA$65536,62,0),"")</f>
        <v>0</v>
      </c>
      <c r="BS221" s="34">
        <f>IFERROR(VLOOKUP(B221,'[1]1-BASE'!D$1:DA$65536,64,0),"")</f>
        <v>0</v>
      </c>
      <c r="BT221" s="34">
        <f>IFERROR(VLOOKUP(B221,'[1]1-BASE'!D$1:DA$65536,66,0),"")</f>
        <v>0</v>
      </c>
      <c r="BU221" s="34">
        <f>IFERROR(VLOOKUP(B221,'[1]1-BASE'!D$1:DA$65536,67,0),"")</f>
        <v>0</v>
      </c>
      <c r="BV221" s="34">
        <f>IFERROR(VLOOKUP(B221,'[1]1-BASE'!D$1:DA$65536,68,0),"")</f>
        <v>0</v>
      </c>
      <c r="BW221" s="34">
        <f>IFERROR(VLOOKUP(B221,'[1]1-BASE'!D$1:DA$65536,69,0),"")</f>
        <v>0</v>
      </c>
      <c r="BX221" s="34">
        <f>IFERROR(VLOOKUP(B221,'[1]1-BASE'!D$1:DA$65536,70,0),"")</f>
        <v>0</v>
      </c>
      <c r="BY221" s="34">
        <f>IFERROR(VLOOKUP(B221,'[1]1-BASE'!D$1:DA$65536,71,0),"")</f>
        <v>0</v>
      </c>
      <c r="BZ221" s="34">
        <f>IFERROR(VLOOKUP(B221,'[1]1-BASE'!D$1:DA$65536,72,0),"")</f>
        <v>0</v>
      </c>
      <c r="CA221" s="34">
        <f>IFERROR(VLOOKUP(B221,'[1]1-BASE'!D$1:DA$65536,73,0),"")</f>
        <v>0</v>
      </c>
      <c r="CB221" s="34">
        <f>IFERROR(VLOOKUP(B221,'[1]1-BASE'!D$1:DA$65536,74,0),"")</f>
        <v>0</v>
      </c>
      <c r="CC221" s="34">
        <f>IFERROR(VLOOKUP(B221,'[1]1-BASE'!D$1:DA$65536,75,0),"")</f>
        <v>0</v>
      </c>
      <c r="CD221" s="34">
        <f>IFERROR(VLOOKUP(B221,'[1]1-BASE'!D$1:DA$65536,82,0),"")</f>
        <v>0</v>
      </c>
    </row>
    <row r="222" spans="1:82" s="35" customFormat="1" ht="75" customHeight="1">
      <c r="A222" s="27"/>
      <c r="B222" s="28" t="s">
        <v>325</v>
      </c>
      <c r="C222" s="29" t="str">
        <f>IFERROR(VLOOKUP(B222,'[1]1-BASE'!D$1:CB$65536,2,0),"")</f>
        <v>304N9S0</v>
      </c>
      <c r="D222" s="29" t="str">
        <f>IFERROR(VLOOKUP(B222,'[1]1-BASE'!D$1:CB$65536,3,0),"")</f>
        <v>KILAN SWIMMING SHORT</v>
      </c>
      <c r="E222" s="29" t="str">
        <f>IFERROR(VLOOKUP(B222,'[1]1-BASE'!D$1:CB$65536,4,0),"")</f>
        <v>005</v>
      </c>
      <c r="F222" s="29" t="str">
        <f>IFERROR(VLOOKUP(B222,'[1]1-BASE'!D$1:CB$65536,5,0),"")</f>
        <v>BLACK</v>
      </c>
      <c r="G222" s="27" t="str">
        <f>IFERROR(VLOOKUP(B222,'[1]1-BASE'!D$1:CB$65536,15,0),"")</f>
        <v>ETE 2019</v>
      </c>
      <c r="H222" s="27" t="str">
        <f>IFERROR(VLOOKUP(B222,'[1]1-BASE'!D$1:CB$65536,17,0),"")</f>
        <v>KID</v>
      </c>
      <c r="I222" s="30">
        <f>IFERROR(VLOOKUP(B222,'[1]1-BASE'!D$1:CB$65536,7,0),"")</f>
        <v>0</v>
      </c>
      <c r="J222" s="31">
        <f t="shared" si="6"/>
        <v>0</v>
      </c>
      <c r="K222" s="30">
        <f>IFERROR(VLOOKUP(B222,'[1]1-BASE'!D$1:CB$65536,8,0),"")</f>
        <v>16</v>
      </c>
      <c r="L222" s="31">
        <f t="shared" si="7"/>
        <v>8</v>
      </c>
      <c r="M222" s="29" t="str">
        <f>IFERROR(VLOOKUP(B222,'[1]1-BASE'!D$1:CB$65536,18,0),"")</f>
        <v>(vide)</v>
      </c>
      <c r="N222" s="32" t="str">
        <f>IFERROR(VLOOKUP(B222,'[1]1-BASE'!D$1:CB$65536,19,0),"")</f>
        <v>PCS</v>
      </c>
      <c r="O222" s="32">
        <f>IFERROR(VLOOKUP(B222,'[1]1-BASE'!D$1:CB$65536,20,0),"")</f>
        <v>14</v>
      </c>
      <c r="P222" s="33">
        <f>IFERROR(VLOOKUP(B222,'[1]1-BASE'!D$1:CB$65536,21,0),"")</f>
        <v>14</v>
      </c>
      <c r="Q222" s="34">
        <f>IFERROR(VLOOKUP(B222,'[1]1-BASE'!D$1:DA$65536,22,0),"")</f>
        <v>0</v>
      </c>
      <c r="R222" s="34">
        <f>IFERROR(VLOOKUP(B222,'[1]1-BASE'!D$1:DA$65536,23,0),"")</f>
        <v>0</v>
      </c>
      <c r="S222" s="34">
        <f>IFERROR(VLOOKUP(B222,'[1]1-BASE'!D$1:DA$65536,24,0),"")</f>
        <v>0</v>
      </c>
      <c r="T222" s="34">
        <f>IFERROR(VLOOKUP(B222,'[1]1-BASE'!D$1:DA$65536,25,0),"")</f>
        <v>0</v>
      </c>
      <c r="U222" s="34">
        <f>IFERROR(VLOOKUP(B222,'[1]1-BASE'!D$1:DA$65536,26,0),"")</f>
        <v>0</v>
      </c>
      <c r="V222" s="34">
        <f>IFERROR(VLOOKUP(B222,'[1]1-BASE'!D$1:DA$65536,27,0),"")</f>
        <v>0</v>
      </c>
      <c r="W222" s="34">
        <f>IFERROR(VLOOKUP(B222,'[1]1-BASE'!D$1:DA$65536,28,0),"")</f>
        <v>0</v>
      </c>
      <c r="X222" s="34">
        <f>IFERROR(VLOOKUP(B222,'[1]1-BASE'!D$1:DA$65536,29,0),"")</f>
        <v>0</v>
      </c>
      <c r="Y222" s="34">
        <f>IFERROR(VLOOKUP(B222,'[1]1-BASE'!D$1:DA$65536,30,0),"")</f>
        <v>0</v>
      </c>
      <c r="Z222" s="34">
        <f>IFERROR(VLOOKUP(B222,'[1]1-BASE'!D$1:DA$65536,31,0),"")</f>
        <v>0</v>
      </c>
      <c r="AA222" s="34">
        <f>IFERROR(VLOOKUP(B222,'[1]1-BASE'!D$1:DA$65536,32,0),"")</f>
        <v>0</v>
      </c>
      <c r="AB222" s="34">
        <f>IFERROR(VLOOKUP(B222,'[1]1-BASE'!D$1:DA$65536,33,0),"")</f>
        <v>0</v>
      </c>
      <c r="AC222" s="34">
        <f>IFERROR(VLOOKUP(B222,'[1]1-BASE'!D$1:DA$65536,34,0),"")</f>
        <v>0</v>
      </c>
      <c r="AD222" s="34">
        <f>IFERROR(VLOOKUP(B222,'[1]1-BASE'!D$1:DA$65536,35,0),"")</f>
        <v>0</v>
      </c>
      <c r="AE222" s="34">
        <f>IFERROR(VLOOKUP(B222,'[1]1-BASE'!D$1:DA$65536,36,0),"")</f>
        <v>0</v>
      </c>
      <c r="AF222" s="34">
        <f>IFERROR(VLOOKUP(B222,'[1]1-BASE'!D$1:DA$65536,37,0),"")</f>
        <v>0</v>
      </c>
      <c r="AG222" s="34">
        <f>IFERROR(VLOOKUP(B222,'[1]1-BASE'!D$1:DA$65536,38,0),"")</f>
        <v>0</v>
      </c>
      <c r="AH222" s="34">
        <f>IFERROR(VLOOKUP(B222,'[1]1-BASE'!D$1:DA$65536,39,0),"")</f>
        <v>0</v>
      </c>
      <c r="AI222" s="34">
        <f>IFERROR(VLOOKUP(B222,'[1]1-BASE'!D$1:DA$65536,40,0),"")</f>
        <v>0</v>
      </c>
      <c r="AJ222" s="34">
        <f>IFERROR(VLOOKUP(B222,'[1]1-BASE'!D$1:DA$65536,41,0),"")</f>
        <v>0</v>
      </c>
      <c r="AK222" s="34">
        <f>IFERROR(VLOOKUP(B222,'[1]1-BASE'!D$1:DA$65536,42,0),"")</f>
        <v>0</v>
      </c>
      <c r="AL222" s="34">
        <f>IFERROR(VLOOKUP(B222,'[1]1-BASE'!D$1:DA$65536,43,0),"")</f>
        <v>0</v>
      </c>
      <c r="AM222" s="34">
        <f>IFERROR(VLOOKUP(B222,'[1]1-BASE'!D$1:DA$65536,44,0),"")</f>
        <v>0</v>
      </c>
      <c r="AN222" s="34">
        <f>IFERROR(VLOOKUP(B222,'[1]1-BASE'!D$1:DA$65536,45,0),"")</f>
        <v>0</v>
      </c>
      <c r="AO222" s="34">
        <f>IFERROR(VLOOKUP(B222,'[1]1-BASE'!D$1:DA$65536,46,0),"")</f>
        <v>0</v>
      </c>
      <c r="AP222" s="34">
        <f>IFERROR(VLOOKUP(B222,'[1]1-BASE'!D$1:DA$65536,47,0),"")</f>
        <v>0</v>
      </c>
      <c r="AQ222" s="34">
        <f>IFERROR(VLOOKUP(B222,'[1]1-BASE'!D$1:DA$65536,48,0),"")</f>
        <v>0</v>
      </c>
      <c r="AR222" s="34">
        <f>IFERROR(VLOOKUP(B222,'[1]1-BASE'!D$1:DA$65536,49,0),"")</f>
        <v>0</v>
      </c>
      <c r="AS222" s="34">
        <f>IFERROR(VLOOKUP(B222,'[1]1-BASE'!D$1:DA$65536,50,0),"")</f>
        <v>0</v>
      </c>
      <c r="AT222" s="34">
        <f>IFERROR(VLOOKUP(B222,'[1]1-BASE'!D$1:DA$65536,51,0),"")</f>
        <v>0</v>
      </c>
      <c r="AU222" s="34">
        <f>IFERROR(VLOOKUP(B222,'[1]1-BASE'!D$1:DA$65536,52,0),"")</f>
        <v>0</v>
      </c>
      <c r="AV222" s="34">
        <f>IFERROR(VLOOKUP(B222,'[1]1-BASE'!D$1:DA$65536,53,0),"")</f>
        <v>0</v>
      </c>
      <c r="AW222" s="34">
        <f>IFERROR(VLOOKUP(B222,'[1]1-BASE'!D$1:DA$65536,54,0),"")</f>
        <v>0</v>
      </c>
      <c r="AX222" s="34">
        <f>IFERROR(VLOOKUP(B222,'[1]1-BASE'!D$1:DA$65536,55,0),"")</f>
        <v>0</v>
      </c>
      <c r="AY222" s="34">
        <f>IFERROR(VLOOKUP(B222,'[1]1-BASE'!D$1:DA$65536,87,0),"")</f>
        <v>0</v>
      </c>
      <c r="AZ222" s="34">
        <f>IFERROR(VLOOKUP(B222,'[1]1-BASE'!D$1:DA$65536,86,0),"")</f>
        <v>0</v>
      </c>
      <c r="BA222" s="34">
        <f>IFERROR(VLOOKUP(B222,'[1]1-BASE'!D$1:DA$65536,76,0),"")</f>
        <v>0</v>
      </c>
      <c r="BB222" s="34">
        <f>IFERROR(VLOOKUP(B222,'[1]1-BASE'!D$1:DA$65536,77,0),"")</f>
        <v>0</v>
      </c>
      <c r="BC222" s="34">
        <f>IFERROR(VLOOKUP(B222,'[1]1-BASE'!D$1:DA$65536,78,0),"")</f>
        <v>0</v>
      </c>
      <c r="BD222" s="34">
        <f>IFERROR(VLOOKUP(B222,'[1]1-BASE'!D$1:DA$65536,79,0),"")</f>
        <v>0</v>
      </c>
      <c r="BE222" s="34">
        <f>IFERROR(VLOOKUP(B222,'[1]1-BASE'!D$1:DA$65536,80,0),"")</f>
        <v>0</v>
      </c>
      <c r="BF222" s="34">
        <f>IFERROR(VLOOKUP(B222,'[1]1-BASE'!D$1:DA$65536,83,0),"")</f>
        <v>0</v>
      </c>
      <c r="BG222" s="34">
        <f>IFERROR(VLOOKUP(B222,'[1]1-BASE'!D$1:DA$65536,84,0),"")</f>
        <v>0</v>
      </c>
      <c r="BH222" s="34">
        <f>IFERROR(VLOOKUP(B222,'[1]1-BASE'!D$1:DA$65536,81,0),"")</f>
        <v>0</v>
      </c>
      <c r="BI222" s="34">
        <f>IFERROR(VLOOKUP(B222,'[1]1-BASE'!D$1:DA$65536,85,0),"")</f>
        <v>0</v>
      </c>
      <c r="BJ222" s="34">
        <f>IFERROR(VLOOKUP(B222,'[1]1-BASE'!D$1:DA$65536,56,0),"")</f>
        <v>14</v>
      </c>
      <c r="BK222" s="34">
        <f>IFERROR(VLOOKUP(B222,'[1]1-BASE'!D$1:DA$65536,58,0),"")</f>
        <v>0</v>
      </c>
      <c r="BL222" s="34">
        <f>IFERROR(VLOOKUP(B222,'[1]1-BASE'!D$1:DA$65536,59,0),"")</f>
        <v>0</v>
      </c>
      <c r="BM222" s="34">
        <f>IFERROR(VLOOKUP(B222,'[1]1-BASE'!D$1:DA$65536,61,0),"")</f>
        <v>0</v>
      </c>
      <c r="BN222" s="34">
        <f>IFERROR(VLOOKUP(B222,'[1]1-BASE'!D$1:DA$65536,63,0),"")</f>
        <v>0</v>
      </c>
      <c r="BO222" s="34">
        <f>IFERROR(VLOOKUP(B222,'[1]1-BASE'!D$1:DA$65536,65,0),"")</f>
        <v>0</v>
      </c>
      <c r="BP222" s="34">
        <f>IFERROR(VLOOKUP(B222,'[1]1-BASE'!D$1:DA$65536,57,0),"")</f>
        <v>0</v>
      </c>
      <c r="BQ222" s="34">
        <f>IFERROR(VLOOKUP(B222,'[1]1-BASE'!D$1:DA$65536,60,0),"")</f>
        <v>0</v>
      </c>
      <c r="BR222" s="34">
        <f>IFERROR(VLOOKUP(B222,'[1]1-BASE'!D$1:DA$65536,62,0),"")</f>
        <v>0</v>
      </c>
      <c r="BS222" s="34">
        <f>IFERROR(VLOOKUP(B222,'[1]1-BASE'!D$1:DA$65536,64,0),"")</f>
        <v>0</v>
      </c>
      <c r="BT222" s="34">
        <f>IFERROR(VLOOKUP(B222,'[1]1-BASE'!D$1:DA$65536,66,0),"")</f>
        <v>0</v>
      </c>
      <c r="BU222" s="34">
        <f>IFERROR(VLOOKUP(B222,'[1]1-BASE'!D$1:DA$65536,67,0),"")</f>
        <v>0</v>
      </c>
      <c r="BV222" s="34">
        <f>IFERROR(VLOOKUP(B222,'[1]1-BASE'!D$1:DA$65536,68,0),"")</f>
        <v>0</v>
      </c>
      <c r="BW222" s="34">
        <f>IFERROR(VLOOKUP(B222,'[1]1-BASE'!D$1:DA$65536,69,0),"")</f>
        <v>0</v>
      </c>
      <c r="BX222" s="34">
        <f>IFERROR(VLOOKUP(B222,'[1]1-BASE'!D$1:DA$65536,70,0),"")</f>
        <v>0</v>
      </c>
      <c r="BY222" s="34">
        <f>IFERROR(VLOOKUP(B222,'[1]1-BASE'!D$1:DA$65536,71,0),"")</f>
        <v>0</v>
      </c>
      <c r="BZ222" s="34">
        <f>IFERROR(VLOOKUP(B222,'[1]1-BASE'!D$1:DA$65536,72,0),"")</f>
        <v>0</v>
      </c>
      <c r="CA222" s="34">
        <f>IFERROR(VLOOKUP(B222,'[1]1-BASE'!D$1:DA$65536,73,0),"")</f>
        <v>0</v>
      </c>
      <c r="CB222" s="34">
        <f>IFERROR(VLOOKUP(B222,'[1]1-BASE'!D$1:DA$65536,74,0),"")</f>
        <v>0</v>
      </c>
      <c r="CC222" s="34">
        <f>IFERROR(VLOOKUP(B222,'[1]1-BASE'!D$1:DA$65536,75,0),"")</f>
        <v>0</v>
      </c>
      <c r="CD222" s="34">
        <f>IFERROR(VLOOKUP(B222,'[1]1-BASE'!D$1:DA$65536,82,0),"")</f>
        <v>0</v>
      </c>
    </row>
    <row r="223" spans="1:82" s="35" customFormat="1" ht="75" customHeight="1">
      <c r="A223" s="27"/>
      <c r="B223" s="28" t="s">
        <v>326</v>
      </c>
      <c r="C223" s="29" t="str">
        <f>IFERROR(VLOOKUP(B223,'[1]1-BASE'!D$1:CB$65536,2,0),"")</f>
        <v>304N9S0</v>
      </c>
      <c r="D223" s="29" t="str">
        <f>IFERROR(VLOOKUP(B223,'[1]1-BASE'!D$1:CB$65536,3,0),"")</f>
        <v>KILAN SWIMMING SHORT</v>
      </c>
      <c r="E223" s="29" t="str">
        <f>IFERROR(VLOOKUP(B223,'[1]1-BASE'!D$1:CB$65536,4,0),"")</f>
        <v>Q03</v>
      </c>
      <c r="F223" s="29" t="str">
        <f>IFERROR(VLOOKUP(B223,'[1]1-BASE'!D$1:CB$65536,5,0),"")</f>
        <v>RED</v>
      </c>
      <c r="G223" s="27" t="str">
        <f>IFERROR(VLOOKUP(B223,'[1]1-BASE'!D$1:CB$65536,15,0),"")</f>
        <v>ETE 2019</v>
      </c>
      <c r="H223" s="27" t="str">
        <f>IFERROR(VLOOKUP(B223,'[1]1-BASE'!D$1:CB$65536,17,0),"")</f>
        <v>KID</v>
      </c>
      <c r="I223" s="30">
        <f>IFERROR(VLOOKUP(B223,'[1]1-BASE'!D$1:CB$65536,7,0),"")</f>
        <v>0</v>
      </c>
      <c r="J223" s="31">
        <f t="shared" si="6"/>
        <v>0</v>
      </c>
      <c r="K223" s="30">
        <f>IFERROR(VLOOKUP(B223,'[1]1-BASE'!D$1:CB$65536,8,0),"")</f>
        <v>16</v>
      </c>
      <c r="L223" s="31">
        <f t="shared" si="7"/>
        <v>8</v>
      </c>
      <c r="M223" s="29" t="str">
        <f>IFERROR(VLOOKUP(B223,'[1]1-BASE'!D$1:CB$65536,18,0),"")</f>
        <v>(vide)</v>
      </c>
      <c r="N223" s="32" t="str">
        <f>IFERROR(VLOOKUP(B223,'[1]1-BASE'!D$1:CB$65536,19,0),"")</f>
        <v>PCS</v>
      </c>
      <c r="O223" s="32">
        <f>IFERROR(VLOOKUP(B223,'[1]1-BASE'!D$1:CB$65536,20,0),"")</f>
        <v>49</v>
      </c>
      <c r="P223" s="33">
        <f>IFERROR(VLOOKUP(B223,'[1]1-BASE'!D$1:CB$65536,21,0),"")</f>
        <v>49</v>
      </c>
      <c r="Q223" s="34">
        <f>IFERROR(VLOOKUP(B223,'[1]1-BASE'!D$1:DA$65536,22,0),"")</f>
        <v>0</v>
      </c>
      <c r="R223" s="34">
        <f>IFERROR(VLOOKUP(B223,'[1]1-BASE'!D$1:DA$65536,23,0),"")</f>
        <v>0</v>
      </c>
      <c r="S223" s="34">
        <f>IFERROR(VLOOKUP(B223,'[1]1-BASE'!D$1:DA$65536,24,0),"")</f>
        <v>0</v>
      </c>
      <c r="T223" s="34">
        <f>IFERROR(VLOOKUP(B223,'[1]1-BASE'!D$1:DA$65536,25,0),"")</f>
        <v>0</v>
      </c>
      <c r="U223" s="34">
        <f>IFERROR(VLOOKUP(B223,'[1]1-BASE'!D$1:DA$65536,26,0),"")</f>
        <v>0</v>
      </c>
      <c r="V223" s="34">
        <f>IFERROR(VLOOKUP(B223,'[1]1-BASE'!D$1:DA$65536,27,0),"")</f>
        <v>0</v>
      </c>
      <c r="W223" s="34">
        <f>IFERROR(VLOOKUP(B223,'[1]1-BASE'!D$1:DA$65536,28,0),"")</f>
        <v>0</v>
      </c>
      <c r="X223" s="34">
        <f>IFERROR(VLOOKUP(B223,'[1]1-BASE'!D$1:DA$65536,29,0),"")</f>
        <v>0</v>
      </c>
      <c r="Y223" s="34">
        <f>IFERROR(VLOOKUP(B223,'[1]1-BASE'!D$1:DA$65536,30,0),"")</f>
        <v>0</v>
      </c>
      <c r="Z223" s="34">
        <f>IFERROR(VLOOKUP(B223,'[1]1-BASE'!D$1:DA$65536,31,0),"")</f>
        <v>0</v>
      </c>
      <c r="AA223" s="34">
        <f>IFERROR(VLOOKUP(B223,'[1]1-BASE'!D$1:DA$65536,32,0),"")</f>
        <v>0</v>
      </c>
      <c r="AB223" s="34">
        <f>IFERROR(VLOOKUP(B223,'[1]1-BASE'!D$1:DA$65536,33,0),"")</f>
        <v>0</v>
      </c>
      <c r="AC223" s="34">
        <f>IFERROR(VLOOKUP(B223,'[1]1-BASE'!D$1:DA$65536,34,0),"")</f>
        <v>0</v>
      </c>
      <c r="AD223" s="34">
        <f>IFERROR(VLOOKUP(B223,'[1]1-BASE'!D$1:DA$65536,35,0),"")</f>
        <v>0</v>
      </c>
      <c r="AE223" s="34">
        <f>IFERROR(VLOOKUP(B223,'[1]1-BASE'!D$1:DA$65536,36,0),"")</f>
        <v>0</v>
      </c>
      <c r="AF223" s="34">
        <f>IFERROR(VLOOKUP(B223,'[1]1-BASE'!D$1:DA$65536,37,0),"")</f>
        <v>0</v>
      </c>
      <c r="AG223" s="34">
        <f>IFERROR(VLOOKUP(B223,'[1]1-BASE'!D$1:DA$65536,38,0),"")</f>
        <v>0</v>
      </c>
      <c r="AH223" s="34">
        <f>IFERROR(VLOOKUP(B223,'[1]1-BASE'!D$1:DA$65536,39,0),"")</f>
        <v>0</v>
      </c>
      <c r="AI223" s="34">
        <f>IFERROR(VLOOKUP(B223,'[1]1-BASE'!D$1:DA$65536,40,0),"")</f>
        <v>0</v>
      </c>
      <c r="AJ223" s="34">
        <f>IFERROR(VLOOKUP(B223,'[1]1-BASE'!D$1:DA$65536,41,0),"")</f>
        <v>0</v>
      </c>
      <c r="AK223" s="34">
        <f>IFERROR(VLOOKUP(B223,'[1]1-BASE'!D$1:DA$65536,42,0),"")</f>
        <v>0</v>
      </c>
      <c r="AL223" s="34">
        <f>IFERROR(VLOOKUP(B223,'[1]1-BASE'!D$1:DA$65536,43,0),"")</f>
        <v>0</v>
      </c>
      <c r="AM223" s="34">
        <f>IFERROR(VLOOKUP(B223,'[1]1-BASE'!D$1:DA$65536,44,0),"")</f>
        <v>0</v>
      </c>
      <c r="AN223" s="34">
        <f>IFERROR(VLOOKUP(B223,'[1]1-BASE'!D$1:DA$65536,45,0),"")</f>
        <v>0</v>
      </c>
      <c r="AO223" s="34">
        <f>IFERROR(VLOOKUP(B223,'[1]1-BASE'!D$1:DA$65536,46,0),"")</f>
        <v>0</v>
      </c>
      <c r="AP223" s="34">
        <f>IFERROR(VLOOKUP(B223,'[1]1-BASE'!D$1:DA$65536,47,0),"")</f>
        <v>0</v>
      </c>
      <c r="AQ223" s="34">
        <f>IFERROR(VLOOKUP(B223,'[1]1-BASE'!D$1:DA$65536,48,0),"")</f>
        <v>0</v>
      </c>
      <c r="AR223" s="34">
        <f>IFERROR(VLOOKUP(B223,'[1]1-BASE'!D$1:DA$65536,49,0),"")</f>
        <v>0</v>
      </c>
      <c r="AS223" s="34">
        <f>IFERROR(VLOOKUP(B223,'[1]1-BASE'!D$1:DA$65536,50,0),"")</f>
        <v>0</v>
      </c>
      <c r="AT223" s="34">
        <f>IFERROR(VLOOKUP(B223,'[1]1-BASE'!D$1:DA$65536,51,0),"")</f>
        <v>0</v>
      </c>
      <c r="AU223" s="34">
        <f>IFERROR(VLOOKUP(B223,'[1]1-BASE'!D$1:DA$65536,52,0),"")</f>
        <v>0</v>
      </c>
      <c r="AV223" s="34">
        <f>IFERROR(VLOOKUP(B223,'[1]1-BASE'!D$1:DA$65536,53,0),"")</f>
        <v>0</v>
      </c>
      <c r="AW223" s="34">
        <f>IFERROR(VLOOKUP(B223,'[1]1-BASE'!D$1:DA$65536,54,0),"")</f>
        <v>0</v>
      </c>
      <c r="AX223" s="34">
        <f>IFERROR(VLOOKUP(B223,'[1]1-BASE'!D$1:DA$65536,55,0),"")</f>
        <v>0</v>
      </c>
      <c r="AY223" s="34">
        <f>IFERROR(VLOOKUP(B223,'[1]1-BASE'!D$1:DA$65536,87,0),"")</f>
        <v>0</v>
      </c>
      <c r="AZ223" s="34">
        <f>IFERROR(VLOOKUP(B223,'[1]1-BASE'!D$1:DA$65536,86,0),"")</f>
        <v>0</v>
      </c>
      <c r="BA223" s="34">
        <f>IFERROR(VLOOKUP(B223,'[1]1-BASE'!D$1:DA$65536,76,0),"")</f>
        <v>0</v>
      </c>
      <c r="BB223" s="34">
        <f>IFERROR(VLOOKUP(B223,'[1]1-BASE'!D$1:DA$65536,77,0),"")</f>
        <v>0</v>
      </c>
      <c r="BC223" s="34">
        <f>IFERROR(VLOOKUP(B223,'[1]1-BASE'!D$1:DA$65536,78,0),"")</f>
        <v>0</v>
      </c>
      <c r="BD223" s="34">
        <f>IFERROR(VLOOKUP(B223,'[1]1-BASE'!D$1:DA$65536,79,0),"")</f>
        <v>0</v>
      </c>
      <c r="BE223" s="34">
        <f>IFERROR(VLOOKUP(B223,'[1]1-BASE'!D$1:DA$65536,80,0),"")</f>
        <v>0</v>
      </c>
      <c r="BF223" s="34">
        <f>IFERROR(VLOOKUP(B223,'[1]1-BASE'!D$1:DA$65536,83,0),"")</f>
        <v>0</v>
      </c>
      <c r="BG223" s="34">
        <f>IFERROR(VLOOKUP(B223,'[1]1-BASE'!D$1:DA$65536,84,0),"")</f>
        <v>0</v>
      </c>
      <c r="BH223" s="34">
        <f>IFERROR(VLOOKUP(B223,'[1]1-BASE'!D$1:DA$65536,81,0),"")</f>
        <v>0</v>
      </c>
      <c r="BI223" s="34">
        <f>IFERROR(VLOOKUP(B223,'[1]1-BASE'!D$1:DA$65536,85,0),"")</f>
        <v>0</v>
      </c>
      <c r="BJ223" s="34">
        <f>IFERROR(VLOOKUP(B223,'[1]1-BASE'!D$1:DA$65536,56,0),"")</f>
        <v>38</v>
      </c>
      <c r="BK223" s="34">
        <f>IFERROR(VLOOKUP(B223,'[1]1-BASE'!D$1:DA$65536,58,0),"")</f>
        <v>4</v>
      </c>
      <c r="BL223" s="34">
        <f>IFERROR(VLOOKUP(B223,'[1]1-BASE'!D$1:DA$65536,59,0),"")</f>
        <v>7</v>
      </c>
      <c r="BM223" s="34">
        <f>IFERROR(VLOOKUP(B223,'[1]1-BASE'!D$1:DA$65536,61,0),"")</f>
        <v>0</v>
      </c>
      <c r="BN223" s="34">
        <f>IFERROR(VLOOKUP(B223,'[1]1-BASE'!D$1:DA$65536,63,0),"")</f>
        <v>0</v>
      </c>
      <c r="BO223" s="34">
        <f>IFERROR(VLOOKUP(B223,'[1]1-BASE'!D$1:DA$65536,65,0),"")</f>
        <v>0</v>
      </c>
      <c r="BP223" s="34">
        <f>IFERROR(VLOOKUP(B223,'[1]1-BASE'!D$1:DA$65536,57,0),"")</f>
        <v>0</v>
      </c>
      <c r="BQ223" s="34">
        <f>IFERROR(VLOOKUP(B223,'[1]1-BASE'!D$1:DA$65536,60,0),"")</f>
        <v>0</v>
      </c>
      <c r="BR223" s="34">
        <f>IFERROR(VLOOKUP(B223,'[1]1-BASE'!D$1:DA$65536,62,0),"")</f>
        <v>0</v>
      </c>
      <c r="BS223" s="34">
        <f>IFERROR(VLOOKUP(B223,'[1]1-BASE'!D$1:DA$65536,64,0),"")</f>
        <v>0</v>
      </c>
      <c r="BT223" s="34">
        <f>IFERROR(VLOOKUP(B223,'[1]1-BASE'!D$1:DA$65536,66,0),"")</f>
        <v>0</v>
      </c>
      <c r="BU223" s="34">
        <f>IFERROR(VLOOKUP(B223,'[1]1-BASE'!D$1:DA$65536,67,0),"")</f>
        <v>0</v>
      </c>
      <c r="BV223" s="34">
        <f>IFERROR(VLOOKUP(B223,'[1]1-BASE'!D$1:DA$65536,68,0),"")</f>
        <v>0</v>
      </c>
      <c r="BW223" s="34">
        <f>IFERROR(VLOOKUP(B223,'[1]1-BASE'!D$1:DA$65536,69,0),"")</f>
        <v>0</v>
      </c>
      <c r="BX223" s="34">
        <f>IFERROR(VLOOKUP(B223,'[1]1-BASE'!D$1:DA$65536,70,0),"")</f>
        <v>0</v>
      </c>
      <c r="BY223" s="34">
        <f>IFERROR(VLOOKUP(B223,'[1]1-BASE'!D$1:DA$65536,71,0),"")</f>
        <v>0</v>
      </c>
      <c r="BZ223" s="34">
        <f>IFERROR(VLOOKUP(B223,'[1]1-BASE'!D$1:DA$65536,72,0),"")</f>
        <v>0</v>
      </c>
      <c r="CA223" s="34">
        <f>IFERROR(VLOOKUP(B223,'[1]1-BASE'!D$1:DA$65536,73,0),"")</f>
        <v>0</v>
      </c>
      <c r="CB223" s="34">
        <f>IFERROR(VLOOKUP(B223,'[1]1-BASE'!D$1:DA$65536,74,0),"")</f>
        <v>0</v>
      </c>
      <c r="CC223" s="34">
        <f>IFERROR(VLOOKUP(B223,'[1]1-BASE'!D$1:DA$65536,75,0),"")</f>
        <v>0</v>
      </c>
      <c r="CD223" s="34">
        <f>IFERROR(VLOOKUP(B223,'[1]1-BASE'!D$1:DA$65536,82,0),"")</f>
        <v>0</v>
      </c>
    </row>
    <row r="224" spans="1:82" s="35" customFormat="1" ht="75" customHeight="1">
      <c r="A224" s="27"/>
      <c r="B224" s="28" t="s">
        <v>327</v>
      </c>
      <c r="C224" s="29" t="str">
        <f>IFERROR(VLOOKUP(B224,'[1]1-BASE'!D$1:CB$65536,2,0),"")</f>
        <v>304N9U0</v>
      </c>
      <c r="D224" s="29" t="str">
        <f>IFERROR(VLOOKUP(B224,'[1]1-BASE'!D$1:CB$65536,3,0),"")</f>
        <v>KILLOU HOODIE</v>
      </c>
      <c r="E224" s="29" t="str">
        <f>IFERROR(VLOOKUP(B224,'[1]1-BASE'!D$1:CB$65536,4,0),"")</f>
        <v>900</v>
      </c>
      <c r="F224" s="29" t="str">
        <f>IFERROR(VLOOKUP(B224,'[1]1-BASE'!D$1:CB$65536,5,0),"")</f>
        <v>GREY MD MEL/BLACK</v>
      </c>
      <c r="G224" s="27" t="str">
        <f>IFERROR(VLOOKUP(B224,'[1]1-BASE'!D$1:CB$65536,15,0),"")</f>
        <v>ETE 2019</v>
      </c>
      <c r="H224" s="27" t="str">
        <f>IFERROR(VLOOKUP(B224,'[1]1-BASE'!D$1:CB$65536,17,0),"")</f>
        <v>KID</v>
      </c>
      <c r="I224" s="30">
        <f>IFERROR(VLOOKUP(B224,'[1]1-BASE'!D$1:CB$65536,7,0),"")</f>
        <v>0</v>
      </c>
      <c r="J224" s="31">
        <f t="shared" si="6"/>
        <v>0</v>
      </c>
      <c r="K224" s="30">
        <f>IFERROR(VLOOKUP(B224,'[1]1-BASE'!D$1:CB$65536,8,0),"")</f>
        <v>35</v>
      </c>
      <c r="L224" s="31">
        <f t="shared" si="7"/>
        <v>17.5</v>
      </c>
      <c r="M224" s="29" t="str">
        <f>IFERROR(VLOOKUP(B224,'[1]1-BASE'!D$1:CB$65536,18,0),"")</f>
        <v>(vide)</v>
      </c>
      <c r="N224" s="32" t="str">
        <f>IFERROR(VLOOKUP(B224,'[1]1-BASE'!D$1:CB$65536,19,0),"")</f>
        <v>PCS</v>
      </c>
      <c r="O224" s="32">
        <f>IFERROR(VLOOKUP(B224,'[1]1-BASE'!D$1:CB$65536,20,0),"")</f>
        <v>33</v>
      </c>
      <c r="P224" s="33">
        <f>IFERROR(VLOOKUP(B224,'[1]1-BASE'!D$1:CB$65536,21,0),"")</f>
        <v>33</v>
      </c>
      <c r="Q224" s="34">
        <f>IFERROR(VLOOKUP(B224,'[1]1-BASE'!D$1:DA$65536,22,0),"")</f>
        <v>0</v>
      </c>
      <c r="R224" s="34">
        <f>IFERROR(VLOOKUP(B224,'[1]1-BASE'!D$1:DA$65536,23,0),"")</f>
        <v>0</v>
      </c>
      <c r="S224" s="34">
        <f>IFERROR(VLOOKUP(B224,'[1]1-BASE'!D$1:DA$65536,24,0),"")</f>
        <v>0</v>
      </c>
      <c r="T224" s="34">
        <f>IFERROR(VLOOKUP(B224,'[1]1-BASE'!D$1:DA$65536,25,0),"")</f>
        <v>0</v>
      </c>
      <c r="U224" s="34">
        <f>IFERROR(VLOOKUP(B224,'[1]1-BASE'!D$1:DA$65536,26,0),"")</f>
        <v>0</v>
      </c>
      <c r="V224" s="34">
        <f>IFERROR(VLOOKUP(B224,'[1]1-BASE'!D$1:DA$65536,27,0),"")</f>
        <v>0</v>
      </c>
      <c r="W224" s="34">
        <f>IFERROR(VLOOKUP(B224,'[1]1-BASE'!D$1:DA$65536,28,0),"")</f>
        <v>0</v>
      </c>
      <c r="X224" s="34">
        <f>IFERROR(VLOOKUP(B224,'[1]1-BASE'!D$1:DA$65536,29,0),"")</f>
        <v>0</v>
      </c>
      <c r="Y224" s="34">
        <f>IFERROR(VLOOKUP(B224,'[1]1-BASE'!D$1:DA$65536,30,0),"")</f>
        <v>0</v>
      </c>
      <c r="Z224" s="34">
        <f>IFERROR(VLOOKUP(B224,'[1]1-BASE'!D$1:DA$65536,31,0),"")</f>
        <v>0</v>
      </c>
      <c r="AA224" s="34">
        <f>IFERROR(VLOOKUP(B224,'[1]1-BASE'!D$1:DA$65536,32,0),"")</f>
        <v>0</v>
      </c>
      <c r="AB224" s="34">
        <f>IFERROR(VLOOKUP(B224,'[1]1-BASE'!D$1:DA$65536,33,0),"")</f>
        <v>0</v>
      </c>
      <c r="AC224" s="34">
        <f>IFERROR(VLOOKUP(B224,'[1]1-BASE'!D$1:DA$65536,34,0),"")</f>
        <v>0</v>
      </c>
      <c r="AD224" s="34">
        <f>IFERROR(VLOOKUP(B224,'[1]1-BASE'!D$1:DA$65536,35,0),"")</f>
        <v>0</v>
      </c>
      <c r="AE224" s="34">
        <f>IFERROR(VLOOKUP(B224,'[1]1-BASE'!D$1:DA$65536,36,0),"")</f>
        <v>0</v>
      </c>
      <c r="AF224" s="34">
        <f>IFERROR(VLOOKUP(B224,'[1]1-BASE'!D$1:DA$65536,37,0),"")</f>
        <v>0</v>
      </c>
      <c r="AG224" s="34">
        <f>IFERROR(VLOOKUP(B224,'[1]1-BASE'!D$1:DA$65536,38,0),"")</f>
        <v>0</v>
      </c>
      <c r="AH224" s="34">
        <f>IFERROR(VLOOKUP(B224,'[1]1-BASE'!D$1:DA$65536,39,0),"")</f>
        <v>0</v>
      </c>
      <c r="AI224" s="34">
        <f>IFERROR(VLOOKUP(B224,'[1]1-BASE'!D$1:DA$65536,40,0),"")</f>
        <v>0</v>
      </c>
      <c r="AJ224" s="34">
        <f>IFERROR(VLOOKUP(B224,'[1]1-BASE'!D$1:DA$65536,41,0),"")</f>
        <v>0</v>
      </c>
      <c r="AK224" s="34">
        <f>IFERROR(VLOOKUP(B224,'[1]1-BASE'!D$1:DA$65536,42,0),"")</f>
        <v>0</v>
      </c>
      <c r="AL224" s="34">
        <f>IFERROR(VLOOKUP(B224,'[1]1-BASE'!D$1:DA$65536,43,0),"")</f>
        <v>0</v>
      </c>
      <c r="AM224" s="34">
        <f>IFERROR(VLOOKUP(B224,'[1]1-BASE'!D$1:DA$65536,44,0),"")</f>
        <v>0</v>
      </c>
      <c r="AN224" s="34">
        <f>IFERROR(VLOOKUP(B224,'[1]1-BASE'!D$1:DA$65536,45,0),"")</f>
        <v>0</v>
      </c>
      <c r="AO224" s="34">
        <f>IFERROR(VLOOKUP(B224,'[1]1-BASE'!D$1:DA$65536,46,0),"")</f>
        <v>0</v>
      </c>
      <c r="AP224" s="34">
        <f>IFERROR(VLOOKUP(B224,'[1]1-BASE'!D$1:DA$65536,47,0),"")</f>
        <v>0</v>
      </c>
      <c r="AQ224" s="34">
        <f>IFERROR(VLOOKUP(B224,'[1]1-BASE'!D$1:DA$65536,48,0),"")</f>
        <v>0</v>
      </c>
      <c r="AR224" s="34">
        <f>IFERROR(VLOOKUP(B224,'[1]1-BASE'!D$1:DA$65536,49,0),"")</f>
        <v>0</v>
      </c>
      <c r="AS224" s="34">
        <f>IFERROR(VLOOKUP(B224,'[1]1-BASE'!D$1:DA$65536,50,0),"")</f>
        <v>0</v>
      </c>
      <c r="AT224" s="34">
        <f>IFERROR(VLOOKUP(B224,'[1]1-BASE'!D$1:DA$65536,51,0),"")</f>
        <v>0</v>
      </c>
      <c r="AU224" s="34">
        <f>IFERROR(VLOOKUP(B224,'[1]1-BASE'!D$1:DA$65536,52,0),"")</f>
        <v>0</v>
      </c>
      <c r="AV224" s="34">
        <f>IFERROR(VLOOKUP(B224,'[1]1-BASE'!D$1:DA$65536,53,0),"")</f>
        <v>0</v>
      </c>
      <c r="AW224" s="34">
        <f>IFERROR(VLOOKUP(B224,'[1]1-BASE'!D$1:DA$65536,54,0),"")</f>
        <v>0</v>
      </c>
      <c r="AX224" s="34">
        <f>IFERROR(VLOOKUP(B224,'[1]1-BASE'!D$1:DA$65536,55,0),"")</f>
        <v>0</v>
      </c>
      <c r="AY224" s="34">
        <f>IFERROR(VLOOKUP(B224,'[1]1-BASE'!D$1:DA$65536,87,0),"")</f>
        <v>0</v>
      </c>
      <c r="AZ224" s="34">
        <f>IFERROR(VLOOKUP(B224,'[1]1-BASE'!D$1:DA$65536,86,0),"")</f>
        <v>0</v>
      </c>
      <c r="BA224" s="34">
        <f>IFERROR(VLOOKUP(B224,'[1]1-BASE'!D$1:DA$65536,76,0),"")</f>
        <v>0</v>
      </c>
      <c r="BB224" s="34">
        <f>IFERROR(VLOOKUP(B224,'[1]1-BASE'!D$1:DA$65536,77,0),"")</f>
        <v>0</v>
      </c>
      <c r="BC224" s="34">
        <f>IFERROR(VLOOKUP(B224,'[1]1-BASE'!D$1:DA$65536,78,0),"")</f>
        <v>0</v>
      </c>
      <c r="BD224" s="34">
        <f>IFERROR(VLOOKUP(B224,'[1]1-BASE'!D$1:DA$65536,79,0),"")</f>
        <v>0</v>
      </c>
      <c r="BE224" s="34">
        <f>IFERROR(VLOOKUP(B224,'[1]1-BASE'!D$1:DA$65536,80,0),"")</f>
        <v>0</v>
      </c>
      <c r="BF224" s="34">
        <f>IFERROR(VLOOKUP(B224,'[1]1-BASE'!D$1:DA$65536,83,0),"")</f>
        <v>0</v>
      </c>
      <c r="BG224" s="34">
        <f>IFERROR(VLOOKUP(B224,'[1]1-BASE'!D$1:DA$65536,84,0),"")</f>
        <v>0</v>
      </c>
      <c r="BH224" s="34">
        <f>IFERROR(VLOOKUP(B224,'[1]1-BASE'!D$1:DA$65536,81,0),"")</f>
        <v>0</v>
      </c>
      <c r="BI224" s="34">
        <f>IFERROR(VLOOKUP(B224,'[1]1-BASE'!D$1:DA$65536,85,0),"")</f>
        <v>0</v>
      </c>
      <c r="BJ224" s="34">
        <f>IFERROR(VLOOKUP(B224,'[1]1-BASE'!D$1:DA$65536,56,0),"")</f>
        <v>5</v>
      </c>
      <c r="BK224" s="34">
        <f>IFERROR(VLOOKUP(B224,'[1]1-BASE'!D$1:DA$65536,58,0),"")</f>
        <v>5</v>
      </c>
      <c r="BL224" s="34">
        <f>IFERROR(VLOOKUP(B224,'[1]1-BASE'!D$1:DA$65536,59,0),"")</f>
        <v>12</v>
      </c>
      <c r="BM224" s="34">
        <f>IFERROR(VLOOKUP(B224,'[1]1-BASE'!D$1:DA$65536,61,0),"")</f>
        <v>11</v>
      </c>
      <c r="BN224" s="34">
        <f>IFERROR(VLOOKUP(B224,'[1]1-BASE'!D$1:DA$65536,63,0),"")</f>
        <v>0</v>
      </c>
      <c r="BO224" s="34">
        <f>IFERROR(VLOOKUP(B224,'[1]1-BASE'!D$1:DA$65536,65,0),"")</f>
        <v>0</v>
      </c>
      <c r="BP224" s="34">
        <f>IFERROR(VLOOKUP(B224,'[1]1-BASE'!D$1:DA$65536,57,0),"")</f>
        <v>0</v>
      </c>
      <c r="BQ224" s="34">
        <f>IFERROR(VLOOKUP(B224,'[1]1-BASE'!D$1:DA$65536,60,0),"")</f>
        <v>0</v>
      </c>
      <c r="BR224" s="34">
        <f>IFERROR(VLOOKUP(B224,'[1]1-BASE'!D$1:DA$65536,62,0),"")</f>
        <v>0</v>
      </c>
      <c r="BS224" s="34">
        <f>IFERROR(VLOOKUP(B224,'[1]1-BASE'!D$1:DA$65536,64,0),"")</f>
        <v>0</v>
      </c>
      <c r="BT224" s="34">
        <f>IFERROR(VLOOKUP(B224,'[1]1-BASE'!D$1:DA$65536,66,0),"")</f>
        <v>0</v>
      </c>
      <c r="BU224" s="34">
        <f>IFERROR(VLOOKUP(B224,'[1]1-BASE'!D$1:DA$65536,67,0),"")</f>
        <v>0</v>
      </c>
      <c r="BV224" s="34">
        <f>IFERROR(VLOOKUP(B224,'[1]1-BASE'!D$1:DA$65536,68,0),"")</f>
        <v>0</v>
      </c>
      <c r="BW224" s="34">
        <f>IFERROR(VLOOKUP(B224,'[1]1-BASE'!D$1:DA$65536,69,0),"")</f>
        <v>0</v>
      </c>
      <c r="BX224" s="34">
        <f>IFERROR(VLOOKUP(B224,'[1]1-BASE'!D$1:DA$65536,70,0),"")</f>
        <v>0</v>
      </c>
      <c r="BY224" s="34">
        <f>IFERROR(VLOOKUP(B224,'[1]1-BASE'!D$1:DA$65536,71,0),"")</f>
        <v>0</v>
      </c>
      <c r="BZ224" s="34">
        <f>IFERROR(VLOOKUP(B224,'[1]1-BASE'!D$1:DA$65536,72,0),"")</f>
        <v>0</v>
      </c>
      <c r="CA224" s="34">
        <f>IFERROR(VLOOKUP(B224,'[1]1-BASE'!D$1:DA$65536,73,0),"")</f>
        <v>0</v>
      </c>
      <c r="CB224" s="34">
        <f>IFERROR(VLOOKUP(B224,'[1]1-BASE'!D$1:DA$65536,74,0),"")</f>
        <v>0</v>
      </c>
      <c r="CC224" s="34">
        <f>IFERROR(VLOOKUP(B224,'[1]1-BASE'!D$1:DA$65536,75,0),"")</f>
        <v>0</v>
      </c>
      <c r="CD224" s="34">
        <f>IFERROR(VLOOKUP(B224,'[1]1-BASE'!D$1:DA$65536,82,0),"")</f>
        <v>0</v>
      </c>
    </row>
    <row r="225" spans="1:82" s="35" customFormat="1" ht="75" customHeight="1">
      <c r="A225" s="27"/>
      <c r="B225" s="28" t="s">
        <v>328</v>
      </c>
      <c r="C225" s="29" t="str">
        <f>IFERROR(VLOOKUP(B225,'[1]1-BASE'!D$1:CB$65536,2,0),"")</f>
        <v>304N9U0</v>
      </c>
      <c r="D225" s="29" t="str">
        <f>IFERROR(VLOOKUP(B225,'[1]1-BASE'!D$1:CB$65536,3,0),"")</f>
        <v>KILLOU HOODIE</v>
      </c>
      <c r="E225" s="29" t="str">
        <f>IFERROR(VLOOKUP(B225,'[1]1-BASE'!D$1:CB$65536,4,0),"")</f>
        <v>915</v>
      </c>
      <c r="F225" s="29" t="str">
        <f>IFERROR(VLOOKUP(B225,'[1]1-BASE'!D$1:CB$65536,5,0),"")</f>
        <v>BLACK/WHITE MEL</v>
      </c>
      <c r="G225" s="27" t="str">
        <f>IFERROR(VLOOKUP(B225,'[1]1-BASE'!D$1:CB$65536,15,0),"")</f>
        <v>ETE 2019</v>
      </c>
      <c r="H225" s="27" t="str">
        <f>IFERROR(VLOOKUP(B225,'[1]1-BASE'!D$1:CB$65536,17,0),"")</f>
        <v>KID</v>
      </c>
      <c r="I225" s="30">
        <f>IFERROR(VLOOKUP(B225,'[1]1-BASE'!D$1:CB$65536,7,0),"")</f>
        <v>0</v>
      </c>
      <c r="J225" s="31">
        <f t="shared" si="6"/>
        <v>0</v>
      </c>
      <c r="K225" s="30">
        <f>IFERROR(VLOOKUP(B225,'[1]1-BASE'!D$1:CB$65536,8,0),"")</f>
        <v>35</v>
      </c>
      <c r="L225" s="31">
        <f t="shared" si="7"/>
        <v>17.5</v>
      </c>
      <c r="M225" s="29" t="str">
        <f>IFERROR(VLOOKUP(B225,'[1]1-BASE'!D$1:CB$65536,18,0),"")</f>
        <v>(vide)</v>
      </c>
      <c r="N225" s="32" t="str">
        <f>IFERROR(VLOOKUP(B225,'[1]1-BASE'!D$1:CB$65536,19,0),"")</f>
        <v>PCS</v>
      </c>
      <c r="O225" s="32">
        <f>IFERROR(VLOOKUP(B225,'[1]1-BASE'!D$1:CB$65536,20,0),"")</f>
        <v>4</v>
      </c>
      <c r="P225" s="33">
        <f>IFERROR(VLOOKUP(B225,'[1]1-BASE'!D$1:CB$65536,21,0),"")</f>
        <v>4</v>
      </c>
      <c r="Q225" s="34">
        <f>IFERROR(VLOOKUP(B225,'[1]1-BASE'!D$1:DA$65536,22,0),"")</f>
        <v>0</v>
      </c>
      <c r="R225" s="34">
        <f>IFERROR(VLOOKUP(B225,'[1]1-BASE'!D$1:DA$65536,23,0),"")</f>
        <v>0</v>
      </c>
      <c r="S225" s="34">
        <f>IFERROR(VLOOKUP(B225,'[1]1-BASE'!D$1:DA$65536,24,0),"")</f>
        <v>0</v>
      </c>
      <c r="T225" s="34">
        <f>IFERROR(VLOOKUP(B225,'[1]1-BASE'!D$1:DA$65536,25,0),"")</f>
        <v>0</v>
      </c>
      <c r="U225" s="34">
        <f>IFERROR(VLOOKUP(B225,'[1]1-BASE'!D$1:DA$65536,26,0),"")</f>
        <v>0</v>
      </c>
      <c r="V225" s="34">
        <f>IFERROR(VLOOKUP(B225,'[1]1-BASE'!D$1:DA$65536,27,0),"")</f>
        <v>0</v>
      </c>
      <c r="W225" s="34">
        <f>IFERROR(VLOOKUP(B225,'[1]1-BASE'!D$1:DA$65536,28,0),"")</f>
        <v>0</v>
      </c>
      <c r="X225" s="34">
        <f>IFERROR(VLOOKUP(B225,'[1]1-BASE'!D$1:DA$65536,29,0),"")</f>
        <v>0</v>
      </c>
      <c r="Y225" s="34">
        <f>IFERROR(VLOOKUP(B225,'[1]1-BASE'!D$1:DA$65536,30,0),"")</f>
        <v>0</v>
      </c>
      <c r="Z225" s="34">
        <f>IFERROR(VLOOKUP(B225,'[1]1-BASE'!D$1:DA$65536,31,0),"")</f>
        <v>0</v>
      </c>
      <c r="AA225" s="34">
        <f>IFERROR(VLOOKUP(B225,'[1]1-BASE'!D$1:DA$65536,32,0),"")</f>
        <v>0</v>
      </c>
      <c r="AB225" s="34">
        <f>IFERROR(VLOOKUP(B225,'[1]1-BASE'!D$1:DA$65536,33,0),"")</f>
        <v>0</v>
      </c>
      <c r="AC225" s="34">
        <f>IFERROR(VLOOKUP(B225,'[1]1-BASE'!D$1:DA$65536,34,0),"")</f>
        <v>0</v>
      </c>
      <c r="AD225" s="34">
        <f>IFERROR(VLOOKUP(B225,'[1]1-BASE'!D$1:DA$65536,35,0),"")</f>
        <v>0</v>
      </c>
      <c r="AE225" s="34">
        <f>IFERROR(VLOOKUP(B225,'[1]1-BASE'!D$1:DA$65536,36,0),"")</f>
        <v>0</v>
      </c>
      <c r="AF225" s="34">
        <f>IFERROR(VLOOKUP(B225,'[1]1-BASE'!D$1:DA$65536,37,0),"")</f>
        <v>0</v>
      </c>
      <c r="AG225" s="34">
        <f>IFERROR(VLOOKUP(B225,'[1]1-BASE'!D$1:DA$65536,38,0),"")</f>
        <v>0</v>
      </c>
      <c r="AH225" s="34">
        <f>IFERROR(VLOOKUP(B225,'[1]1-BASE'!D$1:DA$65536,39,0),"")</f>
        <v>0</v>
      </c>
      <c r="AI225" s="34">
        <f>IFERROR(VLOOKUP(B225,'[1]1-BASE'!D$1:DA$65536,40,0),"")</f>
        <v>0</v>
      </c>
      <c r="AJ225" s="34">
        <f>IFERROR(VLOOKUP(B225,'[1]1-BASE'!D$1:DA$65536,41,0),"")</f>
        <v>0</v>
      </c>
      <c r="AK225" s="34">
        <f>IFERROR(VLOOKUP(B225,'[1]1-BASE'!D$1:DA$65536,42,0),"")</f>
        <v>0</v>
      </c>
      <c r="AL225" s="34">
        <f>IFERROR(VLOOKUP(B225,'[1]1-BASE'!D$1:DA$65536,43,0),"")</f>
        <v>0</v>
      </c>
      <c r="AM225" s="34">
        <f>IFERROR(VLOOKUP(B225,'[1]1-BASE'!D$1:DA$65536,44,0),"")</f>
        <v>0</v>
      </c>
      <c r="AN225" s="34">
        <f>IFERROR(VLOOKUP(B225,'[1]1-BASE'!D$1:DA$65536,45,0),"")</f>
        <v>0</v>
      </c>
      <c r="AO225" s="34">
        <f>IFERROR(VLOOKUP(B225,'[1]1-BASE'!D$1:DA$65536,46,0),"")</f>
        <v>0</v>
      </c>
      <c r="AP225" s="34">
        <f>IFERROR(VLOOKUP(B225,'[1]1-BASE'!D$1:DA$65536,47,0),"")</f>
        <v>0</v>
      </c>
      <c r="AQ225" s="34">
        <f>IFERROR(VLOOKUP(B225,'[1]1-BASE'!D$1:DA$65536,48,0),"")</f>
        <v>0</v>
      </c>
      <c r="AR225" s="34">
        <f>IFERROR(VLOOKUP(B225,'[1]1-BASE'!D$1:DA$65536,49,0),"")</f>
        <v>0</v>
      </c>
      <c r="AS225" s="34">
        <f>IFERROR(VLOOKUP(B225,'[1]1-BASE'!D$1:DA$65536,50,0),"")</f>
        <v>0</v>
      </c>
      <c r="AT225" s="34">
        <f>IFERROR(VLOOKUP(B225,'[1]1-BASE'!D$1:DA$65536,51,0),"")</f>
        <v>0</v>
      </c>
      <c r="AU225" s="34">
        <f>IFERROR(VLOOKUP(B225,'[1]1-BASE'!D$1:DA$65536,52,0),"")</f>
        <v>0</v>
      </c>
      <c r="AV225" s="34">
        <f>IFERROR(VLOOKUP(B225,'[1]1-BASE'!D$1:DA$65536,53,0),"")</f>
        <v>0</v>
      </c>
      <c r="AW225" s="34">
        <f>IFERROR(VLOOKUP(B225,'[1]1-BASE'!D$1:DA$65536,54,0),"")</f>
        <v>0</v>
      </c>
      <c r="AX225" s="34">
        <f>IFERROR(VLOOKUP(B225,'[1]1-BASE'!D$1:DA$65536,55,0),"")</f>
        <v>0</v>
      </c>
      <c r="AY225" s="34">
        <f>IFERROR(VLOOKUP(B225,'[1]1-BASE'!D$1:DA$65536,87,0),"")</f>
        <v>0</v>
      </c>
      <c r="AZ225" s="34">
        <f>IFERROR(VLOOKUP(B225,'[1]1-BASE'!D$1:DA$65536,86,0),"")</f>
        <v>0</v>
      </c>
      <c r="BA225" s="34">
        <f>IFERROR(VLOOKUP(B225,'[1]1-BASE'!D$1:DA$65536,76,0),"")</f>
        <v>0</v>
      </c>
      <c r="BB225" s="34">
        <f>IFERROR(VLOOKUP(B225,'[1]1-BASE'!D$1:DA$65536,77,0),"")</f>
        <v>0</v>
      </c>
      <c r="BC225" s="34">
        <f>IFERROR(VLOOKUP(B225,'[1]1-BASE'!D$1:DA$65536,78,0),"")</f>
        <v>0</v>
      </c>
      <c r="BD225" s="34">
        <f>IFERROR(VLOOKUP(B225,'[1]1-BASE'!D$1:DA$65536,79,0),"")</f>
        <v>0</v>
      </c>
      <c r="BE225" s="34">
        <f>IFERROR(VLOOKUP(B225,'[1]1-BASE'!D$1:DA$65536,80,0),"")</f>
        <v>0</v>
      </c>
      <c r="BF225" s="34">
        <f>IFERROR(VLOOKUP(B225,'[1]1-BASE'!D$1:DA$65536,83,0),"")</f>
        <v>0</v>
      </c>
      <c r="BG225" s="34">
        <f>IFERROR(VLOOKUP(B225,'[1]1-BASE'!D$1:DA$65536,84,0),"")</f>
        <v>0</v>
      </c>
      <c r="BH225" s="34">
        <f>IFERROR(VLOOKUP(B225,'[1]1-BASE'!D$1:DA$65536,81,0),"")</f>
        <v>0</v>
      </c>
      <c r="BI225" s="34">
        <f>IFERROR(VLOOKUP(B225,'[1]1-BASE'!D$1:DA$65536,85,0),"")</f>
        <v>0</v>
      </c>
      <c r="BJ225" s="34">
        <f>IFERROR(VLOOKUP(B225,'[1]1-BASE'!D$1:DA$65536,56,0),"")</f>
        <v>0</v>
      </c>
      <c r="BK225" s="34">
        <f>IFERROR(VLOOKUP(B225,'[1]1-BASE'!D$1:DA$65536,58,0),"")</f>
        <v>0</v>
      </c>
      <c r="BL225" s="34">
        <f>IFERROR(VLOOKUP(B225,'[1]1-BASE'!D$1:DA$65536,59,0),"")</f>
        <v>0</v>
      </c>
      <c r="BM225" s="34">
        <f>IFERROR(VLOOKUP(B225,'[1]1-BASE'!D$1:DA$65536,61,0),"")</f>
        <v>4</v>
      </c>
      <c r="BN225" s="34">
        <f>IFERROR(VLOOKUP(B225,'[1]1-BASE'!D$1:DA$65536,63,0),"")</f>
        <v>0</v>
      </c>
      <c r="BO225" s="34">
        <f>IFERROR(VLOOKUP(B225,'[1]1-BASE'!D$1:DA$65536,65,0),"")</f>
        <v>0</v>
      </c>
      <c r="BP225" s="34">
        <f>IFERROR(VLOOKUP(B225,'[1]1-BASE'!D$1:DA$65536,57,0),"")</f>
        <v>0</v>
      </c>
      <c r="BQ225" s="34">
        <f>IFERROR(VLOOKUP(B225,'[1]1-BASE'!D$1:DA$65536,60,0),"")</f>
        <v>0</v>
      </c>
      <c r="BR225" s="34">
        <f>IFERROR(VLOOKUP(B225,'[1]1-BASE'!D$1:DA$65536,62,0),"")</f>
        <v>0</v>
      </c>
      <c r="BS225" s="34">
        <f>IFERROR(VLOOKUP(B225,'[1]1-BASE'!D$1:DA$65536,64,0),"")</f>
        <v>0</v>
      </c>
      <c r="BT225" s="34">
        <f>IFERROR(VLOOKUP(B225,'[1]1-BASE'!D$1:DA$65536,66,0),"")</f>
        <v>0</v>
      </c>
      <c r="BU225" s="34">
        <f>IFERROR(VLOOKUP(B225,'[1]1-BASE'!D$1:DA$65536,67,0),"")</f>
        <v>0</v>
      </c>
      <c r="BV225" s="34">
        <f>IFERROR(VLOOKUP(B225,'[1]1-BASE'!D$1:DA$65536,68,0),"")</f>
        <v>0</v>
      </c>
      <c r="BW225" s="34">
        <f>IFERROR(VLOOKUP(B225,'[1]1-BASE'!D$1:DA$65536,69,0),"")</f>
        <v>0</v>
      </c>
      <c r="BX225" s="34">
        <f>IFERROR(VLOOKUP(B225,'[1]1-BASE'!D$1:DA$65536,70,0),"")</f>
        <v>0</v>
      </c>
      <c r="BY225" s="34">
        <f>IFERROR(VLOOKUP(B225,'[1]1-BASE'!D$1:DA$65536,71,0),"")</f>
        <v>0</v>
      </c>
      <c r="BZ225" s="34">
        <f>IFERROR(VLOOKUP(B225,'[1]1-BASE'!D$1:DA$65536,72,0),"")</f>
        <v>0</v>
      </c>
      <c r="CA225" s="34">
        <f>IFERROR(VLOOKUP(B225,'[1]1-BASE'!D$1:DA$65536,73,0),"")</f>
        <v>0</v>
      </c>
      <c r="CB225" s="34">
        <f>IFERROR(VLOOKUP(B225,'[1]1-BASE'!D$1:DA$65536,74,0),"")</f>
        <v>0</v>
      </c>
      <c r="CC225" s="34">
        <f>IFERROR(VLOOKUP(B225,'[1]1-BASE'!D$1:DA$65536,75,0),"")</f>
        <v>0</v>
      </c>
      <c r="CD225" s="34">
        <f>IFERROR(VLOOKUP(B225,'[1]1-BASE'!D$1:DA$65536,82,0),"")</f>
        <v>0</v>
      </c>
    </row>
    <row r="226" spans="1:82" s="35" customFormat="1" ht="75" customHeight="1">
      <c r="A226" s="27"/>
      <c r="B226" s="28" t="s">
        <v>329</v>
      </c>
      <c r="C226" s="29" t="str">
        <f>IFERROR(VLOOKUP(B226,'[1]1-BASE'!D$1:CB$65536,2,0),"")</f>
        <v>304PIX0</v>
      </c>
      <c r="D226" s="29" t="str">
        <f>IFERROR(VLOOKUP(B226,'[1]1-BASE'!D$1:CB$65536,3,0),"")</f>
        <v>IRMIOU AUTH TEE</v>
      </c>
      <c r="E226" s="29" t="str">
        <f>IFERROR(VLOOKUP(B226,'[1]1-BASE'!D$1:CB$65536,4,0),"")</f>
        <v>902</v>
      </c>
      <c r="F226" s="29" t="str">
        <f>IFERROR(VLOOKUP(B226,'[1]1-BASE'!D$1:CB$65536,5,0),"")</f>
        <v>RED/WHITE/BLUE ROYAL</v>
      </c>
      <c r="G226" s="27" t="str">
        <f>IFERROR(VLOOKUP(B226,'[1]1-BASE'!D$1:CB$65536,15,0),"")</f>
        <v>HIVER 2019</v>
      </c>
      <c r="H226" s="27" t="str">
        <f>IFERROR(VLOOKUP(B226,'[1]1-BASE'!D$1:CB$65536,17,0),"")</f>
        <v>MAN</v>
      </c>
      <c r="I226" s="30">
        <f>IFERROR(VLOOKUP(B226,'[1]1-BASE'!D$1:CB$65536,7,0),"")</f>
        <v>30</v>
      </c>
      <c r="J226" s="31">
        <f t="shared" si="6"/>
        <v>15</v>
      </c>
      <c r="K226" s="30">
        <f>IFERROR(VLOOKUP(B226,'[1]1-BASE'!D$1:CB$65536,8,0),"")</f>
        <v>0</v>
      </c>
      <c r="L226" s="31">
        <f t="shared" si="7"/>
        <v>0</v>
      </c>
      <c r="M226" s="29" t="str">
        <f>IFERROR(VLOOKUP(B226,'[1]1-BASE'!D$1:CB$65536,18,0),"")</f>
        <v>(vide)</v>
      </c>
      <c r="N226" s="32" t="str">
        <f>IFERROR(VLOOKUP(B226,'[1]1-BASE'!D$1:CB$65536,19,0),"")</f>
        <v>PCS</v>
      </c>
      <c r="O226" s="32">
        <f>IFERROR(VLOOKUP(B226,'[1]1-BASE'!D$1:CB$65536,20,0),"")</f>
        <v>9</v>
      </c>
      <c r="P226" s="33">
        <f>IFERROR(VLOOKUP(B226,'[1]1-BASE'!D$1:CB$65536,21,0),"")</f>
        <v>9</v>
      </c>
      <c r="Q226" s="34">
        <f>IFERROR(VLOOKUP(B226,'[1]1-BASE'!D$1:DA$65536,22,0),"")</f>
        <v>0</v>
      </c>
      <c r="R226" s="34">
        <f>IFERROR(VLOOKUP(B226,'[1]1-BASE'!D$1:DA$65536,23,0),"")</f>
        <v>0</v>
      </c>
      <c r="S226" s="34">
        <f>IFERROR(VLOOKUP(B226,'[1]1-BASE'!D$1:DA$65536,24,0),"")</f>
        <v>0</v>
      </c>
      <c r="T226" s="34">
        <f>IFERROR(VLOOKUP(B226,'[1]1-BASE'!D$1:DA$65536,25,0),"")</f>
        <v>0</v>
      </c>
      <c r="U226" s="34">
        <f>IFERROR(VLOOKUP(B226,'[1]1-BASE'!D$1:DA$65536,26,0),"")</f>
        <v>0</v>
      </c>
      <c r="V226" s="34">
        <f>IFERROR(VLOOKUP(B226,'[1]1-BASE'!D$1:DA$65536,27,0),"")</f>
        <v>0</v>
      </c>
      <c r="W226" s="34">
        <f>IFERROR(VLOOKUP(B226,'[1]1-BASE'!D$1:DA$65536,28,0),"")</f>
        <v>0</v>
      </c>
      <c r="X226" s="34">
        <f>IFERROR(VLOOKUP(B226,'[1]1-BASE'!D$1:DA$65536,29,0),"")</f>
        <v>0</v>
      </c>
      <c r="Y226" s="34">
        <f>IFERROR(VLOOKUP(B226,'[1]1-BASE'!D$1:DA$65536,30,0),"")</f>
        <v>0</v>
      </c>
      <c r="Z226" s="34">
        <f>IFERROR(VLOOKUP(B226,'[1]1-BASE'!D$1:DA$65536,31,0),"")</f>
        <v>0</v>
      </c>
      <c r="AA226" s="34">
        <f>IFERROR(VLOOKUP(B226,'[1]1-BASE'!D$1:DA$65536,32,0),"")</f>
        <v>0</v>
      </c>
      <c r="AB226" s="34">
        <f>IFERROR(VLOOKUP(B226,'[1]1-BASE'!D$1:DA$65536,33,0),"")</f>
        <v>0</v>
      </c>
      <c r="AC226" s="34">
        <f>IFERROR(VLOOKUP(B226,'[1]1-BASE'!D$1:DA$65536,34,0),"")</f>
        <v>0</v>
      </c>
      <c r="AD226" s="34">
        <f>IFERROR(VLOOKUP(B226,'[1]1-BASE'!D$1:DA$65536,35,0),"")</f>
        <v>0</v>
      </c>
      <c r="AE226" s="34">
        <f>IFERROR(VLOOKUP(B226,'[1]1-BASE'!D$1:DA$65536,36,0),"")</f>
        <v>0</v>
      </c>
      <c r="AF226" s="34">
        <f>IFERROR(VLOOKUP(B226,'[1]1-BASE'!D$1:DA$65536,37,0),"")</f>
        <v>0</v>
      </c>
      <c r="AG226" s="34">
        <f>IFERROR(VLOOKUP(B226,'[1]1-BASE'!D$1:DA$65536,38,0),"")</f>
        <v>0</v>
      </c>
      <c r="AH226" s="34">
        <f>IFERROR(VLOOKUP(B226,'[1]1-BASE'!D$1:DA$65536,39,0),"")</f>
        <v>0</v>
      </c>
      <c r="AI226" s="34">
        <f>IFERROR(VLOOKUP(B226,'[1]1-BASE'!D$1:DA$65536,40,0),"")</f>
        <v>0</v>
      </c>
      <c r="AJ226" s="34">
        <f>IFERROR(VLOOKUP(B226,'[1]1-BASE'!D$1:DA$65536,41,0),"")</f>
        <v>0</v>
      </c>
      <c r="AK226" s="34">
        <f>IFERROR(VLOOKUP(B226,'[1]1-BASE'!D$1:DA$65536,42,0),"")</f>
        <v>0</v>
      </c>
      <c r="AL226" s="34">
        <f>IFERROR(VLOOKUP(B226,'[1]1-BASE'!D$1:DA$65536,43,0),"")</f>
        <v>0</v>
      </c>
      <c r="AM226" s="34">
        <f>IFERROR(VLOOKUP(B226,'[1]1-BASE'!D$1:DA$65536,44,0),"")</f>
        <v>0</v>
      </c>
      <c r="AN226" s="34">
        <f>IFERROR(VLOOKUP(B226,'[1]1-BASE'!D$1:DA$65536,45,0),"")</f>
        <v>0</v>
      </c>
      <c r="AO226" s="34">
        <f>IFERROR(VLOOKUP(B226,'[1]1-BASE'!D$1:DA$65536,46,0),"")</f>
        <v>0</v>
      </c>
      <c r="AP226" s="34">
        <f>IFERROR(VLOOKUP(B226,'[1]1-BASE'!D$1:DA$65536,47,0),"")</f>
        <v>0</v>
      </c>
      <c r="AQ226" s="34">
        <f>IFERROR(VLOOKUP(B226,'[1]1-BASE'!D$1:DA$65536,48,0),"")</f>
        <v>0</v>
      </c>
      <c r="AR226" s="34">
        <f>IFERROR(VLOOKUP(B226,'[1]1-BASE'!D$1:DA$65536,49,0),"")</f>
        <v>0</v>
      </c>
      <c r="AS226" s="34">
        <f>IFERROR(VLOOKUP(B226,'[1]1-BASE'!D$1:DA$65536,50,0),"")</f>
        <v>0</v>
      </c>
      <c r="AT226" s="34">
        <f>IFERROR(VLOOKUP(B226,'[1]1-BASE'!D$1:DA$65536,51,0),"")</f>
        <v>0</v>
      </c>
      <c r="AU226" s="34">
        <f>IFERROR(VLOOKUP(B226,'[1]1-BASE'!D$1:DA$65536,52,0),"")</f>
        <v>0</v>
      </c>
      <c r="AV226" s="34">
        <f>IFERROR(VLOOKUP(B226,'[1]1-BASE'!D$1:DA$65536,53,0),"")</f>
        <v>0</v>
      </c>
      <c r="AW226" s="34">
        <f>IFERROR(VLOOKUP(B226,'[1]1-BASE'!D$1:DA$65536,54,0),"")</f>
        <v>0</v>
      </c>
      <c r="AX226" s="34">
        <f>IFERROR(VLOOKUP(B226,'[1]1-BASE'!D$1:DA$65536,55,0),"")</f>
        <v>0</v>
      </c>
      <c r="AY226" s="34">
        <f>IFERROR(VLOOKUP(B226,'[1]1-BASE'!D$1:DA$65536,87,0),"")</f>
        <v>0</v>
      </c>
      <c r="AZ226" s="34">
        <f>IFERROR(VLOOKUP(B226,'[1]1-BASE'!D$1:DA$65536,86,0),"")</f>
        <v>0</v>
      </c>
      <c r="BA226" s="34">
        <f>IFERROR(VLOOKUP(B226,'[1]1-BASE'!D$1:DA$65536,76,0),"")</f>
        <v>0</v>
      </c>
      <c r="BB226" s="34">
        <f>IFERROR(VLOOKUP(B226,'[1]1-BASE'!D$1:DA$65536,77,0),"")</f>
        <v>0</v>
      </c>
      <c r="BC226" s="34">
        <f>IFERROR(VLOOKUP(B226,'[1]1-BASE'!D$1:DA$65536,78,0),"")</f>
        <v>0</v>
      </c>
      <c r="BD226" s="34">
        <f>IFERROR(VLOOKUP(B226,'[1]1-BASE'!D$1:DA$65536,79,0),"")</f>
        <v>0</v>
      </c>
      <c r="BE226" s="34">
        <f>IFERROR(VLOOKUP(B226,'[1]1-BASE'!D$1:DA$65536,80,0),"")</f>
        <v>0</v>
      </c>
      <c r="BF226" s="34">
        <f>IFERROR(VLOOKUP(B226,'[1]1-BASE'!D$1:DA$65536,83,0),"")</f>
        <v>0</v>
      </c>
      <c r="BG226" s="34">
        <f>IFERROR(VLOOKUP(B226,'[1]1-BASE'!D$1:DA$65536,84,0),"")</f>
        <v>0</v>
      </c>
      <c r="BH226" s="34">
        <f>IFERROR(VLOOKUP(B226,'[1]1-BASE'!D$1:DA$65536,81,0),"")</f>
        <v>0</v>
      </c>
      <c r="BI226" s="34">
        <f>IFERROR(VLOOKUP(B226,'[1]1-BASE'!D$1:DA$65536,85,0),"")</f>
        <v>0</v>
      </c>
      <c r="BJ226" s="34">
        <f>IFERROR(VLOOKUP(B226,'[1]1-BASE'!D$1:DA$65536,56,0),"")</f>
        <v>0</v>
      </c>
      <c r="BK226" s="34">
        <f>IFERROR(VLOOKUP(B226,'[1]1-BASE'!D$1:DA$65536,58,0),"")</f>
        <v>0</v>
      </c>
      <c r="BL226" s="34">
        <f>IFERROR(VLOOKUP(B226,'[1]1-BASE'!D$1:DA$65536,59,0),"")</f>
        <v>0</v>
      </c>
      <c r="BM226" s="34">
        <f>IFERROR(VLOOKUP(B226,'[1]1-BASE'!D$1:DA$65536,61,0),"")</f>
        <v>0</v>
      </c>
      <c r="BN226" s="34">
        <f>IFERROR(VLOOKUP(B226,'[1]1-BASE'!D$1:DA$65536,63,0),"")</f>
        <v>0</v>
      </c>
      <c r="BO226" s="34">
        <f>IFERROR(VLOOKUP(B226,'[1]1-BASE'!D$1:DA$65536,65,0),"")</f>
        <v>0</v>
      </c>
      <c r="BP226" s="34">
        <f>IFERROR(VLOOKUP(B226,'[1]1-BASE'!D$1:DA$65536,57,0),"")</f>
        <v>0</v>
      </c>
      <c r="BQ226" s="34">
        <f>IFERROR(VLOOKUP(B226,'[1]1-BASE'!D$1:DA$65536,60,0),"")</f>
        <v>0</v>
      </c>
      <c r="BR226" s="34">
        <f>IFERROR(VLOOKUP(B226,'[1]1-BASE'!D$1:DA$65536,62,0),"")</f>
        <v>0</v>
      </c>
      <c r="BS226" s="34">
        <f>IFERROR(VLOOKUP(B226,'[1]1-BASE'!D$1:DA$65536,64,0),"")</f>
        <v>0</v>
      </c>
      <c r="BT226" s="34">
        <f>IFERROR(VLOOKUP(B226,'[1]1-BASE'!D$1:DA$65536,66,0),"")</f>
        <v>0</v>
      </c>
      <c r="BU226" s="34">
        <f>IFERROR(VLOOKUP(B226,'[1]1-BASE'!D$1:DA$65536,67,0),"")</f>
        <v>0</v>
      </c>
      <c r="BV226" s="34">
        <f>IFERROR(VLOOKUP(B226,'[1]1-BASE'!D$1:DA$65536,68,0),"")</f>
        <v>0</v>
      </c>
      <c r="BW226" s="34">
        <f>IFERROR(VLOOKUP(B226,'[1]1-BASE'!D$1:DA$65536,69,0),"")</f>
        <v>9</v>
      </c>
      <c r="BX226" s="34">
        <f>IFERROR(VLOOKUP(B226,'[1]1-BASE'!D$1:DA$65536,70,0),"")</f>
        <v>0</v>
      </c>
      <c r="BY226" s="34">
        <f>IFERROR(VLOOKUP(B226,'[1]1-BASE'!D$1:DA$65536,71,0),"")</f>
        <v>0</v>
      </c>
      <c r="BZ226" s="34">
        <f>IFERROR(VLOOKUP(B226,'[1]1-BASE'!D$1:DA$65536,72,0),"")</f>
        <v>0</v>
      </c>
      <c r="CA226" s="34">
        <f>IFERROR(VLOOKUP(B226,'[1]1-BASE'!D$1:DA$65536,73,0),"")</f>
        <v>0</v>
      </c>
      <c r="CB226" s="34">
        <f>IFERROR(VLOOKUP(B226,'[1]1-BASE'!D$1:DA$65536,74,0),"")</f>
        <v>0</v>
      </c>
      <c r="CC226" s="34">
        <f>IFERROR(VLOOKUP(B226,'[1]1-BASE'!D$1:DA$65536,75,0),"")</f>
        <v>0</v>
      </c>
      <c r="CD226" s="34">
        <f>IFERROR(VLOOKUP(B226,'[1]1-BASE'!D$1:DA$65536,82,0),"")</f>
        <v>0</v>
      </c>
    </row>
    <row r="227" spans="1:82" s="35" customFormat="1" ht="75" customHeight="1">
      <c r="A227" s="27"/>
      <c r="B227" s="28" t="s">
        <v>330</v>
      </c>
      <c r="C227" s="29" t="str">
        <f>IFERROR(VLOOKUP(B227,'[1]1-BASE'!D$1:CB$65536,2,0),"")</f>
        <v>304PIX0</v>
      </c>
      <c r="D227" s="29" t="str">
        <f>IFERROR(VLOOKUP(B227,'[1]1-BASE'!D$1:CB$65536,3,0),"")</f>
        <v>IRMIOU AUTH TEE</v>
      </c>
      <c r="E227" s="29" t="str">
        <f>IFERROR(VLOOKUP(B227,'[1]1-BASE'!D$1:CB$65536,4,0),"")</f>
        <v>903</v>
      </c>
      <c r="F227" s="29" t="str">
        <f>IFERROR(VLOOKUP(B227,'[1]1-BASE'!D$1:CB$65536,5,0),"")</f>
        <v>WHITE/RED/BLUE NAVY</v>
      </c>
      <c r="G227" s="27" t="str">
        <f>IFERROR(VLOOKUP(B227,'[1]1-BASE'!D$1:CB$65536,15,0),"")</f>
        <v>HIVER 2019</v>
      </c>
      <c r="H227" s="27" t="str">
        <f>IFERROR(VLOOKUP(B227,'[1]1-BASE'!D$1:CB$65536,17,0),"")</f>
        <v>MAN</v>
      </c>
      <c r="I227" s="30">
        <f>IFERROR(VLOOKUP(B227,'[1]1-BASE'!D$1:CB$65536,7,0),"")</f>
        <v>30</v>
      </c>
      <c r="J227" s="31">
        <f t="shared" si="6"/>
        <v>15</v>
      </c>
      <c r="K227" s="30">
        <f>IFERROR(VLOOKUP(B227,'[1]1-BASE'!D$1:CB$65536,8,0),"")</f>
        <v>0</v>
      </c>
      <c r="L227" s="31">
        <f t="shared" si="7"/>
        <v>0</v>
      </c>
      <c r="M227" s="29" t="str">
        <f>IFERROR(VLOOKUP(B227,'[1]1-BASE'!D$1:CB$65536,18,0),"")</f>
        <v>(vide)</v>
      </c>
      <c r="N227" s="32" t="str">
        <f>IFERROR(VLOOKUP(B227,'[1]1-BASE'!D$1:CB$65536,19,0),"")</f>
        <v>PCS</v>
      </c>
      <c r="O227" s="32">
        <f>IFERROR(VLOOKUP(B227,'[1]1-BASE'!D$1:CB$65536,20,0),"")</f>
        <v>45</v>
      </c>
      <c r="P227" s="33">
        <f>IFERROR(VLOOKUP(B227,'[1]1-BASE'!D$1:CB$65536,21,0),"")</f>
        <v>45</v>
      </c>
      <c r="Q227" s="34">
        <f>IFERROR(VLOOKUP(B227,'[1]1-BASE'!D$1:DA$65536,22,0),"")</f>
        <v>0</v>
      </c>
      <c r="R227" s="34">
        <f>IFERROR(VLOOKUP(B227,'[1]1-BASE'!D$1:DA$65536,23,0),"")</f>
        <v>0</v>
      </c>
      <c r="S227" s="34">
        <f>IFERROR(VLOOKUP(B227,'[1]1-BASE'!D$1:DA$65536,24,0),"")</f>
        <v>0</v>
      </c>
      <c r="T227" s="34">
        <f>IFERROR(VLOOKUP(B227,'[1]1-BASE'!D$1:DA$65536,25,0),"")</f>
        <v>0</v>
      </c>
      <c r="U227" s="34">
        <f>IFERROR(VLOOKUP(B227,'[1]1-BASE'!D$1:DA$65536,26,0),"")</f>
        <v>0</v>
      </c>
      <c r="V227" s="34">
        <f>IFERROR(VLOOKUP(B227,'[1]1-BASE'!D$1:DA$65536,27,0),"")</f>
        <v>0</v>
      </c>
      <c r="W227" s="34">
        <f>IFERROR(VLOOKUP(B227,'[1]1-BASE'!D$1:DA$65536,28,0),"")</f>
        <v>0</v>
      </c>
      <c r="X227" s="34">
        <f>IFERROR(VLOOKUP(B227,'[1]1-BASE'!D$1:DA$65536,29,0),"")</f>
        <v>0</v>
      </c>
      <c r="Y227" s="34">
        <f>IFERROR(VLOOKUP(B227,'[1]1-BASE'!D$1:DA$65536,30,0),"")</f>
        <v>0</v>
      </c>
      <c r="Z227" s="34">
        <f>IFERROR(VLOOKUP(B227,'[1]1-BASE'!D$1:DA$65536,31,0),"")</f>
        <v>0</v>
      </c>
      <c r="AA227" s="34">
        <f>IFERROR(VLOOKUP(B227,'[1]1-BASE'!D$1:DA$65536,32,0),"")</f>
        <v>0</v>
      </c>
      <c r="AB227" s="34">
        <f>IFERROR(VLOOKUP(B227,'[1]1-BASE'!D$1:DA$65536,33,0),"")</f>
        <v>0</v>
      </c>
      <c r="AC227" s="34">
        <f>IFERROR(VLOOKUP(B227,'[1]1-BASE'!D$1:DA$65536,34,0),"")</f>
        <v>0</v>
      </c>
      <c r="AD227" s="34">
        <f>IFERROR(VLOOKUP(B227,'[1]1-BASE'!D$1:DA$65536,35,0),"")</f>
        <v>0</v>
      </c>
      <c r="AE227" s="34">
        <f>IFERROR(VLOOKUP(B227,'[1]1-BASE'!D$1:DA$65536,36,0),"")</f>
        <v>0</v>
      </c>
      <c r="AF227" s="34">
        <f>IFERROR(VLOOKUP(B227,'[1]1-BASE'!D$1:DA$65536,37,0),"")</f>
        <v>0</v>
      </c>
      <c r="AG227" s="34">
        <f>IFERROR(VLOOKUP(B227,'[1]1-BASE'!D$1:DA$65536,38,0),"")</f>
        <v>0</v>
      </c>
      <c r="AH227" s="34">
        <f>IFERROR(VLOOKUP(B227,'[1]1-BASE'!D$1:DA$65536,39,0),"")</f>
        <v>0</v>
      </c>
      <c r="AI227" s="34">
        <f>IFERROR(VLOOKUP(B227,'[1]1-BASE'!D$1:DA$65536,40,0),"")</f>
        <v>0</v>
      </c>
      <c r="AJ227" s="34">
        <f>IFERROR(VLOOKUP(B227,'[1]1-BASE'!D$1:DA$65536,41,0),"")</f>
        <v>0</v>
      </c>
      <c r="AK227" s="34">
        <f>IFERROR(VLOOKUP(B227,'[1]1-BASE'!D$1:DA$65536,42,0),"")</f>
        <v>0</v>
      </c>
      <c r="AL227" s="34">
        <f>IFERROR(VLOOKUP(B227,'[1]1-BASE'!D$1:DA$65536,43,0),"")</f>
        <v>0</v>
      </c>
      <c r="AM227" s="34">
        <f>IFERROR(VLOOKUP(B227,'[1]1-BASE'!D$1:DA$65536,44,0),"")</f>
        <v>0</v>
      </c>
      <c r="AN227" s="34">
        <f>IFERROR(VLOOKUP(B227,'[1]1-BASE'!D$1:DA$65536,45,0),"")</f>
        <v>0</v>
      </c>
      <c r="AO227" s="34">
        <f>IFERROR(VLOOKUP(B227,'[1]1-BASE'!D$1:DA$65536,46,0),"")</f>
        <v>0</v>
      </c>
      <c r="AP227" s="34">
        <f>IFERROR(VLOOKUP(B227,'[1]1-BASE'!D$1:DA$65536,47,0),"")</f>
        <v>0</v>
      </c>
      <c r="AQ227" s="34">
        <f>IFERROR(VLOOKUP(B227,'[1]1-BASE'!D$1:DA$65536,48,0),"")</f>
        <v>0</v>
      </c>
      <c r="AR227" s="34">
        <f>IFERROR(VLOOKUP(B227,'[1]1-BASE'!D$1:DA$65536,49,0),"")</f>
        <v>0</v>
      </c>
      <c r="AS227" s="34">
        <f>IFERROR(VLOOKUP(B227,'[1]1-BASE'!D$1:DA$65536,50,0),"")</f>
        <v>0</v>
      </c>
      <c r="AT227" s="34">
        <f>IFERROR(VLOOKUP(B227,'[1]1-BASE'!D$1:DA$65536,51,0),"")</f>
        <v>0</v>
      </c>
      <c r="AU227" s="34">
        <f>IFERROR(VLOOKUP(B227,'[1]1-BASE'!D$1:DA$65536,52,0),"")</f>
        <v>0</v>
      </c>
      <c r="AV227" s="34">
        <f>IFERROR(VLOOKUP(B227,'[1]1-BASE'!D$1:DA$65536,53,0),"")</f>
        <v>0</v>
      </c>
      <c r="AW227" s="34">
        <f>IFERROR(VLOOKUP(B227,'[1]1-BASE'!D$1:DA$65536,54,0),"")</f>
        <v>0</v>
      </c>
      <c r="AX227" s="34">
        <f>IFERROR(VLOOKUP(B227,'[1]1-BASE'!D$1:DA$65536,55,0),"")</f>
        <v>0</v>
      </c>
      <c r="AY227" s="34">
        <f>IFERROR(VLOOKUP(B227,'[1]1-BASE'!D$1:DA$65536,87,0),"")</f>
        <v>0</v>
      </c>
      <c r="AZ227" s="34">
        <f>IFERROR(VLOOKUP(B227,'[1]1-BASE'!D$1:DA$65536,86,0),"")</f>
        <v>0</v>
      </c>
      <c r="BA227" s="34">
        <f>IFERROR(VLOOKUP(B227,'[1]1-BASE'!D$1:DA$65536,76,0),"")</f>
        <v>0</v>
      </c>
      <c r="BB227" s="34">
        <f>IFERROR(VLOOKUP(B227,'[1]1-BASE'!D$1:DA$65536,77,0),"")</f>
        <v>0</v>
      </c>
      <c r="BC227" s="34">
        <f>IFERROR(VLOOKUP(B227,'[1]1-BASE'!D$1:DA$65536,78,0),"")</f>
        <v>0</v>
      </c>
      <c r="BD227" s="34">
        <f>IFERROR(VLOOKUP(B227,'[1]1-BASE'!D$1:DA$65536,79,0),"")</f>
        <v>0</v>
      </c>
      <c r="BE227" s="34">
        <f>IFERROR(VLOOKUP(B227,'[1]1-BASE'!D$1:DA$65536,80,0),"")</f>
        <v>0</v>
      </c>
      <c r="BF227" s="34">
        <f>IFERROR(VLOOKUP(B227,'[1]1-BASE'!D$1:DA$65536,83,0),"")</f>
        <v>0</v>
      </c>
      <c r="BG227" s="34">
        <f>IFERROR(VLOOKUP(B227,'[1]1-BASE'!D$1:DA$65536,84,0),"")</f>
        <v>0</v>
      </c>
      <c r="BH227" s="34">
        <f>IFERROR(VLOOKUP(B227,'[1]1-BASE'!D$1:DA$65536,81,0),"")</f>
        <v>0</v>
      </c>
      <c r="BI227" s="34">
        <f>IFERROR(VLOOKUP(B227,'[1]1-BASE'!D$1:DA$65536,85,0),"")</f>
        <v>0</v>
      </c>
      <c r="BJ227" s="34">
        <f>IFERROR(VLOOKUP(B227,'[1]1-BASE'!D$1:DA$65536,56,0),"")</f>
        <v>0</v>
      </c>
      <c r="BK227" s="34">
        <f>IFERROR(VLOOKUP(B227,'[1]1-BASE'!D$1:DA$65536,58,0),"")</f>
        <v>0</v>
      </c>
      <c r="BL227" s="34">
        <f>IFERROR(VLOOKUP(B227,'[1]1-BASE'!D$1:DA$65536,59,0),"")</f>
        <v>0</v>
      </c>
      <c r="BM227" s="34">
        <f>IFERROR(VLOOKUP(B227,'[1]1-BASE'!D$1:DA$65536,61,0),"")</f>
        <v>0</v>
      </c>
      <c r="BN227" s="34">
        <f>IFERROR(VLOOKUP(B227,'[1]1-BASE'!D$1:DA$65536,63,0),"")</f>
        <v>0</v>
      </c>
      <c r="BO227" s="34">
        <f>IFERROR(VLOOKUP(B227,'[1]1-BASE'!D$1:DA$65536,65,0),"")</f>
        <v>0</v>
      </c>
      <c r="BP227" s="34">
        <f>IFERROR(VLOOKUP(B227,'[1]1-BASE'!D$1:DA$65536,57,0),"")</f>
        <v>0</v>
      </c>
      <c r="BQ227" s="34">
        <f>IFERROR(VLOOKUP(B227,'[1]1-BASE'!D$1:DA$65536,60,0),"")</f>
        <v>0</v>
      </c>
      <c r="BR227" s="34">
        <f>IFERROR(VLOOKUP(B227,'[1]1-BASE'!D$1:DA$65536,62,0),"")</f>
        <v>0</v>
      </c>
      <c r="BS227" s="34">
        <f>IFERROR(VLOOKUP(B227,'[1]1-BASE'!D$1:DA$65536,64,0),"")</f>
        <v>0</v>
      </c>
      <c r="BT227" s="34">
        <f>IFERROR(VLOOKUP(B227,'[1]1-BASE'!D$1:DA$65536,66,0),"")</f>
        <v>0</v>
      </c>
      <c r="BU227" s="34">
        <f>IFERROR(VLOOKUP(B227,'[1]1-BASE'!D$1:DA$65536,67,0),"")</f>
        <v>0</v>
      </c>
      <c r="BV227" s="34">
        <f>IFERROR(VLOOKUP(B227,'[1]1-BASE'!D$1:DA$65536,68,0),"")</f>
        <v>0</v>
      </c>
      <c r="BW227" s="34">
        <f>IFERROR(VLOOKUP(B227,'[1]1-BASE'!D$1:DA$65536,69,0),"")</f>
        <v>4</v>
      </c>
      <c r="BX227" s="34">
        <f>IFERROR(VLOOKUP(B227,'[1]1-BASE'!D$1:DA$65536,70,0),"")</f>
        <v>5</v>
      </c>
      <c r="BY227" s="34">
        <f>IFERROR(VLOOKUP(B227,'[1]1-BASE'!D$1:DA$65536,71,0),"")</f>
        <v>21</v>
      </c>
      <c r="BZ227" s="34">
        <f>IFERROR(VLOOKUP(B227,'[1]1-BASE'!D$1:DA$65536,72,0),"")</f>
        <v>12</v>
      </c>
      <c r="CA227" s="34">
        <f>IFERROR(VLOOKUP(B227,'[1]1-BASE'!D$1:DA$65536,73,0),"")</f>
        <v>3</v>
      </c>
      <c r="CB227" s="34">
        <f>IFERROR(VLOOKUP(B227,'[1]1-BASE'!D$1:DA$65536,74,0),"")</f>
        <v>0</v>
      </c>
      <c r="CC227" s="34">
        <f>IFERROR(VLOOKUP(B227,'[1]1-BASE'!D$1:DA$65536,75,0),"")</f>
        <v>0</v>
      </c>
      <c r="CD227" s="34">
        <f>IFERROR(VLOOKUP(B227,'[1]1-BASE'!D$1:DA$65536,82,0),"")</f>
        <v>0</v>
      </c>
    </row>
    <row r="228" spans="1:82" s="35" customFormat="1" ht="75" customHeight="1">
      <c r="A228" s="27"/>
      <c r="B228" s="28" t="s">
        <v>331</v>
      </c>
      <c r="C228" s="29" t="str">
        <f>IFERROR(VLOOKUP(B228,'[1]1-BASE'!D$1:CB$65536,2,0),"")</f>
        <v>304PIX0</v>
      </c>
      <c r="D228" s="29" t="str">
        <f>IFERROR(VLOOKUP(B228,'[1]1-BASE'!D$1:CB$65536,3,0),"")</f>
        <v>IRMIOU AUTH TEE</v>
      </c>
      <c r="E228" s="29" t="str">
        <f>IFERROR(VLOOKUP(B228,'[1]1-BASE'!D$1:CB$65536,4,0),"")</f>
        <v>904</v>
      </c>
      <c r="F228" s="29" t="str">
        <f>IFERROR(VLOOKUP(B228,'[1]1-BASE'!D$1:CB$65536,5,0),"")</f>
        <v>CORIANDER/BLACK/WHITE</v>
      </c>
      <c r="G228" s="27" t="str">
        <f>IFERROR(VLOOKUP(B228,'[1]1-BASE'!D$1:CB$65536,15,0),"")</f>
        <v>HIVER 2019</v>
      </c>
      <c r="H228" s="27" t="str">
        <f>IFERROR(VLOOKUP(B228,'[1]1-BASE'!D$1:CB$65536,17,0),"")</f>
        <v>MAN</v>
      </c>
      <c r="I228" s="30">
        <f>IFERROR(VLOOKUP(B228,'[1]1-BASE'!D$1:CB$65536,7,0),"")</f>
        <v>30</v>
      </c>
      <c r="J228" s="31">
        <f t="shared" si="6"/>
        <v>15</v>
      </c>
      <c r="K228" s="30">
        <f>IFERROR(VLOOKUP(B228,'[1]1-BASE'!D$1:CB$65536,8,0),"")</f>
        <v>0</v>
      </c>
      <c r="L228" s="31">
        <f t="shared" si="7"/>
        <v>0</v>
      </c>
      <c r="M228" s="29" t="str">
        <f>IFERROR(VLOOKUP(B228,'[1]1-BASE'!D$1:CB$65536,18,0),"")</f>
        <v>(vide)</v>
      </c>
      <c r="N228" s="32" t="str">
        <f>IFERROR(VLOOKUP(B228,'[1]1-BASE'!D$1:CB$65536,19,0),"")</f>
        <v>PCS</v>
      </c>
      <c r="O228" s="32">
        <f>IFERROR(VLOOKUP(B228,'[1]1-BASE'!D$1:CB$65536,20,0),"")</f>
        <v>16</v>
      </c>
      <c r="P228" s="33">
        <f>IFERROR(VLOOKUP(B228,'[1]1-BASE'!D$1:CB$65536,21,0),"")</f>
        <v>16</v>
      </c>
      <c r="Q228" s="34">
        <f>IFERROR(VLOOKUP(B228,'[1]1-BASE'!D$1:DA$65536,22,0),"")</f>
        <v>0</v>
      </c>
      <c r="R228" s="34">
        <f>IFERROR(VLOOKUP(B228,'[1]1-BASE'!D$1:DA$65536,23,0),"")</f>
        <v>0</v>
      </c>
      <c r="S228" s="34">
        <f>IFERROR(VLOOKUP(B228,'[1]1-BASE'!D$1:DA$65536,24,0),"")</f>
        <v>0</v>
      </c>
      <c r="T228" s="34">
        <f>IFERROR(VLOOKUP(B228,'[1]1-BASE'!D$1:DA$65536,25,0),"")</f>
        <v>0</v>
      </c>
      <c r="U228" s="34">
        <f>IFERROR(VLOOKUP(B228,'[1]1-BASE'!D$1:DA$65536,26,0),"")</f>
        <v>0</v>
      </c>
      <c r="V228" s="34">
        <f>IFERROR(VLOOKUP(B228,'[1]1-BASE'!D$1:DA$65536,27,0),"")</f>
        <v>0</v>
      </c>
      <c r="W228" s="34">
        <f>IFERROR(VLOOKUP(B228,'[1]1-BASE'!D$1:DA$65536,28,0),"")</f>
        <v>0</v>
      </c>
      <c r="X228" s="34">
        <f>IFERROR(VLOOKUP(B228,'[1]1-BASE'!D$1:DA$65536,29,0),"")</f>
        <v>0</v>
      </c>
      <c r="Y228" s="34">
        <f>IFERROR(VLOOKUP(B228,'[1]1-BASE'!D$1:DA$65536,30,0),"")</f>
        <v>0</v>
      </c>
      <c r="Z228" s="34">
        <f>IFERROR(VLOOKUP(B228,'[1]1-BASE'!D$1:DA$65536,31,0),"")</f>
        <v>0</v>
      </c>
      <c r="AA228" s="34">
        <f>IFERROR(VLOOKUP(B228,'[1]1-BASE'!D$1:DA$65536,32,0),"")</f>
        <v>0</v>
      </c>
      <c r="AB228" s="34">
        <f>IFERROR(VLOOKUP(B228,'[1]1-BASE'!D$1:DA$65536,33,0),"")</f>
        <v>0</v>
      </c>
      <c r="AC228" s="34">
        <f>IFERROR(VLOOKUP(B228,'[1]1-BASE'!D$1:DA$65536,34,0),"")</f>
        <v>0</v>
      </c>
      <c r="AD228" s="34">
        <f>IFERROR(VLOOKUP(B228,'[1]1-BASE'!D$1:DA$65536,35,0),"")</f>
        <v>0</v>
      </c>
      <c r="AE228" s="34">
        <f>IFERROR(VLOOKUP(B228,'[1]1-BASE'!D$1:DA$65536,36,0),"")</f>
        <v>0</v>
      </c>
      <c r="AF228" s="34">
        <f>IFERROR(VLOOKUP(B228,'[1]1-BASE'!D$1:DA$65536,37,0),"")</f>
        <v>0</v>
      </c>
      <c r="AG228" s="34">
        <f>IFERROR(VLOOKUP(B228,'[1]1-BASE'!D$1:DA$65536,38,0),"")</f>
        <v>0</v>
      </c>
      <c r="AH228" s="34">
        <f>IFERROR(VLOOKUP(B228,'[1]1-BASE'!D$1:DA$65536,39,0),"")</f>
        <v>0</v>
      </c>
      <c r="AI228" s="34">
        <f>IFERROR(VLOOKUP(B228,'[1]1-BASE'!D$1:DA$65536,40,0),"")</f>
        <v>0</v>
      </c>
      <c r="AJ228" s="34">
        <f>IFERROR(VLOOKUP(B228,'[1]1-BASE'!D$1:DA$65536,41,0),"")</f>
        <v>0</v>
      </c>
      <c r="AK228" s="34">
        <f>IFERROR(VLOOKUP(B228,'[1]1-BASE'!D$1:DA$65536,42,0),"")</f>
        <v>0</v>
      </c>
      <c r="AL228" s="34">
        <f>IFERROR(VLOOKUP(B228,'[1]1-BASE'!D$1:DA$65536,43,0),"")</f>
        <v>0</v>
      </c>
      <c r="AM228" s="34">
        <f>IFERROR(VLOOKUP(B228,'[1]1-BASE'!D$1:DA$65536,44,0),"")</f>
        <v>0</v>
      </c>
      <c r="AN228" s="34">
        <f>IFERROR(VLOOKUP(B228,'[1]1-BASE'!D$1:DA$65536,45,0),"")</f>
        <v>0</v>
      </c>
      <c r="AO228" s="34">
        <f>IFERROR(VLOOKUP(B228,'[1]1-BASE'!D$1:DA$65536,46,0),"")</f>
        <v>0</v>
      </c>
      <c r="AP228" s="34">
        <f>IFERROR(VLOOKUP(B228,'[1]1-BASE'!D$1:DA$65536,47,0),"")</f>
        <v>0</v>
      </c>
      <c r="AQ228" s="34">
        <f>IFERROR(VLOOKUP(B228,'[1]1-BASE'!D$1:DA$65536,48,0),"")</f>
        <v>0</v>
      </c>
      <c r="AR228" s="34">
        <f>IFERROR(VLOOKUP(B228,'[1]1-BASE'!D$1:DA$65536,49,0),"")</f>
        <v>0</v>
      </c>
      <c r="AS228" s="34">
        <f>IFERROR(VLOOKUP(B228,'[1]1-BASE'!D$1:DA$65536,50,0),"")</f>
        <v>0</v>
      </c>
      <c r="AT228" s="34">
        <f>IFERROR(VLOOKUP(B228,'[1]1-BASE'!D$1:DA$65536,51,0),"")</f>
        <v>0</v>
      </c>
      <c r="AU228" s="34">
        <f>IFERROR(VLOOKUP(B228,'[1]1-BASE'!D$1:DA$65536,52,0),"")</f>
        <v>0</v>
      </c>
      <c r="AV228" s="34">
        <f>IFERROR(VLOOKUP(B228,'[1]1-BASE'!D$1:DA$65536,53,0),"")</f>
        <v>0</v>
      </c>
      <c r="AW228" s="34">
        <f>IFERROR(VLOOKUP(B228,'[1]1-BASE'!D$1:DA$65536,54,0),"")</f>
        <v>0</v>
      </c>
      <c r="AX228" s="34">
        <f>IFERROR(VLOOKUP(B228,'[1]1-BASE'!D$1:DA$65536,55,0),"")</f>
        <v>0</v>
      </c>
      <c r="AY228" s="34">
        <f>IFERROR(VLOOKUP(B228,'[1]1-BASE'!D$1:DA$65536,87,0),"")</f>
        <v>0</v>
      </c>
      <c r="AZ228" s="34">
        <f>IFERROR(VLOOKUP(B228,'[1]1-BASE'!D$1:DA$65536,86,0),"")</f>
        <v>0</v>
      </c>
      <c r="BA228" s="34">
        <f>IFERROR(VLOOKUP(B228,'[1]1-BASE'!D$1:DA$65536,76,0),"")</f>
        <v>0</v>
      </c>
      <c r="BB228" s="34">
        <f>IFERROR(VLOOKUP(B228,'[1]1-BASE'!D$1:DA$65536,77,0),"")</f>
        <v>0</v>
      </c>
      <c r="BC228" s="34">
        <f>IFERROR(VLOOKUP(B228,'[1]1-BASE'!D$1:DA$65536,78,0),"")</f>
        <v>0</v>
      </c>
      <c r="BD228" s="34">
        <f>IFERROR(VLOOKUP(B228,'[1]1-BASE'!D$1:DA$65536,79,0),"")</f>
        <v>0</v>
      </c>
      <c r="BE228" s="34">
        <f>IFERROR(VLOOKUP(B228,'[1]1-BASE'!D$1:DA$65536,80,0),"")</f>
        <v>0</v>
      </c>
      <c r="BF228" s="34">
        <f>IFERROR(VLOOKUP(B228,'[1]1-BASE'!D$1:DA$65536,83,0),"")</f>
        <v>0</v>
      </c>
      <c r="BG228" s="34">
        <f>IFERROR(VLOOKUP(B228,'[1]1-BASE'!D$1:DA$65536,84,0),"")</f>
        <v>0</v>
      </c>
      <c r="BH228" s="34">
        <f>IFERROR(VLOOKUP(B228,'[1]1-BASE'!D$1:DA$65536,81,0),"")</f>
        <v>0</v>
      </c>
      <c r="BI228" s="34">
        <f>IFERROR(VLOOKUP(B228,'[1]1-BASE'!D$1:DA$65536,85,0),"")</f>
        <v>0</v>
      </c>
      <c r="BJ228" s="34">
        <f>IFERROR(VLOOKUP(B228,'[1]1-BASE'!D$1:DA$65536,56,0),"")</f>
        <v>0</v>
      </c>
      <c r="BK228" s="34">
        <f>IFERROR(VLOOKUP(B228,'[1]1-BASE'!D$1:DA$65536,58,0),"")</f>
        <v>0</v>
      </c>
      <c r="BL228" s="34">
        <f>IFERROR(VLOOKUP(B228,'[1]1-BASE'!D$1:DA$65536,59,0),"")</f>
        <v>0</v>
      </c>
      <c r="BM228" s="34">
        <f>IFERROR(VLOOKUP(B228,'[1]1-BASE'!D$1:DA$65536,61,0),"")</f>
        <v>0</v>
      </c>
      <c r="BN228" s="34">
        <f>IFERROR(VLOOKUP(B228,'[1]1-BASE'!D$1:DA$65536,63,0),"")</f>
        <v>0</v>
      </c>
      <c r="BO228" s="34">
        <f>IFERROR(VLOOKUP(B228,'[1]1-BASE'!D$1:DA$65536,65,0),"")</f>
        <v>0</v>
      </c>
      <c r="BP228" s="34">
        <f>IFERROR(VLOOKUP(B228,'[1]1-BASE'!D$1:DA$65536,57,0),"")</f>
        <v>0</v>
      </c>
      <c r="BQ228" s="34">
        <f>IFERROR(VLOOKUP(B228,'[1]1-BASE'!D$1:DA$65536,60,0),"")</f>
        <v>0</v>
      </c>
      <c r="BR228" s="34">
        <f>IFERROR(VLOOKUP(B228,'[1]1-BASE'!D$1:DA$65536,62,0),"")</f>
        <v>0</v>
      </c>
      <c r="BS228" s="34">
        <f>IFERROR(VLOOKUP(B228,'[1]1-BASE'!D$1:DA$65536,64,0),"")</f>
        <v>0</v>
      </c>
      <c r="BT228" s="34">
        <f>IFERROR(VLOOKUP(B228,'[1]1-BASE'!D$1:DA$65536,66,0),"")</f>
        <v>0</v>
      </c>
      <c r="BU228" s="34">
        <f>IFERROR(VLOOKUP(B228,'[1]1-BASE'!D$1:DA$65536,67,0),"")</f>
        <v>0</v>
      </c>
      <c r="BV228" s="34">
        <f>IFERROR(VLOOKUP(B228,'[1]1-BASE'!D$1:DA$65536,68,0),"")</f>
        <v>0</v>
      </c>
      <c r="BW228" s="34">
        <f>IFERROR(VLOOKUP(B228,'[1]1-BASE'!D$1:DA$65536,69,0),"")</f>
        <v>0</v>
      </c>
      <c r="BX228" s="34">
        <f>IFERROR(VLOOKUP(B228,'[1]1-BASE'!D$1:DA$65536,70,0),"")</f>
        <v>0</v>
      </c>
      <c r="BY228" s="34">
        <f>IFERROR(VLOOKUP(B228,'[1]1-BASE'!D$1:DA$65536,71,0),"")</f>
        <v>0</v>
      </c>
      <c r="BZ228" s="34">
        <f>IFERROR(VLOOKUP(B228,'[1]1-BASE'!D$1:DA$65536,72,0),"")</f>
        <v>8</v>
      </c>
      <c r="CA228" s="34">
        <f>IFERROR(VLOOKUP(B228,'[1]1-BASE'!D$1:DA$65536,73,0),"")</f>
        <v>0</v>
      </c>
      <c r="CB228" s="34">
        <f>IFERROR(VLOOKUP(B228,'[1]1-BASE'!D$1:DA$65536,74,0),"")</f>
        <v>8</v>
      </c>
      <c r="CC228" s="34">
        <f>IFERROR(VLOOKUP(B228,'[1]1-BASE'!D$1:DA$65536,75,0),"")</f>
        <v>0</v>
      </c>
      <c r="CD228" s="34">
        <f>IFERROR(VLOOKUP(B228,'[1]1-BASE'!D$1:DA$65536,82,0),"")</f>
        <v>0</v>
      </c>
    </row>
    <row r="229" spans="1:82" s="35" customFormat="1" ht="75" customHeight="1">
      <c r="A229" s="27"/>
      <c r="B229" s="28" t="s">
        <v>332</v>
      </c>
      <c r="C229" s="29" t="str">
        <f>IFERROR(VLOOKUP(B229,'[1]1-BASE'!D$1:CB$65536,2,0),"")</f>
        <v>304PIX0</v>
      </c>
      <c r="D229" s="29" t="str">
        <f>IFERROR(VLOOKUP(B229,'[1]1-BASE'!D$1:CB$65536,3,0),"")</f>
        <v>IRMIOU AUTH TEE</v>
      </c>
      <c r="E229" s="29" t="str">
        <f>IFERROR(VLOOKUP(B229,'[1]1-BASE'!D$1:CB$65536,4,0),"")</f>
        <v>905</v>
      </c>
      <c r="F229" s="29" t="str">
        <f>IFERROR(VLOOKUP(B229,'[1]1-BASE'!D$1:CB$65536,5,0),"")</f>
        <v>BLACK/CORIANDER/WHITE</v>
      </c>
      <c r="G229" s="27" t="str">
        <f>IFERROR(VLOOKUP(B229,'[1]1-BASE'!D$1:CB$65536,15,0),"")</f>
        <v>HIVER 2019</v>
      </c>
      <c r="H229" s="27" t="str">
        <f>IFERROR(VLOOKUP(B229,'[1]1-BASE'!D$1:CB$65536,17,0),"")</f>
        <v>MAN</v>
      </c>
      <c r="I229" s="30">
        <f>IFERROR(VLOOKUP(B229,'[1]1-BASE'!D$1:CB$65536,7,0),"")</f>
        <v>30</v>
      </c>
      <c r="J229" s="31">
        <f t="shared" si="6"/>
        <v>15</v>
      </c>
      <c r="K229" s="30">
        <f>IFERROR(VLOOKUP(B229,'[1]1-BASE'!D$1:CB$65536,8,0),"")</f>
        <v>0</v>
      </c>
      <c r="L229" s="31">
        <f t="shared" si="7"/>
        <v>0</v>
      </c>
      <c r="M229" s="29" t="str">
        <f>IFERROR(VLOOKUP(B229,'[1]1-BASE'!D$1:CB$65536,18,0),"")</f>
        <v>(vide)</v>
      </c>
      <c r="N229" s="32" t="str">
        <f>IFERROR(VLOOKUP(B229,'[1]1-BASE'!D$1:CB$65536,19,0),"")</f>
        <v>PCS</v>
      </c>
      <c r="O229" s="32">
        <f>IFERROR(VLOOKUP(B229,'[1]1-BASE'!D$1:CB$65536,20,0),"")</f>
        <v>2</v>
      </c>
      <c r="P229" s="33">
        <f>IFERROR(VLOOKUP(B229,'[1]1-BASE'!D$1:CB$65536,21,0),"")</f>
        <v>2</v>
      </c>
      <c r="Q229" s="34">
        <f>IFERROR(VLOOKUP(B229,'[1]1-BASE'!D$1:DA$65536,22,0),"")</f>
        <v>0</v>
      </c>
      <c r="R229" s="34">
        <f>IFERROR(VLOOKUP(B229,'[1]1-BASE'!D$1:DA$65536,23,0),"")</f>
        <v>0</v>
      </c>
      <c r="S229" s="34">
        <f>IFERROR(VLOOKUP(B229,'[1]1-BASE'!D$1:DA$65536,24,0),"")</f>
        <v>0</v>
      </c>
      <c r="T229" s="34">
        <f>IFERROR(VLOOKUP(B229,'[1]1-BASE'!D$1:DA$65536,25,0),"")</f>
        <v>0</v>
      </c>
      <c r="U229" s="34">
        <f>IFERROR(VLOOKUP(B229,'[1]1-BASE'!D$1:DA$65536,26,0),"")</f>
        <v>0</v>
      </c>
      <c r="V229" s="34">
        <f>IFERROR(VLOOKUP(B229,'[1]1-BASE'!D$1:DA$65536,27,0),"")</f>
        <v>0</v>
      </c>
      <c r="W229" s="34">
        <f>IFERROR(VLOOKUP(B229,'[1]1-BASE'!D$1:DA$65536,28,0),"")</f>
        <v>0</v>
      </c>
      <c r="X229" s="34">
        <f>IFERROR(VLOOKUP(B229,'[1]1-BASE'!D$1:DA$65536,29,0),"")</f>
        <v>0</v>
      </c>
      <c r="Y229" s="34">
        <f>IFERROR(VLOOKUP(B229,'[1]1-BASE'!D$1:DA$65536,30,0),"")</f>
        <v>0</v>
      </c>
      <c r="Z229" s="34">
        <f>IFERROR(VLOOKUP(B229,'[1]1-BASE'!D$1:DA$65536,31,0),"")</f>
        <v>0</v>
      </c>
      <c r="AA229" s="34">
        <f>IFERROR(VLOOKUP(B229,'[1]1-BASE'!D$1:DA$65536,32,0),"")</f>
        <v>0</v>
      </c>
      <c r="AB229" s="34">
        <f>IFERROR(VLOOKUP(B229,'[1]1-BASE'!D$1:DA$65536,33,0),"")</f>
        <v>0</v>
      </c>
      <c r="AC229" s="34">
        <f>IFERROR(VLOOKUP(B229,'[1]1-BASE'!D$1:DA$65536,34,0),"")</f>
        <v>0</v>
      </c>
      <c r="AD229" s="34">
        <f>IFERROR(VLOOKUP(B229,'[1]1-BASE'!D$1:DA$65536,35,0),"")</f>
        <v>0</v>
      </c>
      <c r="AE229" s="34">
        <f>IFERROR(VLOOKUP(B229,'[1]1-BASE'!D$1:DA$65536,36,0),"")</f>
        <v>0</v>
      </c>
      <c r="AF229" s="34">
        <f>IFERROR(VLOOKUP(B229,'[1]1-BASE'!D$1:DA$65536,37,0),"")</f>
        <v>0</v>
      </c>
      <c r="AG229" s="34">
        <f>IFERROR(VLOOKUP(B229,'[1]1-BASE'!D$1:DA$65536,38,0),"")</f>
        <v>0</v>
      </c>
      <c r="AH229" s="34">
        <f>IFERROR(VLOOKUP(B229,'[1]1-BASE'!D$1:DA$65536,39,0),"")</f>
        <v>0</v>
      </c>
      <c r="AI229" s="34">
        <f>IFERROR(VLOOKUP(B229,'[1]1-BASE'!D$1:DA$65536,40,0),"")</f>
        <v>0</v>
      </c>
      <c r="AJ229" s="34">
        <f>IFERROR(VLOOKUP(B229,'[1]1-BASE'!D$1:DA$65536,41,0),"")</f>
        <v>0</v>
      </c>
      <c r="AK229" s="34">
        <f>IFERROR(VLOOKUP(B229,'[1]1-BASE'!D$1:DA$65536,42,0),"")</f>
        <v>0</v>
      </c>
      <c r="AL229" s="34">
        <f>IFERROR(VLOOKUP(B229,'[1]1-BASE'!D$1:DA$65536,43,0),"")</f>
        <v>0</v>
      </c>
      <c r="AM229" s="34">
        <f>IFERROR(VLOOKUP(B229,'[1]1-BASE'!D$1:DA$65536,44,0),"")</f>
        <v>0</v>
      </c>
      <c r="AN229" s="34">
        <f>IFERROR(VLOOKUP(B229,'[1]1-BASE'!D$1:DA$65536,45,0),"")</f>
        <v>0</v>
      </c>
      <c r="AO229" s="34">
        <f>IFERROR(VLOOKUP(B229,'[1]1-BASE'!D$1:DA$65536,46,0),"")</f>
        <v>0</v>
      </c>
      <c r="AP229" s="34">
        <f>IFERROR(VLOOKUP(B229,'[1]1-BASE'!D$1:DA$65536,47,0),"")</f>
        <v>0</v>
      </c>
      <c r="AQ229" s="34">
        <f>IFERROR(VLOOKUP(B229,'[1]1-BASE'!D$1:DA$65536,48,0),"")</f>
        <v>0</v>
      </c>
      <c r="AR229" s="34">
        <f>IFERROR(VLOOKUP(B229,'[1]1-BASE'!D$1:DA$65536,49,0),"")</f>
        <v>0</v>
      </c>
      <c r="AS229" s="34">
        <f>IFERROR(VLOOKUP(B229,'[1]1-BASE'!D$1:DA$65536,50,0),"")</f>
        <v>0</v>
      </c>
      <c r="AT229" s="34">
        <f>IFERROR(VLOOKUP(B229,'[1]1-BASE'!D$1:DA$65536,51,0),"")</f>
        <v>0</v>
      </c>
      <c r="AU229" s="34">
        <f>IFERROR(VLOOKUP(B229,'[1]1-BASE'!D$1:DA$65536,52,0),"")</f>
        <v>0</v>
      </c>
      <c r="AV229" s="34">
        <f>IFERROR(VLOOKUP(B229,'[1]1-BASE'!D$1:DA$65536,53,0),"")</f>
        <v>0</v>
      </c>
      <c r="AW229" s="34">
        <f>IFERROR(VLOOKUP(B229,'[1]1-BASE'!D$1:DA$65536,54,0),"")</f>
        <v>0</v>
      </c>
      <c r="AX229" s="34">
        <f>IFERROR(VLOOKUP(B229,'[1]1-BASE'!D$1:DA$65536,55,0),"")</f>
        <v>0</v>
      </c>
      <c r="AY229" s="34">
        <f>IFERROR(VLOOKUP(B229,'[1]1-BASE'!D$1:DA$65536,87,0),"")</f>
        <v>0</v>
      </c>
      <c r="AZ229" s="34">
        <f>IFERROR(VLOOKUP(B229,'[1]1-BASE'!D$1:DA$65536,86,0),"")</f>
        <v>0</v>
      </c>
      <c r="BA229" s="34">
        <f>IFERROR(VLOOKUP(B229,'[1]1-BASE'!D$1:DA$65536,76,0),"")</f>
        <v>0</v>
      </c>
      <c r="BB229" s="34">
        <f>IFERROR(VLOOKUP(B229,'[1]1-BASE'!D$1:DA$65536,77,0),"")</f>
        <v>0</v>
      </c>
      <c r="BC229" s="34">
        <f>IFERROR(VLOOKUP(B229,'[1]1-BASE'!D$1:DA$65536,78,0),"")</f>
        <v>0</v>
      </c>
      <c r="BD229" s="34">
        <f>IFERROR(VLOOKUP(B229,'[1]1-BASE'!D$1:DA$65536,79,0),"")</f>
        <v>0</v>
      </c>
      <c r="BE229" s="34">
        <f>IFERROR(VLOOKUP(B229,'[1]1-BASE'!D$1:DA$65536,80,0),"")</f>
        <v>0</v>
      </c>
      <c r="BF229" s="34">
        <f>IFERROR(VLOOKUP(B229,'[1]1-BASE'!D$1:DA$65536,83,0),"")</f>
        <v>0</v>
      </c>
      <c r="BG229" s="34">
        <f>IFERROR(VLOOKUP(B229,'[1]1-BASE'!D$1:DA$65536,84,0),"")</f>
        <v>0</v>
      </c>
      <c r="BH229" s="34">
        <f>IFERROR(VLOOKUP(B229,'[1]1-BASE'!D$1:DA$65536,81,0),"")</f>
        <v>0</v>
      </c>
      <c r="BI229" s="34">
        <f>IFERROR(VLOOKUP(B229,'[1]1-BASE'!D$1:DA$65536,85,0),"")</f>
        <v>0</v>
      </c>
      <c r="BJ229" s="34">
        <f>IFERROR(VLOOKUP(B229,'[1]1-BASE'!D$1:DA$65536,56,0),"")</f>
        <v>0</v>
      </c>
      <c r="BK229" s="34">
        <f>IFERROR(VLOOKUP(B229,'[1]1-BASE'!D$1:DA$65536,58,0),"")</f>
        <v>0</v>
      </c>
      <c r="BL229" s="34">
        <f>IFERROR(VLOOKUP(B229,'[1]1-BASE'!D$1:DA$65536,59,0),"")</f>
        <v>0</v>
      </c>
      <c r="BM229" s="34">
        <f>IFERROR(VLOOKUP(B229,'[1]1-BASE'!D$1:DA$65536,61,0),"")</f>
        <v>0</v>
      </c>
      <c r="BN229" s="34">
        <f>IFERROR(VLOOKUP(B229,'[1]1-BASE'!D$1:DA$65536,63,0),"")</f>
        <v>0</v>
      </c>
      <c r="BO229" s="34">
        <f>IFERROR(VLOOKUP(B229,'[1]1-BASE'!D$1:DA$65536,65,0),"")</f>
        <v>0</v>
      </c>
      <c r="BP229" s="34">
        <f>IFERROR(VLOOKUP(B229,'[1]1-BASE'!D$1:DA$65536,57,0),"")</f>
        <v>0</v>
      </c>
      <c r="BQ229" s="34">
        <f>IFERROR(VLOOKUP(B229,'[1]1-BASE'!D$1:DA$65536,60,0),"")</f>
        <v>0</v>
      </c>
      <c r="BR229" s="34">
        <f>IFERROR(VLOOKUP(B229,'[1]1-BASE'!D$1:DA$65536,62,0),"")</f>
        <v>0</v>
      </c>
      <c r="BS229" s="34">
        <f>IFERROR(VLOOKUP(B229,'[1]1-BASE'!D$1:DA$65536,64,0),"")</f>
        <v>0</v>
      </c>
      <c r="BT229" s="34">
        <f>IFERROR(VLOOKUP(B229,'[1]1-BASE'!D$1:DA$65536,66,0),"")</f>
        <v>0</v>
      </c>
      <c r="BU229" s="34">
        <f>IFERROR(VLOOKUP(B229,'[1]1-BASE'!D$1:DA$65536,67,0),"")</f>
        <v>0</v>
      </c>
      <c r="BV229" s="34">
        <f>IFERROR(VLOOKUP(B229,'[1]1-BASE'!D$1:DA$65536,68,0),"")</f>
        <v>0</v>
      </c>
      <c r="BW229" s="34">
        <f>IFERROR(VLOOKUP(B229,'[1]1-BASE'!D$1:DA$65536,69,0),"")</f>
        <v>2</v>
      </c>
      <c r="BX229" s="34">
        <f>IFERROR(VLOOKUP(B229,'[1]1-BASE'!D$1:DA$65536,70,0),"")</f>
        <v>0</v>
      </c>
      <c r="BY229" s="34">
        <f>IFERROR(VLOOKUP(B229,'[1]1-BASE'!D$1:DA$65536,71,0),"")</f>
        <v>0</v>
      </c>
      <c r="BZ229" s="34">
        <f>IFERROR(VLOOKUP(B229,'[1]1-BASE'!D$1:DA$65536,72,0),"")</f>
        <v>0</v>
      </c>
      <c r="CA229" s="34">
        <f>IFERROR(VLOOKUP(B229,'[1]1-BASE'!D$1:DA$65536,73,0),"")</f>
        <v>0</v>
      </c>
      <c r="CB229" s="34">
        <f>IFERROR(VLOOKUP(B229,'[1]1-BASE'!D$1:DA$65536,74,0),"")</f>
        <v>0</v>
      </c>
      <c r="CC229" s="34">
        <f>IFERROR(VLOOKUP(B229,'[1]1-BASE'!D$1:DA$65536,75,0),"")</f>
        <v>0</v>
      </c>
      <c r="CD229" s="34">
        <f>IFERROR(VLOOKUP(B229,'[1]1-BASE'!D$1:DA$65536,82,0),"")</f>
        <v>0</v>
      </c>
    </row>
    <row r="230" spans="1:82" s="35" customFormat="1" ht="75" customHeight="1">
      <c r="A230" s="27"/>
      <c r="B230" s="28" t="s">
        <v>333</v>
      </c>
      <c r="C230" s="29" t="str">
        <f>IFERROR(VLOOKUP(B230,'[1]1-BASE'!D$1:CB$65536,2,0),"")</f>
        <v>304PIX0</v>
      </c>
      <c r="D230" s="29" t="str">
        <f>IFERROR(VLOOKUP(B230,'[1]1-BASE'!D$1:CB$65536,3,0),"")</f>
        <v>IRMIOU AUTH TEE</v>
      </c>
      <c r="E230" s="29" t="str">
        <f>IFERROR(VLOOKUP(B230,'[1]1-BASE'!D$1:CB$65536,4,0),"")</f>
        <v>954</v>
      </c>
      <c r="F230" s="29" t="str">
        <f>IFERROR(VLOOKUP(B230,'[1]1-BASE'!D$1:CB$65536,5,0),"")</f>
        <v>BLACK/RED/WHITE</v>
      </c>
      <c r="G230" s="27" t="str">
        <f>IFERROR(VLOOKUP(B230,'[1]1-BASE'!D$1:CB$65536,15,0),"")</f>
        <v>HIVER 2019</v>
      </c>
      <c r="H230" s="27" t="str">
        <f>IFERROR(VLOOKUP(B230,'[1]1-BASE'!D$1:CB$65536,17,0),"")</f>
        <v>MAN</v>
      </c>
      <c r="I230" s="30">
        <f>IFERROR(VLOOKUP(B230,'[1]1-BASE'!D$1:CB$65536,7,0),"")</f>
        <v>0</v>
      </c>
      <c r="J230" s="31">
        <f t="shared" si="6"/>
        <v>0</v>
      </c>
      <c r="K230" s="30">
        <f>IFERROR(VLOOKUP(B230,'[1]1-BASE'!D$1:CB$65536,8,0),"")</f>
        <v>20</v>
      </c>
      <c r="L230" s="31">
        <f t="shared" si="7"/>
        <v>10</v>
      </c>
      <c r="M230" s="29" t="str">
        <f>IFERROR(VLOOKUP(B230,'[1]1-BASE'!D$1:CB$65536,18,0),"")</f>
        <v>(vide)</v>
      </c>
      <c r="N230" s="32" t="str">
        <f>IFERROR(VLOOKUP(B230,'[1]1-BASE'!D$1:CB$65536,19,0),"")</f>
        <v>PCS</v>
      </c>
      <c r="O230" s="32">
        <f>IFERROR(VLOOKUP(B230,'[1]1-BASE'!D$1:CB$65536,20,0),"")</f>
        <v>6</v>
      </c>
      <c r="P230" s="33">
        <f>IFERROR(VLOOKUP(B230,'[1]1-BASE'!D$1:CB$65536,21,0),"")</f>
        <v>6</v>
      </c>
      <c r="Q230" s="34">
        <f>IFERROR(VLOOKUP(B230,'[1]1-BASE'!D$1:DA$65536,22,0),"")</f>
        <v>0</v>
      </c>
      <c r="R230" s="34">
        <f>IFERROR(VLOOKUP(B230,'[1]1-BASE'!D$1:DA$65536,23,0),"")</f>
        <v>0</v>
      </c>
      <c r="S230" s="34">
        <f>IFERROR(VLOOKUP(B230,'[1]1-BASE'!D$1:DA$65536,24,0),"")</f>
        <v>0</v>
      </c>
      <c r="T230" s="34">
        <f>IFERROR(VLOOKUP(B230,'[1]1-BASE'!D$1:DA$65536,25,0),"")</f>
        <v>0</v>
      </c>
      <c r="U230" s="34">
        <f>IFERROR(VLOOKUP(B230,'[1]1-BASE'!D$1:DA$65536,26,0),"")</f>
        <v>0</v>
      </c>
      <c r="V230" s="34">
        <f>IFERROR(VLOOKUP(B230,'[1]1-BASE'!D$1:DA$65536,27,0),"")</f>
        <v>0</v>
      </c>
      <c r="W230" s="34">
        <f>IFERROR(VLOOKUP(B230,'[1]1-BASE'!D$1:DA$65536,28,0),"")</f>
        <v>0</v>
      </c>
      <c r="X230" s="34">
        <f>IFERROR(VLOOKUP(B230,'[1]1-BASE'!D$1:DA$65536,29,0),"")</f>
        <v>0</v>
      </c>
      <c r="Y230" s="34">
        <f>IFERROR(VLOOKUP(B230,'[1]1-BASE'!D$1:DA$65536,30,0),"")</f>
        <v>0</v>
      </c>
      <c r="Z230" s="34">
        <f>IFERROR(VLOOKUP(B230,'[1]1-BASE'!D$1:DA$65536,31,0),"")</f>
        <v>0</v>
      </c>
      <c r="AA230" s="34">
        <f>IFERROR(VLOOKUP(B230,'[1]1-BASE'!D$1:DA$65536,32,0),"")</f>
        <v>0</v>
      </c>
      <c r="AB230" s="34">
        <f>IFERROR(VLOOKUP(B230,'[1]1-BASE'!D$1:DA$65536,33,0),"")</f>
        <v>0</v>
      </c>
      <c r="AC230" s="34">
        <f>IFERROR(VLOOKUP(B230,'[1]1-BASE'!D$1:DA$65536,34,0),"")</f>
        <v>0</v>
      </c>
      <c r="AD230" s="34">
        <f>IFERROR(VLOOKUP(B230,'[1]1-BASE'!D$1:DA$65536,35,0),"")</f>
        <v>0</v>
      </c>
      <c r="AE230" s="34">
        <f>IFERROR(VLOOKUP(B230,'[1]1-BASE'!D$1:DA$65536,36,0),"")</f>
        <v>0</v>
      </c>
      <c r="AF230" s="34">
        <f>IFERROR(VLOOKUP(B230,'[1]1-BASE'!D$1:DA$65536,37,0),"")</f>
        <v>0</v>
      </c>
      <c r="AG230" s="34">
        <f>IFERROR(VLOOKUP(B230,'[1]1-BASE'!D$1:DA$65536,38,0),"")</f>
        <v>0</v>
      </c>
      <c r="AH230" s="34">
        <f>IFERROR(VLOOKUP(B230,'[1]1-BASE'!D$1:DA$65536,39,0),"")</f>
        <v>0</v>
      </c>
      <c r="AI230" s="34">
        <f>IFERROR(VLOOKUP(B230,'[1]1-BASE'!D$1:DA$65536,40,0),"")</f>
        <v>0</v>
      </c>
      <c r="AJ230" s="34">
        <f>IFERROR(VLOOKUP(B230,'[1]1-BASE'!D$1:DA$65536,41,0),"")</f>
        <v>0</v>
      </c>
      <c r="AK230" s="34">
        <f>IFERROR(VLOOKUP(B230,'[1]1-BASE'!D$1:DA$65536,42,0),"")</f>
        <v>0</v>
      </c>
      <c r="AL230" s="34">
        <f>IFERROR(VLOOKUP(B230,'[1]1-BASE'!D$1:DA$65536,43,0),"")</f>
        <v>0</v>
      </c>
      <c r="AM230" s="34">
        <f>IFERROR(VLOOKUP(B230,'[1]1-BASE'!D$1:DA$65536,44,0),"")</f>
        <v>0</v>
      </c>
      <c r="AN230" s="34">
        <f>IFERROR(VLOOKUP(B230,'[1]1-BASE'!D$1:DA$65536,45,0),"")</f>
        <v>0</v>
      </c>
      <c r="AO230" s="34">
        <f>IFERROR(VLOOKUP(B230,'[1]1-BASE'!D$1:DA$65536,46,0),"")</f>
        <v>0</v>
      </c>
      <c r="AP230" s="34">
        <f>IFERROR(VLOOKUP(B230,'[1]1-BASE'!D$1:DA$65536,47,0),"")</f>
        <v>0</v>
      </c>
      <c r="AQ230" s="34">
        <f>IFERROR(VLOOKUP(B230,'[1]1-BASE'!D$1:DA$65536,48,0),"")</f>
        <v>0</v>
      </c>
      <c r="AR230" s="34">
        <f>IFERROR(VLOOKUP(B230,'[1]1-BASE'!D$1:DA$65536,49,0),"")</f>
        <v>0</v>
      </c>
      <c r="AS230" s="34">
        <f>IFERROR(VLOOKUP(B230,'[1]1-BASE'!D$1:DA$65536,50,0),"")</f>
        <v>0</v>
      </c>
      <c r="AT230" s="34">
        <f>IFERROR(VLOOKUP(B230,'[1]1-BASE'!D$1:DA$65536,51,0),"")</f>
        <v>0</v>
      </c>
      <c r="AU230" s="34">
        <f>IFERROR(VLOOKUP(B230,'[1]1-BASE'!D$1:DA$65536,52,0),"")</f>
        <v>0</v>
      </c>
      <c r="AV230" s="34">
        <f>IFERROR(VLOOKUP(B230,'[1]1-BASE'!D$1:DA$65536,53,0),"")</f>
        <v>0</v>
      </c>
      <c r="AW230" s="34">
        <f>IFERROR(VLOOKUP(B230,'[1]1-BASE'!D$1:DA$65536,54,0),"")</f>
        <v>0</v>
      </c>
      <c r="AX230" s="34">
        <f>IFERROR(VLOOKUP(B230,'[1]1-BASE'!D$1:DA$65536,55,0),"")</f>
        <v>0</v>
      </c>
      <c r="AY230" s="34">
        <f>IFERROR(VLOOKUP(B230,'[1]1-BASE'!D$1:DA$65536,87,0),"")</f>
        <v>0</v>
      </c>
      <c r="AZ230" s="34">
        <f>IFERROR(VLOOKUP(B230,'[1]1-BASE'!D$1:DA$65536,86,0),"")</f>
        <v>0</v>
      </c>
      <c r="BA230" s="34">
        <f>IFERROR(VLOOKUP(B230,'[1]1-BASE'!D$1:DA$65536,76,0),"")</f>
        <v>0</v>
      </c>
      <c r="BB230" s="34">
        <f>IFERROR(VLOOKUP(B230,'[1]1-BASE'!D$1:DA$65536,77,0),"")</f>
        <v>0</v>
      </c>
      <c r="BC230" s="34">
        <f>IFERROR(VLOOKUP(B230,'[1]1-BASE'!D$1:DA$65536,78,0),"")</f>
        <v>0</v>
      </c>
      <c r="BD230" s="34">
        <f>IFERROR(VLOOKUP(B230,'[1]1-BASE'!D$1:DA$65536,79,0),"")</f>
        <v>0</v>
      </c>
      <c r="BE230" s="34">
        <f>IFERROR(VLOOKUP(B230,'[1]1-BASE'!D$1:DA$65536,80,0),"")</f>
        <v>0</v>
      </c>
      <c r="BF230" s="34">
        <f>IFERROR(VLOOKUP(B230,'[1]1-BASE'!D$1:DA$65536,83,0),"")</f>
        <v>0</v>
      </c>
      <c r="BG230" s="34">
        <f>IFERROR(VLOOKUP(B230,'[1]1-BASE'!D$1:DA$65536,84,0),"")</f>
        <v>0</v>
      </c>
      <c r="BH230" s="34">
        <f>IFERROR(VLOOKUP(B230,'[1]1-BASE'!D$1:DA$65536,81,0),"")</f>
        <v>0</v>
      </c>
      <c r="BI230" s="34">
        <f>IFERROR(VLOOKUP(B230,'[1]1-BASE'!D$1:DA$65536,85,0),"")</f>
        <v>0</v>
      </c>
      <c r="BJ230" s="34">
        <f>IFERROR(VLOOKUP(B230,'[1]1-BASE'!D$1:DA$65536,56,0),"")</f>
        <v>0</v>
      </c>
      <c r="BK230" s="34">
        <f>IFERROR(VLOOKUP(B230,'[1]1-BASE'!D$1:DA$65536,58,0),"")</f>
        <v>2</v>
      </c>
      <c r="BL230" s="34">
        <f>IFERROR(VLOOKUP(B230,'[1]1-BASE'!D$1:DA$65536,59,0),"")</f>
        <v>0</v>
      </c>
      <c r="BM230" s="34">
        <f>IFERROR(VLOOKUP(B230,'[1]1-BASE'!D$1:DA$65536,61,0),"")</f>
        <v>0</v>
      </c>
      <c r="BN230" s="34">
        <f>IFERROR(VLOOKUP(B230,'[1]1-BASE'!D$1:DA$65536,63,0),"")</f>
        <v>3</v>
      </c>
      <c r="BO230" s="34">
        <f>IFERROR(VLOOKUP(B230,'[1]1-BASE'!D$1:DA$65536,65,0),"")</f>
        <v>1</v>
      </c>
      <c r="BP230" s="34">
        <f>IFERROR(VLOOKUP(B230,'[1]1-BASE'!D$1:DA$65536,57,0),"")</f>
        <v>0</v>
      </c>
      <c r="BQ230" s="34">
        <f>IFERROR(VLOOKUP(B230,'[1]1-BASE'!D$1:DA$65536,60,0),"")</f>
        <v>0</v>
      </c>
      <c r="BR230" s="34">
        <f>IFERROR(VLOOKUP(B230,'[1]1-BASE'!D$1:DA$65536,62,0),"")</f>
        <v>0</v>
      </c>
      <c r="BS230" s="34">
        <f>IFERROR(VLOOKUP(B230,'[1]1-BASE'!D$1:DA$65536,64,0),"")</f>
        <v>0</v>
      </c>
      <c r="BT230" s="34">
        <f>IFERROR(VLOOKUP(B230,'[1]1-BASE'!D$1:DA$65536,66,0),"")</f>
        <v>0</v>
      </c>
      <c r="BU230" s="34">
        <f>IFERROR(VLOOKUP(B230,'[1]1-BASE'!D$1:DA$65536,67,0),"")</f>
        <v>0</v>
      </c>
      <c r="BV230" s="34">
        <f>IFERROR(VLOOKUP(B230,'[1]1-BASE'!D$1:DA$65536,68,0),"")</f>
        <v>0</v>
      </c>
      <c r="BW230" s="34">
        <f>IFERROR(VLOOKUP(B230,'[1]1-BASE'!D$1:DA$65536,69,0),"")</f>
        <v>0</v>
      </c>
      <c r="BX230" s="34">
        <f>IFERROR(VLOOKUP(B230,'[1]1-BASE'!D$1:DA$65536,70,0),"")</f>
        <v>0</v>
      </c>
      <c r="BY230" s="34">
        <f>IFERROR(VLOOKUP(B230,'[1]1-BASE'!D$1:DA$65536,71,0),"")</f>
        <v>0</v>
      </c>
      <c r="BZ230" s="34">
        <f>IFERROR(VLOOKUP(B230,'[1]1-BASE'!D$1:DA$65536,72,0),"")</f>
        <v>0</v>
      </c>
      <c r="CA230" s="34">
        <f>IFERROR(VLOOKUP(B230,'[1]1-BASE'!D$1:DA$65536,73,0),"")</f>
        <v>0</v>
      </c>
      <c r="CB230" s="34">
        <f>IFERROR(VLOOKUP(B230,'[1]1-BASE'!D$1:DA$65536,74,0),"")</f>
        <v>0</v>
      </c>
      <c r="CC230" s="34">
        <f>IFERROR(VLOOKUP(B230,'[1]1-BASE'!D$1:DA$65536,75,0),"")</f>
        <v>0</v>
      </c>
      <c r="CD230" s="34">
        <f>IFERROR(VLOOKUP(B230,'[1]1-BASE'!D$1:DA$65536,82,0),"")</f>
        <v>0</v>
      </c>
    </row>
    <row r="231" spans="1:82" s="35" customFormat="1" ht="75" customHeight="1">
      <c r="A231" s="27"/>
      <c r="B231" s="28" t="s">
        <v>334</v>
      </c>
      <c r="C231" s="29" t="str">
        <f>IFERROR(VLOOKUP(B231,'[1]1-BASE'!D$1:CB$65536,2,0),"")</f>
        <v>304PIX0</v>
      </c>
      <c r="D231" s="29" t="str">
        <f>IFERROR(VLOOKUP(B231,'[1]1-BASE'!D$1:CB$65536,3,0),"")</f>
        <v>IRMIOU AUTH TEE</v>
      </c>
      <c r="E231" s="29" t="str">
        <f>IFERROR(VLOOKUP(B231,'[1]1-BASE'!D$1:CB$65536,4,0),"")</f>
        <v>955</v>
      </c>
      <c r="F231" s="29" t="str">
        <f>IFERROR(VLOOKUP(B231,'[1]1-BASE'!D$1:CB$65536,5,0),"")</f>
        <v>RED RUSSIA/BLACK/WHT</v>
      </c>
      <c r="G231" s="27" t="str">
        <f>IFERROR(VLOOKUP(B231,'[1]1-BASE'!D$1:CB$65536,15,0),"")</f>
        <v>HIVER 2019</v>
      </c>
      <c r="H231" s="27" t="str">
        <f>IFERROR(VLOOKUP(B231,'[1]1-BASE'!D$1:CB$65536,17,0),"")</f>
        <v>MAN</v>
      </c>
      <c r="I231" s="30">
        <f>IFERROR(VLOOKUP(B231,'[1]1-BASE'!D$1:CB$65536,7,0),"")</f>
        <v>0</v>
      </c>
      <c r="J231" s="31">
        <f t="shared" si="6"/>
        <v>0</v>
      </c>
      <c r="K231" s="30">
        <f>IFERROR(VLOOKUP(B231,'[1]1-BASE'!D$1:CB$65536,8,0),"")</f>
        <v>20</v>
      </c>
      <c r="L231" s="31">
        <f t="shared" si="7"/>
        <v>10</v>
      </c>
      <c r="M231" s="29" t="str">
        <f>IFERROR(VLOOKUP(B231,'[1]1-BASE'!D$1:CB$65536,18,0),"")</f>
        <v>(vide)</v>
      </c>
      <c r="N231" s="32" t="str">
        <f>IFERROR(VLOOKUP(B231,'[1]1-BASE'!D$1:CB$65536,19,0),"")</f>
        <v>PCS</v>
      </c>
      <c r="O231" s="32">
        <f>IFERROR(VLOOKUP(B231,'[1]1-BASE'!D$1:CB$65536,20,0),"")</f>
        <v>26</v>
      </c>
      <c r="P231" s="33">
        <f>IFERROR(VLOOKUP(B231,'[1]1-BASE'!D$1:CB$65536,21,0),"")</f>
        <v>26</v>
      </c>
      <c r="Q231" s="34">
        <f>IFERROR(VLOOKUP(B231,'[1]1-BASE'!D$1:DA$65536,22,0),"")</f>
        <v>0</v>
      </c>
      <c r="R231" s="34">
        <f>IFERROR(VLOOKUP(B231,'[1]1-BASE'!D$1:DA$65536,23,0),"")</f>
        <v>0</v>
      </c>
      <c r="S231" s="34">
        <f>IFERROR(VLOOKUP(B231,'[1]1-BASE'!D$1:DA$65536,24,0),"")</f>
        <v>0</v>
      </c>
      <c r="T231" s="34">
        <f>IFERROR(VLOOKUP(B231,'[1]1-BASE'!D$1:DA$65536,25,0),"")</f>
        <v>0</v>
      </c>
      <c r="U231" s="34">
        <f>IFERROR(VLOOKUP(B231,'[1]1-BASE'!D$1:DA$65536,26,0),"")</f>
        <v>0</v>
      </c>
      <c r="V231" s="34">
        <f>IFERROR(VLOOKUP(B231,'[1]1-BASE'!D$1:DA$65536,27,0),"")</f>
        <v>0</v>
      </c>
      <c r="W231" s="34">
        <f>IFERROR(VLOOKUP(B231,'[1]1-BASE'!D$1:DA$65536,28,0),"")</f>
        <v>0</v>
      </c>
      <c r="X231" s="34">
        <f>IFERROR(VLOOKUP(B231,'[1]1-BASE'!D$1:DA$65536,29,0),"")</f>
        <v>0</v>
      </c>
      <c r="Y231" s="34">
        <f>IFERROR(VLOOKUP(B231,'[1]1-BASE'!D$1:DA$65536,30,0),"")</f>
        <v>0</v>
      </c>
      <c r="Z231" s="34">
        <f>IFERROR(VLOOKUP(B231,'[1]1-BASE'!D$1:DA$65536,31,0),"")</f>
        <v>0</v>
      </c>
      <c r="AA231" s="34">
        <f>IFERROR(VLOOKUP(B231,'[1]1-BASE'!D$1:DA$65536,32,0),"")</f>
        <v>0</v>
      </c>
      <c r="AB231" s="34">
        <f>IFERROR(VLOOKUP(B231,'[1]1-BASE'!D$1:DA$65536,33,0),"")</f>
        <v>0</v>
      </c>
      <c r="AC231" s="34">
        <f>IFERROR(VLOOKUP(B231,'[1]1-BASE'!D$1:DA$65536,34,0),"")</f>
        <v>0</v>
      </c>
      <c r="AD231" s="34">
        <f>IFERROR(VLOOKUP(B231,'[1]1-BASE'!D$1:DA$65536,35,0),"")</f>
        <v>0</v>
      </c>
      <c r="AE231" s="34">
        <f>IFERROR(VLOOKUP(B231,'[1]1-BASE'!D$1:DA$65536,36,0),"")</f>
        <v>0</v>
      </c>
      <c r="AF231" s="34">
        <f>IFERROR(VLOOKUP(B231,'[1]1-BASE'!D$1:DA$65536,37,0),"")</f>
        <v>0</v>
      </c>
      <c r="AG231" s="34">
        <f>IFERROR(VLOOKUP(B231,'[1]1-BASE'!D$1:DA$65536,38,0),"")</f>
        <v>0</v>
      </c>
      <c r="AH231" s="34">
        <f>IFERROR(VLOOKUP(B231,'[1]1-BASE'!D$1:DA$65536,39,0),"")</f>
        <v>0</v>
      </c>
      <c r="AI231" s="34">
        <f>IFERROR(VLOOKUP(B231,'[1]1-BASE'!D$1:DA$65536,40,0),"")</f>
        <v>0</v>
      </c>
      <c r="AJ231" s="34">
        <f>IFERROR(VLOOKUP(B231,'[1]1-BASE'!D$1:DA$65536,41,0),"")</f>
        <v>0</v>
      </c>
      <c r="AK231" s="34">
        <f>IFERROR(VLOOKUP(B231,'[1]1-BASE'!D$1:DA$65536,42,0),"")</f>
        <v>0</v>
      </c>
      <c r="AL231" s="34">
        <f>IFERROR(VLOOKUP(B231,'[1]1-BASE'!D$1:DA$65536,43,0),"")</f>
        <v>0</v>
      </c>
      <c r="AM231" s="34">
        <f>IFERROR(VLOOKUP(B231,'[1]1-BASE'!D$1:DA$65536,44,0),"")</f>
        <v>0</v>
      </c>
      <c r="AN231" s="34">
        <f>IFERROR(VLOOKUP(B231,'[1]1-BASE'!D$1:DA$65536,45,0),"")</f>
        <v>0</v>
      </c>
      <c r="AO231" s="34">
        <f>IFERROR(VLOOKUP(B231,'[1]1-BASE'!D$1:DA$65536,46,0),"")</f>
        <v>0</v>
      </c>
      <c r="AP231" s="34">
        <f>IFERROR(VLOOKUP(B231,'[1]1-BASE'!D$1:DA$65536,47,0),"")</f>
        <v>0</v>
      </c>
      <c r="AQ231" s="34">
        <f>IFERROR(VLOOKUP(B231,'[1]1-BASE'!D$1:DA$65536,48,0),"")</f>
        <v>0</v>
      </c>
      <c r="AR231" s="34">
        <f>IFERROR(VLOOKUP(B231,'[1]1-BASE'!D$1:DA$65536,49,0),"")</f>
        <v>0</v>
      </c>
      <c r="AS231" s="34">
        <f>IFERROR(VLOOKUP(B231,'[1]1-BASE'!D$1:DA$65536,50,0),"")</f>
        <v>0</v>
      </c>
      <c r="AT231" s="34">
        <f>IFERROR(VLOOKUP(B231,'[1]1-BASE'!D$1:DA$65536,51,0),"")</f>
        <v>0</v>
      </c>
      <c r="AU231" s="34">
        <f>IFERROR(VLOOKUP(B231,'[1]1-BASE'!D$1:DA$65536,52,0),"")</f>
        <v>0</v>
      </c>
      <c r="AV231" s="34">
        <f>IFERROR(VLOOKUP(B231,'[1]1-BASE'!D$1:DA$65536,53,0),"")</f>
        <v>0</v>
      </c>
      <c r="AW231" s="34">
        <f>IFERROR(VLOOKUP(B231,'[1]1-BASE'!D$1:DA$65536,54,0),"")</f>
        <v>0</v>
      </c>
      <c r="AX231" s="34">
        <f>IFERROR(VLOOKUP(B231,'[1]1-BASE'!D$1:DA$65536,55,0),"")</f>
        <v>0</v>
      </c>
      <c r="AY231" s="34">
        <f>IFERROR(VLOOKUP(B231,'[1]1-BASE'!D$1:DA$65536,87,0),"")</f>
        <v>0</v>
      </c>
      <c r="AZ231" s="34">
        <f>IFERROR(VLOOKUP(B231,'[1]1-BASE'!D$1:DA$65536,86,0),"")</f>
        <v>0</v>
      </c>
      <c r="BA231" s="34">
        <f>IFERROR(VLOOKUP(B231,'[1]1-BASE'!D$1:DA$65536,76,0),"")</f>
        <v>0</v>
      </c>
      <c r="BB231" s="34">
        <f>IFERROR(VLOOKUP(B231,'[1]1-BASE'!D$1:DA$65536,77,0),"")</f>
        <v>0</v>
      </c>
      <c r="BC231" s="34">
        <f>IFERROR(VLOOKUP(B231,'[1]1-BASE'!D$1:DA$65536,78,0),"")</f>
        <v>0</v>
      </c>
      <c r="BD231" s="34">
        <f>IFERROR(VLOOKUP(B231,'[1]1-BASE'!D$1:DA$65536,79,0),"")</f>
        <v>0</v>
      </c>
      <c r="BE231" s="34">
        <f>IFERROR(VLOOKUP(B231,'[1]1-BASE'!D$1:DA$65536,80,0),"")</f>
        <v>0</v>
      </c>
      <c r="BF231" s="34">
        <f>IFERROR(VLOOKUP(B231,'[1]1-BASE'!D$1:DA$65536,83,0),"")</f>
        <v>0</v>
      </c>
      <c r="BG231" s="34">
        <f>IFERROR(VLOOKUP(B231,'[1]1-BASE'!D$1:DA$65536,84,0),"")</f>
        <v>0</v>
      </c>
      <c r="BH231" s="34">
        <f>IFERROR(VLOOKUP(B231,'[1]1-BASE'!D$1:DA$65536,81,0),"")</f>
        <v>0</v>
      </c>
      <c r="BI231" s="34">
        <f>IFERROR(VLOOKUP(B231,'[1]1-BASE'!D$1:DA$65536,85,0),"")</f>
        <v>0</v>
      </c>
      <c r="BJ231" s="34">
        <f>IFERROR(VLOOKUP(B231,'[1]1-BASE'!D$1:DA$65536,56,0),"")</f>
        <v>0</v>
      </c>
      <c r="BK231" s="34">
        <f>IFERROR(VLOOKUP(B231,'[1]1-BASE'!D$1:DA$65536,58,0),"")</f>
        <v>3</v>
      </c>
      <c r="BL231" s="34">
        <f>IFERROR(VLOOKUP(B231,'[1]1-BASE'!D$1:DA$65536,59,0),"")</f>
        <v>9</v>
      </c>
      <c r="BM231" s="34">
        <f>IFERROR(VLOOKUP(B231,'[1]1-BASE'!D$1:DA$65536,61,0),"")</f>
        <v>5</v>
      </c>
      <c r="BN231" s="34">
        <f>IFERROR(VLOOKUP(B231,'[1]1-BASE'!D$1:DA$65536,63,0),"")</f>
        <v>5</v>
      </c>
      <c r="BO231" s="34">
        <f>IFERROR(VLOOKUP(B231,'[1]1-BASE'!D$1:DA$65536,65,0),"")</f>
        <v>4</v>
      </c>
      <c r="BP231" s="34">
        <f>IFERROR(VLOOKUP(B231,'[1]1-BASE'!D$1:DA$65536,57,0),"")</f>
        <v>0</v>
      </c>
      <c r="BQ231" s="34">
        <f>IFERROR(VLOOKUP(B231,'[1]1-BASE'!D$1:DA$65536,60,0),"")</f>
        <v>0</v>
      </c>
      <c r="BR231" s="34">
        <f>IFERROR(VLOOKUP(B231,'[1]1-BASE'!D$1:DA$65536,62,0),"")</f>
        <v>0</v>
      </c>
      <c r="BS231" s="34">
        <f>IFERROR(VLOOKUP(B231,'[1]1-BASE'!D$1:DA$65536,64,0),"")</f>
        <v>0</v>
      </c>
      <c r="BT231" s="34">
        <f>IFERROR(VLOOKUP(B231,'[1]1-BASE'!D$1:DA$65536,66,0),"")</f>
        <v>0</v>
      </c>
      <c r="BU231" s="34">
        <f>IFERROR(VLOOKUP(B231,'[1]1-BASE'!D$1:DA$65536,67,0),"")</f>
        <v>0</v>
      </c>
      <c r="BV231" s="34">
        <f>IFERROR(VLOOKUP(B231,'[1]1-BASE'!D$1:DA$65536,68,0),"")</f>
        <v>0</v>
      </c>
      <c r="BW231" s="34">
        <f>IFERROR(VLOOKUP(B231,'[1]1-BASE'!D$1:DA$65536,69,0),"")</f>
        <v>0</v>
      </c>
      <c r="BX231" s="34">
        <f>IFERROR(VLOOKUP(B231,'[1]1-BASE'!D$1:DA$65536,70,0),"")</f>
        <v>0</v>
      </c>
      <c r="BY231" s="34">
        <f>IFERROR(VLOOKUP(B231,'[1]1-BASE'!D$1:DA$65536,71,0),"")</f>
        <v>0</v>
      </c>
      <c r="BZ231" s="34">
        <f>IFERROR(VLOOKUP(B231,'[1]1-BASE'!D$1:DA$65536,72,0),"")</f>
        <v>0</v>
      </c>
      <c r="CA231" s="34">
        <f>IFERROR(VLOOKUP(B231,'[1]1-BASE'!D$1:DA$65536,73,0),"")</f>
        <v>0</v>
      </c>
      <c r="CB231" s="34">
        <f>IFERROR(VLOOKUP(B231,'[1]1-BASE'!D$1:DA$65536,74,0),"")</f>
        <v>0</v>
      </c>
      <c r="CC231" s="34">
        <f>IFERROR(VLOOKUP(B231,'[1]1-BASE'!D$1:DA$65536,75,0),"")</f>
        <v>0</v>
      </c>
      <c r="CD231" s="34">
        <f>IFERROR(VLOOKUP(B231,'[1]1-BASE'!D$1:DA$65536,82,0),"")</f>
        <v>0</v>
      </c>
    </row>
    <row r="232" spans="1:82" s="35" customFormat="1" ht="75" customHeight="1">
      <c r="A232" s="27"/>
      <c r="B232" s="28" t="s">
        <v>335</v>
      </c>
      <c r="C232" s="29" t="str">
        <f>IFERROR(VLOOKUP(B232,'[1]1-BASE'!D$1:CB$65536,2,0),"")</f>
        <v>304PIY0</v>
      </c>
      <c r="D232" s="29" t="str">
        <f>IFERROR(VLOOKUP(B232,'[1]1-BASE'!D$1:CB$65536,3,0),"")</f>
        <v>IDO AUTH TEE</v>
      </c>
      <c r="E232" s="29" t="str">
        <f>IFERROR(VLOOKUP(B232,'[1]1-BASE'!D$1:CB$65536,4,0),"")</f>
        <v>904</v>
      </c>
      <c r="F232" s="29" t="str">
        <f>IFERROR(VLOOKUP(B232,'[1]1-BASE'!D$1:CB$65536,5,0),"")</f>
        <v>CORIANDER/BLACK/WHITE</v>
      </c>
      <c r="G232" s="27" t="str">
        <f>IFERROR(VLOOKUP(B232,'[1]1-BASE'!D$1:CB$65536,15,0),"")</f>
        <v>HIVER 2019</v>
      </c>
      <c r="H232" s="27" t="str">
        <f>IFERROR(VLOOKUP(B232,'[1]1-BASE'!D$1:CB$65536,17,0),"")</f>
        <v>MAN</v>
      </c>
      <c r="I232" s="30">
        <f>IFERROR(VLOOKUP(B232,'[1]1-BASE'!D$1:CB$65536,7,0),"")</f>
        <v>28</v>
      </c>
      <c r="J232" s="31">
        <f t="shared" si="6"/>
        <v>14</v>
      </c>
      <c r="K232" s="30">
        <f>IFERROR(VLOOKUP(B232,'[1]1-BASE'!D$1:CB$65536,8,0),"")</f>
        <v>0</v>
      </c>
      <c r="L232" s="31">
        <f t="shared" si="7"/>
        <v>0</v>
      </c>
      <c r="M232" s="29" t="str">
        <f>IFERROR(VLOOKUP(B232,'[1]1-BASE'!D$1:CB$65536,18,0),"")</f>
        <v>(vide)</v>
      </c>
      <c r="N232" s="32" t="str">
        <f>IFERROR(VLOOKUP(B232,'[1]1-BASE'!D$1:CB$65536,19,0),"")</f>
        <v>PCS</v>
      </c>
      <c r="O232" s="32">
        <f>IFERROR(VLOOKUP(B232,'[1]1-BASE'!D$1:CB$65536,20,0),"")</f>
        <v>70</v>
      </c>
      <c r="P232" s="33">
        <f>IFERROR(VLOOKUP(B232,'[1]1-BASE'!D$1:CB$65536,21,0),"")</f>
        <v>70</v>
      </c>
      <c r="Q232" s="34">
        <f>IFERROR(VLOOKUP(B232,'[1]1-BASE'!D$1:DA$65536,22,0),"")</f>
        <v>0</v>
      </c>
      <c r="R232" s="34">
        <f>IFERROR(VLOOKUP(B232,'[1]1-BASE'!D$1:DA$65536,23,0),"")</f>
        <v>0</v>
      </c>
      <c r="S232" s="34">
        <f>IFERROR(VLOOKUP(B232,'[1]1-BASE'!D$1:DA$65536,24,0),"")</f>
        <v>0</v>
      </c>
      <c r="T232" s="34">
        <f>IFERROR(VLOOKUP(B232,'[1]1-BASE'!D$1:DA$65536,25,0),"")</f>
        <v>0</v>
      </c>
      <c r="U232" s="34">
        <f>IFERROR(VLOOKUP(B232,'[1]1-BASE'!D$1:DA$65536,26,0),"")</f>
        <v>0</v>
      </c>
      <c r="V232" s="34">
        <f>IFERROR(VLOOKUP(B232,'[1]1-BASE'!D$1:DA$65536,27,0),"")</f>
        <v>0</v>
      </c>
      <c r="W232" s="34">
        <f>IFERROR(VLOOKUP(B232,'[1]1-BASE'!D$1:DA$65536,28,0),"")</f>
        <v>0</v>
      </c>
      <c r="X232" s="34">
        <f>IFERROR(VLOOKUP(B232,'[1]1-BASE'!D$1:DA$65536,29,0),"")</f>
        <v>0</v>
      </c>
      <c r="Y232" s="34">
        <f>IFERROR(VLOOKUP(B232,'[1]1-BASE'!D$1:DA$65536,30,0),"")</f>
        <v>0</v>
      </c>
      <c r="Z232" s="34">
        <f>IFERROR(VLOOKUP(B232,'[1]1-BASE'!D$1:DA$65536,31,0),"")</f>
        <v>0</v>
      </c>
      <c r="AA232" s="34">
        <f>IFERROR(VLOOKUP(B232,'[1]1-BASE'!D$1:DA$65536,32,0),"")</f>
        <v>0</v>
      </c>
      <c r="AB232" s="34">
        <f>IFERROR(VLOOKUP(B232,'[1]1-BASE'!D$1:DA$65536,33,0),"")</f>
        <v>0</v>
      </c>
      <c r="AC232" s="34">
        <f>IFERROR(VLOOKUP(B232,'[1]1-BASE'!D$1:DA$65536,34,0),"")</f>
        <v>0</v>
      </c>
      <c r="AD232" s="34">
        <f>IFERROR(VLOOKUP(B232,'[1]1-BASE'!D$1:DA$65536,35,0),"")</f>
        <v>0</v>
      </c>
      <c r="AE232" s="34">
        <f>IFERROR(VLOOKUP(B232,'[1]1-BASE'!D$1:DA$65536,36,0),"")</f>
        <v>0</v>
      </c>
      <c r="AF232" s="34">
        <f>IFERROR(VLOOKUP(B232,'[1]1-BASE'!D$1:DA$65536,37,0),"")</f>
        <v>0</v>
      </c>
      <c r="AG232" s="34">
        <f>IFERROR(VLOOKUP(B232,'[1]1-BASE'!D$1:DA$65536,38,0),"")</f>
        <v>0</v>
      </c>
      <c r="AH232" s="34">
        <f>IFERROR(VLOOKUP(B232,'[1]1-BASE'!D$1:DA$65536,39,0),"")</f>
        <v>0</v>
      </c>
      <c r="AI232" s="34">
        <f>IFERROR(VLOOKUP(B232,'[1]1-BASE'!D$1:DA$65536,40,0),"")</f>
        <v>0</v>
      </c>
      <c r="AJ232" s="34">
        <f>IFERROR(VLOOKUP(B232,'[1]1-BASE'!D$1:DA$65536,41,0),"")</f>
        <v>0</v>
      </c>
      <c r="AK232" s="34">
        <f>IFERROR(VLOOKUP(B232,'[1]1-BASE'!D$1:DA$65536,42,0),"")</f>
        <v>0</v>
      </c>
      <c r="AL232" s="34">
        <f>IFERROR(VLOOKUP(B232,'[1]1-BASE'!D$1:DA$65536,43,0),"")</f>
        <v>0</v>
      </c>
      <c r="AM232" s="34">
        <f>IFERROR(VLOOKUP(B232,'[1]1-BASE'!D$1:DA$65536,44,0),"")</f>
        <v>0</v>
      </c>
      <c r="AN232" s="34">
        <f>IFERROR(VLOOKUP(B232,'[1]1-BASE'!D$1:DA$65536,45,0),"")</f>
        <v>0</v>
      </c>
      <c r="AO232" s="34">
        <f>IFERROR(VLOOKUP(B232,'[1]1-BASE'!D$1:DA$65536,46,0),"")</f>
        <v>0</v>
      </c>
      <c r="AP232" s="34">
        <f>IFERROR(VLOOKUP(B232,'[1]1-BASE'!D$1:DA$65536,47,0),"")</f>
        <v>0</v>
      </c>
      <c r="AQ232" s="34">
        <f>IFERROR(VLOOKUP(B232,'[1]1-BASE'!D$1:DA$65536,48,0),"")</f>
        <v>0</v>
      </c>
      <c r="AR232" s="34">
        <f>IFERROR(VLOOKUP(B232,'[1]1-BASE'!D$1:DA$65536,49,0),"")</f>
        <v>0</v>
      </c>
      <c r="AS232" s="34">
        <f>IFERROR(VLOOKUP(B232,'[1]1-BASE'!D$1:DA$65536,50,0),"")</f>
        <v>0</v>
      </c>
      <c r="AT232" s="34">
        <f>IFERROR(VLOOKUP(B232,'[1]1-BASE'!D$1:DA$65536,51,0),"")</f>
        <v>0</v>
      </c>
      <c r="AU232" s="34">
        <f>IFERROR(VLOOKUP(B232,'[1]1-BASE'!D$1:DA$65536,52,0),"")</f>
        <v>0</v>
      </c>
      <c r="AV232" s="34">
        <f>IFERROR(VLOOKUP(B232,'[1]1-BASE'!D$1:DA$65536,53,0),"")</f>
        <v>0</v>
      </c>
      <c r="AW232" s="34">
        <f>IFERROR(VLOOKUP(B232,'[1]1-BASE'!D$1:DA$65536,54,0),"")</f>
        <v>0</v>
      </c>
      <c r="AX232" s="34">
        <f>IFERROR(VLOOKUP(B232,'[1]1-BASE'!D$1:DA$65536,55,0),"")</f>
        <v>0</v>
      </c>
      <c r="AY232" s="34">
        <f>IFERROR(VLOOKUP(B232,'[1]1-BASE'!D$1:DA$65536,87,0),"")</f>
        <v>0</v>
      </c>
      <c r="AZ232" s="34">
        <f>IFERROR(VLOOKUP(B232,'[1]1-BASE'!D$1:DA$65536,86,0),"")</f>
        <v>0</v>
      </c>
      <c r="BA232" s="34">
        <f>IFERROR(VLOOKUP(B232,'[1]1-BASE'!D$1:DA$65536,76,0),"")</f>
        <v>0</v>
      </c>
      <c r="BB232" s="34">
        <f>IFERROR(VLOOKUP(B232,'[1]1-BASE'!D$1:DA$65536,77,0),"")</f>
        <v>0</v>
      </c>
      <c r="BC232" s="34">
        <f>IFERROR(VLOOKUP(B232,'[1]1-BASE'!D$1:DA$65536,78,0),"")</f>
        <v>0</v>
      </c>
      <c r="BD232" s="34">
        <f>IFERROR(VLOOKUP(B232,'[1]1-BASE'!D$1:DA$65536,79,0),"")</f>
        <v>0</v>
      </c>
      <c r="BE232" s="34">
        <f>IFERROR(VLOOKUP(B232,'[1]1-BASE'!D$1:DA$65536,80,0),"")</f>
        <v>0</v>
      </c>
      <c r="BF232" s="34">
        <f>IFERROR(VLOOKUP(B232,'[1]1-BASE'!D$1:DA$65536,83,0),"")</f>
        <v>0</v>
      </c>
      <c r="BG232" s="34">
        <f>IFERROR(VLOOKUP(B232,'[1]1-BASE'!D$1:DA$65536,84,0),"")</f>
        <v>0</v>
      </c>
      <c r="BH232" s="34">
        <f>IFERROR(VLOOKUP(B232,'[1]1-BASE'!D$1:DA$65536,81,0),"")</f>
        <v>0</v>
      </c>
      <c r="BI232" s="34">
        <f>IFERROR(VLOOKUP(B232,'[1]1-BASE'!D$1:DA$65536,85,0),"")</f>
        <v>0</v>
      </c>
      <c r="BJ232" s="34">
        <f>IFERROR(VLOOKUP(B232,'[1]1-BASE'!D$1:DA$65536,56,0),"")</f>
        <v>0</v>
      </c>
      <c r="BK232" s="34">
        <f>IFERROR(VLOOKUP(B232,'[1]1-BASE'!D$1:DA$65536,58,0),"")</f>
        <v>0</v>
      </c>
      <c r="BL232" s="34">
        <f>IFERROR(VLOOKUP(B232,'[1]1-BASE'!D$1:DA$65536,59,0),"")</f>
        <v>0</v>
      </c>
      <c r="BM232" s="34">
        <f>IFERROR(VLOOKUP(B232,'[1]1-BASE'!D$1:DA$65536,61,0),"")</f>
        <v>0</v>
      </c>
      <c r="BN232" s="34">
        <f>IFERROR(VLOOKUP(B232,'[1]1-BASE'!D$1:DA$65536,63,0),"")</f>
        <v>0</v>
      </c>
      <c r="BO232" s="34">
        <f>IFERROR(VLOOKUP(B232,'[1]1-BASE'!D$1:DA$65536,65,0),"")</f>
        <v>0</v>
      </c>
      <c r="BP232" s="34">
        <f>IFERROR(VLOOKUP(B232,'[1]1-BASE'!D$1:DA$65536,57,0),"")</f>
        <v>0</v>
      </c>
      <c r="BQ232" s="34">
        <f>IFERROR(VLOOKUP(B232,'[1]1-BASE'!D$1:DA$65536,60,0),"")</f>
        <v>0</v>
      </c>
      <c r="BR232" s="34">
        <f>IFERROR(VLOOKUP(B232,'[1]1-BASE'!D$1:DA$65536,62,0),"")</f>
        <v>0</v>
      </c>
      <c r="BS232" s="34">
        <f>IFERROR(VLOOKUP(B232,'[1]1-BASE'!D$1:DA$65536,64,0),"")</f>
        <v>0</v>
      </c>
      <c r="BT232" s="34">
        <f>IFERROR(VLOOKUP(B232,'[1]1-BASE'!D$1:DA$65536,66,0),"")</f>
        <v>0</v>
      </c>
      <c r="BU232" s="34">
        <f>IFERROR(VLOOKUP(B232,'[1]1-BASE'!D$1:DA$65536,67,0),"")</f>
        <v>0</v>
      </c>
      <c r="BV232" s="34">
        <f>IFERROR(VLOOKUP(B232,'[1]1-BASE'!D$1:DA$65536,68,0),"")</f>
        <v>0</v>
      </c>
      <c r="BW232" s="34">
        <f>IFERROR(VLOOKUP(B232,'[1]1-BASE'!D$1:DA$65536,69,0),"")</f>
        <v>4</v>
      </c>
      <c r="BX232" s="34">
        <f>IFERROR(VLOOKUP(B232,'[1]1-BASE'!D$1:DA$65536,70,0),"")</f>
        <v>6</v>
      </c>
      <c r="BY232" s="34">
        <f>IFERROR(VLOOKUP(B232,'[1]1-BASE'!D$1:DA$65536,71,0),"")</f>
        <v>20</v>
      </c>
      <c r="BZ232" s="34">
        <f>IFERROR(VLOOKUP(B232,'[1]1-BASE'!D$1:DA$65536,72,0),"")</f>
        <v>19</v>
      </c>
      <c r="CA232" s="34">
        <f>IFERROR(VLOOKUP(B232,'[1]1-BASE'!D$1:DA$65536,73,0),"")</f>
        <v>17</v>
      </c>
      <c r="CB232" s="34">
        <f>IFERROR(VLOOKUP(B232,'[1]1-BASE'!D$1:DA$65536,74,0),"")</f>
        <v>4</v>
      </c>
      <c r="CC232" s="34">
        <f>IFERROR(VLOOKUP(B232,'[1]1-BASE'!D$1:DA$65536,75,0),"")</f>
        <v>0</v>
      </c>
      <c r="CD232" s="34">
        <f>IFERROR(VLOOKUP(B232,'[1]1-BASE'!D$1:DA$65536,82,0),"")</f>
        <v>0</v>
      </c>
    </row>
    <row r="233" spans="1:82" s="35" customFormat="1" ht="75" customHeight="1">
      <c r="A233" s="27"/>
      <c r="B233" s="28" t="s">
        <v>336</v>
      </c>
      <c r="C233" s="29" t="str">
        <f>IFERROR(VLOOKUP(B233,'[1]1-BASE'!D$1:CB$65536,2,0),"")</f>
        <v>304PIY0</v>
      </c>
      <c r="D233" s="29" t="str">
        <f>IFERROR(VLOOKUP(B233,'[1]1-BASE'!D$1:CB$65536,3,0),"")</f>
        <v>IDO AUTH TEE</v>
      </c>
      <c r="E233" s="29" t="str">
        <f>IFERROR(VLOOKUP(B233,'[1]1-BASE'!D$1:CB$65536,4,0),"")</f>
        <v>926</v>
      </c>
      <c r="F233" s="29" t="str">
        <f>IFERROR(VLOOKUP(B233,'[1]1-BASE'!D$1:CB$65536,5,0),"")</f>
        <v>WHITE/RED/NAVY FANCY</v>
      </c>
      <c r="G233" s="27" t="str">
        <f>IFERROR(VLOOKUP(B233,'[1]1-BASE'!D$1:CB$65536,15,0),"")</f>
        <v>HIVER 2019</v>
      </c>
      <c r="H233" s="27" t="str">
        <f>IFERROR(VLOOKUP(B233,'[1]1-BASE'!D$1:CB$65536,17,0),"")</f>
        <v>MAN</v>
      </c>
      <c r="I233" s="30">
        <f>IFERROR(VLOOKUP(B233,'[1]1-BASE'!D$1:CB$65536,7,0),"")</f>
        <v>28</v>
      </c>
      <c r="J233" s="31">
        <f t="shared" si="6"/>
        <v>14</v>
      </c>
      <c r="K233" s="30">
        <f>IFERROR(VLOOKUP(B233,'[1]1-BASE'!D$1:CB$65536,8,0),"")</f>
        <v>0</v>
      </c>
      <c r="L233" s="31">
        <f t="shared" si="7"/>
        <v>0</v>
      </c>
      <c r="M233" s="29" t="str">
        <f>IFERROR(VLOOKUP(B233,'[1]1-BASE'!D$1:CB$65536,18,0),"")</f>
        <v>(vide)</v>
      </c>
      <c r="N233" s="32" t="str">
        <f>IFERROR(VLOOKUP(B233,'[1]1-BASE'!D$1:CB$65536,19,0),"")</f>
        <v>PCS</v>
      </c>
      <c r="O233" s="32">
        <f>IFERROR(VLOOKUP(B233,'[1]1-BASE'!D$1:CB$65536,20,0),"")</f>
        <v>43</v>
      </c>
      <c r="P233" s="33">
        <f>IFERROR(VLOOKUP(B233,'[1]1-BASE'!D$1:CB$65536,21,0),"")</f>
        <v>43</v>
      </c>
      <c r="Q233" s="34">
        <f>IFERROR(VLOOKUP(B233,'[1]1-BASE'!D$1:DA$65536,22,0),"")</f>
        <v>0</v>
      </c>
      <c r="R233" s="34">
        <f>IFERROR(VLOOKUP(B233,'[1]1-BASE'!D$1:DA$65536,23,0),"")</f>
        <v>0</v>
      </c>
      <c r="S233" s="34">
        <f>IFERROR(VLOOKUP(B233,'[1]1-BASE'!D$1:DA$65536,24,0),"")</f>
        <v>0</v>
      </c>
      <c r="T233" s="34">
        <f>IFERROR(VLOOKUP(B233,'[1]1-BASE'!D$1:DA$65536,25,0),"")</f>
        <v>0</v>
      </c>
      <c r="U233" s="34">
        <f>IFERROR(VLOOKUP(B233,'[1]1-BASE'!D$1:DA$65536,26,0),"")</f>
        <v>0</v>
      </c>
      <c r="V233" s="34">
        <f>IFERROR(VLOOKUP(B233,'[1]1-BASE'!D$1:DA$65536,27,0),"")</f>
        <v>0</v>
      </c>
      <c r="W233" s="34">
        <f>IFERROR(VLOOKUP(B233,'[1]1-BASE'!D$1:DA$65536,28,0),"")</f>
        <v>0</v>
      </c>
      <c r="X233" s="34">
        <f>IFERROR(VLOOKUP(B233,'[1]1-BASE'!D$1:DA$65536,29,0),"")</f>
        <v>0</v>
      </c>
      <c r="Y233" s="34">
        <f>IFERROR(VLOOKUP(B233,'[1]1-BASE'!D$1:DA$65536,30,0),"")</f>
        <v>0</v>
      </c>
      <c r="Z233" s="34">
        <f>IFERROR(VLOOKUP(B233,'[1]1-BASE'!D$1:DA$65536,31,0),"")</f>
        <v>0</v>
      </c>
      <c r="AA233" s="34">
        <f>IFERROR(VLOOKUP(B233,'[1]1-BASE'!D$1:DA$65536,32,0),"")</f>
        <v>0</v>
      </c>
      <c r="AB233" s="34">
        <f>IFERROR(VLOOKUP(B233,'[1]1-BASE'!D$1:DA$65536,33,0),"")</f>
        <v>0</v>
      </c>
      <c r="AC233" s="34">
        <f>IFERROR(VLOOKUP(B233,'[1]1-BASE'!D$1:DA$65536,34,0),"")</f>
        <v>0</v>
      </c>
      <c r="AD233" s="34">
        <f>IFERROR(VLOOKUP(B233,'[1]1-BASE'!D$1:DA$65536,35,0),"")</f>
        <v>0</v>
      </c>
      <c r="AE233" s="34">
        <f>IFERROR(VLOOKUP(B233,'[1]1-BASE'!D$1:DA$65536,36,0),"")</f>
        <v>0</v>
      </c>
      <c r="AF233" s="34">
        <f>IFERROR(VLOOKUP(B233,'[1]1-BASE'!D$1:DA$65536,37,0),"")</f>
        <v>0</v>
      </c>
      <c r="AG233" s="34">
        <f>IFERROR(VLOOKUP(B233,'[1]1-BASE'!D$1:DA$65536,38,0),"")</f>
        <v>0</v>
      </c>
      <c r="AH233" s="34">
        <f>IFERROR(VLOOKUP(B233,'[1]1-BASE'!D$1:DA$65536,39,0),"")</f>
        <v>0</v>
      </c>
      <c r="AI233" s="34">
        <f>IFERROR(VLOOKUP(B233,'[1]1-BASE'!D$1:DA$65536,40,0),"")</f>
        <v>0</v>
      </c>
      <c r="AJ233" s="34">
        <f>IFERROR(VLOOKUP(B233,'[1]1-BASE'!D$1:DA$65536,41,0),"")</f>
        <v>0</v>
      </c>
      <c r="AK233" s="34">
        <f>IFERROR(VLOOKUP(B233,'[1]1-BASE'!D$1:DA$65536,42,0),"")</f>
        <v>0</v>
      </c>
      <c r="AL233" s="34">
        <f>IFERROR(VLOOKUP(B233,'[1]1-BASE'!D$1:DA$65536,43,0),"")</f>
        <v>0</v>
      </c>
      <c r="AM233" s="34">
        <f>IFERROR(VLOOKUP(B233,'[1]1-BASE'!D$1:DA$65536,44,0),"")</f>
        <v>0</v>
      </c>
      <c r="AN233" s="34">
        <f>IFERROR(VLOOKUP(B233,'[1]1-BASE'!D$1:DA$65536,45,0),"")</f>
        <v>0</v>
      </c>
      <c r="AO233" s="34">
        <f>IFERROR(VLOOKUP(B233,'[1]1-BASE'!D$1:DA$65536,46,0),"")</f>
        <v>0</v>
      </c>
      <c r="AP233" s="34">
        <f>IFERROR(VLOOKUP(B233,'[1]1-BASE'!D$1:DA$65536,47,0),"")</f>
        <v>0</v>
      </c>
      <c r="AQ233" s="34">
        <f>IFERROR(VLOOKUP(B233,'[1]1-BASE'!D$1:DA$65536,48,0),"")</f>
        <v>0</v>
      </c>
      <c r="AR233" s="34">
        <f>IFERROR(VLOOKUP(B233,'[1]1-BASE'!D$1:DA$65536,49,0),"")</f>
        <v>0</v>
      </c>
      <c r="AS233" s="34">
        <f>IFERROR(VLOOKUP(B233,'[1]1-BASE'!D$1:DA$65536,50,0),"")</f>
        <v>0</v>
      </c>
      <c r="AT233" s="34">
        <f>IFERROR(VLOOKUP(B233,'[1]1-BASE'!D$1:DA$65536,51,0),"")</f>
        <v>0</v>
      </c>
      <c r="AU233" s="34">
        <f>IFERROR(VLOOKUP(B233,'[1]1-BASE'!D$1:DA$65536,52,0),"")</f>
        <v>0</v>
      </c>
      <c r="AV233" s="34">
        <f>IFERROR(VLOOKUP(B233,'[1]1-BASE'!D$1:DA$65536,53,0),"")</f>
        <v>0</v>
      </c>
      <c r="AW233" s="34">
        <f>IFERROR(VLOOKUP(B233,'[1]1-BASE'!D$1:DA$65536,54,0),"")</f>
        <v>0</v>
      </c>
      <c r="AX233" s="34">
        <f>IFERROR(VLOOKUP(B233,'[1]1-BASE'!D$1:DA$65536,55,0),"")</f>
        <v>0</v>
      </c>
      <c r="AY233" s="34">
        <f>IFERROR(VLOOKUP(B233,'[1]1-BASE'!D$1:DA$65536,87,0),"")</f>
        <v>0</v>
      </c>
      <c r="AZ233" s="34">
        <f>IFERROR(VLOOKUP(B233,'[1]1-BASE'!D$1:DA$65536,86,0),"")</f>
        <v>0</v>
      </c>
      <c r="BA233" s="34">
        <f>IFERROR(VLOOKUP(B233,'[1]1-BASE'!D$1:DA$65536,76,0),"")</f>
        <v>0</v>
      </c>
      <c r="BB233" s="34">
        <f>IFERROR(VLOOKUP(B233,'[1]1-BASE'!D$1:DA$65536,77,0),"")</f>
        <v>0</v>
      </c>
      <c r="BC233" s="34">
        <f>IFERROR(VLOOKUP(B233,'[1]1-BASE'!D$1:DA$65536,78,0),"")</f>
        <v>0</v>
      </c>
      <c r="BD233" s="34">
        <f>IFERROR(VLOOKUP(B233,'[1]1-BASE'!D$1:DA$65536,79,0),"")</f>
        <v>0</v>
      </c>
      <c r="BE233" s="34">
        <f>IFERROR(VLOOKUP(B233,'[1]1-BASE'!D$1:DA$65536,80,0),"")</f>
        <v>0</v>
      </c>
      <c r="BF233" s="34">
        <f>IFERROR(VLOOKUP(B233,'[1]1-BASE'!D$1:DA$65536,83,0),"")</f>
        <v>0</v>
      </c>
      <c r="BG233" s="34">
        <f>IFERROR(VLOOKUP(B233,'[1]1-BASE'!D$1:DA$65536,84,0),"")</f>
        <v>0</v>
      </c>
      <c r="BH233" s="34">
        <f>IFERROR(VLOOKUP(B233,'[1]1-BASE'!D$1:DA$65536,81,0),"")</f>
        <v>0</v>
      </c>
      <c r="BI233" s="34">
        <f>IFERROR(VLOOKUP(B233,'[1]1-BASE'!D$1:DA$65536,85,0),"")</f>
        <v>0</v>
      </c>
      <c r="BJ233" s="34">
        <f>IFERROR(VLOOKUP(B233,'[1]1-BASE'!D$1:DA$65536,56,0),"")</f>
        <v>0</v>
      </c>
      <c r="BK233" s="34">
        <f>IFERROR(VLOOKUP(B233,'[1]1-BASE'!D$1:DA$65536,58,0),"")</f>
        <v>0</v>
      </c>
      <c r="BL233" s="34">
        <f>IFERROR(VLOOKUP(B233,'[1]1-BASE'!D$1:DA$65536,59,0),"")</f>
        <v>0</v>
      </c>
      <c r="BM233" s="34">
        <f>IFERROR(VLOOKUP(B233,'[1]1-BASE'!D$1:DA$65536,61,0),"")</f>
        <v>0</v>
      </c>
      <c r="BN233" s="34">
        <f>IFERROR(VLOOKUP(B233,'[1]1-BASE'!D$1:DA$65536,63,0),"")</f>
        <v>0</v>
      </c>
      <c r="BO233" s="34">
        <f>IFERROR(VLOOKUP(B233,'[1]1-BASE'!D$1:DA$65536,65,0),"")</f>
        <v>0</v>
      </c>
      <c r="BP233" s="34">
        <f>IFERROR(VLOOKUP(B233,'[1]1-BASE'!D$1:DA$65536,57,0),"")</f>
        <v>0</v>
      </c>
      <c r="BQ233" s="34">
        <f>IFERROR(VLOOKUP(B233,'[1]1-BASE'!D$1:DA$65536,60,0),"")</f>
        <v>0</v>
      </c>
      <c r="BR233" s="34">
        <f>IFERROR(VLOOKUP(B233,'[1]1-BASE'!D$1:DA$65536,62,0),"")</f>
        <v>0</v>
      </c>
      <c r="BS233" s="34">
        <f>IFERROR(VLOOKUP(B233,'[1]1-BASE'!D$1:DA$65536,64,0),"")</f>
        <v>0</v>
      </c>
      <c r="BT233" s="34">
        <f>IFERROR(VLOOKUP(B233,'[1]1-BASE'!D$1:DA$65536,66,0),"")</f>
        <v>0</v>
      </c>
      <c r="BU233" s="34">
        <f>IFERROR(VLOOKUP(B233,'[1]1-BASE'!D$1:DA$65536,67,0),"")</f>
        <v>0</v>
      </c>
      <c r="BV233" s="34">
        <f>IFERROR(VLOOKUP(B233,'[1]1-BASE'!D$1:DA$65536,68,0),"")</f>
        <v>0</v>
      </c>
      <c r="BW233" s="34">
        <f>IFERROR(VLOOKUP(B233,'[1]1-BASE'!D$1:DA$65536,69,0),"")</f>
        <v>3</v>
      </c>
      <c r="BX233" s="34">
        <f>IFERROR(VLOOKUP(B233,'[1]1-BASE'!D$1:DA$65536,70,0),"")</f>
        <v>8</v>
      </c>
      <c r="BY233" s="34">
        <f>IFERROR(VLOOKUP(B233,'[1]1-BASE'!D$1:DA$65536,71,0),"")</f>
        <v>15</v>
      </c>
      <c r="BZ233" s="34">
        <f>IFERROR(VLOOKUP(B233,'[1]1-BASE'!D$1:DA$65536,72,0),"")</f>
        <v>5</v>
      </c>
      <c r="CA233" s="34">
        <f>IFERROR(VLOOKUP(B233,'[1]1-BASE'!D$1:DA$65536,73,0),"")</f>
        <v>12</v>
      </c>
      <c r="CB233" s="34">
        <f>IFERROR(VLOOKUP(B233,'[1]1-BASE'!D$1:DA$65536,74,0),"")</f>
        <v>0</v>
      </c>
      <c r="CC233" s="34">
        <f>IFERROR(VLOOKUP(B233,'[1]1-BASE'!D$1:DA$65536,75,0),"")</f>
        <v>0</v>
      </c>
      <c r="CD233" s="34">
        <f>IFERROR(VLOOKUP(B233,'[1]1-BASE'!D$1:DA$65536,82,0),"")</f>
        <v>0</v>
      </c>
    </row>
    <row r="234" spans="1:82" s="35" customFormat="1" ht="75" customHeight="1">
      <c r="A234" s="27"/>
      <c r="B234" s="28" t="s">
        <v>337</v>
      </c>
      <c r="C234" s="29" t="str">
        <f>IFERROR(VLOOKUP(B234,'[1]1-BASE'!D$1:CB$65536,2,0),"")</f>
        <v>304PIY0</v>
      </c>
      <c r="D234" s="29" t="str">
        <f>IFERROR(VLOOKUP(B234,'[1]1-BASE'!D$1:CB$65536,3,0),"")</f>
        <v>IDO AUTH TEE</v>
      </c>
      <c r="E234" s="29" t="str">
        <f>IFERROR(VLOOKUP(B234,'[1]1-BASE'!D$1:CB$65536,4,0),"")</f>
        <v>927</v>
      </c>
      <c r="F234" s="29" t="str">
        <f>IFERROR(VLOOKUP(B234,'[1]1-BASE'!D$1:CB$65536,5,0),"")</f>
        <v>BLUE NAVY/BEIGE/RED</v>
      </c>
      <c r="G234" s="27" t="str">
        <f>IFERROR(VLOOKUP(B234,'[1]1-BASE'!D$1:CB$65536,15,0),"")</f>
        <v>HIVER 2019</v>
      </c>
      <c r="H234" s="27" t="str">
        <f>IFERROR(VLOOKUP(B234,'[1]1-BASE'!D$1:CB$65536,17,0),"")</f>
        <v>MAN</v>
      </c>
      <c r="I234" s="30">
        <f>IFERROR(VLOOKUP(B234,'[1]1-BASE'!D$1:CB$65536,7,0),"")</f>
        <v>28</v>
      </c>
      <c r="J234" s="31">
        <f t="shared" si="6"/>
        <v>14</v>
      </c>
      <c r="K234" s="30">
        <f>IFERROR(VLOOKUP(B234,'[1]1-BASE'!D$1:CB$65536,8,0),"")</f>
        <v>0</v>
      </c>
      <c r="L234" s="31">
        <f t="shared" si="7"/>
        <v>0</v>
      </c>
      <c r="M234" s="29" t="str">
        <f>IFERROR(VLOOKUP(B234,'[1]1-BASE'!D$1:CB$65536,18,0),"")</f>
        <v>(vide)</v>
      </c>
      <c r="N234" s="32" t="str">
        <f>IFERROR(VLOOKUP(B234,'[1]1-BASE'!D$1:CB$65536,19,0),"")</f>
        <v>PCS</v>
      </c>
      <c r="O234" s="32">
        <f>IFERROR(VLOOKUP(B234,'[1]1-BASE'!D$1:CB$65536,20,0),"")</f>
        <v>35</v>
      </c>
      <c r="P234" s="33">
        <f>IFERROR(VLOOKUP(B234,'[1]1-BASE'!D$1:CB$65536,21,0),"")</f>
        <v>35</v>
      </c>
      <c r="Q234" s="34">
        <f>IFERROR(VLOOKUP(B234,'[1]1-BASE'!D$1:DA$65536,22,0),"")</f>
        <v>0</v>
      </c>
      <c r="R234" s="34">
        <f>IFERROR(VLOOKUP(B234,'[1]1-BASE'!D$1:DA$65536,23,0),"")</f>
        <v>0</v>
      </c>
      <c r="S234" s="34">
        <f>IFERROR(VLOOKUP(B234,'[1]1-BASE'!D$1:DA$65536,24,0),"")</f>
        <v>0</v>
      </c>
      <c r="T234" s="34">
        <f>IFERROR(VLOOKUP(B234,'[1]1-BASE'!D$1:DA$65536,25,0),"")</f>
        <v>0</v>
      </c>
      <c r="U234" s="34">
        <f>IFERROR(VLOOKUP(B234,'[1]1-BASE'!D$1:DA$65536,26,0),"")</f>
        <v>0</v>
      </c>
      <c r="V234" s="34">
        <f>IFERROR(VLOOKUP(B234,'[1]1-BASE'!D$1:DA$65536,27,0),"")</f>
        <v>0</v>
      </c>
      <c r="W234" s="34">
        <f>IFERROR(VLOOKUP(B234,'[1]1-BASE'!D$1:DA$65536,28,0),"")</f>
        <v>0</v>
      </c>
      <c r="X234" s="34">
        <f>IFERROR(VLOOKUP(B234,'[1]1-BASE'!D$1:DA$65536,29,0),"")</f>
        <v>0</v>
      </c>
      <c r="Y234" s="34">
        <f>IFERROR(VLOOKUP(B234,'[1]1-BASE'!D$1:DA$65536,30,0),"")</f>
        <v>0</v>
      </c>
      <c r="Z234" s="34">
        <f>IFERROR(VLOOKUP(B234,'[1]1-BASE'!D$1:DA$65536,31,0),"")</f>
        <v>0</v>
      </c>
      <c r="AA234" s="34">
        <f>IFERROR(VLOOKUP(B234,'[1]1-BASE'!D$1:DA$65536,32,0),"")</f>
        <v>0</v>
      </c>
      <c r="AB234" s="34">
        <f>IFERROR(VLOOKUP(B234,'[1]1-BASE'!D$1:DA$65536,33,0),"")</f>
        <v>0</v>
      </c>
      <c r="AC234" s="34">
        <f>IFERROR(VLOOKUP(B234,'[1]1-BASE'!D$1:DA$65536,34,0),"")</f>
        <v>0</v>
      </c>
      <c r="AD234" s="34">
        <f>IFERROR(VLOOKUP(B234,'[1]1-BASE'!D$1:DA$65536,35,0),"")</f>
        <v>0</v>
      </c>
      <c r="AE234" s="34">
        <f>IFERROR(VLOOKUP(B234,'[1]1-BASE'!D$1:DA$65536,36,0),"")</f>
        <v>0</v>
      </c>
      <c r="AF234" s="34">
        <f>IFERROR(VLOOKUP(B234,'[1]1-BASE'!D$1:DA$65536,37,0),"")</f>
        <v>0</v>
      </c>
      <c r="AG234" s="34">
        <f>IFERROR(VLOOKUP(B234,'[1]1-BASE'!D$1:DA$65536,38,0),"")</f>
        <v>0</v>
      </c>
      <c r="AH234" s="34">
        <f>IFERROR(VLOOKUP(B234,'[1]1-BASE'!D$1:DA$65536,39,0),"")</f>
        <v>0</v>
      </c>
      <c r="AI234" s="34">
        <f>IFERROR(VLOOKUP(B234,'[1]1-BASE'!D$1:DA$65536,40,0),"")</f>
        <v>0</v>
      </c>
      <c r="AJ234" s="34">
        <f>IFERROR(VLOOKUP(B234,'[1]1-BASE'!D$1:DA$65536,41,0),"")</f>
        <v>0</v>
      </c>
      <c r="AK234" s="34">
        <f>IFERROR(VLOOKUP(B234,'[1]1-BASE'!D$1:DA$65536,42,0),"")</f>
        <v>0</v>
      </c>
      <c r="AL234" s="34">
        <f>IFERROR(VLOOKUP(B234,'[1]1-BASE'!D$1:DA$65536,43,0),"")</f>
        <v>0</v>
      </c>
      <c r="AM234" s="34">
        <f>IFERROR(VLOOKUP(B234,'[1]1-BASE'!D$1:DA$65536,44,0),"")</f>
        <v>0</v>
      </c>
      <c r="AN234" s="34">
        <f>IFERROR(VLOOKUP(B234,'[1]1-BASE'!D$1:DA$65536,45,0),"")</f>
        <v>0</v>
      </c>
      <c r="AO234" s="34">
        <f>IFERROR(VLOOKUP(B234,'[1]1-BASE'!D$1:DA$65536,46,0),"")</f>
        <v>0</v>
      </c>
      <c r="AP234" s="34">
        <f>IFERROR(VLOOKUP(B234,'[1]1-BASE'!D$1:DA$65536,47,0),"")</f>
        <v>0</v>
      </c>
      <c r="AQ234" s="34">
        <f>IFERROR(VLOOKUP(B234,'[1]1-BASE'!D$1:DA$65536,48,0),"")</f>
        <v>0</v>
      </c>
      <c r="AR234" s="34">
        <f>IFERROR(VLOOKUP(B234,'[1]1-BASE'!D$1:DA$65536,49,0),"")</f>
        <v>0</v>
      </c>
      <c r="AS234" s="34">
        <f>IFERROR(VLOOKUP(B234,'[1]1-BASE'!D$1:DA$65536,50,0),"")</f>
        <v>0</v>
      </c>
      <c r="AT234" s="34">
        <f>IFERROR(VLOOKUP(B234,'[1]1-BASE'!D$1:DA$65536,51,0),"")</f>
        <v>0</v>
      </c>
      <c r="AU234" s="34">
        <f>IFERROR(VLOOKUP(B234,'[1]1-BASE'!D$1:DA$65536,52,0),"")</f>
        <v>0</v>
      </c>
      <c r="AV234" s="34">
        <f>IFERROR(VLOOKUP(B234,'[1]1-BASE'!D$1:DA$65536,53,0),"")</f>
        <v>0</v>
      </c>
      <c r="AW234" s="34">
        <f>IFERROR(VLOOKUP(B234,'[1]1-BASE'!D$1:DA$65536,54,0),"")</f>
        <v>0</v>
      </c>
      <c r="AX234" s="34">
        <f>IFERROR(VLOOKUP(B234,'[1]1-BASE'!D$1:DA$65536,55,0),"")</f>
        <v>0</v>
      </c>
      <c r="AY234" s="34">
        <f>IFERROR(VLOOKUP(B234,'[1]1-BASE'!D$1:DA$65536,87,0),"")</f>
        <v>0</v>
      </c>
      <c r="AZ234" s="34">
        <f>IFERROR(VLOOKUP(B234,'[1]1-BASE'!D$1:DA$65536,86,0),"")</f>
        <v>0</v>
      </c>
      <c r="BA234" s="34">
        <f>IFERROR(VLOOKUP(B234,'[1]1-BASE'!D$1:DA$65536,76,0),"")</f>
        <v>0</v>
      </c>
      <c r="BB234" s="34">
        <f>IFERROR(VLOOKUP(B234,'[1]1-BASE'!D$1:DA$65536,77,0),"")</f>
        <v>0</v>
      </c>
      <c r="BC234" s="34">
        <f>IFERROR(VLOOKUP(B234,'[1]1-BASE'!D$1:DA$65536,78,0),"")</f>
        <v>0</v>
      </c>
      <c r="BD234" s="34">
        <f>IFERROR(VLOOKUP(B234,'[1]1-BASE'!D$1:DA$65536,79,0),"")</f>
        <v>0</v>
      </c>
      <c r="BE234" s="34">
        <f>IFERROR(VLOOKUP(B234,'[1]1-BASE'!D$1:DA$65536,80,0),"")</f>
        <v>0</v>
      </c>
      <c r="BF234" s="34">
        <f>IFERROR(VLOOKUP(B234,'[1]1-BASE'!D$1:DA$65536,83,0),"")</f>
        <v>0</v>
      </c>
      <c r="BG234" s="34">
        <f>IFERROR(VLOOKUP(B234,'[1]1-BASE'!D$1:DA$65536,84,0),"")</f>
        <v>0</v>
      </c>
      <c r="BH234" s="34">
        <f>IFERROR(VLOOKUP(B234,'[1]1-BASE'!D$1:DA$65536,81,0),"")</f>
        <v>0</v>
      </c>
      <c r="BI234" s="34">
        <f>IFERROR(VLOOKUP(B234,'[1]1-BASE'!D$1:DA$65536,85,0),"")</f>
        <v>0</v>
      </c>
      <c r="BJ234" s="34">
        <f>IFERROR(VLOOKUP(B234,'[1]1-BASE'!D$1:DA$65536,56,0),"")</f>
        <v>0</v>
      </c>
      <c r="BK234" s="34">
        <f>IFERROR(VLOOKUP(B234,'[1]1-BASE'!D$1:DA$65536,58,0),"")</f>
        <v>0</v>
      </c>
      <c r="BL234" s="34">
        <f>IFERROR(VLOOKUP(B234,'[1]1-BASE'!D$1:DA$65536,59,0),"")</f>
        <v>0</v>
      </c>
      <c r="BM234" s="34">
        <f>IFERROR(VLOOKUP(B234,'[1]1-BASE'!D$1:DA$65536,61,0),"")</f>
        <v>0</v>
      </c>
      <c r="BN234" s="34">
        <f>IFERROR(VLOOKUP(B234,'[1]1-BASE'!D$1:DA$65536,63,0),"")</f>
        <v>0</v>
      </c>
      <c r="BO234" s="34">
        <f>IFERROR(VLOOKUP(B234,'[1]1-BASE'!D$1:DA$65536,65,0),"")</f>
        <v>0</v>
      </c>
      <c r="BP234" s="34">
        <f>IFERROR(VLOOKUP(B234,'[1]1-BASE'!D$1:DA$65536,57,0),"")</f>
        <v>0</v>
      </c>
      <c r="BQ234" s="34">
        <f>IFERROR(VLOOKUP(B234,'[1]1-BASE'!D$1:DA$65536,60,0),"")</f>
        <v>0</v>
      </c>
      <c r="BR234" s="34">
        <f>IFERROR(VLOOKUP(B234,'[1]1-BASE'!D$1:DA$65536,62,0),"")</f>
        <v>0</v>
      </c>
      <c r="BS234" s="34">
        <f>IFERROR(VLOOKUP(B234,'[1]1-BASE'!D$1:DA$65536,64,0),"")</f>
        <v>0</v>
      </c>
      <c r="BT234" s="34">
        <f>IFERROR(VLOOKUP(B234,'[1]1-BASE'!D$1:DA$65536,66,0),"")</f>
        <v>0</v>
      </c>
      <c r="BU234" s="34">
        <f>IFERROR(VLOOKUP(B234,'[1]1-BASE'!D$1:DA$65536,67,0),"")</f>
        <v>0</v>
      </c>
      <c r="BV234" s="34">
        <f>IFERROR(VLOOKUP(B234,'[1]1-BASE'!D$1:DA$65536,68,0),"")</f>
        <v>0</v>
      </c>
      <c r="BW234" s="34">
        <f>IFERROR(VLOOKUP(B234,'[1]1-BASE'!D$1:DA$65536,69,0),"")</f>
        <v>6</v>
      </c>
      <c r="BX234" s="34">
        <f>IFERROR(VLOOKUP(B234,'[1]1-BASE'!D$1:DA$65536,70,0),"")</f>
        <v>8</v>
      </c>
      <c r="BY234" s="34">
        <f>IFERROR(VLOOKUP(B234,'[1]1-BASE'!D$1:DA$65536,71,0),"")</f>
        <v>7</v>
      </c>
      <c r="BZ234" s="34">
        <f>IFERROR(VLOOKUP(B234,'[1]1-BASE'!D$1:DA$65536,72,0),"")</f>
        <v>9</v>
      </c>
      <c r="CA234" s="34">
        <f>IFERROR(VLOOKUP(B234,'[1]1-BASE'!D$1:DA$65536,73,0),"")</f>
        <v>5</v>
      </c>
      <c r="CB234" s="34">
        <f>IFERROR(VLOOKUP(B234,'[1]1-BASE'!D$1:DA$65536,74,0),"")</f>
        <v>0</v>
      </c>
      <c r="CC234" s="34">
        <f>IFERROR(VLOOKUP(B234,'[1]1-BASE'!D$1:DA$65536,75,0),"")</f>
        <v>0</v>
      </c>
      <c r="CD234" s="34">
        <f>IFERROR(VLOOKUP(B234,'[1]1-BASE'!D$1:DA$65536,82,0),"")</f>
        <v>0</v>
      </c>
    </row>
    <row r="235" spans="1:82" s="35" customFormat="1" ht="75" customHeight="1">
      <c r="A235" s="27"/>
      <c r="B235" s="28" t="s">
        <v>338</v>
      </c>
      <c r="C235" s="29" t="str">
        <f>IFERROR(VLOOKUP(B235,'[1]1-BASE'!D$1:CB$65536,2,0),"")</f>
        <v>304PIY0</v>
      </c>
      <c r="D235" s="29" t="str">
        <f>IFERROR(VLOOKUP(B235,'[1]1-BASE'!D$1:CB$65536,3,0),"")</f>
        <v>IDO AUTH TEE</v>
      </c>
      <c r="E235" s="29" t="str">
        <f>IFERROR(VLOOKUP(B235,'[1]1-BASE'!D$1:CB$65536,4,0),"")</f>
        <v>948</v>
      </c>
      <c r="F235" s="29" t="str">
        <f>IFERROR(VLOOKUP(B235,'[1]1-BASE'!D$1:CB$65536,5,0),"")</f>
        <v>BLUE FANCY/PINK/BLUE NAVY</v>
      </c>
      <c r="G235" s="27" t="str">
        <f>IFERROR(VLOOKUP(B235,'[1]1-BASE'!D$1:CB$65536,15,0),"")</f>
        <v>HIVER 2019</v>
      </c>
      <c r="H235" s="27" t="str">
        <f>IFERROR(VLOOKUP(B235,'[1]1-BASE'!D$1:CB$65536,17,0),"")</f>
        <v>MAN</v>
      </c>
      <c r="I235" s="30">
        <f>IFERROR(VLOOKUP(B235,'[1]1-BASE'!D$1:CB$65536,7,0),"")</f>
        <v>28</v>
      </c>
      <c r="J235" s="31">
        <f t="shared" si="6"/>
        <v>14</v>
      </c>
      <c r="K235" s="30">
        <f>IFERROR(VLOOKUP(B235,'[1]1-BASE'!D$1:CB$65536,8,0),"")</f>
        <v>0</v>
      </c>
      <c r="L235" s="31">
        <f t="shared" si="7"/>
        <v>0</v>
      </c>
      <c r="M235" s="29" t="str">
        <f>IFERROR(VLOOKUP(B235,'[1]1-BASE'!D$1:CB$65536,18,0),"")</f>
        <v>(vide)</v>
      </c>
      <c r="N235" s="32" t="str">
        <f>IFERROR(VLOOKUP(B235,'[1]1-BASE'!D$1:CB$65536,19,0),"")</f>
        <v>PCS</v>
      </c>
      <c r="O235" s="32">
        <f>IFERROR(VLOOKUP(B235,'[1]1-BASE'!D$1:CB$65536,20,0),"")</f>
        <v>91</v>
      </c>
      <c r="P235" s="33">
        <f>IFERROR(VLOOKUP(B235,'[1]1-BASE'!D$1:CB$65536,21,0),"")</f>
        <v>91</v>
      </c>
      <c r="Q235" s="34">
        <f>IFERROR(VLOOKUP(B235,'[1]1-BASE'!D$1:DA$65536,22,0),"")</f>
        <v>0</v>
      </c>
      <c r="R235" s="34">
        <f>IFERROR(VLOOKUP(B235,'[1]1-BASE'!D$1:DA$65536,23,0),"")</f>
        <v>0</v>
      </c>
      <c r="S235" s="34">
        <f>IFERROR(VLOOKUP(B235,'[1]1-BASE'!D$1:DA$65536,24,0),"")</f>
        <v>0</v>
      </c>
      <c r="T235" s="34">
        <f>IFERROR(VLOOKUP(B235,'[1]1-BASE'!D$1:DA$65536,25,0),"")</f>
        <v>0</v>
      </c>
      <c r="U235" s="34">
        <f>IFERROR(VLOOKUP(B235,'[1]1-BASE'!D$1:DA$65536,26,0),"")</f>
        <v>0</v>
      </c>
      <c r="V235" s="34">
        <f>IFERROR(VLOOKUP(B235,'[1]1-BASE'!D$1:DA$65536,27,0),"")</f>
        <v>0</v>
      </c>
      <c r="W235" s="34">
        <f>IFERROR(VLOOKUP(B235,'[1]1-BASE'!D$1:DA$65536,28,0),"")</f>
        <v>0</v>
      </c>
      <c r="X235" s="34">
        <f>IFERROR(VLOOKUP(B235,'[1]1-BASE'!D$1:DA$65536,29,0),"")</f>
        <v>0</v>
      </c>
      <c r="Y235" s="34">
        <f>IFERROR(VLOOKUP(B235,'[1]1-BASE'!D$1:DA$65536,30,0),"")</f>
        <v>0</v>
      </c>
      <c r="Z235" s="34">
        <f>IFERROR(VLOOKUP(B235,'[1]1-BASE'!D$1:DA$65536,31,0),"")</f>
        <v>0</v>
      </c>
      <c r="AA235" s="34">
        <f>IFERROR(VLOOKUP(B235,'[1]1-BASE'!D$1:DA$65536,32,0),"")</f>
        <v>0</v>
      </c>
      <c r="AB235" s="34">
        <f>IFERROR(VLOOKUP(B235,'[1]1-BASE'!D$1:DA$65536,33,0),"")</f>
        <v>0</v>
      </c>
      <c r="AC235" s="34">
        <f>IFERROR(VLOOKUP(B235,'[1]1-BASE'!D$1:DA$65536,34,0),"")</f>
        <v>0</v>
      </c>
      <c r="AD235" s="34">
        <f>IFERROR(VLOOKUP(B235,'[1]1-BASE'!D$1:DA$65536,35,0),"")</f>
        <v>0</v>
      </c>
      <c r="AE235" s="34">
        <f>IFERROR(VLOOKUP(B235,'[1]1-BASE'!D$1:DA$65536,36,0),"")</f>
        <v>0</v>
      </c>
      <c r="AF235" s="34">
        <f>IFERROR(VLOOKUP(B235,'[1]1-BASE'!D$1:DA$65536,37,0),"")</f>
        <v>0</v>
      </c>
      <c r="AG235" s="34">
        <f>IFERROR(VLOOKUP(B235,'[1]1-BASE'!D$1:DA$65536,38,0),"")</f>
        <v>0</v>
      </c>
      <c r="AH235" s="34">
        <f>IFERROR(VLOOKUP(B235,'[1]1-BASE'!D$1:DA$65536,39,0),"")</f>
        <v>0</v>
      </c>
      <c r="AI235" s="34">
        <f>IFERROR(VLOOKUP(B235,'[1]1-BASE'!D$1:DA$65536,40,0),"")</f>
        <v>0</v>
      </c>
      <c r="AJ235" s="34">
        <f>IFERROR(VLOOKUP(B235,'[1]1-BASE'!D$1:DA$65536,41,0),"")</f>
        <v>0</v>
      </c>
      <c r="AK235" s="34">
        <f>IFERROR(VLOOKUP(B235,'[1]1-BASE'!D$1:DA$65536,42,0),"")</f>
        <v>0</v>
      </c>
      <c r="AL235" s="34">
        <f>IFERROR(VLOOKUP(B235,'[1]1-BASE'!D$1:DA$65536,43,0),"")</f>
        <v>0</v>
      </c>
      <c r="AM235" s="34">
        <f>IFERROR(VLOOKUP(B235,'[1]1-BASE'!D$1:DA$65536,44,0),"")</f>
        <v>0</v>
      </c>
      <c r="AN235" s="34">
        <f>IFERROR(VLOOKUP(B235,'[1]1-BASE'!D$1:DA$65536,45,0),"")</f>
        <v>0</v>
      </c>
      <c r="AO235" s="34">
        <f>IFERROR(VLOOKUP(B235,'[1]1-BASE'!D$1:DA$65536,46,0),"")</f>
        <v>0</v>
      </c>
      <c r="AP235" s="34">
        <f>IFERROR(VLOOKUP(B235,'[1]1-BASE'!D$1:DA$65536,47,0),"")</f>
        <v>0</v>
      </c>
      <c r="AQ235" s="34">
        <f>IFERROR(VLOOKUP(B235,'[1]1-BASE'!D$1:DA$65536,48,0),"")</f>
        <v>0</v>
      </c>
      <c r="AR235" s="34">
        <f>IFERROR(VLOOKUP(B235,'[1]1-BASE'!D$1:DA$65536,49,0),"")</f>
        <v>0</v>
      </c>
      <c r="AS235" s="34">
        <f>IFERROR(VLOOKUP(B235,'[1]1-BASE'!D$1:DA$65536,50,0),"")</f>
        <v>0</v>
      </c>
      <c r="AT235" s="34">
        <f>IFERROR(VLOOKUP(B235,'[1]1-BASE'!D$1:DA$65536,51,0),"")</f>
        <v>0</v>
      </c>
      <c r="AU235" s="34">
        <f>IFERROR(VLOOKUP(B235,'[1]1-BASE'!D$1:DA$65536,52,0),"")</f>
        <v>0</v>
      </c>
      <c r="AV235" s="34">
        <f>IFERROR(VLOOKUP(B235,'[1]1-BASE'!D$1:DA$65536,53,0),"")</f>
        <v>0</v>
      </c>
      <c r="AW235" s="34">
        <f>IFERROR(VLOOKUP(B235,'[1]1-BASE'!D$1:DA$65536,54,0),"")</f>
        <v>0</v>
      </c>
      <c r="AX235" s="34">
        <f>IFERROR(VLOOKUP(B235,'[1]1-BASE'!D$1:DA$65536,55,0),"")</f>
        <v>0</v>
      </c>
      <c r="AY235" s="34">
        <f>IFERROR(VLOOKUP(B235,'[1]1-BASE'!D$1:DA$65536,87,0),"")</f>
        <v>0</v>
      </c>
      <c r="AZ235" s="34">
        <f>IFERROR(VLOOKUP(B235,'[1]1-BASE'!D$1:DA$65536,86,0),"")</f>
        <v>0</v>
      </c>
      <c r="BA235" s="34">
        <f>IFERROR(VLOOKUP(B235,'[1]1-BASE'!D$1:DA$65536,76,0),"")</f>
        <v>0</v>
      </c>
      <c r="BB235" s="34">
        <f>IFERROR(VLOOKUP(B235,'[1]1-BASE'!D$1:DA$65536,77,0),"")</f>
        <v>0</v>
      </c>
      <c r="BC235" s="34">
        <f>IFERROR(VLOOKUP(B235,'[1]1-BASE'!D$1:DA$65536,78,0),"")</f>
        <v>0</v>
      </c>
      <c r="BD235" s="34">
        <f>IFERROR(VLOOKUP(B235,'[1]1-BASE'!D$1:DA$65536,79,0),"")</f>
        <v>0</v>
      </c>
      <c r="BE235" s="34">
        <f>IFERROR(VLOOKUP(B235,'[1]1-BASE'!D$1:DA$65536,80,0),"")</f>
        <v>0</v>
      </c>
      <c r="BF235" s="34">
        <f>IFERROR(VLOOKUP(B235,'[1]1-BASE'!D$1:DA$65536,83,0),"")</f>
        <v>0</v>
      </c>
      <c r="BG235" s="34">
        <f>IFERROR(VLOOKUP(B235,'[1]1-BASE'!D$1:DA$65536,84,0),"")</f>
        <v>0</v>
      </c>
      <c r="BH235" s="34">
        <f>IFERROR(VLOOKUP(B235,'[1]1-BASE'!D$1:DA$65536,81,0),"")</f>
        <v>0</v>
      </c>
      <c r="BI235" s="34">
        <f>IFERROR(VLOOKUP(B235,'[1]1-BASE'!D$1:DA$65536,85,0),"")</f>
        <v>0</v>
      </c>
      <c r="BJ235" s="34">
        <f>IFERROR(VLOOKUP(B235,'[1]1-BASE'!D$1:DA$65536,56,0),"")</f>
        <v>0</v>
      </c>
      <c r="BK235" s="34">
        <f>IFERROR(VLOOKUP(B235,'[1]1-BASE'!D$1:DA$65536,58,0),"")</f>
        <v>0</v>
      </c>
      <c r="BL235" s="34">
        <f>IFERROR(VLOOKUP(B235,'[1]1-BASE'!D$1:DA$65536,59,0),"")</f>
        <v>0</v>
      </c>
      <c r="BM235" s="34">
        <f>IFERROR(VLOOKUP(B235,'[1]1-BASE'!D$1:DA$65536,61,0),"")</f>
        <v>0</v>
      </c>
      <c r="BN235" s="34">
        <f>IFERROR(VLOOKUP(B235,'[1]1-BASE'!D$1:DA$65536,63,0),"")</f>
        <v>0</v>
      </c>
      <c r="BO235" s="34">
        <f>IFERROR(VLOOKUP(B235,'[1]1-BASE'!D$1:DA$65536,65,0),"")</f>
        <v>0</v>
      </c>
      <c r="BP235" s="34">
        <f>IFERROR(VLOOKUP(B235,'[1]1-BASE'!D$1:DA$65536,57,0),"")</f>
        <v>0</v>
      </c>
      <c r="BQ235" s="34">
        <f>IFERROR(VLOOKUP(B235,'[1]1-BASE'!D$1:DA$65536,60,0),"")</f>
        <v>0</v>
      </c>
      <c r="BR235" s="34">
        <f>IFERROR(VLOOKUP(B235,'[1]1-BASE'!D$1:DA$65536,62,0),"")</f>
        <v>0</v>
      </c>
      <c r="BS235" s="34">
        <f>IFERROR(VLOOKUP(B235,'[1]1-BASE'!D$1:DA$65536,64,0),"")</f>
        <v>0</v>
      </c>
      <c r="BT235" s="34">
        <f>IFERROR(VLOOKUP(B235,'[1]1-BASE'!D$1:DA$65536,66,0),"")</f>
        <v>0</v>
      </c>
      <c r="BU235" s="34">
        <f>IFERROR(VLOOKUP(B235,'[1]1-BASE'!D$1:DA$65536,67,0),"")</f>
        <v>0</v>
      </c>
      <c r="BV235" s="34">
        <f>IFERROR(VLOOKUP(B235,'[1]1-BASE'!D$1:DA$65536,68,0),"")</f>
        <v>0</v>
      </c>
      <c r="BW235" s="34">
        <f>IFERROR(VLOOKUP(B235,'[1]1-BASE'!D$1:DA$65536,69,0),"")</f>
        <v>6</v>
      </c>
      <c r="BX235" s="34">
        <f>IFERROR(VLOOKUP(B235,'[1]1-BASE'!D$1:DA$65536,70,0),"")</f>
        <v>57</v>
      </c>
      <c r="BY235" s="34">
        <f>IFERROR(VLOOKUP(B235,'[1]1-BASE'!D$1:DA$65536,71,0),"")</f>
        <v>15</v>
      </c>
      <c r="BZ235" s="34">
        <f>IFERROR(VLOOKUP(B235,'[1]1-BASE'!D$1:DA$65536,72,0),"")</f>
        <v>6</v>
      </c>
      <c r="CA235" s="34">
        <f>IFERROR(VLOOKUP(B235,'[1]1-BASE'!D$1:DA$65536,73,0),"")</f>
        <v>3</v>
      </c>
      <c r="CB235" s="34">
        <f>IFERROR(VLOOKUP(B235,'[1]1-BASE'!D$1:DA$65536,74,0),"")</f>
        <v>4</v>
      </c>
      <c r="CC235" s="34">
        <f>IFERROR(VLOOKUP(B235,'[1]1-BASE'!D$1:DA$65536,75,0),"")</f>
        <v>0</v>
      </c>
      <c r="CD235" s="34">
        <f>IFERROR(VLOOKUP(B235,'[1]1-BASE'!D$1:DA$65536,82,0),"")</f>
        <v>0</v>
      </c>
    </row>
    <row r="236" spans="1:82" s="35" customFormat="1" ht="75" customHeight="1">
      <c r="A236" s="27"/>
      <c r="B236" s="28" t="s">
        <v>339</v>
      </c>
      <c r="C236" s="29" t="str">
        <f>IFERROR(VLOOKUP(B236,'[1]1-BASE'!D$1:CB$65536,2,0),"")</f>
        <v>304PIY0</v>
      </c>
      <c r="D236" s="29" t="str">
        <f>IFERROR(VLOOKUP(B236,'[1]1-BASE'!D$1:CB$65536,3,0),"")</f>
        <v>IDO AUTH TEE</v>
      </c>
      <c r="E236" s="29" t="str">
        <f>IFERROR(VLOOKUP(B236,'[1]1-BASE'!D$1:CB$65536,4,0),"")</f>
        <v>950</v>
      </c>
      <c r="F236" s="29" t="str">
        <f>IFERROR(VLOOKUP(B236,'[1]1-BASE'!D$1:CB$65536,5,0),"")</f>
        <v>BLACK FANCY/RED/WHITE</v>
      </c>
      <c r="G236" s="27" t="str">
        <f>IFERROR(VLOOKUP(B236,'[1]1-BASE'!D$1:CB$65536,15,0),"")</f>
        <v>HIVER 2019</v>
      </c>
      <c r="H236" s="27" t="str">
        <f>IFERROR(VLOOKUP(B236,'[1]1-BASE'!D$1:CB$65536,17,0),"")</f>
        <v>MAN</v>
      </c>
      <c r="I236" s="30">
        <f>IFERROR(VLOOKUP(B236,'[1]1-BASE'!D$1:CB$65536,7,0),"")</f>
        <v>28</v>
      </c>
      <c r="J236" s="31">
        <f t="shared" ref="J236:J296" si="8">IFERROR(I236/2,"")</f>
        <v>14</v>
      </c>
      <c r="K236" s="30">
        <f>IFERROR(VLOOKUP(B236,'[1]1-BASE'!D$1:CB$65536,8,0),"")</f>
        <v>0</v>
      </c>
      <c r="L236" s="31">
        <f t="shared" ref="L236:L296" si="9">IFERROR(K236/2,"")</f>
        <v>0</v>
      </c>
      <c r="M236" s="29" t="str">
        <f>IFERROR(VLOOKUP(B236,'[1]1-BASE'!D$1:CB$65536,18,0),"")</f>
        <v>(vide)</v>
      </c>
      <c r="N236" s="32" t="str">
        <f>IFERROR(VLOOKUP(B236,'[1]1-BASE'!D$1:CB$65536,19,0),"")</f>
        <v>PCS</v>
      </c>
      <c r="O236" s="32">
        <f>IFERROR(VLOOKUP(B236,'[1]1-BASE'!D$1:CB$65536,20,0),"")</f>
        <v>25</v>
      </c>
      <c r="P236" s="33">
        <f>IFERROR(VLOOKUP(B236,'[1]1-BASE'!D$1:CB$65536,21,0),"")</f>
        <v>25</v>
      </c>
      <c r="Q236" s="34">
        <f>IFERROR(VLOOKUP(B236,'[1]1-BASE'!D$1:DA$65536,22,0),"")</f>
        <v>0</v>
      </c>
      <c r="R236" s="34">
        <f>IFERROR(VLOOKUP(B236,'[1]1-BASE'!D$1:DA$65536,23,0),"")</f>
        <v>0</v>
      </c>
      <c r="S236" s="34">
        <f>IFERROR(VLOOKUP(B236,'[1]1-BASE'!D$1:DA$65536,24,0),"")</f>
        <v>0</v>
      </c>
      <c r="T236" s="34">
        <f>IFERROR(VLOOKUP(B236,'[1]1-BASE'!D$1:DA$65536,25,0),"")</f>
        <v>0</v>
      </c>
      <c r="U236" s="34">
        <f>IFERROR(VLOOKUP(B236,'[1]1-BASE'!D$1:DA$65536,26,0),"")</f>
        <v>0</v>
      </c>
      <c r="V236" s="34">
        <f>IFERROR(VLOOKUP(B236,'[1]1-BASE'!D$1:DA$65536,27,0),"")</f>
        <v>0</v>
      </c>
      <c r="W236" s="34">
        <f>IFERROR(VLOOKUP(B236,'[1]1-BASE'!D$1:DA$65536,28,0),"")</f>
        <v>0</v>
      </c>
      <c r="X236" s="34">
        <f>IFERROR(VLOOKUP(B236,'[1]1-BASE'!D$1:DA$65536,29,0),"")</f>
        <v>0</v>
      </c>
      <c r="Y236" s="34">
        <f>IFERROR(VLOOKUP(B236,'[1]1-BASE'!D$1:DA$65536,30,0),"")</f>
        <v>0</v>
      </c>
      <c r="Z236" s="34">
        <f>IFERROR(VLOOKUP(B236,'[1]1-BASE'!D$1:DA$65536,31,0),"")</f>
        <v>0</v>
      </c>
      <c r="AA236" s="34">
        <f>IFERROR(VLOOKUP(B236,'[1]1-BASE'!D$1:DA$65536,32,0),"")</f>
        <v>0</v>
      </c>
      <c r="AB236" s="34">
        <f>IFERROR(VLOOKUP(B236,'[1]1-BASE'!D$1:DA$65536,33,0),"")</f>
        <v>0</v>
      </c>
      <c r="AC236" s="34">
        <f>IFERROR(VLOOKUP(B236,'[1]1-BASE'!D$1:DA$65536,34,0),"")</f>
        <v>0</v>
      </c>
      <c r="AD236" s="34">
        <f>IFERROR(VLOOKUP(B236,'[1]1-BASE'!D$1:DA$65536,35,0),"")</f>
        <v>0</v>
      </c>
      <c r="AE236" s="34">
        <f>IFERROR(VLOOKUP(B236,'[1]1-BASE'!D$1:DA$65536,36,0),"")</f>
        <v>0</v>
      </c>
      <c r="AF236" s="34">
        <f>IFERROR(VLOOKUP(B236,'[1]1-BASE'!D$1:DA$65536,37,0),"")</f>
        <v>0</v>
      </c>
      <c r="AG236" s="34">
        <f>IFERROR(VLOOKUP(B236,'[1]1-BASE'!D$1:DA$65536,38,0),"")</f>
        <v>0</v>
      </c>
      <c r="AH236" s="34">
        <f>IFERROR(VLOOKUP(B236,'[1]1-BASE'!D$1:DA$65536,39,0),"")</f>
        <v>0</v>
      </c>
      <c r="AI236" s="34">
        <f>IFERROR(VLOOKUP(B236,'[1]1-BASE'!D$1:DA$65536,40,0),"")</f>
        <v>0</v>
      </c>
      <c r="AJ236" s="34">
        <f>IFERROR(VLOOKUP(B236,'[1]1-BASE'!D$1:DA$65536,41,0),"")</f>
        <v>0</v>
      </c>
      <c r="AK236" s="34">
        <f>IFERROR(VLOOKUP(B236,'[1]1-BASE'!D$1:DA$65536,42,0),"")</f>
        <v>0</v>
      </c>
      <c r="AL236" s="34">
        <f>IFERROR(VLOOKUP(B236,'[1]1-BASE'!D$1:DA$65536,43,0),"")</f>
        <v>0</v>
      </c>
      <c r="AM236" s="34">
        <f>IFERROR(VLOOKUP(B236,'[1]1-BASE'!D$1:DA$65536,44,0),"")</f>
        <v>0</v>
      </c>
      <c r="AN236" s="34">
        <f>IFERROR(VLOOKUP(B236,'[1]1-BASE'!D$1:DA$65536,45,0),"")</f>
        <v>0</v>
      </c>
      <c r="AO236" s="34">
        <f>IFERROR(VLOOKUP(B236,'[1]1-BASE'!D$1:DA$65536,46,0),"")</f>
        <v>0</v>
      </c>
      <c r="AP236" s="34">
        <f>IFERROR(VLOOKUP(B236,'[1]1-BASE'!D$1:DA$65536,47,0),"")</f>
        <v>0</v>
      </c>
      <c r="AQ236" s="34">
        <f>IFERROR(VLOOKUP(B236,'[1]1-BASE'!D$1:DA$65536,48,0),"")</f>
        <v>0</v>
      </c>
      <c r="AR236" s="34">
        <f>IFERROR(VLOOKUP(B236,'[1]1-BASE'!D$1:DA$65536,49,0),"")</f>
        <v>0</v>
      </c>
      <c r="AS236" s="34">
        <f>IFERROR(VLOOKUP(B236,'[1]1-BASE'!D$1:DA$65536,50,0),"")</f>
        <v>0</v>
      </c>
      <c r="AT236" s="34">
        <f>IFERROR(VLOOKUP(B236,'[1]1-BASE'!D$1:DA$65536,51,0),"")</f>
        <v>0</v>
      </c>
      <c r="AU236" s="34">
        <f>IFERROR(VLOOKUP(B236,'[1]1-BASE'!D$1:DA$65536,52,0),"")</f>
        <v>0</v>
      </c>
      <c r="AV236" s="34">
        <f>IFERROR(VLOOKUP(B236,'[1]1-BASE'!D$1:DA$65536,53,0),"")</f>
        <v>0</v>
      </c>
      <c r="AW236" s="34">
        <f>IFERROR(VLOOKUP(B236,'[1]1-BASE'!D$1:DA$65536,54,0),"")</f>
        <v>0</v>
      </c>
      <c r="AX236" s="34">
        <f>IFERROR(VLOOKUP(B236,'[1]1-BASE'!D$1:DA$65536,55,0),"")</f>
        <v>0</v>
      </c>
      <c r="AY236" s="34">
        <f>IFERROR(VLOOKUP(B236,'[1]1-BASE'!D$1:DA$65536,87,0),"")</f>
        <v>0</v>
      </c>
      <c r="AZ236" s="34">
        <f>IFERROR(VLOOKUP(B236,'[1]1-BASE'!D$1:DA$65536,86,0),"")</f>
        <v>0</v>
      </c>
      <c r="BA236" s="34">
        <f>IFERROR(VLOOKUP(B236,'[1]1-BASE'!D$1:DA$65536,76,0),"")</f>
        <v>0</v>
      </c>
      <c r="BB236" s="34">
        <f>IFERROR(VLOOKUP(B236,'[1]1-BASE'!D$1:DA$65536,77,0),"")</f>
        <v>0</v>
      </c>
      <c r="BC236" s="34">
        <f>IFERROR(VLOOKUP(B236,'[1]1-BASE'!D$1:DA$65536,78,0),"")</f>
        <v>0</v>
      </c>
      <c r="BD236" s="34">
        <f>IFERROR(VLOOKUP(B236,'[1]1-BASE'!D$1:DA$65536,79,0),"")</f>
        <v>0</v>
      </c>
      <c r="BE236" s="34">
        <f>IFERROR(VLOOKUP(B236,'[1]1-BASE'!D$1:DA$65536,80,0),"")</f>
        <v>0</v>
      </c>
      <c r="BF236" s="34">
        <f>IFERROR(VLOOKUP(B236,'[1]1-BASE'!D$1:DA$65536,83,0),"")</f>
        <v>0</v>
      </c>
      <c r="BG236" s="34">
        <f>IFERROR(VLOOKUP(B236,'[1]1-BASE'!D$1:DA$65536,84,0),"")</f>
        <v>0</v>
      </c>
      <c r="BH236" s="34">
        <f>IFERROR(VLOOKUP(B236,'[1]1-BASE'!D$1:DA$65536,81,0),"")</f>
        <v>0</v>
      </c>
      <c r="BI236" s="34">
        <f>IFERROR(VLOOKUP(B236,'[1]1-BASE'!D$1:DA$65536,85,0),"")</f>
        <v>0</v>
      </c>
      <c r="BJ236" s="34">
        <f>IFERROR(VLOOKUP(B236,'[1]1-BASE'!D$1:DA$65536,56,0),"")</f>
        <v>0</v>
      </c>
      <c r="BK236" s="34">
        <f>IFERROR(VLOOKUP(B236,'[1]1-BASE'!D$1:DA$65536,58,0),"")</f>
        <v>0</v>
      </c>
      <c r="BL236" s="34">
        <f>IFERROR(VLOOKUP(B236,'[1]1-BASE'!D$1:DA$65536,59,0),"")</f>
        <v>0</v>
      </c>
      <c r="BM236" s="34">
        <f>IFERROR(VLOOKUP(B236,'[1]1-BASE'!D$1:DA$65536,61,0),"")</f>
        <v>0</v>
      </c>
      <c r="BN236" s="34">
        <f>IFERROR(VLOOKUP(B236,'[1]1-BASE'!D$1:DA$65536,63,0),"")</f>
        <v>0</v>
      </c>
      <c r="BO236" s="34">
        <f>IFERROR(VLOOKUP(B236,'[1]1-BASE'!D$1:DA$65536,65,0),"")</f>
        <v>0</v>
      </c>
      <c r="BP236" s="34">
        <f>IFERROR(VLOOKUP(B236,'[1]1-BASE'!D$1:DA$65536,57,0),"")</f>
        <v>0</v>
      </c>
      <c r="BQ236" s="34">
        <f>IFERROR(VLOOKUP(B236,'[1]1-BASE'!D$1:DA$65536,60,0),"")</f>
        <v>0</v>
      </c>
      <c r="BR236" s="34">
        <f>IFERROR(VLOOKUP(B236,'[1]1-BASE'!D$1:DA$65536,62,0),"")</f>
        <v>0</v>
      </c>
      <c r="BS236" s="34">
        <f>IFERROR(VLOOKUP(B236,'[1]1-BASE'!D$1:DA$65536,64,0),"")</f>
        <v>0</v>
      </c>
      <c r="BT236" s="34">
        <f>IFERROR(VLOOKUP(B236,'[1]1-BASE'!D$1:DA$65536,66,0),"")</f>
        <v>0</v>
      </c>
      <c r="BU236" s="34">
        <f>IFERROR(VLOOKUP(B236,'[1]1-BASE'!D$1:DA$65536,67,0),"")</f>
        <v>0</v>
      </c>
      <c r="BV236" s="34">
        <f>IFERROR(VLOOKUP(B236,'[1]1-BASE'!D$1:DA$65536,68,0),"")</f>
        <v>0</v>
      </c>
      <c r="BW236" s="34">
        <f>IFERROR(VLOOKUP(B236,'[1]1-BASE'!D$1:DA$65536,69,0),"")</f>
        <v>1</v>
      </c>
      <c r="BX236" s="34">
        <f>IFERROR(VLOOKUP(B236,'[1]1-BASE'!D$1:DA$65536,70,0),"")</f>
        <v>2</v>
      </c>
      <c r="BY236" s="34">
        <f>IFERROR(VLOOKUP(B236,'[1]1-BASE'!D$1:DA$65536,71,0),"")</f>
        <v>2</v>
      </c>
      <c r="BZ236" s="34">
        <f>IFERROR(VLOOKUP(B236,'[1]1-BASE'!D$1:DA$65536,72,0),"")</f>
        <v>1</v>
      </c>
      <c r="CA236" s="34">
        <f>IFERROR(VLOOKUP(B236,'[1]1-BASE'!D$1:DA$65536,73,0),"")</f>
        <v>10</v>
      </c>
      <c r="CB236" s="34">
        <f>IFERROR(VLOOKUP(B236,'[1]1-BASE'!D$1:DA$65536,74,0),"")</f>
        <v>9</v>
      </c>
      <c r="CC236" s="34">
        <f>IFERROR(VLOOKUP(B236,'[1]1-BASE'!D$1:DA$65536,75,0),"")</f>
        <v>0</v>
      </c>
      <c r="CD236" s="34">
        <f>IFERROR(VLOOKUP(B236,'[1]1-BASE'!D$1:DA$65536,82,0),"")</f>
        <v>0</v>
      </c>
    </row>
    <row r="237" spans="1:82" s="35" customFormat="1" ht="75" customHeight="1">
      <c r="A237" s="27"/>
      <c r="B237" s="28" t="s">
        <v>340</v>
      </c>
      <c r="C237" s="29" t="str">
        <f>IFERROR(VLOOKUP(B237,'[1]1-BASE'!D$1:CB$65536,2,0),"")</f>
        <v>304PIY0</v>
      </c>
      <c r="D237" s="29" t="str">
        <f>IFERROR(VLOOKUP(B237,'[1]1-BASE'!D$1:CB$65536,3,0),"")</f>
        <v>IDO AUTH TEE</v>
      </c>
      <c r="E237" s="29" t="str">
        <f>IFERROR(VLOOKUP(B237,'[1]1-BASE'!D$1:CB$65536,4,0),"")</f>
        <v>951</v>
      </c>
      <c r="F237" s="29" t="str">
        <f>IFERROR(VLOOKUP(B237,'[1]1-BASE'!D$1:CB$65536,5,0),"")</f>
        <v>GREY WARM/WHITE/BLACK</v>
      </c>
      <c r="G237" s="27" t="str">
        <f>IFERROR(VLOOKUP(B237,'[1]1-BASE'!D$1:CB$65536,15,0),"")</f>
        <v>HIVER 2019</v>
      </c>
      <c r="H237" s="27" t="str">
        <f>IFERROR(VLOOKUP(B237,'[1]1-BASE'!D$1:CB$65536,17,0),"")</f>
        <v>MAN</v>
      </c>
      <c r="I237" s="30">
        <f>IFERROR(VLOOKUP(B237,'[1]1-BASE'!D$1:CB$65536,7,0),"")</f>
        <v>28</v>
      </c>
      <c r="J237" s="31">
        <f t="shared" si="8"/>
        <v>14</v>
      </c>
      <c r="K237" s="30">
        <f>IFERROR(VLOOKUP(B237,'[1]1-BASE'!D$1:CB$65536,8,0),"")</f>
        <v>0</v>
      </c>
      <c r="L237" s="31">
        <f t="shared" si="9"/>
        <v>0</v>
      </c>
      <c r="M237" s="29" t="str">
        <f>IFERROR(VLOOKUP(B237,'[1]1-BASE'!D$1:CB$65536,18,0),"")</f>
        <v>(vide)</v>
      </c>
      <c r="N237" s="32" t="str">
        <f>IFERROR(VLOOKUP(B237,'[1]1-BASE'!D$1:CB$65536,19,0),"")</f>
        <v>PCS</v>
      </c>
      <c r="O237" s="32">
        <f>IFERROR(VLOOKUP(B237,'[1]1-BASE'!D$1:CB$65536,20,0),"")</f>
        <v>20</v>
      </c>
      <c r="P237" s="33">
        <f>IFERROR(VLOOKUP(B237,'[1]1-BASE'!D$1:CB$65536,21,0),"")</f>
        <v>20</v>
      </c>
      <c r="Q237" s="34">
        <f>IFERROR(VLOOKUP(B237,'[1]1-BASE'!D$1:DA$65536,22,0),"")</f>
        <v>0</v>
      </c>
      <c r="R237" s="34">
        <f>IFERROR(VLOOKUP(B237,'[1]1-BASE'!D$1:DA$65536,23,0),"")</f>
        <v>0</v>
      </c>
      <c r="S237" s="34">
        <f>IFERROR(VLOOKUP(B237,'[1]1-BASE'!D$1:DA$65536,24,0),"")</f>
        <v>0</v>
      </c>
      <c r="T237" s="34">
        <f>IFERROR(VLOOKUP(B237,'[1]1-BASE'!D$1:DA$65536,25,0),"")</f>
        <v>0</v>
      </c>
      <c r="U237" s="34">
        <f>IFERROR(VLOOKUP(B237,'[1]1-BASE'!D$1:DA$65536,26,0),"")</f>
        <v>0</v>
      </c>
      <c r="V237" s="34">
        <f>IFERROR(VLOOKUP(B237,'[1]1-BASE'!D$1:DA$65536,27,0),"")</f>
        <v>0</v>
      </c>
      <c r="W237" s="34">
        <f>IFERROR(VLOOKUP(B237,'[1]1-BASE'!D$1:DA$65536,28,0),"")</f>
        <v>0</v>
      </c>
      <c r="X237" s="34">
        <f>IFERROR(VLOOKUP(B237,'[1]1-BASE'!D$1:DA$65536,29,0),"")</f>
        <v>0</v>
      </c>
      <c r="Y237" s="34">
        <f>IFERROR(VLOOKUP(B237,'[1]1-BASE'!D$1:DA$65536,30,0),"")</f>
        <v>0</v>
      </c>
      <c r="Z237" s="34">
        <f>IFERROR(VLOOKUP(B237,'[1]1-BASE'!D$1:DA$65536,31,0),"")</f>
        <v>0</v>
      </c>
      <c r="AA237" s="34">
        <f>IFERROR(VLOOKUP(B237,'[1]1-BASE'!D$1:DA$65536,32,0),"")</f>
        <v>0</v>
      </c>
      <c r="AB237" s="34">
        <f>IFERROR(VLOOKUP(B237,'[1]1-BASE'!D$1:DA$65536,33,0),"")</f>
        <v>0</v>
      </c>
      <c r="AC237" s="34">
        <f>IFERROR(VLOOKUP(B237,'[1]1-BASE'!D$1:DA$65536,34,0),"")</f>
        <v>0</v>
      </c>
      <c r="AD237" s="34">
        <f>IFERROR(VLOOKUP(B237,'[1]1-BASE'!D$1:DA$65536,35,0),"")</f>
        <v>0</v>
      </c>
      <c r="AE237" s="34">
        <f>IFERROR(VLOOKUP(B237,'[1]1-BASE'!D$1:DA$65536,36,0),"")</f>
        <v>0</v>
      </c>
      <c r="AF237" s="34">
        <f>IFERROR(VLOOKUP(B237,'[1]1-BASE'!D$1:DA$65536,37,0),"")</f>
        <v>0</v>
      </c>
      <c r="AG237" s="34">
        <f>IFERROR(VLOOKUP(B237,'[1]1-BASE'!D$1:DA$65536,38,0),"")</f>
        <v>0</v>
      </c>
      <c r="AH237" s="34">
        <f>IFERROR(VLOOKUP(B237,'[1]1-BASE'!D$1:DA$65536,39,0),"")</f>
        <v>0</v>
      </c>
      <c r="AI237" s="34">
        <f>IFERROR(VLOOKUP(B237,'[1]1-BASE'!D$1:DA$65536,40,0),"")</f>
        <v>0</v>
      </c>
      <c r="AJ237" s="34">
        <f>IFERROR(VLOOKUP(B237,'[1]1-BASE'!D$1:DA$65536,41,0),"")</f>
        <v>0</v>
      </c>
      <c r="AK237" s="34">
        <f>IFERROR(VLOOKUP(B237,'[1]1-BASE'!D$1:DA$65536,42,0),"")</f>
        <v>0</v>
      </c>
      <c r="AL237" s="34">
        <f>IFERROR(VLOOKUP(B237,'[1]1-BASE'!D$1:DA$65536,43,0),"")</f>
        <v>0</v>
      </c>
      <c r="AM237" s="34">
        <f>IFERROR(VLOOKUP(B237,'[1]1-BASE'!D$1:DA$65536,44,0),"")</f>
        <v>0</v>
      </c>
      <c r="AN237" s="34">
        <f>IFERROR(VLOOKUP(B237,'[1]1-BASE'!D$1:DA$65536,45,0),"")</f>
        <v>0</v>
      </c>
      <c r="AO237" s="34">
        <f>IFERROR(VLOOKUP(B237,'[1]1-BASE'!D$1:DA$65536,46,0),"")</f>
        <v>0</v>
      </c>
      <c r="AP237" s="34">
        <f>IFERROR(VLOOKUP(B237,'[1]1-BASE'!D$1:DA$65536,47,0),"")</f>
        <v>0</v>
      </c>
      <c r="AQ237" s="34">
        <f>IFERROR(VLOOKUP(B237,'[1]1-BASE'!D$1:DA$65536,48,0),"")</f>
        <v>0</v>
      </c>
      <c r="AR237" s="34">
        <f>IFERROR(VLOOKUP(B237,'[1]1-BASE'!D$1:DA$65536,49,0),"")</f>
        <v>0</v>
      </c>
      <c r="AS237" s="34">
        <f>IFERROR(VLOOKUP(B237,'[1]1-BASE'!D$1:DA$65536,50,0),"")</f>
        <v>0</v>
      </c>
      <c r="AT237" s="34">
        <f>IFERROR(VLOOKUP(B237,'[1]1-BASE'!D$1:DA$65536,51,0),"")</f>
        <v>0</v>
      </c>
      <c r="AU237" s="34">
        <f>IFERROR(VLOOKUP(B237,'[1]1-BASE'!D$1:DA$65536,52,0),"")</f>
        <v>0</v>
      </c>
      <c r="AV237" s="34">
        <f>IFERROR(VLOOKUP(B237,'[1]1-BASE'!D$1:DA$65536,53,0),"")</f>
        <v>0</v>
      </c>
      <c r="AW237" s="34">
        <f>IFERROR(VLOOKUP(B237,'[1]1-BASE'!D$1:DA$65536,54,0),"")</f>
        <v>0</v>
      </c>
      <c r="AX237" s="34">
        <f>IFERROR(VLOOKUP(B237,'[1]1-BASE'!D$1:DA$65536,55,0),"")</f>
        <v>0</v>
      </c>
      <c r="AY237" s="34">
        <f>IFERROR(VLOOKUP(B237,'[1]1-BASE'!D$1:DA$65536,87,0),"")</f>
        <v>0</v>
      </c>
      <c r="AZ237" s="34">
        <f>IFERROR(VLOOKUP(B237,'[1]1-BASE'!D$1:DA$65536,86,0),"")</f>
        <v>0</v>
      </c>
      <c r="BA237" s="34">
        <f>IFERROR(VLOOKUP(B237,'[1]1-BASE'!D$1:DA$65536,76,0),"")</f>
        <v>0</v>
      </c>
      <c r="BB237" s="34">
        <f>IFERROR(VLOOKUP(B237,'[1]1-BASE'!D$1:DA$65536,77,0),"")</f>
        <v>0</v>
      </c>
      <c r="BC237" s="34">
        <f>IFERROR(VLOOKUP(B237,'[1]1-BASE'!D$1:DA$65536,78,0),"")</f>
        <v>0</v>
      </c>
      <c r="BD237" s="34">
        <f>IFERROR(VLOOKUP(B237,'[1]1-BASE'!D$1:DA$65536,79,0),"")</f>
        <v>0</v>
      </c>
      <c r="BE237" s="34">
        <f>IFERROR(VLOOKUP(B237,'[1]1-BASE'!D$1:DA$65536,80,0),"")</f>
        <v>0</v>
      </c>
      <c r="BF237" s="34">
        <f>IFERROR(VLOOKUP(B237,'[1]1-BASE'!D$1:DA$65536,83,0),"")</f>
        <v>0</v>
      </c>
      <c r="BG237" s="34">
        <f>IFERROR(VLOOKUP(B237,'[1]1-BASE'!D$1:DA$65536,84,0),"")</f>
        <v>0</v>
      </c>
      <c r="BH237" s="34">
        <f>IFERROR(VLOOKUP(B237,'[1]1-BASE'!D$1:DA$65536,81,0),"")</f>
        <v>0</v>
      </c>
      <c r="BI237" s="34">
        <f>IFERROR(VLOOKUP(B237,'[1]1-BASE'!D$1:DA$65536,85,0),"")</f>
        <v>0</v>
      </c>
      <c r="BJ237" s="34">
        <f>IFERROR(VLOOKUP(B237,'[1]1-BASE'!D$1:DA$65536,56,0),"")</f>
        <v>0</v>
      </c>
      <c r="BK237" s="34">
        <f>IFERROR(VLOOKUP(B237,'[1]1-BASE'!D$1:DA$65536,58,0),"")</f>
        <v>0</v>
      </c>
      <c r="BL237" s="34">
        <f>IFERROR(VLOOKUP(B237,'[1]1-BASE'!D$1:DA$65536,59,0),"")</f>
        <v>0</v>
      </c>
      <c r="BM237" s="34">
        <f>IFERROR(VLOOKUP(B237,'[1]1-BASE'!D$1:DA$65536,61,0),"")</f>
        <v>0</v>
      </c>
      <c r="BN237" s="34">
        <f>IFERROR(VLOOKUP(B237,'[1]1-BASE'!D$1:DA$65536,63,0),"")</f>
        <v>0</v>
      </c>
      <c r="BO237" s="34">
        <f>IFERROR(VLOOKUP(B237,'[1]1-BASE'!D$1:DA$65536,65,0),"")</f>
        <v>0</v>
      </c>
      <c r="BP237" s="34">
        <f>IFERROR(VLOOKUP(B237,'[1]1-BASE'!D$1:DA$65536,57,0),"")</f>
        <v>0</v>
      </c>
      <c r="BQ237" s="34">
        <f>IFERROR(VLOOKUP(B237,'[1]1-BASE'!D$1:DA$65536,60,0),"")</f>
        <v>0</v>
      </c>
      <c r="BR237" s="34">
        <f>IFERROR(VLOOKUP(B237,'[1]1-BASE'!D$1:DA$65536,62,0),"")</f>
        <v>0</v>
      </c>
      <c r="BS237" s="34">
        <f>IFERROR(VLOOKUP(B237,'[1]1-BASE'!D$1:DA$65536,64,0),"")</f>
        <v>0</v>
      </c>
      <c r="BT237" s="34">
        <f>IFERROR(VLOOKUP(B237,'[1]1-BASE'!D$1:DA$65536,66,0),"")</f>
        <v>0</v>
      </c>
      <c r="BU237" s="34">
        <f>IFERROR(VLOOKUP(B237,'[1]1-BASE'!D$1:DA$65536,67,0),"")</f>
        <v>0</v>
      </c>
      <c r="BV237" s="34">
        <f>IFERROR(VLOOKUP(B237,'[1]1-BASE'!D$1:DA$65536,68,0),"")</f>
        <v>0</v>
      </c>
      <c r="BW237" s="34">
        <f>IFERROR(VLOOKUP(B237,'[1]1-BASE'!D$1:DA$65536,69,0),"")</f>
        <v>0</v>
      </c>
      <c r="BX237" s="34">
        <f>IFERROR(VLOOKUP(B237,'[1]1-BASE'!D$1:DA$65536,70,0),"")</f>
        <v>11</v>
      </c>
      <c r="BY237" s="34">
        <f>IFERROR(VLOOKUP(B237,'[1]1-BASE'!D$1:DA$65536,71,0),"")</f>
        <v>0</v>
      </c>
      <c r="BZ237" s="34">
        <f>IFERROR(VLOOKUP(B237,'[1]1-BASE'!D$1:DA$65536,72,0),"")</f>
        <v>8</v>
      </c>
      <c r="CA237" s="34">
        <f>IFERROR(VLOOKUP(B237,'[1]1-BASE'!D$1:DA$65536,73,0),"")</f>
        <v>0</v>
      </c>
      <c r="CB237" s="34">
        <f>IFERROR(VLOOKUP(B237,'[1]1-BASE'!D$1:DA$65536,74,0),"")</f>
        <v>1</v>
      </c>
      <c r="CC237" s="34">
        <f>IFERROR(VLOOKUP(B237,'[1]1-BASE'!D$1:DA$65536,75,0),"")</f>
        <v>0</v>
      </c>
      <c r="CD237" s="34">
        <f>IFERROR(VLOOKUP(B237,'[1]1-BASE'!D$1:DA$65536,82,0),"")</f>
        <v>0</v>
      </c>
    </row>
    <row r="238" spans="1:82" s="35" customFormat="1" ht="75" customHeight="1">
      <c r="A238" s="27"/>
      <c r="B238" s="28" t="s">
        <v>341</v>
      </c>
      <c r="C238" s="29" t="str">
        <f>IFERROR(VLOOKUP(B238,'[1]1-BASE'!D$1:CB$65536,2,0),"")</f>
        <v>304PIZ0</v>
      </c>
      <c r="D238" s="29" t="str">
        <f>IFERROR(VLOOKUP(B238,'[1]1-BASE'!D$1:CB$65536,3,0),"")</f>
        <v>INDRO AUTH TEE</v>
      </c>
      <c r="E238" s="29" t="str">
        <f>IFERROR(VLOOKUP(B238,'[1]1-BASE'!D$1:CB$65536,4,0),"")</f>
        <v>917</v>
      </c>
      <c r="F238" s="29" t="str">
        <f>IFERROR(VLOOKUP(B238,'[1]1-BASE'!D$1:CB$65536,5,0),"")</f>
        <v>RED SCARLET</v>
      </c>
      <c r="G238" s="27" t="str">
        <f>IFERROR(VLOOKUP(B238,'[1]1-BASE'!D$1:CB$65536,15,0),"")</f>
        <v>ETE 2019</v>
      </c>
      <c r="H238" s="27" t="str">
        <f>IFERROR(VLOOKUP(B238,'[1]1-BASE'!D$1:CB$65536,17,0),"")</f>
        <v>MAN</v>
      </c>
      <c r="I238" s="30">
        <f>IFERROR(VLOOKUP(B238,'[1]1-BASE'!D$1:CB$65536,7,0),"")</f>
        <v>25</v>
      </c>
      <c r="J238" s="31">
        <f t="shared" si="8"/>
        <v>12.5</v>
      </c>
      <c r="K238" s="30">
        <f>IFERROR(VLOOKUP(B238,'[1]1-BASE'!D$1:CB$65536,8,0),"")</f>
        <v>0</v>
      </c>
      <c r="L238" s="31">
        <f t="shared" si="9"/>
        <v>0</v>
      </c>
      <c r="M238" s="29" t="str">
        <f>IFERROR(VLOOKUP(B238,'[1]1-BASE'!D$1:CB$65536,18,0),"")</f>
        <v>(vide)</v>
      </c>
      <c r="N238" s="32" t="str">
        <f>IFERROR(VLOOKUP(B238,'[1]1-BASE'!D$1:CB$65536,19,0),"")</f>
        <v>PCS</v>
      </c>
      <c r="O238" s="32">
        <f>IFERROR(VLOOKUP(B238,'[1]1-BASE'!D$1:CB$65536,20,0),"")</f>
        <v>53</v>
      </c>
      <c r="P238" s="33">
        <f>IFERROR(VLOOKUP(B238,'[1]1-BASE'!D$1:CB$65536,21,0),"")</f>
        <v>53</v>
      </c>
      <c r="Q238" s="34">
        <f>IFERROR(VLOOKUP(B238,'[1]1-BASE'!D$1:DA$65536,22,0),"")</f>
        <v>0</v>
      </c>
      <c r="R238" s="34">
        <f>IFERROR(VLOOKUP(B238,'[1]1-BASE'!D$1:DA$65536,23,0),"")</f>
        <v>0</v>
      </c>
      <c r="S238" s="34">
        <f>IFERROR(VLOOKUP(B238,'[1]1-BASE'!D$1:DA$65536,24,0),"")</f>
        <v>0</v>
      </c>
      <c r="T238" s="34">
        <f>IFERROR(VLOOKUP(B238,'[1]1-BASE'!D$1:DA$65536,25,0),"")</f>
        <v>0</v>
      </c>
      <c r="U238" s="34">
        <f>IFERROR(VLOOKUP(B238,'[1]1-BASE'!D$1:DA$65536,26,0),"")</f>
        <v>0</v>
      </c>
      <c r="V238" s="34">
        <f>IFERROR(VLOOKUP(B238,'[1]1-BASE'!D$1:DA$65536,27,0),"")</f>
        <v>0</v>
      </c>
      <c r="W238" s="34">
        <f>IFERROR(VLOOKUP(B238,'[1]1-BASE'!D$1:DA$65536,28,0),"")</f>
        <v>0</v>
      </c>
      <c r="X238" s="34">
        <f>IFERROR(VLOOKUP(B238,'[1]1-BASE'!D$1:DA$65536,29,0),"")</f>
        <v>0</v>
      </c>
      <c r="Y238" s="34">
        <f>IFERROR(VLOOKUP(B238,'[1]1-BASE'!D$1:DA$65536,30,0),"")</f>
        <v>0</v>
      </c>
      <c r="Z238" s="34">
        <f>IFERROR(VLOOKUP(B238,'[1]1-BASE'!D$1:DA$65536,31,0),"")</f>
        <v>0</v>
      </c>
      <c r="AA238" s="34">
        <f>IFERROR(VLOOKUP(B238,'[1]1-BASE'!D$1:DA$65536,32,0),"")</f>
        <v>0</v>
      </c>
      <c r="AB238" s="34">
        <f>IFERROR(VLOOKUP(B238,'[1]1-BASE'!D$1:DA$65536,33,0),"")</f>
        <v>0</v>
      </c>
      <c r="AC238" s="34">
        <f>IFERROR(VLOOKUP(B238,'[1]1-BASE'!D$1:DA$65536,34,0),"")</f>
        <v>0</v>
      </c>
      <c r="AD238" s="34">
        <f>IFERROR(VLOOKUP(B238,'[1]1-BASE'!D$1:DA$65536,35,0),"")</f>
        <v>0</v>
      </c>
      <c r="AE238" s="34">
        <f>IFERROR(VLOOKUP(B238,'[1]1-BASE'!D$1:DA$65536,36,0),"")</f>
        <v>0</v>
      </c>
      <c r="AF238" s="34">
        <f>IFERROR(VLOOKUP(B238,'[1]1-BASE'!D$1:DA$65536,37,0),"")</f>
        <v>0</v>
      </c>
      <c r="AG238" s="34">
        <f>IFERROR(VLOOKUP(B238,'[1]1-BASE'!D$1:DA$65536,38,0),"")</f>
        <v>0</v>
      </c>
      <c r="AH238" s="34">
        <f>IFERROR(VLOOKUP(B238,'[1]1-BASE'!D$1:DA$65536,39,0),"")</f>
        <v>0</v>
      </c>
      <c r="AI238" s="34">
        <f>IFERROR(VLOOKUP(B238,'[1]1-BASE'!D$1:DA$65536,40,0),"")</f>
        <v>0</v>
      </c>
      <c r="AJ238" s="34">
        <f>IFERROR(VLOOKUP(B238,'[1]1-BASE'!D$1:DA$65536,41,0),"")</f>
        <v>0</v>
      </c>
      <c r="AK238" s="34">
        <f>IFERROR(VLOOKUP(B238,'[1]1-BASE'!D$1:DA$65536,42,0),"")</f>
        <v>0</v>
      </c>
      <c r="AL238" s="34">
        <f>IFERROR(VLOOKUP(B238,'[1]1-BASE'!D$1:DA$65536,43,0),"")</f>
        <v>0</v>
      </c>
      <c r="AM238" s="34">
        <f>IFERROR(VLOOKUP(B238,'[1]1-BASE'!D$1:DA$65536,44,0),"")</f>
        <v>0</v>
      </c>
      <c r="AN238" s="34">
        <f>IFERROR(VLOOKUP(B238,'[1]1-BASE'!D$1:DA$65536,45,0),"")</f>
        <v>0</v>
      </c>
      <c r="AO238" s="34">
        <f>IFERROR(VLOOKUP(B238,'[1]1-BASE'!D$1:DA$65536,46,0),"")</f>
        <v>0</v>
      </c>
      <c r="AP238" s="34">
        <f>IFERROR(VLOOKUP(B238,'[1]1-BASE'!D$1:DA$65536,47,0),"")</f>
        <v>0</v>
      </c>
      <c r="AQ238" s="34">
        <f>IFERROR(VLOOKUP(B238,'[1]1-BASE'!D$1:DA$65536,48,0),"")</f>
        <v>0</v>
      </c>
      <c r="AR238" s="34">
        <f>IFERROR(VLOOKUP(B238,'[1]1-BASE'!D$1:DA$65536,49,0),"")</f>
        <v>0</v>
      </c>
      <c r="AS238" s="34">
        <f>IFERROR(VLOOKUP(B238,'[1]1-BASE'!D$1:DA$65536,50,0),"")</f>
        <v>0</v>
      </c>
      <c r="AT238" s="34">
        <f>IFERROR(VLOOKUP(B238,'[1]1-BASE'!D$1:DA$65536,51,0),"")</f>
        <v>0</v>
      </c>
      <c r="AU238" s="34">
        <f>IFERROR(VLOOKUP(B238,'[1]1-BASE'!D$1:DA$65536,52,0),"")</f>
        <v>0</v>
      </c>
      <c r="AV238" s="34">
        <f>IFERROR(VLOOKUP(B238,'[1]1-BASE'!D$1:DA$65536,53,0),"")</f>
        <v>0</v>
      </c>
      <c r="AW238" s="34">
        <f>IFERROR(VLOOKUP(B238,'[1]1-BASE'!D$1:DA$65536,54,0),"")</f>
        <v>0</v>
      </c>
      <c r="AX238" s="34">
        <f>IFERROR(VLOOKUP(B238,'[1]1-BASE'!D$1:DA$65536,55,0),"")</f>
        <v>0</v>
      </c>
      <c r="AY238" s="34">
        <f>IFERROR(VLOOKUP(B238,'[1]1-BASE'!D$1:DA$65536,87,0),"")</f>
        <v>0</v>
      </c>
      <c r="AZ238" s="34">
        <f>IFERROR(VLOOKUP(B238,'[1]1-BASE'!D$1:DA$65536,86,0),"")</f>
        <v>0</v>
      </c>
      <c r="BA238" s="34">
        <f>IFERROR(VLOOKUP(B238,'[1]1-BASE'!D$1:DA$65536,76,0),"")</f>
        <v>0</v>
      </c>
      <c r="BB238" s="34">
        <f>IFERROR(VLOOKUP(B238,'[1]1-BASE'!D$1:DA$65536,77,0),"")</f>
        <v>0</v>
      </c>
      <c r="BC238" s="34">
        <f>IFERROR(VLOOKUP(B238,'[1]1-BASE'!D$1:DA$65536,78,0),"")</f>
        <v>0</v>
      </c>
      <c r="BD238" s="34">
        <f>IFERROR(VLOOKUP(B238,'[1]1-BASE'!D$1:DA$65536,79,0),"")</f>
        <v>0</v>
      </c>
      <c r="BE238" s="34">
        <f>IFERROR(VLOOKUP(B238,'[1]1-BASE'!D$1:DA$65536,80,0),"")</f>
        <v>0</v>
      </c>
      <c r="BF238" s="34">
        <f>IFERROR(VLOOKUP(B238,'[1]1-BASE'!D$1:DA$65536,83,0),"")</f>
        <v>0</v>
      </c>
      <c r="BG238" s="34">
        <f>IFERROR(VLOOKUP(B238,'[1]1-BASE'!D$1:DA$65536,84,0),"")</f>
        <v>0</v>
      </c>
      <c r="BH238" s="34">
        <f>IFERROR(VLOOKUP(B238,'[1]1-BASE'!D$1:DA$65536,81,0),"")</f>
        <v>0</v>
      </c>
      <c r="BI238" s="34">
        <f>IFERROR(VLOOKUP(B238,'[1]1-BASE'!D$1:DA$65536,85,0),"")</f>
        <v>0</v>
      </c>
      <c r="BJ238" s="34">
        <f>IFERROR(VLOOKUP(B238,'[1]1-BASE'!D$1:DA$65536,56,0),"")</f>
        <v>0</v>
      </c>
      <c r="BK238" s="34">
        <f>IFERROR(VLOOKUP(B238,'[1]1-BASE'!D$1:DA$65536,58,0),"")</f>
        <v>0</v>
      </c>
      <c r="BL238" s="34">
        <f>IFERROR(VLOOKUP(B238,'[1]1-BASE'!D$1:DA$65536,59,0),"")</f>
        <v>0</v>
      </c>
      <c r="BM238" s="34">
        <f>IFERROR(VLOOKUP(B238,'[1]1-BASE'!D$1:DA$65536,61,0),"")</f>
        <v>0</v>
      </c>
      <c r="BN238" s="34">
        <f>IFERROR(VLOOKUP(B238,'[1]1-BASE'!D$1:DA$65536,63,0),"")</f>
        <v>0</v>
      </c>
      <c r="BO238" s="34">
        <f>IFERROR(VLOOKUP(B238,'[1]1-BASE'!D$1:DA$65536,65,0),"")</f>
        <v>0</v>
      </c>
      <c r="BP238" s="34">
        <f>IFERROR(VLOOKUP(B238,'[1]1-BASE'!D$1:DA$65536,57,0),"")</f>
        <v>0</v>
      </c>
      <c r="BQ238" s="34">
        <f>IFERROR(VLOOKUP(B238,'[1]1-BASE'!D$1:DA$65536,60,0),"")</f>
        <v>0</v>
      </c>
      <c r="BR238" s="34">
        <f>IFERROR(VLOOKUP(B238,'[1]1-BASE'!D$1:DA$65536,62,0),"")</f>
        <v>0</v>
      </c>
      <c r="BS238" s="34">
        <f>IFERROR(VLOOKUP(B238,'[1]1-BASE'!D$1:DA$65536,64,0),"")</f>
        <v>0</v>
      </c>
      <c r="BT238" s="34">
        <f>IFERROR(VLOOKUP(B238,'[1]1-BASE'!D$1:DA$65536,66,0),"")</f>
        <v>0</v>
      </c>
      <c r="BU238" s="34">
        <f>IFERROR(VLOOKUP(B238,'[1]1-BASE'!D$1:DA$65536,67,0),"")</f>
        <v>0</v>
      </c>
      <c r="BV238" s="34">
        <f>IFERROR(VLOOKUP(B238,'[1]1-BASE'!D$1:DA$65536,68,0),"")</f>
        <v>0</v>
      </c>
      <c r="BW238" s="34">
        <f>IFERROR(VLOOKUP(B238,'[1]1-BASE'!D$1:DA$65536,69,0),"")</f>
        <v>7</v>
      </c>
      <c r="BX238" s="34">
        <f>IFERROR(VLOOKUP(B238,'[1]1-BASE'!D$1:DA$65536,70,0),"")</f>
        <v>11</v>
      </c>
      <c r="BY238" s="34">
        <f>IFERROR(VLOOKUP(B238,'[1]1-BASE'!D$1:DA$65536,71,0),"")</f>
        <v>8</v>
      </c>
      <c r="BZ238" s="34">
        <f>IFERROR(VLOOKUP(B238,'[1]1-BASE'!D$1:DA$65536,72,0),"")</f>
        <v>10</v>
      </c>
      <c r="CA238" s="34">
        <f>IFERROR(VLOOKUP(B238,'[1]1-BASE'!D$1:DA$65536,73,0),"")</f>
        <v>10</v>
      </c>
      <c r="CB238" s="34">
        <f>IFERROR(VLOOKUP(B238,'[1]1-BASE'!D$1:DA$65536,74,0),"")</f>
        <v>7</v>
      </c>
      <c r="CC238" s="34">
        <f>IFERROR(VLOOKUP(B238,'[1]1-BASE'!D$1:DA$65536,75,0),"")</f>
        <v>0</v>
      </c>
      <c r="CD238" s="34">
        <f>IFERROR(VLOOKUP(B238,'[1]1-BASE'!D$1:DA$65536,82,0),"")</f>
        <v>0</v>
      </c>
    </row>
    <row r="239" spans="1:82" s="35" customFormat="1" ht="75" customHeight="1">
      <c r="A239" s="27"/>
      <c r="B239" s="28" t="s">
        <v>342</v>
      </c>
      <c r="C239" s="29" t="str">
        <f>IFERROR(VLOOKUP(B239,'[1]1-BASE'!D$1:CB$65536,2,0),"")</f>
        <v>304PIZ0</v>
      </c>
      <c r="D239" s="29" t="str">
        <f>IFERROR(VLOOKUP(B239,'[1]1-BASE'!D$1:CB$65536,3,0),"")</f>
        <v>INDRO AUTH TEE</v>
      </c>
      <c r="E239" s="29" t="str">
        <f>IFERROR(VLOOKUP(B239,'[1]1-BASE'!D$1:CB$65536,4,0),"")</f>
        <v>918</v>
      </c>
      <c r="F239" s="29" t="str">
        <f>IFERROR(VLOOKUP(B239,'[1]1-BASE'!D$1:CB$65536,5,0),"")</f>
        <v>BLUE NAVY</v>
      </c>
      <c r="G239" s="27" t="str">
        <f>IFERROR(VLOOKUP(B239,'[1]1-BASE'!D$1:CB$65536,15,0),"")</f>
        <v>ETE 2019</v>
      </c>
      <c r="H239" s="27" t="str">
        <f>IFERROR(VLOOKUP(B239,'[1]1-BASE'!D$1:CB$65536,17,0),"")</f>
        <v>MAN</v>
      </c>
      <c r="I239" s="30">
        <f>IFERROR(VLOOKUP(B239,'[1]1-BASE'!D$1:CB$65536,7,0),"")</f>
        <v>25</v>
      </c>
      <c r="J239" s="31">
        <f t="shared" si="8"/>
        <v>12.5</v>
      </c>
      <c r="K239" s="30">
        <f>IFERROR(VLOOKUP(B239,'[1]1-BASE'!D$1:CB$65536,8,0),"")</f>
        <v>0</v>
      </c>
      <c r="L239" s="31">
        <f t="shared" si="9"/>
        <v>0</v>
      </c>
      <c r="M239" s="29" t="str">
        <f>IFERROR(VLOOKUP(B239,'[1]1-BASE'!D$1:CB$65536,18,0),"")</f>
        <v>(vide)</v>
      </c>
      <c r="N239" s="32" t="str">
        <f>IFERROR(VLOOKUP(B239,'[1]1-BASE'!D$1:CB$65536,19,0),"")</f>
        <v>PCS</v>
      </c>
      <c r="O239" s="32">
        <f>IFERROR(VLOOKUP(B239,'[1]1-BASE'!D$1:CB$65536,20,0),"")</f>
        <v>51</v>
      </c>
      <c r="P239" s="33">
        <f>IFERROR(VLOOKUP(B239,'[1]1-BASE'!D$1:CB$65536,21,0),"")</f>
        <v>51</v>
      </c>
      <c r="Q239" s="34">
        <f>IFERROR(VLOOKUP(B239,'[1]1-BASE'!D$1:DA$65536,22,0),"")</f>
        <v>0</v>
      </c>
      <c r="R239" s="34">
        <f>IFERROR(VLOOKUP(B239,'[1]1-BASE'!D$1:DA$65536,23,0),"")</f>
        <v>0</v>
      </c>
      <c r="S239" s="34">
        <f>IFERROR(VLOOKUP(B239,'[1]1-BASE'!D$1:DA$65536,24,0),"")</f>
        <v>0</v>
      </c>
      <c r="T239" s="34">
        <f>IFERROR(VLOOKUP(B239,'[1]1-BASE'!D$1:DA$65536,25,0),"")</f>
        <v>0</v>
      </c>
      <c r="U239" s="34">
        <f>IFERROR(VLOOKUP(B239,'[1]1-BASE'!D$1:DA$65536,26,0),"")</f>
        <v>0</v>
      </c>
      <c r="V239" s="34">
        <f>IFERROR(VLOOKUP(B239,'[1]1-BASE'!D$1:DA$65536,27,0),"")</f>
        <v>0</v>
      </c>
      <c r="W239" s="34">
        <f>IFERROR(VLOOKUP(B239,'[1]1-BASE'!D$1:DA$65536,28,0),"")</f>
        <v>0</v>
      </c>
      <c r="X239" s="34">
        <f>IFERROR(VLOOKUP(B239,'[1]1-BASE'!D$1:DA$65536,29,0),"")</f>
        <v>0</v>
      </c>
      <c r="Y239" s="34">
        <f>IFERROR(VLOOKUP(B239,'[1]1-BASE'!D$1:DA$65536,30,0),"")</f>
        <v>0</v>
      </c>
      <c r="Z239" s="34">
        <f>IFERROR(VLOOKUP(B239,'[1]1-BASE'!D$1:DA$65536,31,0),"")</f>
        <v>0</v>
      </c>
      <c r="AA239" s="34">
        <f>IFERROR(VLOOKUP(B239,'[1]1-BASE'!D$1:DA$65536,32,0),"")</f>
        <v>0</v>
      </c>
      <c r="AB239" s="34">
        <f>IFERROR(VLOOKUP(B239,'[1]1-BASE'!D$1:DA$65536,33,0),"")</f>
        <v>0</v>
      </c>
      <c r="AC239" s="34">
        <f>IFERROR(VLOOKUP(B239,'[1]1-BASE'!D$1:DA$65536,34,0),"")</f>
        <v>0</v>
      </c>
      <c r="AD239" s="34">
        <f>IFERROR(VLOOKUP(B239,'[1]1-BASE'!D$1:DA$65536,35,0),"")</f>
        <v>0</v>
      </c>
      <c r="AE239" s="34">
        <f>IFERROR(VLOOKUP(B239,'[1]1-BASE'!D$1:DA$65536,36,0),"")</f>
        <v>0</v>
      </c>
      <c r="AF239" s="34">
        <f>IFERROR(VLOOKUP(B239,'[1]1-BASE'!D$1:DA$65536,37,0),"")</f>
        <v>0</v>
      </c>
      <c r="AG239" s="34">
        <f>IFERROR(VLOOKUP(B239,'[1]1-BASE'!D$1:DA$65536,38,0),"")</f>
        <v>0</v>
      </c>
      <c r="AH239" s="34">
        <f>IFERROR(VLOOKUP(B239,'[1]1-BASE'!D$1:DA$65536,39,0),"")</f>
        <v>0</v>
      </c>
      <c r="AI239" s="34">
        <f>IFERROR(VLOOKUP(B239,'[1]1-BASE'!D$1:DA$65536,40,0),"")</f>
        <v>0</v>
      </c>
      <c r="AJ239" s="34">
        <f>IFERROR(VLOOKUP(B239,'[1]1-BASE'!D$1:DA$65536,41,0),"")</f>
        <v>0</v>
      </c>
      <c r="AK239" s="34">
        <f>IFERROR(VLOOKUP(B239,'[1]1-BASE'!D$1:DA$65536,42,0),"")</f>
        <v>0</v>
      </c>
      <c r="AL239" s="34">
        <f>IFERROR(VLOOKUP(B239,'[1]1-BASE'!D$1:DA$65536,43,0),"")</f>
        <v>0</v>
      </c>
      <c r="AM239" s="34">
        <f>IFERROR(VLOOKUP(B239,'[1]1-BASE'!D$1:DA$65536,44,0),"")</f>
        <v>0</v>
      </c>
      <c r="AN239" s="34">
        <f>IFERROR(VLOOKUP(B239,'[1]1-BASE'!D$1:DA$65536,45,0),"")</f>
        <v>0</v>
      </c>
      <c r="AO239" s="34">
        <f>IFERROR(VLOOKUP(B239,'[1]1-BASE'!D$1:DA$65536,46,0),"")</f>
        <v>0</v>
      </c>
      <c r="AP239" s="34">
        <f>IFERROR(VLOOKUP(B239,'[1]1-BASE'!D$1:DA$65536,47,0),"")</f>
        <v>0</v>
      </c>
      <c r="AQ239" s="34">
        <f>IFERROR(VLOOKUP(B239,'[1]1-BASE'!D$1:DA$65536,48,0),"")</f>
        <v>0</v>
      </c>
      <c r="AR239" s="34">
        <f>IFERROR(VLOOKUP(B239,'[1]1-BASE'!D$1:DA$65536,49,0),"")</f>
        <v>0</v>
      </c>
      <c r="AS239" s="34">
        <f>IFERROR(VLOOKUP(B239,'[1]1-BASE'!D$1:DA$65536,50,0),"")</f>
        <v>0</v>
      </c>
      <c r="AT239" s="34">
        <f>IFERROR(VLOOKUP(B239,'[1]1-BASE'!D$1:DA$65536,51,0),"")</f>
        <v>0</v>
      </c>
      <c r="AU239" s="34">
        <f>IFERROR(VLOOKUP(B239,'[1]1-BASE'!D$1:DA$65536,52,0),"")</f>
        <v>0</v>
      </c>
      <c r="AV239" s="34">
        <f>IFERROR(VLOOKUP(B239,'[1]1-BASE'!D$1:DA$65536,53,0),"")</f>
        <v>0</v>
      </c>
      <c r="AW239" s="34">
        <f>IFERROR(VLOOKUP(B239,'[1]1-BASE'!D$1:DA$65536,54,0),"")</f>
        <v>0</v>
      </c>
      <c r="AX239" s="34">
        <f>IFERROR(VLOOKUP(B239,'[1]1-BASE'!D$1:DA$65536,55,0),"")</f>
        <v>0</v>
      </c>
      <c r="AY239" s="34">
        <f>IFERROR(VLOOKUP(B239,'[1]1-BASE'!D$1:DA$65536,87,0),"")</f>
        <v>0</v>
      </c>
      <c r="AZ239" s="34">
        <f>IFERROR(VLOOKUP(B239,'[1]1-BASE'!D$1:DA$65536,86,0),"")</f>
        <v>0</v>
      </c>
      <c r="BA239" s="34">
        <f>IFERROR(VLOOKUP(B239,'[1]1-BASE'!D$1:DA$65536,76,0),"")</f>
        <v>0</v>
      </c>
      <c r="BB239" s="34">
        <f>IFERROR(VLOOKUP(B239,'[1]1-BASE'!D$1:DA$65536,77,0),"")</f>
        <v>0</v>
      </c>
      <c r="BC239" s="34">
        <f>IFERROR(VLOOKUP(B239,'[1]1-BASE'!D$1:DA$65536,78,0),"")</f>
        <v>0</v>
      </c>
      <c r="BD239" s="34">
        <f>IFERROR(VLOOKUP(B239,'[1]1-BASE'!D$1:DA$65536,79,0),"")</f>
        <v>0</v>
      </c>
      <c r="BE239" s="34">
        <f>IFERROR(VLOOKUP(B239,'[1]1-BASE'!D$1:DA$65536,80,0),"")</f>
        <v>0</v>
      </c>
      <c r="BF239" s="34">
        <f>IFERROR(VLOOKUP(B239,'[1]1-BASE'!D$1:DA$65536,83,0),"")</f>
        <v>0</v>
      </c>
      <c r="BG239" s="34">
        <f>IFERROR(VLOOKUP(B239,'[1]1-BASE'!D$1:DA$65536,84,0),"")</f>
        <v>0</v>
      </c>
      <c r="BH239" s="34">
        <f>IFERROR(VLOOKUP(B239,'[1]1-BASE'!D$1:DA$65536,81,0),"")</f>
        <v>0</v>
      </c>
      <c r="BI239" s="34">
        <f>IFERROR(VLOOKUP(B239,'[1]1-BASE'!D$1:DA$65536,85,0),"")</f>
        <v>0</v>
      </c>
      <c r="BJ239" s="34">
        <f>IFERROR(VLOOKUP(B239,'[1]1-BASE'!D$1:DA$65536,56,0),"")</f>
        <v>0</v>
      </c>
      <c r="BK239" s="34">
        <f>IFERROR(VLOOKUP(B239,'[1]1-BASE'!D$1:DA$65536,58,0),"")</f>
        <v>0</v>
      </c>
      <c r="BL239" s="34">
        <f>IFERROR(VLOOKUP(B239,'[1]1-BASE'!D$1:DA$65536,59,0),"")</f>
        <v>0</v>
      </c>
      <c r="BM239" s="34">
        <f>IFERROR(VLOOKUP(B239,'[1]1-BASE'!D$1:DA$65536,61,0),"")</f>
        <v>0</v>
      </c>
      <c r="BN239" s="34">
        <f>IFERROR(VLOOKUP(B239,'[1]1-BASE'!D$1:DA$65536,63,0),"")</f>
        <v>0</v>
      </c>
      <c r="BO239" s="34">
        <f>IFERROR(VLOOKUP(B239,'[1]1-BASE'!D$1:DA$65536,65,0),"")</f>
        <v>0</v>
      </c>
      <c r="BP239" s="34">
        <f>IFERROR(VLOOKUP(B239,'[1]1-BASE'!D$1:DA$65536,57,0),"")</f>
        <v>0</v>
      </c>
      <c r="BQ239" s="34">
        <f>IFERROR(VLOOKUP(B239,'[1]1-BASE'!D$1:DA$65536,60,0),"")</f>
        <v>0</v>
      </c>
      <c r="BR239" s="34">
        <f>IFERROR(VLOOKUP(B239,'[1]1-BASE'!D$1:DA$65536,62,0),"")</f>
        <v>0</v>
      </c>
      <c r="BS239" s="34">
        <f>IFERROR(VLOOKUP(B239,'[1]1-BASE'!D$1:DA$65536,64,0),"")</f>
        <v>0</v>
      </c>
      <c r="BT239" s="34">
        <f>IFERROR(VLOOKUP(B239,'[1]1-BASE'!D$1:DA$65536,66,0),"")</f>
        <v>0</v>
      </c>
      <c r="BU239" s="34">
        <f>IFERROR(VLOOKUP(B239,'[1]1-BASE'!D$1:DA$65536,67,0),"")</f>
        <v>0</v>
      </c>
      <c r="BV239" s="34">
        <f>IFERROR(VLOOKUP(B239,'[1]1-BASE'!D$1:DA$65536,68,0),"")</f>
        <v>0</v>
      </c>
      <c r="BW239" s="34">
        <f>IFERROR(VLOOKUP(B239,'[1]1-BASE'!D$1:DA$65536,69,0),"")</f>
        <v>7</v>
      </c>
      <c r="BX239" s="34">
        <f>IFERROR(VLOOKUP(B239,'[1]1-BASE'!D$1:DA$65536,70,0),"")</f>
        <v>13</v>
      </c>
      <c r="BY239" s="34">
        <f>IFERROR(VLOOKUP(B239,'[1]1-BASE'!D$1:DA$65536,71,0),"")</f>
        <v>14</v>
      </c>
      <c r="BZ239" s="34">
        <f>IFERROR(VLOOKUP(B239,'[1]1-BASE'!D$1:DA$65536,72,0),"")</f>
        <v>4</v>
      </c>
      <c r="CA239" s="34">
        <f>IFERROR(VLOOKUP(B239,'[1]1-BASE'!D$1:DA$65536,73,0),"")</f>
        <v>6</v>
      </c>
      <c r="CB239" s="34">
        <f>IFERROR(VLOOKUP(B239,'[1]1-BASE'!D$1:DA$65536,74,0),"")</f>
        <v>7</v>
      </c>
      <c r="CC239" s="34">
        <f>IFERROR(VLOOKUP(B239,'[1]1-BASE'!D$1:DA$65536,75,0),"")</f>
        <v>0</v>
      </c>
      <c r="CD239" s="34">
        <f>IFERROR(VLOOKUP(B239,'[1]1-BASE'!D$1:DA$65536,82,0),"")</f>
        <v>0</v>
      </c>
    </row>
    <row r="240" spans="1:82" s="35" customFormat="1" ht="75" customHeight="1">
      <c r="A240" s="27"/>
      <c r="B240" s="28" t="s">
        <v>343</v>
      </c>
      <c r="C240" s="29" t="str">
        <f>IFERROR(VLOOKUP(B240,'[1]1-BASE'!D$1:CB$65536,2,0),"")</f>
        <v>304PIZ0</v>
      </c>
      <c r="D240" s="29" t="str">
        <f>IFERROR(VLOOKUP(B240,'[1]1-BASE'!D$1:CB$65536,3,0),"")</f>
        <v>INDRO AUTH TEE</v>
      </c>
      <c r="E240" s="29" t="str">
        <f>IFERROR(VLOOKUP(B240,'[1]1-BASE'!D$1:CB$65536,4,0),"")</f>
        <v>919</v>
      </c>
      <c r="F240" s="29" t="str">
        <f>IFERROR(VLOOKUP(B240,'[1]1-BASE'!D$1:CB$65536,5,0),"")</f>
        <v>BLUE ROYAL</v>
      </c>
      <c r="G240" s="27" t="str">
        <f>IFERROR(VLOOKUP(B240,'[1]1-BASE'!D$1:CB$65536,15,0),"")</f>
        <v>ETE 2019</v>
      </c>
      <c r="H240" s="27" t="str">
        <f>IFERROR(VLOOKUP(B240,'[1]1-BASE'!D$1:CB$65536,17,0),"")</f>
        <v>MAN</v>
      </c>
      <c r="I240" s="30">
        <f>IFERROR(VLOOKUP(B240,'[1]1-BASE'!D$1:CB$65536,7,0),"")</f>
        <v>25</v>
      </c>
      <c r="J240" s="31">
        <f t="shared" si="8"/>
        <v>12.5</v>
      </c>
      <c r="K240" s="30">
        <f>IFERROR(VLOOKUP(B240,'[1]1-BASE'!D$1:CB$65536,8,0),"")</f>
        <v>0</v>
      </c>
      <c r="L240" s="31">
        <f t="shared" si="9"/>
        <v>0</v>
      </c>
      <c r="M240" s="29" t="str">
        <f>IFERROR(VLOOKUP(B240,'[1]1-BASE'!D$1:CB$65536,18,0),"")</f>
        <v>(vide)</v>
      </c>
      <c r="N240" s="32" t="str">
        <f>IFERROR(VLOOKUP(B240,'[1]1-BASE'!D$1:CB$65536,19,0),"")</f>
        <v>PCS</v>
      </c>
      <c r="O240" s="32">
        <f>IFERROR(VLOOKUP(B240,'[1]1-BASE'!D$1:CB$65536,20,0),"")</f>
        <v>18</v>
      </c>
      <c r="P240" s="33">
        <f>IFERROR(VLOOKUP(B240,'[1]1-BASE'!D$1:CB$65536,21,0),"")</f>
        <v>18</v>
      </c>
      <c r="Q240" s="34">
        <f>IFERROR(VLOOKUP(B240,'[1]1-BASE'!D$1:DA$65536,22,0),"")</f>
        <v>0</v>
      </c>
      <c r="R240" s="34">
        <f>IFERROR(VLOOKUP(B240,'[1]1-BASE'!D$1:DA$65536,23,0),"")</f>
        <v>0</v>
      </c>
      <c r="S240" s="34">
        <f>IFERROR(VLOOKUP(B240,'[1]1-BASE'!D$1:DA$65536,24,0),"")</f>
        <v>0</v>
      </c>
      <c r="T240" s="34">
        <f>IFERROR(VLOOKUP(B240,'[1]1-BASE'!D$1:DA$65536,25,0),"")</f>
        <v>0</v>
      </c>
      <c r="U240" s="34">
        <f>IFERROR(VLOOKUP(B240,'[1]1-BASE'!D$1:DA$65536,26,0),"")</f>
        <v>0</v>
      </c>
      <c r="V240" s="34">
        <f>IFERROR(VLOOKUP(B240,'[1]1-BASE'!D$1:DA$65536,27,0),"")</f>
        <v>0</v>
      </c>
      <c r="W240" s="34">
        <f>IFERROR(VLOOKUP(B240,'[1]1-BASE'!D$1:DA$65536,28,0),"")</f>
        <v>0</v>
      </c>
      <c r="X240" s="34">
        <f>IFERROR(VLOOKUP(B240,'[1]1-BASE'!D$1:DA$65536,29,0),"")</f>
        <v>0</v>
      </c>
      <c r="Y240" s="34">
        <f>IFERROR(VLOOKUP(B240,'[1]1-BASE'!D$1:DA$65536,30,0),"")</f>
        <v>0</v>
      </c>
      <c r="Z240" s="34">
        <f>IFERROR(VLOOKUP(B240,'[1]1-BASE'!D$1:DA$65536,31,0),"")</f>
        <v>0</v>
      </c>
      <c r="AA240" s="34">
        <f>IFERROR(VLOOKUP(B240,'[1]1-BASE'!D$1:DA$65536,32,0),"")</f>
        <v>0</v>
      </c>
      <c r="AB240" s="34">
        <f>IFERROR(VLOOKUP(B240,'[1]1-BASE'!D$1:DA$65536,33,0),"")</f>
        <v>0</v>
      </c>
      <c r="AC240" s="34">
        <f>IFERROR(VLOOKUP(B240,'[1]1-BASE'!D$1:DA$65536,34,0),"")</f>
        <v>0</v>
      </c>
      <c r="AD240" s="34">
        <f>IFERROR(VLOOKUP(B240,'[1]1-BASE'!D$1:DA$65536,35,0),"")</f>
        <v>0</v>
      </c>
      <c r="AE240" s="34">
        <f>IFERROR(VLOOKUP(B240,'[1]1-BASE'!D$1:DA$65536,36,0),"")</f>
        <v>0</v>
      </c>
      <c r="AF240" s="34">
        <f>IFERROR(VLOOKUP(B240,'[1]1-BASE'!D$1:DA$65536,37,0),"")</f>
        <v>0</v>
      </c>
      <c r="AG240" s="34">
        <f>IFERROR(VLOOKUP(B240,'[1]1-BASE'!D$1:DA$65536,38,0),"")</f>
        <v>0</v>
      </c>
      <c r="AH240" s="34">
        <f>IFERROR(VLOOKUP(B240,'[1]1-BASE'!D$1:DA$65536,39,0),"")</f>
        <v>0</v>
      </c>
      <c r="AI240" s="34">
        <f>IFERROR(VLOOKUP(B240,'[1]1-BASE'!D$1:DA$65536,40,0),"")</f>
        <v>0</v>
      </c>
      <c r="AJ240" s="34">
        <f>IFERROR(VLOOKUP(B240,'[1]1-BASE'!D$1:DA$65536,41,0),"")</f>
        <v>0</v>
      </c>
      <c r="AK240" s="34">
        <f>IFERROR(VLOOKUP(B240,'[1]1-BASE'!D$1:DA$65536,42,0),"")</f>
        <v>0</v>
      </c>
      <c r="AL240" s="34">
        <f>IFERROR(VLOOKUP(B240,'[1]1-BASE'!D$1:DA$65536,43,0),"")</f>
        <v>0</v>
      </c>
      <c r="AM240" s="34">
        <f>IFERROR(VLOOKUP(B240,'[1]1-BASE'!D$1:DA$65536,44,0),"")</f>
        <v>0</v>
      </c>
      <c r="AN240" s="34">
        <f>IFERROR(VLOOKUP(B240,'[1]1-BASE'!D$1:DA$65536,45,0),"")</f>
        <v>0</v>
      </c>
      <c r="AO240" s="34">
        <f>IFERROR(VLOOKUP(B240,'[1]1-BASE'!D$1:DA$65536,46,0),"")</f>
        <v>0</v>
      </c>
      <c r="AP240" s="34">
        <f>IFERROR(VLOOKUP(B240,'[1]1-BASE'!D$1:DA$65536,47,0),"")</f>
        <v>0</v>
      </c>
      <c r="AQ240" s="34">
        <f>IFERROR(VLOOKUP(B240,'[1]1-BASE'!D$1:DA$65536,48,0),"")</f>
        <v>0</v>
      </c>
      <c r="AR240" s="34">
        <f>IFERROR(VLOOKUP(B240,'[1]1-BASE'!D$1:DA$65536,49,0),"")</f>
        <v>0</v>
      </c>
      <c r="AS240" s="34">
        <f>IFERROR(VLOOKUP(B240,'[1]1-BASE'!D$1:DA$65536,50,0),"")</f>
        <v>0</v>
      </c>
      <c r="AT240" s="34">
        <f>IFERROR(VLOOKUP(B240,'[1]1-BASE'!D$1:DA$65536,51,0),"")</f>
        <v>0</v>
      </c>
      <c r="AU240" s="34">
        <f>IFERROR(VLOOKUP(B240,'[1]1-BASE'!D$1:DA$65536,52,0),"")</f>
        <v>0</v>
      </c>
      <c r="AV240" s="34">
        <f>IFERROR(VLOOKUP(B240,'[1]1-BASE'!D$1:DA$65536,53,0),"")</f>
        <v>0</v>
      </c>
      <c r="AW240" s="34">
        <f>IFERROR(VLOOKUP(B240,'[1]1-BASE'!D$1:DA$65536,54,0),"")</f>
        <v>0</v>
      </c>
      <c r="AX240" s="34">
        <f>IFERROR(VLOOKUP(B240,'[1]1-BASE'!D$1:DA$65536,55,0),"")</f>
        <v>0</v>
      </c>
      <c r="AY240" s="34">
        <f>IFERROR(VLOOKUP(B240,'[1]1-BASE'!D$1:DA$65536,87,0),"")</f>
        <v>0</v>
      </c>
      <c r="AZ240" s="34">
        <f>IFERROR(VLOOKUP(B240,'[1]1-BASE'!D$1:DA$65536,86,0),"")</f>
        <v>0</v>
      </c>
      <c r="BA240" s="34">
        <f>IFERROR(VLOOKUP(B240,'[1]1-BASE'!D$1:DA$65536,76,0),"")</f>
        <v>0</v>
      </c>
      <c r="BB240" s="34">
        <f>IFERROR(VLOOKUP(B240,'[1]1-BASE'!D$1:DA$65536,77,0),"")</f>
        <v>0</v>
      </c>
      <c r="BC240" s="34">
        <f>IFERROR(VLOOKUP(B240,'[1]1-BASE'!D$1:DA$65536,78,0),"")</f>
        <v>0</v>
      </c>
      <c r="BD240" s="34">
        <f>IFERROR(VLOOKUP(B240,'[1]1-BASE'!D$1:DA$65536,79,0),"")</f>
        <v>0</v>
      </c>
      <c r="BE240" s="34">
        <f>IFERROR(VLOOKUP(B240,'[1]1-BASE'!D$1:DA$65536,80,0),"")</f>
        <v>0</v>
      </c>
      <c r="BF240" s="34">
        <f>IFERROR(VLOOKUP(B240,'[1]1-BASE'!D$1:DA$65536,83,0),"")</f>
        <v>0</v>
      </c>
      <c r="BG240" s="34">
        <f>IFERROR(VLOOKUP(B240,'[1]1-BASE'!D$1:DA$65536,84,0),"")</f>
        <v>0</v>
      </c>
      <c r="BH240" s="34">
        <f>IFERROR(VLOOKUP(B240,'[1]1-BASE'!D$1:DA$65536,81,0),"")</f>
        <v>0</v>
      </c>
      <c r="BI240" s="34">
        <f>IFERROR(VLOOKUP(B240,'[1]1-BASE'!D$1:DA$65536,85,0),"")</f>
        <v>0</v>
      </c>
      <c r="BJ240" s="34">
        <f>IFERROR(VLOOKUP(B240,'[1]1-BASE'!D$1:DA$65536,56,0),"")</f>
        <v>0</v>
      </c>
      <c r="BK240" s="34">
        <f>IFERROR(VLOOKUP(B240,'[1]1-BASE'!D$1:DA$65536,58,0),"")</f>
        <v>0</v>
      </c>
      <c r="BL240" s="34">
        <f>IFERROR(VLOOKUP(B240,'[1]1-BASE'!D$1:DA$65536,59,0),"")</f>
        <v>0</v>
      </c>
      <c r="BM240" s="34">
        <f>IFERROR(VLOOKUP(B240,'[1]1-BASE'!D$1:DA$65536,61,0),"")</f>
        <v>0</v>
      </c>
      <c r="BN240" s="34">
        <f>IFERROR(VLOOKUP(B240,'[1]1-BASE'!D$1:DA$65536,63,0),"")</f>
        <v>0</v>
      </c>
      <c r="BO240" s="34">
        <f>IFERROR(VLOOKUP(B240,'[1]1-BASE'!D$1:DA$65536,65,0),"")</f>
        <v>0</v>
      </c>
      <c r="BP240" s="34">
        <f>IFERROR(VLOOKUP(B240,'[1]1-BASE'!D$1:DA$65536,57,0),"")</f>
        <v>0</v>
      </c>
      <c r="BQ240" s="34">
        <f>IFERROR(VLOOKUP(B240,'[1]1-BASE'!D$1:DA$65536,60,0),"")</f>
        <v>0</v>
      </c>
      <c r="BR240" s="34">
        <f>IFERROR(VLOOKUP(B240,'[1]1-BASE'!D$1:DA$65536,62,0),"")</f>
        <v>0</v>
      </c>
      <c r="BS240" s="34">
        <f>IFERROR(VLOOKUP(B240,'[1]1-BASE'!D$1:DA$65536,64,0),"")</f>
        <v>0</v>
      </c>
      <c r="BT240" s="34">
        <f>IFERROR(VLOOKUP(B240,'[1]1-BASE'!D$1:DA$65536,66,0),"")</f>
        <v>0</v>
      </c>
      <c r="BU240" s="34">
        <f>IFERROR(VLOOKUP(B240,'[1]1-BASE'!D$1:DA$65536,67,0),"")</f>
        <v>0</v>
      </c>
      <c r="BV240" s="34">
        <f>IFERROR(VLOOKUP(B240,'[1]1-BASE'!D$1:DA$65536,68,0),"")</f>
        <v>0</v>
      </c>
      <c r="BW240" s="34">
        <f>IFERROR(VLOOKUP(B240,'[1]1-BASE'!D$1:DA$65536,69,0),"")</f>
        <v>1</v>
      </c>
      <c r="BX240" s="34">
        <f>IFERROR(VLOOKUP(B240,'[1]1-BASE'!D$1:DA$65536,70,0),"")</f>
        <v>5</v>
      </c>
      <c r="BY240" s="34">
        <f>IFERROR(VLOOKUP(B240,'[1]1-BASE'!D$1:DA$65536,71,0),"")</f>
        <v>5</v>
      </c>
      <c r="BZ240" s="34">
        <f>IFERROR(VLOOKUP(B240,'[1]1-BASE'!D$1:DA$65536,72,0),"")</f>
        <v>3</v>
      </c>
      <c r="CA240" s="34">
        <f>IFERROR(VLOOKUP(B240,'[1]1-BASE'!D$1:DA$65536,73,0),"")</f>
        <v>4</v>
      </c>
      <c r="CB240" s="34">
        <f>IFERROR(VLOOKUP(B240,'[1]1-BASE'!D$1:DA$65536,74,0),"")</f>
        <v>0</v>
      </c>
      <c r="CC240" s="34">
        <f>IFERROR(VLOOKUP(B240,'[1]1-BASE'!D$1:DA$65536,75,0),"")</f>
        <v>0</v>
      </c>
      <c r="CD240" s="34">
        <f>IFERROR(VLOOKUP(B240,'[1]1-BASE'!D$1:DA$65536,82,0),"")</f>
        <v>0</v>
      </c>
    </row>
    <row r="241" spans="1:82" s="35" customFormat="1" ht="75" customHeight="1">
      <c r="A241" s="27"/>
      <c r="B241" s="28" t="s">
        <v>344</v>
      </c>
      <c r="C241" s="29" t="str">
        <f>IFERROR(VLOOKUP(B241,'[1]1-BASE'!D$1:CB$65536,2,0),"")</f>
        <v>304PIZ0</v>
      </c>
      <c r="D241" s="29" t="str">
        <f>IFERROR(VLOOKUP(B241,'[1]1-BASE'!D$1:CB$65536,3,0),"")</f>
        <v>INDRO AUTH TEE</v>
      </c>
      <c r="E241" s="29" t="str">
        <f>IFERROR(VLOOKUP(B241,'[1]1-BASE'!D$1:CB$65536,4,0),"")</f>
        <v>920</v>
      </c>
      <c r="F241" s="29" t="str">
        <f>IFERROR(VLOOKUP(B241,'[1]1-BASE'!D$1:CB$65536,5,0),"")</f>
        <v>WHITE</v>
      </c>
      <c r="G241" s="27" t="str">
        <f>IFERROR(VLOOKUP(B241,'[1]1-BASE'!D$1:CB$65536,15,0),"")</f>
        <v>ETE 2019</v>
      </c>
      <c r="H241" s="27" t="str">
        <f>IFERROR(VLOOKUP(B241,'[1]1-BASE'!D$1:CB$65536,17,0),"")</f>
        <v>MAN</v>
      </c>
      <c r="I241" s="30">
        <f>IFERROR(VLOOKUP(B241,'[1]1-BASE'!D$1:CB$65536,7,0),"")</f>
        <v>25</v>
      </c>
      <c r="J241" s="31">
        <f t="shared" si="8"/>
        <v>12.5</v>
      </c>
      <c r="K241" s="30">
        <f>IFERROR(VLOOKUP(B241,'[1]1-BASE'!D$1:CB$65536,8,0),"")</f>
        <v>0</v>
      </c>
      <c r="L241" s="31">
        <f t="shared" si="9"/>
        <v>0</v>
      </c>
      <c r="M241" s="29" t="str">
        <f>IFERROR(VLOOKUP(B241,'[1]1-BASE'!D$1:CB$65536,18,0),"")</f>
        <v>(vide)</v>
      </c>
      <c r="N241" s="32" t="str">
        <f>IFERROR(VLOOKUP(B241,'[1]1-BASE'!D$1:CB$65536,19,0),"")</f>
        <v>PCS</v>
      </c>
      <c r="O241" s="32">
        <f>IFERROR(VLOOKUP(B241,'[1]1-BASE'!D$1:CB$65536,20,0),"")</f>
        <v>5</v>
      </c>
      <c r="P241" s="33">
        <f>IFERROR(VLOOKUP(B241,'[1]1-BASE'!D$1:CB$65536,21,0),"")</f>
        <v>5</v>
      </c>
      <c r="Q241" s="34">
        <f>IFERROR(VLOOKUP(B241,'[1]1-BASE'!D$1:DA$65536,22,0),"")</f>
        <v>0</v>
      </c>
      <c r="R241" s="34">
        <f>IFERROR(VLOOKUP(B241,'[1]1-BASE'!D$1:DA$65536,23,0),"")</f>
        <v>0</v>
      </c>
      <c r="S241" s="34">
        <f>IFERROR(VLOOKUP(B241,'[1]1-BASE'!D$1:DA$65536,24,0),"")</f>
        <v>0</v>
      </c>
      <c r="T241" s="34">
        <f>IFERROR(VLOOKUP(B241,'[1]1-BASE'!D$1:DA$65536,25,0),"")</f>
        <v>0</v>
      </c>
      <c r="U241" s="34">
        <f>IFERROR(VLOOKUP(B241,'[1]1-BASE'!D$1:DA$65536,26,0),"")</f>
        <v>0</v>
      </c>
      <c r="V241" s="34">
        <f>IFERROR(VLOOKUP(B241,'[1]1-BASE'!D$1:DA$65536,27,0),"")</f>
        <v>0</v>
      </c>
      <c r="W241" s="34">
        <f>IFERROR(VLOOKUP(B241,'[1]1-BASE'!D$1:DA$65536,28,0),"")</f>
        <v>0</v>
      </c>
      <c r="X241" s="34">
        <f>IFERROR(VLOOKUP(B241,'[1]1-BASE'!D$1:DA$65536,29,0),"")</f>
        <v>0</v>
      </c>
      <c r="Y241" s="34">
        <f>IFERROR(VLOOKUP(B241,'[1]1-BASE'!D$1:DA$65536,30,0),"")</f>
        <v>0</v>
      </c>
      <c r="Z241" s="34">
        <f>IFERROR(VLOOKUP(B241,'[1]1-BASE'!D$1:DA$65536,31,0),"")</f>
        <v>0</v>
      </c>
      <c r="AA241" s="34">
        <f>IFERROR(VLOOKUP(B241,'[1]1-BASE'!D$1:DA$65536,32,0),"")</f>
        <v>0</v>
      </c>
      <c r="AB241" s="34">
        <f>IFERROR(VLOOKUP(B241,'[1]1-BASE'!D$1:DA$65536,33,0),"")</f>
        <v>0</v>
      </c>
      <c r="AC241" s="34">
        <f>IFERROR(VLOOKUP(B241,'[1]1-BASE'!D$1:DA$65536,34,0),"")</f>
        <v>0</v>
      </c>
      <c r="AD241" s="34">
        <f>IFERROR(VLOOKUP(B241,'[1]1-BASE'!D$1:DA$65536,35,0),"")</f>
        <v>0</v>
      </c>
      <c r="AE241" s="34">
        <f>IFERROR(VLOOKUP(B241,'[1]1-BASE'!D$1:DA$65536,36,0),"")</f>
        <v>0</v>
      </c>
      <c r="AF241" s="34">
        <f>IFERROR(VLOOKUP(B241,'[1]1-BASE'!D$1:DA$65536,37,0),"")</f>
        <v>0</v>
      </c>
      <c r="AG241" s="34">
        <f>IFERROR(VLOOKUP(B241,'[1]1-BASE'!D$1:DA$65536,38,0),"")</f>
        <v>0</v>
      </c>
      <c r="AH241" s="34">
        <f>IFERROR(VLOOKUP(B241,'[1]1-BASE'!D$1:DA$65536,39,0),"")</f>
        <v>0</v>
      </c>
      <c r="AI241" s="34">
        <f>IFERROR(VLOOKUP(B241,'[1]1-BASE'!D$1:DA$65536,40,0),"")</f>
        <v>0</v>
      </c>
      <c r="AJ241" s="34">
        <f>IFERROR(VLOOKUP(B241,'[1]1-BASE'!D$1:DA$65536,41,0),"")</f>
        <v>0</v>
      </c>
      <c r="AK241" s="34">
        <f>IFERROR(VLOOKUP(B241,'[1]1-BASE'!D$1:DA$65536,42,0),"")</f>
        <v>0</v>
      </c>
      <c r="AL241" s="34">
        <f>IFERROR(VLOOKUP(B241,'[1]1-BASE'!D$1:DA$65536,43,0),"")</f>
        <v>0</v>
      </c>
      <c r="AM241" s="34">
        <f>IFERROR(VLOOKUP(B241,'[1]1-BASE'!D$1:DA$65536,44,0),"")</f>
        <v>0</v>
      </c>
      <c r="AN241" s="34">
        <f>IFERROR(VLOOKUP(B241,'[1]1-BASE'!D$1:DA$65536,45,0),"")</f>
        <v>0</v>
      </c>
      <c r="AO241" s="34">
        <f>IFERROR(VLOOKUP(B241,'[1]1-BASE'!D$1:DA$65536,46,0),"")</f>
        <v>0</v>
      </c>
      <c r="AP241" s="34">
        <f>IFERROR(VLOOKUP(B241,'[1]1-BASE'!D$1:DA$65536,47,0),"")</f>
        <v>0</v>
      </c>
      <c r="AQ241" s="34">
        <f>IFERROR(VLOOKUP(B241,'[1]1-BASE'!D$1:DA$65536,48,0),"")</f>
        <v>0</v>
      </c>
      <c r="AR241" s="34">
        <f>IFERROR(VLOOKUP(B241,'[1]1-BASE'!D$1:DA$65536,49,0),"")</f>
        <v>0</v>
      </c>
      <c r="AS241" s="34">
        <f>IFERROR(VLOOKUP(B241,'[1]1-BASE'!D$1:DA$65536,50,0),"")</f>
        <v>0</v>
      </c>
      <c r="AT241" s="34">
        <f>IFERROR(VLOOKUP(B241,'[1]1-BASE'!D$1:DA$65536,51,0),"")</f>
        <v>0</v>
      </c>
      <c r="AU241" s="34">
        <f>IFERROR(VLOOKUP(B241,'[1]1-BASE'!D$1:DA$65536,52,0),"")</f>
        <v>0</v>
      </c>
      <c r="AV241" s="34">
        <f>IFERROR(VLOOKUP(B241,'[1]1-BASE'!D$1:DA$65536,53,0),"")</f>
        <v>0</v>
      </c>
      <c r="AW241" s="34">
        <f>IFERROR(VLOOKUP(B241,'[1]1-BASE'!D$1:DA$65536,54,0),"")</f>
        <v>0</v>
      </c>
      <c r="AX241" s="34">
        <f>IFERROR(VLOOKUP(B241,'[1]1-BASE'!D$1:DA$65536,55,0),"")</f>
        <v>0</v>
      </c>
      <c r="AY241" s="34">
        <f>IFERROR(VLOOKUP(B241,'[1]1-BASE'!D$1:DA$65536,87,0),"")</f>
        <v>0</v>
      </c>
      <c r="AZ241" s="34">
        <f>IFERROR(VLOOKUP(B241,'[1]1-BASE'!D$1:DA$65536,86,0),"")</f>
        <v>0</v>
      </c>
      <c r="BA241" s="34">
        <f>IFERROR(VLOOKUP(B241,'[1]1-BASE'!D$1:DA$65536,76,0),"")</f>
        <v>0</v>
      </c>
      <c r="BB241" s="34">
        <f>IFERROR(VLOOKUP(B241,'[1]1-BASE'!D$1:DA$65536,77,0),"")</f>
        <v>0</v>
      </c>
      <c r="BC241" s="34">
        <f>IFERROR(VLOOKUP(B241,'[1]1-BASE'!D$1:DA$65536,78,0),"")</f>
        <v>0</v>
      </c>
      <c r="BD241" s="34">
        <f>IFERROR(VLOOKUP(B241,'[1]1-BASE'!D$1:DA$65536,79,0),"")</f>
        <v>0</v>
      </c>
      <c r="BE241" s="34">
        <f>IFERROR(VLOOKUP(B241,'[1]1-BASE'!D$1:DA$65536,80,0),"")</f>
        <v>0</v>
      </c>
      <c r="BF241" s="34">
        <f>IFERROR(VLOOKUP(B241,'[1]1-BASE'!D$1:DA$65536,83,0),"")</f>
        <v>0</v>
      </c>
      <c r="BG241" s="34">
        <f>IFERROR(VLOOKUP(B241,'[1]1-BASE'!D$1:DA$65536,84,0),"")</f>
        <v>0</v>
      </c>
      <c r="BH241" s="34">
        <f>IFERROR(VLOOKUP(B241,'[1]1-BASE'!D$1:DA$65536,81,0),"")</f>
        <v>0</v>
      </c>
      <c r="BI241" s="34">
        <f>IFERROR(VLOOKUP(B241,'[1]1-BASE'!D$1:DA$65536,85,0),"")</f>
        <v>0</v>
      </c>
      <c r="BJ241" s="34">
        <f>IFERROR(VLOOKUP(B241,'[1]1-BASE'!D$1:DA$65536,56,0),"")</f>
        <v>0</v>
      </c>
      <c r="BK241" s="34">
        <f>IFERROR(VLOOKUP(B241,'[1]1-BASE'!D$1:DA$65536,58,0),"")</f>
        <v>0</v>
      </c>
      <c r="BL241" s="34">
        <f>IFERROR(VLOOKUP(B241,'[1]1-BASE'!D$1:DA$65536,59,0),"")</f>
        <v>0</v>
      </c>
      <c r="BM241" s="34">
        <f>IFERROR(VLOOKUP(B241,'[1]1-BASE'!D$1:DA$65536,61,0),"")</f>
        <v>0</v>
      </c>
      <c r="BN241" s="34">
        <f>IFERROR(VLOOKUP(B241,'[1]1-BASE'!D$1:DA$65536,63,0),"")</f>
        <v>0</v>
      </c>
      <c r="BO241" s="34">
        <f>IFERROR(VLOOKUP(B241,'[1]1-BASE'!D$1:DA$65536,65,0),"")</f>
        <v>0</v>
      </c>
      <c r="BP241" s="34">
        <f>IFERROR(VLOOKUP(B241,'[1]1-BASE'!D$1:DA$65536,57,0),"")</f>
        <v>0</v>
      </c>
      <c r="BQ241" s="34">
        <f>IFERROR(VLOOKUP(B241,'[1]1-BASE'!D$1:DA$65536,60,0),"")</f>
        <v>0</v>
      </c>
      <c r="BR241" s="34">
        <f>IFERROR(VLOOKUP(B241,'[1]1-BASE'!D$1:DA$65536,62,0),"")</f>
        <v>0</v>
      </c>
      <c r="BS241" s="34">
        <f>IFERROR(VLOOKUP(B241,'[1]1-BASE'!D$1:DA$65536,64,0),"")</f>
        <v>0</v>
      </c>
      <c r="BT241" s="34">
        <f>IFERROR(VLOOKUP(B241,'[1]1-BASE'!D$1:DA$65536,66,0),"")</f>
        <v>0</v>
      </c>
      <c r="BU241" s="34">
        <f>IFERROR(VLOOKUP(B241,'[1]1-BASE'!D$1:DA$65536,67,0),"")</f>
        <v>0</v>
      </c>
      <c r="BV241" s="34">
        <f>IFERROR(VLOOKUP(B241,'[1]1-BASE'!D$1:DA$65536,68,0),"")</f>
        <v>0</v>
      </c>
      <c r="BW241" s="34">
        <f>IFERROR(VLOOKUP(B241,'[1]1-BASE'!D$1:DA$65536,69,0),"")</f>
        <v>0</v>
      </c>
      <c r="BX241" s="34">
        <f>IFERROR(VLOOKUP(B241,'[1]1-BASE'!D$1:DA$65536,70,0),"")</f>
        <v>0</v>
      </c>
      <c r="BY241" s="34">
        <f>IFERROR(VLOOKUP(B241,'[1]1-BASE'!D$1:DA$65536,71,0),"")</f>
        <v>0</v>
      </c>
      <c r="BZ241" s="34">
        <f>IFERROR(VLOOKUP(B241,'[1]1-BASE'!D$1:DA$65536,72,0),"")</f>
        <v>5</v>
      </c>
      <c r="CA241" s="34">
        <f>IFERROR(VLOOKUP(B241,'[1]1-BASE'!D$1:DA$65536,73,0),"")</f>
        <v>0</v>
      </c>
      <c r="CB241" s="34">
        <f>IFERROR(VLOOKUP(B241,'[1]1-BASE'!D$1:DA$65536,74,0),"")</f>
        <v>0</v>
      </c>
      <c r="CC241" s="34">
        <f>IFERROR(VLOOKUP(B241,'[1]1-BASE'!D$1:DA$65536,75,0),"")</f>
        <v>0</v>
      </c>
      <c r="CD241" s="34">
        <f>IFERROR(VLOOKUP(B241,'[1]1-BASE'!D$1:DA$65536,82,0),"")</f>
        <v>0</v>
      </c>
    </row>
    <row r="242" spans="1:82" s="35" customFormat="1" ht="75" customHeight="1">
      <c r="A242" s="27"/>
      <c r="B242" s="28" t="s">
        <v>345</v>
      </c>
      <c r="C242" s="29" t="str">
        <f>IFERROR(VLOOKUP(B242,'[1]1-BASE'!D$1:CB$65536,2,0),"")</f>
        <v>304PJB0</v>
      </c>
      <c r="D242" s="29" t="str">
        <f>IFERROR(VLOOKUP(B242,'[1]1-BASE'!D$1:CB$65536,3,0),"")</f>
        <v>YERRI AUTH TEE</v>
      </c>
      <c r="E242" s="29" t="str">
        <f>IFERROR(VLOOKUP(B242,'[1]1-BASE'!D$1:CB$65536,4,0),"")</f>
        <v>931</v>
      </c>
      <c r="F242" s="29" t="str">
        <f>IFERROR(VLOOKUP(B242,'[1]1-BASE'!D$1:CB$65536,5,0),"")</f>
        <v>GREY MASTIC/BLACK</v>
      </c>
      <c r="G242" s="27" t="str">
        <f>IFERROR(VLOOKUP(B242,'[1]1-BASE'!D$1:CB$65536,15,0),"")</f>
        <v>ETE 2019</v>
      </c>
      <c r="H242" s="27" t="str">
        <f>IFERROR(VLOOKUP(B242,'[1]1-BASE'!D$1:CB$65536,17,0),"")</f>
        <v>WOMAN</v>
      </c>
      <c r="I242" s="30">
        <f>IFERROR(VLOOKUP(B242,'[1]1-BASE'!D$1:CB$65536,7,0),"")</f>
        <v>28</v>
      </c>
      <c r="J242" s="31">
        <f t="shared" si="8"/>
        <v>14</v>
      </c>
      <c r="K242" s="30">
        <f>IFERROR(VLOOKUP(B242,'[1]1-BASE'!D$1:CB$65536,8,0),"")</f>
        <v>0</v>
      </c>
      <c r="L242" s="31">
        <f t="shared" si="9"/>
        <v>0</v>
      </c>
      <c r="M242" s="29" t="str">
        <f>IFERROR(VLOOKUP(B242,'[1]1-BASE'!D$1:CB$65536,18,0),"")</f>
        <v>(vide)</v>
      </c>
      <c r="N242" s="32" t="str">
        <f>IFERROR(VLOOKUP(B242,'[1]1-BASE'!D$1:CB$65536,19,0),"")</f>
        <v>PCS</v>
      </c>
      <c r="O242" s="32">
        <f>IFERROR(VLOOKUP(B242,'[1]1-BASE'!D$1:CB$65536,20,0),"")</f>
        <v>38</v>
      </c>
      <c r="P242" s="33">
        <f>IFERROR(VLOOKUP(B242,'[1]1-BASE'!D$1:CB$65536,21,0),"")</f>
        <v>38</v>
      </c>
      <c r="Q242" s="34">
        <f>IFERROR(VLOOKUP(B242,'[1]1-BASE'!D$1:DA$65536,22,0),"")</f>
        <v>0</v>
      </c>
      <c r="R242" s="34">
        <f>IFERROR(VLOOKUP(B242,'[1]1-BASE'!D$1:DA$65536,23,0),"")</f>
        <v>0</v>
      </c>
      <c r="S242" s="34">
        <f>IFERROR(VLOOKUP(B242,'[1]1-BASE'!D$1:DA$65536,24,0),"")</f>
        <v>0</v>
      </c>
      <c r="T242" s="34">
        <f>IFERROR(VLOOKUP(B242,'[1]1-BASE'!D$1:DA$65536,25,0),"")</f>
        <v>0</v>
      </c>
      <c r="U242" s="34">
        <f>IFERROR(VLOOKUP(B242,'[1]1-BASE'!D$1:DA$65536,26,0),"")</f>
        <v>0</v>
      </c>
      <c r="V242" s="34">
        <f>IFERROR(VLOOKUP(B242,'[1]1-BASE'!D$1:DA$65536,27,0),"")</f>
        <v>0</v>
      </c>
      <c r="W242" s="34">
        <f>IFERROR(VLOOKUP(B242,'[1]1-BASE'!D$1:DA$65536,28,0),"")</f>
        <v>0</v>
      </c>
      <c r="X242" s="34">
        <f>IFERROR(VLOOKUP(B242,'[1]1-BASE'!D$1:DA$65536,29,0),"")</f>
        <v>0</v>
      </c>
      <c r="Y242" s="34">
        <f>IFERROR(VLOOKUP(B242,'[1]1-BASE'!D$1:DA$65536,30,0),"")</f>
        <v>0</v>
      </c>
      <c r="Z242" s="34">
        <f>IFERROR(VLOOKUP(B242,'[1]1-BASE'!D$1:DA$65536,31,0),"")</f>
        <v>0</v>
      </c>
      <c r="AA242" s="34">
        <f>IFERROR(VLOOKUP(B242,'[1]1-BASE'!D$1:DA$65536,32,0),"")</f>
        <v>0</v>
      </c>
      <c r="AB242" s="34">
        <f>IFERROR(VLOOKUP(B242,'[1]1-BASE'!D$1:DA$65536,33,0),"")</f>
        <v>0</v>
      </c>
      <c r="AC242" s="34">
        <f>IFERROR(VLOOKUP(B242,'[1]1-BASE'!D$1:DA$65536,34,0),"")</f>
        <v>0</v>
      </c>
      <c r="AD242" s="34">
        <f>IFERROR(VLOOKUP(B242,'[1]1-BASE'!D$1:DA$65536,35,0),"")</f>
        <v>0</v>
      </c>
      <c r="AE242" s="34">
        <f>IFERROR(VLOOKUP(B242,'[1]1-BASE'!D$1:DA$65536,36,0),"")</f>
        <v>0</v>
      </c>
      <c r="AF242" s="34">
        <f>IFERROR(VLOOKUP(B242,'[1]1-BASE'!D$1:DA$65536,37,0),"")</f>
        <v>0</v>
      </c>
      <c r="AG242" s="34">
        <f>IFERROR(VLOOKUP(B242,'[1]1-BASE'!D$1:DA$65536,38,0),"")</f>
        <v>0</v>
      </c>
      <c r="AH242" s="34">
        <f>IFERROR(VLOOKUP(B242,'[1]1-BASE'!D$1:DA$65536,39,0),"")</f>
        <v>0</v>
      </c>
      <c r="AI242" s="34">
        <f>IFERROR(VLOOKUP(B242,'[1]1-BASE'!D$1:DA$65536,40,0),"")</f>
        <v>0</v>
      </c>
      <c r="AJ242" s="34">
        <f>IFERROR(VLOOKUP(B242,'[1]1-BASE'!D$1:DA$65536,41,0),"")</f>
        <v>0</v>
      </c>
      <c r="AK242" s="34">
        <f>IFERROR(VLOOKUP(B242,'[1]1-BASE'!D$1:DA$65536,42,0),"")</f>
        <v>0</v>
      </c>
      <c r="AL242" s="34">
        <f>IFERROR(VLOOKUP(B242,'[1]1-BASE'!D$1:DA$65536,43,0),"")</f>
        <v>0</v>
      </c>
      <c r="AM242" s="34">
        <f>IFERROR(VLOOKUP(B242,'[1]1-BASE'!D$1:DA$65536,44,0),"")</f>
        <v>0</v>
      </c>
      <c r="AN242" s="34">
        <f>IFERROR(VLOOKUP(B242,'[1]1-BASE'!D$1:DA$65536,45,0),"")</f>
        <v>0</v>
      </c>
      <c r="AO242" s="34">
        <f>IFERROR(VLOOKUP(B242,'[1]1-BASE'!D$1:DA$65536,46,0),"")</f>
        <v>0</v>
      </c>
      <c r="AP242" s="34">
        <f>IFERROR(VLOOKUP(B242,'[1]1-BASE'!D$1:DA$65536,47,0),"")</f>
        <v>0</v>
      </c>
      <c r="AQ242" s="34">
        <f>IFERROR(VLOOKUP(B242,'[1]1-BASE'!D$1:DA$65536,48,0),"")</f>
        <v>0</v>
      </c>
      <c r="AR242" s="34">
        <f>IFERROR(VLOOKUP(B242,'[1]1-BASE'!D$1:DA$65536,49,0),"")</f>
        <v>0</v>
      </c>
      <c r="AS242" s="34">
        <f>IFERROR(VLOOKUP(B242,'[1]1-BASE'!D$1:DA$65536,50,0),"")</f>
        <v>0</v>
      </c>
      <c r="AT242" s="34">
        <f>IFERROR(VLOOKUP(B242,'[1]1-BASE'!D$1:DA$65536,51,0),"")</f>
        <v>0</v>
      </c>
      <c r="AU242" s="34">
        <f>IFERROR(VLOOKUP(B242,'[1]1-BASE'!D$1:DA$65536,52,0),"")</f>
        <v>0</v>
      </c>
      <c r="AV242" s="34">
        <f>IFERROR(VLOOKUP(B242,'[1]1-BASE'!D$1:DA$65536,53,0),"")</f>
        <v>0</v>
      </c>
      <c r="AW242" s="34">
        <f>IFERROR(VLOOKUP(B242,'[1]1-BASE'!D$1:DA$65536,54,0),"")</f>
        <v>0</v>
      </c>
      <c r="AX242" s="34">
        <f>IFERROR(VLOOKUP(B242,'[1]1-BASE'!D$1:DA$65536,55,0),"")</f>
        <v>0</v>
      </c>
      <c r="AY242" s="34">
        <f>IFERROR(VLOOKUP(B242,'[1]1-BASE'!D$1:DA$65536,87,0),"")</f>
        <v>0</v>
      </c>
      <c r="AZ242" s="34">
        <f>IFERROR(VLOOKUP(B242,'[1]1-BASE'!D$1:DA$65536,86,0),"")</f>
        <v>0</v>
      </c>
      <c r="BA242" s="34">
        <f>IFERROR(VLOOKUP(B242,'[1]1-BASE'!D$1:DA$65536,76,0),"")</f>
        <v>0</v>
      </c>
      <c r="BB242" s="34">
        <f>IFERROR(VLOOKUP(B242,'[1]1-BASE'!D$1:DA$65536,77,0),"")</f>
        <v>0</v>
      </c>
      <c r="BC242" s="34">
        <f>IFERROR(VLOOKUP(B242,'[1]1-BASE'!D$1:DA$65536,78,0),"")</f>
        <v>0</v>
      </c>
      <c r="BD242" s="34">
        <f>IFERROR(VLOOKUP(B242,'[1]1-BASE'!D$1:DA$65536,79,0),"")</f>
        <v>0</v>
      </c>
      <c r="BE242" s="34">
        <f>IFERROR(VLOOKUP(B242,'[1]1-BASE'!D$1:DA$65536,80,0),"")</f>
        <v>0</v>
      </c>
      <c r="BF242" s="34">
        <f>IFERROR(VLOOKUP(B242,'[1]1-BASE'!D$1:DA$65536,83,0),"")</f>
        <v>0</v>
      </c>
      <c r="BG242" s="34">
        <f>IFERROR(VLOOKUP(B242,'[1]1-BASE'!D$1:DA$65536,84,0),"")</f>
        <v>0</v>
      </c>
      <c r="BH242" s="34">
        <f>IFERROR(VLOOKUP(B242,'[1]1-BASE'!D$1:DA$65536,81,0),"")</f>
        <v>0</v>
      </c>
      <c r="BI242" s="34">
        <f>IFERROR(VLOOKUP(B242,'[1]1-BASE'!D$1:DA$65536,85,0),"")</f>
        <v>0</v>
      </c>
      <c r="BJ242" s="34">
        <f>IFERROR(VLOOKUP(B242,'[1]1-BASE'!D$1:DA$65536,56,0),"")</f>
        <v>0</v>
      </c>
      <c r="BK242" s="34">
        <f>IFERROR(VLOOKUP(B242,'[1]1-BASE'!D$1:DA$65536,58,0),"")</f>
        <v>0</v>
      </c>
      <c r="BL242" s="34">
        <f>IFERROR(VLOOKUP(B242,'[1]1-BASE'!D$1:DA$65536,59,0),"")</f>
        <v>0</v>
      </c>
      <c r="BM242" s="34">
        <f>IFERROR(VLOOKUP(B242,'[1]1-BASE'!D$1:DA$65536,61,0),"")</f>
        <v>0</v>
      </c>
      <c r="BN242" s="34">
        <f>IFERROR(VLOOKUP(B242,'[1]1-BASE'!D$1:DA$65536,63,0),"")</f>
        <v>0</v>
      </c>
      <c r="BO242" s="34">
        <f>IFERROR(VLOOKUP(B242,'[1]1-BASE'!D$1:DA$65536,65,0),"")</f>
        <v>0</v>
      </c>
      <c r="BP242" s="34">
        <f>IFERROR(VLOOKUP(B242,'[1]1-BASE'!D$1:DA$65536,57,0),"")</f>
        <v>0</v>
      </c>
      <c r="BQ242" s="34">
        <f>IFERROR(VLOOKUP(B242,'[1]1-BASE'!D$1:DA$65536,60,0),"")</f>
        <v>0</v>
      </c>
      <c r="BR242" s="34">
        <f>IFERROR(VLOOKUP(B242,'[1]1-BASE'!D$1:DA$65536,62,0),"")</f>
        <v>0</v>
      </c>
      <c r="BS242" s="34">
        <f>IFERROR(VLOOKUP(B242,'[1]1-BASE'!D$1:DA$65536,64,0),"")</f>
        <v>0</v>
      </c>
      <c r="BT242" s="34">
        <f>IFERROR(VLOOKUP(B242,'[1]1-BASE'!D$1:DA$65536,66,0),"")</f>
        <v>0</v>
      </c>
      <c r="BU242" s="34">
        <f>IFERROR(VLOOKUP(B242,'[1]1-BASE'!D$1:DA$65536,67,0),"")</f>
        <v>0</v>
      </c>
      <c r="BV242" s="34">
        <f>IFERROR(VLOOKUP(B242,'[1]1-BASE'!D$1:DA$65536,68,0),"")</f>
        <v>11</v>
      </c>
      <c r="BW242" s="34">
        <f>IFERROR(VLOOKUP(B242,'[1]1-BASE'!D$1:DA$65536,69,0),"")</f>
        <v>8</v>
      </c>
      <c r="BX242" s="34">
        <f>IFERROR(VLOOKUP(B242,'[1]1-BASE'!D$1:DA$65536,70,0),"")</f>
        <v>12</v>
      </c>
      <c r="BY242" s="34">
        <f>IFERROR(VLOOKUP(B242,'[1]1-BASE'!D$1:DA$65536,71,0),"")</f>
        <v>0</v>
      </c>
      <c r="BZ242" s="34">
        <f>IFERROR(VLOOKUP(B242,'[1]1-BASE'!D$1:DA$65536,72,0),"")</f>
        <v>7</v>
      </c>
      <c r="CA242" s="34">
        <f>IFERROR(VLOOKUP(B242,'[1]1-BASE'!D$1:DA$65536,73,0),"")</f>
        <v>0</v>
      </c>
      <c r="CB242" s="34">
        <f>IFERROR(VLOOKUP(B242,'[1]1-BASE'!D$1:DA$65536,74,0),"")</f>
        <v>0</v>
      </c>
      <c r="CC242" s="34">
        <f>IFERROR(VLOOKUP(B242,'[1]1-BASE'!D$1:DA$65536,75,0),"")</f>
        <v>0</v>
      </c>
      <c r="CD242" s="34">
        <f>IFERROR(VLOOKUP(B242,'[1]1-BASE'!D$1:DA$65536,82,0),"")</f>
        <v>0</v>
      </c>
    </row>
    <row r="243" spans="1:82" s="35" customFormat="1" ht="75" customHeight="1">
      <c r="A243" s="27"/>
      <c r="B243" s="28" t="s">
        <v>346</v>
      </c>
      <c r="C243" s="29" t="str">
        <f>IFERROR(VLOOKUP(B243,'[1]1-BASE'!D$1:CB$65536,2,0),"")</f>
        <v>304PJB0</v>
      </c>
      <c r="D243" s="29" t="str">
        <f>IFERROR(VLOOKUP(B243,'[1]1-BASE'!D$1:CB$65536,3,0),"")</f>
        <v>YERRI AUTH TEE</v>
      </c>
      <c r="E243" s="29" t="str">
        <f>IFERROR(VLOOKUP(B243,'[1]1-BASE'!D$1:CB$65536,4,0),"")</f>
        <v>932</v>
      </c>
      <c r="F243" s="29" t="str">
        <f>IFERROR(VLOOKUP(B243,'[1]1-BASE'!D$1:CB$65536,5,0),"")</f>
        <v>BLACK/PINK LOTUS</v>
      </c>
      <c r="G243" s="27" t="str">
        <f>IFERROR(VLOOKUP(B243,'[1]1-BASE'!D$1:CB$65536,15,0),"")</f>
        <v>ETE 2019</v>
      </c>
      <c r="H243" s="27" t="str">
        <f>IFERROR(VLOOKUP(B243,'[1]1-BASE'!D$1:CB$65536,17,0),"")</f>
        <v>WOMAN</v>
      </c>
      <c r="I243" s="30">
        <f>IFERROR(VLOOKUP(B243,'[1]1-BASE'!D$1:CB$65536,7,0),"")</f>
        <v>28</v>
      </c>
      <c r="J243" s="31">
        <f t="shared" si="8"/>
        <v>14</v>
      </c>
      <c r="K243" s="30">
        <f>IFERROR(VLOOKUP(B243,'[1]1-BASE'!D$1:CB$65536,8,0),"")</f>
        <v>0</v>
      </c>
      <c r="L243" s="31">
        <f t="shared" si="9"/>
        <v>0</v>
      </c>
      <c r="M243" s="29" t="str">
        <f>IFERROR(VLOOKUP(B243,'[1]1-BASE'!D$1:CB$65536,18,0),"")</f>
        <v>(vide)</v>
      </c>
      <c r="N243" s="32" t="str">
        <f>IFERROR(VLOOKUP(B243,'[1]1-BASE'!D$1:CB$65536,19,0),"")</f>
        <v>PCS</v>
      </c>
      <c r="O243" s="32">
        <f>IFERROR(VLOOKUP(B243,'[1]1-BASE'!D$1:CB$65536,20,0),"")</f>
        <v>9</v>
      </c>
      <c r="P243" s="33">
        <f>IFERROR(VLOOKUP(B243,'[1]1-BASE'!D$1:CB$65536,21,0),"")</f>
        <v>9</v>
      </c>
      <c r="Q243" s="34">
        <f>IFERROR(VLOOKUP(B243,'[1]1-BASE'!D$1:DA$65536,22,0),"")</f>
        <v>0</v>
      </c>
      <c r="R243" s="34">
        <f>IFERROR(VLOOKUP(B243,'[1]1-BASE'!D$1:DA$65536,23,0),"")</f>
        <v>0</v>
      </c>
      <c r="S243" s="34">
        <f>IFERROR(VLOOKUP(B243,'[1]1-BASE'!D$1:DA$65536,24,0),"")</f>
        <v>0</v>
      </c>
      <c r="T243" s="34">
        <f>IFERROR(VLOOKUP(B243,'[1]1-BASE'!D$1:DA$65536,25,0),"")</f>
        <v>0</v>
      </c>
      <c r="U243" s="34">
        <f>IFERROR(VLOOKUP(B243,'[1]1-BASE'!D$1:DA$65536,26,0),"")</f>
        <v>0</v>
      </c>
      <c r="V243" s="34">
        <f>IFERROR(VLOOKUP(B243,'[1]1-BASE'!D$1:DA$65536,27,0),"")</f>
        <v>0</v>
      </c>
      <c r="W243" s="34">
        <f>IFERROR(VLOOKUP(B243,'[1]1-BASE'!D$1:DA$65536,28,0),"")</f>
        <v>0</v>
      </c>
      <c r="X243" s="34">
        <f>IFERROR(VLOOKUP(B243,'[1]1-BASE'!D$1:DA$65536,29,0),"")</f>
        <v>0</v>
      </c>
      <c r="Y243" s="34">
        <f>IFERROR(VLOOKUP(B243,'[1]1-BASE'!D$1:DA$65536,30,0),"")</f>
        <v>0</v>
      </c>
      <c r="Z243" s="34">
        <f>IFERROR(VLOOKUP(B243,'[1]1-BASE'!D$1:DA$65536,31,0),"")</f>
        <v>0</v>
      </c>
      <c r="AA243" s="34">
        <f>IFERROR(VLOOKUP(B243,'[1]1-BASE'!D$1:DA$65536,32,0),"")</f>
        <v>0</v>
      </c>
      <c r="AB243" s="34">
        <f>IFERROR(VLOOKUP(B243,'[1]1-BASE'!D$1:DA$65536,33,0),"")</f>
        <v>0</v>
      </c>
      <c r="AC243" s="34">
        <f>IFERROR(VLOOKUP(B243,'[1]1-BASE'!D$1:DA$65536,34,0),"")</f>
        <v>0</v>
      </c>
      <c r="AD243" s="34">
        <f>IFERROR(VLOOKUP(B243,'[1]1-BASE'!D$1:DA$65536,35,0),"")</f>
        <v>0</v>
      </c>
      <c r="AE243" s="34">
        <f>IFERROR(VLOOKUP(B243,'[1]1-BASE'!D$1:DA$65536,36,0),"")</f>
        <v>0</v>
      </c>
      <c r="AF243" s="34">
        <f>IFERROR(VLOOKUP(B243,'[1]1-BASE'!D$1:DA$65536,37,0),"")</f>
        <v>0</v>
      </c>
      <c r="AG243" s="34">
        <f>IFERROR(VLOOKUP(B243,'[1]1-BASE'!D$1:DA$65536,38,0),"")</f>
        <v>0</v>
      </c>
      <c r="AH243" s="34">
        <f>IFERROR(VLOOKUP(B243,'[1]1-BASE'!D$1:DA$65536,39,0),"")</f>
        <v>0</v>
      </c>
      <c r="AI243" s="34">
        <f>IFERROR(VLOOKUP(B243,'[1]1-BASE'!D$1:DA$65536,40,0),"")</f>
        <v>0</v>
      </c>
      <c r="AJ243" s="34">
        <f>IFERROR(VLOOKUP(B243,'[1]1-BASE'!D$1:DA$65536,41,0),"")</f>
        <v>0</v>
      </c>
      <c r="AK243" s="34">
        <f>IFERROR(VLOOKUP(B243,'[1]1-BASE'!D$1:DA$65536,42,0),"")</f>
        <v>0</v>
      </c>
      <c r="AL243" s="34">
        <f>IFERROR(VLOOKUP(B243,'[1]1-BASE'!D$1:DA$65536,43,0),"")</f>
        <v>0</v>
      </c>
      <c r="AM243" s="34">
        <f>IFERROR(VLOOKUP(B243,'[1]1-BASE'!D$1:DA$65536,44,0),"")</f>
        <v>0</v>
      </c>
      <c r="AN243" s="34">
        <f>IFERROR(VLOOKUP(B243,'[1]1-BASE'!D$1:DA$65536,45,0),"")</f>
        <v>0</v>
      </c>
      <c r="AO243" s="34">
        <f>IFERROR(VLOOKUP(B243,'[1]1-BASE'!D$1:DA$65536,46,0),"")</f>
        <v>0</v>
      </c>
      <c r="AP243" s="34">
        <f>IFERROR(VLOOKUP(B243,'[1]1-BASE'!D$1:DA$65536,47,0),"")</f>
        <v>0</v>
      </c>
      <c r="AQ243" s="34">
        <f>IFERROR(VLOOKUP(B243,'[1]1-BASE'!D$1:DA$65536,48,0),"")</f>
        <v>0</v>
      </c>
      <c r="AR243" s="34">
        <f>IFERROR(VLOOKUP(B243,'[1]1-BASE'!D$1:DA$65536,49,0),"")</f>
        <v>0</v>
      </c>
      <c r="AS243" s="34">
        <f>IFERROR(VLOOKUP(B243,'[1]1-BASE'!D$1:DA$65536,50,0),"")</f>
        <v>0</v>
      </c>
      <c r="AT243" s="34">
        <f>IFERROR(VLOOKUP(B243,'[1]1-BASE'!D$1:DA$65536,51,0),"")</f>
        <v>0</v>
      </c>
      <c r="AU243" s="34">
        <f>IFERROR(VLOOKUP(B243,'[1]1-BASE'!D$1:DA$65536,52,0),"")</f>
        <v>0</v>
      </c>
      <c r="AV243" s="34">
        <f>IFERROR(VLOOKUP(B243,'[1]1-BASE'!D$1:DA$65536,53,0),"")</f>
        <v>0</v>
      </c>
      <c r="AW243" s="34">
        <f>IFERROR(VLOOKUP(B243,'[1]1-BASE'!D$1:DA$65536,54,0),"")</f>
        <v>0</v>
      </c>
      <c r="AX243" s="34">
        <f>IFERROR(VLOOKUP(B243,'[1]1-BASE'!D$1:DA$65536,55,0),"")</f>
        <v>0</v>
      </c>
      <c r="AY243" s="34">
        <f>IFERROR(VLOOKUP(B243,'[1]1-BASE'!D$1:DA$65536,87,0),"")</f>
        <v>0</v>
      </c>
      <c r="AZ243" s="34">
        <f>IFERROR(VLOOKUP(B243,'[1]1-BASE'!D$1:DA$65536,86,0),"")</f>
        <v>0</v>
      </c>
      <c r="BA243" s="34">
        <f>IFERROR(VLOOKUP(B243,'[1]1-BASE'!D$1:DA$65536,76,0),"")</f>
        <v>0</v>
      </c>
      <c r="BB243" s="34">
        <f>IFERROR(VLOOKUP(B243,'[1]1-BASE'!D$1:DA$65536,77,0),"")</f>
        <v>0</v>
      </c>
      <c r="BC243" s="34">
        <f>IFERROR(VLOOKUP(B243,'[1]1-BASE'!D$1:DA$65536,78,0),"")</f>
        <v>0</v>
      </c>
      <c r="BD243" s="34">
        <f>IFERROR(VLOOKUP(B243,'[1]1-BASE'!D$1:DA$65536,79,0),"")</f>
        <v>0</v>
      </c>
      <c r="BE243" s="34">
        <f>IFERROR(VLOOKUP(B243,'[1]1-BASE'!D$1:DA$65536,80,0),"")</f>
        <v>0</v>
      </c>
      <c r="BF243" s="34">
        <f>IFERROR(VLOOKUP(B243,'[1]1-BASE'!D$1:DA$65536,83,0),"")</f>
        <v>0</v>
      </c>
      <c r="BG243" s="34">
        <f>IFERROR(VLOOKUP(B243,'[1]1-BASE'!D$1:DA$65536,84,0),"")</f>
        <v>0</v>
      </c>
      <c r="BH243" s="34">
        <f>IFERROR(VLOOKUP(B243,'[1]1-BASE'!D$1:DA$65536,81,0),"")</f>
        <v>0</v>
      </c>
      <c r="BI243" s="34">
        <f>IFERROR(VLOOKUP(B243,'[1]1-BASE'!D$1:DA$65536,85,0),"")</f>
        <v>0</v>
      </c>
      <c r="BJ243" s="34">
        <f>IFERROR(VLOOKUP(B243,'[1]1-BASE'!D$1:DA$65536,56,0),"")</f>
        <v>0</v>
      </c>
      <c r="BK243" s="34">
        <f>IFERROR(VLOOKUP(B243,'[1]1-BASE'!D$1:DA$65536,58,0),"")</f>
        <v>0</v>
      </c>
      <c r="BL243" s="34">
        <f>IFERROR(VLOOKUP(B243,'[1]1-BASE'!D$1:DA$65536,59,0),"")</f>
        <v>0</v>
      </c>
      <c r="BM243" s="34">
        <f>IFERROR(VLOOKUP(B243,'[1]1-BASE'!D$1:DA$65536,61,0),"")</f>
        <v>0</v>
      </c>
      <c r="BN243" s="34">
        <f>IFERROR(VLOOKUP(B243,'[1]1-BASE'!D$1:DA$65536,63,0),"")</f>
        <v>0</v>
      </c>
      <c r="BO243" s="34">
        <f>IFERROR(VLOOKUP(B243,'[1]1-BASE'!D$1:DA$65536,65,0),"")</f>
        <v>0</v>
      </c>
      <c r="BP243" s="34">
        <f>IFERROR(VLOOKUP(B243,'[1]1-BASE'!D$1:DA$65536,57,0),"")</f>
        <v>0</v>
      </c>
      <c r="BQ243" s="34">
        <f>IFERROR(VLOOKUP(B243,'[1]1-BASE'!D$1:DA$65536,60,0),"")</f>
        <v>0</v>
      </c>
      <c r="BR243" s="34">
        <f>IFERROR(VLOOKUP(B243,'[1]1-BASE'!D$1:DA$65536,62,0),"")</f>
        <v>0</v>
      </c>
      <c r="BS243" s="34">
        <f>IFERROR(VLOOKUP(B243,'[1]1-BASE'!D$1:DA$65536,64,0),"")</f>
        <v>0</v>
      </c>
      <c r="BT243" s="34">
        <f>IFERROR(VLOOKUP(B243,'[1]1-BASE'!D$1:DA$65536,66,0),"")</f>
        <v>0</v>
      </c>
      <c r="BU243" s="34">
        <f>IFERROR(VLOOKUP(B243,'[1]1-BASE'!D$1:DA$65536,67,0),"")</f>
        <v>0</v>
      </c>
      <c r="BV243" s="34">
        <f>IFERROR(VLOOKUP(B243,'[1]1-BASE'!D$1:DA$65536,68,0),"")</f>
        <v>2</v>
      </c>
      <c r="BW243" s="34">
        <f>IFERROR(VLOOKUP(B243,'[1]1-BASE'!D$1:DA$65536,69,0),"")</f>
        <v>6</v>
      </c>
      <c r="BX243" s="34">
        <f>IFERROR(VLOOKUP(B243,'[1]1-BASE'!D$1:DA$65536,70,0),"")</f>
        <v>1</v>
      </c>
      <c r="BY243" s="34">
        <f>IFERROR(VLOOKUP(B243,'[1]1-BASE'!D$1:DA$65536,71,0),"")</f>
        <v>0</v>
      </c>
      <c r="BZ243" s="34">
        <f>IFERROR(VLOOKUP(B243,'[1]1-BASE'!D$1:DA$65536,72,0),"")</f>
        <v>0</v>
      </c>
      <c r="CA243" s="34">
        <f>IFERROR(VLOOKUP(B243,'[1]1-BASE'!D$1:DA$65536,73,0),"")</f>
        <v>0</v>
      </c>
      <c r="CB243" s="34">
        <f>IFERROR(VLOOKUP(B243,'[1]1-BASE'!D$1:DA$65536,74,0),"")</f>
        <v>0</v>
      </c>
      <c r="CC243" s="34">
        <f>IFERROR(VLOOKUP(B243,'[1]1-BASE'!D$1:DA$65536,75,0),"")</f>
        <v>0</v>
      </c>
      <c r="CD243" s="34">
        <f>IFERROR(VLOOKUP(B243,'[1]1-BASE'!D$1:DA$65536,82,0),"")</f>
        <v>0</v>
      </c>
    </row>
    <row r="244" spans="1:82" s="35" customFormat="1" ht="75" customHeight="1">
      <c r="A244" s="27"/>
      <c r="B244" s="28" t="s">
        <v>347</v>
      </c>
      <c r="C244" s="29" t="str">
        <f>IFERROR(VLOOKUP(B244,'[1]1-BASE'!D$1:CB$65536,2,0),"")</f>
        <v>304PJC0</v>
      </c>
      <c r="D244" s="29" t="str">
        <f>IFERROR(VLOOKUP(B244,'[1]1-BASE'!D$1:CB$65536,3,0),"")</f>
        <v>YUNA AUTH TEE</v>
      </c>
      <c r="E244" s="29" t="str">
        <f>IFERROR(VLOOKUP(B244,'[1]1-BASE'!D$1:CB$65536,4,0),"")</f>
        <v>929</v>
      </c>
      <c r="F244" s="29" t="str">
        <f>IFERROR(VLOOKUP(B244,'[1]1-BASE'!D$1:CB$65536,5,0),"")</f>
        <v>WHITE/GREY MASTIC</v>
      </c>
      <c r="G244" s="27" t="str">
        <f>IFERROR(VLOOKUP(B244,'[1]1-BASE'!D$1:CB$65536,15,0),"")</f>
        <v>ETE 2019</v>
      </c>
      <c r="H244" s="27" t="str">
        <f>IFERROR(VLOOKUP(B244,'[1]1-BASE'!D$1:CB$65536,17,0),"")</f>
        <v>WOMAN</v>
      </c>
      <c r="I244" s="30">
        <f>IFERROR(VLOOKUP(B244,'[1]1-BASE'!D$1:CB$65536,7,0),"")</f>
        <v>25</v>
      </c>
      <c r="J244" s="31">
        <f t="shared" si="8"/>
        <v>12.5</v>
      </c>
      <c r="K244" s="30">
        <f>IFERROR(VLOOKUP(B244,'[1]1-BASE'!D$1:CB$65536,8,0),"")</f>
        <v>0</v>
      </c>
      <c r="L244" s="31">
        <f t="shared" si="9"/>
        <v>0</v>
      </c>
      <c r="M244" s="29" t="str">
        <f>IFERROR(VLOOKUP(B244,'[1]1-BASE'!D$1:CB$65536,18,0),"")</f>
        <v>(vide)</v>
      </c>
      <c r="N244" s="32" t="str">
        <f>IFERROR(VLOOKUP(B244,'[1]1-BASE'!D$1:CB$65536,19,0),"")</f>
        <v>PCS</v>
      </c>
      <c r="O244" s="32">
        <f>IFERROR(VLOOKUP(B244,'[1]1-BASE'!D$1:CB$65536,20,0),"")</f>
        <v>15</v>
      </c>
      <c r="P244" s="33">
        <f>IFERROR(VLOOKUP(B244,'[1]1-BASE'!D$1:CB$65536,21,0),"")</f>
        <v>15</v>
      </c>
      <c r="Q244" s="34">
        <f>IFERROR(VLOOKUP(B244,'[1]1-BASE'!D$1:DA$65536,22,0),"")</f>
        <v>0</v>
      </c>
      <c r="R244" s="34">
        <f>IFERROR(VLOOKUP(B244,'[1]1-BASE'!D$1:DA$65536,23,0),"")</f>
        <v>0</v>
      </c>
      <c r="S244" s="34">
        <f>IFERROR(VLOOKUP(B244,'[1]1-BASE'!D$1:DA$65536,24,0),"")</f>
        <v>0</v>
      </c>
      <c r="T244" s="34">
        <f>IFERROR(VLOOKUP(B244,'[1]1-BASE'!D$1:DA$65536,25,0),"")</f>
        <v>0</v>
      </c>
      <c r="U244" s="34">
        <f>IFERROR(VLOOKUP(B244,'[1]1-BASE'!D$1:DA$65536,26,0),"")</f>
        <v>0</v>
      </c>
      <c r="V244" s="34">
        <f>IFERROR(VLOOKUP(B244,'[1]1-BASE'!D$1:DA$65536,27,0),"")</f>
        <v>0</v>
      </c>
      <c r="W244" s="34">
        <f>IFERROR(VLOOKUP(B244,'[1]1-BASE'!D$1:DA$65536,28,0),"")</f>
        <v>0</v>
      </c>
      <c r="X244" s="34">
        <f>IFERROR(VLOOKUP(B244,'[1]1-BASE'!D$1:DA$65536,29,0),"")</f>
        <v>0</v>
      </c>
      <c r="Y244" s="34">
        <f>IFERROR(VLOOKUP(B244,'[1]1-BASE'!D$1:DA$65536,30,0),"")</f>
        <v>0</v>
      </c>
      <c r="Z244" s="34">
        <f>IFERROR(VLOOKUP(B244,'[1]1-BASE'!D$1:DA$65536,31,0),"")</f>
        <v>0</v>
      </c>
      <c r="AA244" s="34">
        <f>IFERROR(VLOOKUP(B244,'[1]1-BASE'!D$1:DA$65536,32,0),"")</f>
        <v>0</v>
      </c>
      <c r="AB244" s="34">
        <f>IFERROR(VLOOKUP(B244,'[1]1-BASE'!D$1:DA$65536,33,0),"")</f>
        <v>0</v>
      </c>
      <c r="AC244" s="34">
        <f>IFERROR(VLOOKUP(B244,'[1]1-BASE'!D$1:DA$65536,34,0),"")</f>
        <v>0</v>
      </c>
      <c r="AD244" s="34">
        <f>IFERROR(VLOOKUP(B244,'[1]1-BASE'!D$1:DA$65536,35,0),"")</f>
        <v>0</v>
      </c>
      <c r="AE244" s="34">
        <f>IFERROR(VLOOKUP(B244,'[1]1-BASE'!D$1:DA$65536,36,0),"")</f>
        <v>0</v>
      </c>
      <c r="AF244" s="34">
        <f>IFERROR(VLOOKUP(B244,'[1]1-BASE'!D$1:DA$65536,37,0),"")</f>
        <v>0</v>
      </c>
      <c r="AG244" s="34">
        <f>IFERROR(VLOOKUP(B244,'[1]1-BASE'!D$1:DA$65536,38,0),"")</f>
        <v>0</v>
      </c>
      <c r="AH244" s="34">
        <f>IFERROR(VLOOKUP(B244,'[1]1-BASE'!D$1:DA$65536,39,0),"")</f>
        <v>0</v>
      </c>
      <c r="AI244" s="34">
        <f>IFERROR(VLOOKUP(B244,'[1]1-BASE'!D$1:DA$65536,40,0),"")</f>
        <v>0</v>
      </c>
      <c r="AJ244" s="34">
        <f>IFERROR(VLOOKUP(B244,'[1]1-BASE'!D$1:DA$65536,41,0),"")</f>
        <v>0</v>
      </c>
      <c r="AK244" s="34">
        <f>IFERROR(VLOOKUP(B244,'[1]1-BASE'!D$1:DA$65536,42,0),"")</f>
        <v>0</v>
      </c>
      <c r="AL244" s="34">
        <f>IFERROR(VLOOKUP(B244,'[1]1-BASE'!D$1:DA$65536,43,0),"")</f>
        <v>0</v>
      </c>
      <c r="AM244" s="34">
        <f>IFERROR(VLOOKUP(B244,'[1]1-BASE'!D$1:DA$65536,44,0),"")</f>
        <v>0</v>
      </c>
      <c r="AN244" s="34">
        <f>IFERROR(VLOOKUP(B244,'[1]1-BASE'!D$1:DA$65536,45,0),"")</f>
        <v>0</v>
      </c>
      <c r="AO244" s="34">
        <f>IFERROR(VLOOKUP(B244,'[1]1-BASE'!D$1:DA$65536,46,0),"")</f>
        <v>0</v>
      </c>
      <c r="AP244" s="34">
        <f>IFERROR(VLOOKUP(B244,'[1]1-BASE'!D$1:DA$65536,47,0),"")</f>
        <v>0</v>
      </c>
      <c r="AQ244" s="34">
        <f>IFERROR(VLOOKUP(B244,'[1]1-BASE'!D$1:DA$65536,48,0),"")</f>
        <v>0</v>
      </c>
      <c r="AR244" s="34">
        <f>IFERROR(VLOOKUP(B244,'[1]1-BASE'!D$1:DA$65536,49,0),"")</f>
        <v>0</v>
      </c>
      <c r="AS244" s="34">
        <f>IFERROR(VLOOKUP(B244,'[1]1-BASE'!D$1:DA$65536,50,0),"")</f>
        <v>0</v>
      </c>
      <c r="AT244" s="34">
        <f>IFERROR(VLOOKUP(B244,'[1]1-BASE'!D$1:DA$65536,51,0),"")</f>
        <v>0</v>
      </c>
      <c r="AU244" s="34">
        <f>IFERROR(VLOOKUP(B244,'[1]1-BASE'!D$1:DA$65536,52,0),"")</f>
        <v>0</v>
      </c>
      <c r="AV244" s="34">
        <f>IFERROR(VLOOKUP(B244,'[1]1-BASE'!D$1:DA$65536,53,0),"")</f>
        <v>0</v>
      </c>
      <c r="AW244" s="34">
        <f>IFERROR(VLOOKUP(B244,'[1]1-BASE'!D$1:DA$65536,54,0),"")</f>
        <v>0</v>
      </c>
      <c r="AX244" s="34">
        <f>IFERROR(VLOOKUP(B244,'[1]1-BASE'!D$1:DA$65536,55,0),"")</f>
        <v>0</v>
      </c>
      <c r="AY244" s="34">
        <f>IFERROR(VLOOKUP(B244,'[1]1-BASE'!D$1:DA$65536,87,0),"")</f>
        <v>0</v>
      </c>
      <c r="AZ244" s="34">
        <f>IFERROR(VLOOKUP(B244,'[1]1-BASE'!D$1:DA$65536,86,0),"")</f>
        <v>0</v>
      </c>
      <c r="BA244" s="34">
        <f>IFERROR(VLOOKUP(B244,'[1]1-BASE'!D$1:DA$65536,76,0),"")</f>
        <v>0</v>
      </c>
      <c r="BB244" s="34">
        <f>IFERROR(VLOOKUP(B244,'[1]1-BASE'!D$1:DA$65536,77,0),"")</f>
        <v>0</v>
      </c>
      <c r="BC244" s="34">
        <f>IFERROR(VLOOKUP(B244,'[1]1-BASE'!D$1:DA$65536,78,0),"")</f>
        <v>0</v>
      </c>
      <c r="BD244" s="34">
        <f>IFERROR(VLOOKUP(B244,'[1]1-BASE'!D$1:DA$65536,79,0),"")</f>
        <v>0</v>
      </c>
      <c r="BE244" s="34">
        <f>IFERROR(VLOOKUP(B244,'[1]1-BASE'!D$1:DA$65536,80,0),"")</f>
        <v>0</v>
      </c>
      <c r="BF244" s="34">
        <f>IFERROR(VLOOKUP(B244,'[1]1-BASE'!D$1:DA$65536,83,0),"")</f>
        <v>0</v>
      </c>
      <c r="BG244" s="34">
        <f>IFERROR(VLOOKUP(B244,'[1]1-BASE'!D$1:DA$65536,84,0),"")</f>
        <v>0</v>
      </c>
      <c r="BH244" s="34">
        <f>IFERROR(VLOOKUP(B244,'[1]1-BASE'!D$1:DA$65536,81,0),"")</f>
        <v>0</v>
      </c>
      <c r="BI244" s="34">
        <f>IFERROR(VLOOKUP(B244,'[1]1-BASE'!D$1:DA$65536,85,0),"")</f>
        <v>0</v>
      </c>
      <c r="BJ244" s="34">
        <f>IFERROR(VLOOKUP(B244,'[1]1-BASE'!D$1:DA$65536,56,0),"")</f>
        <v>0</v>
      </c>
      <c r="BK244" s="34">
        <f>IFERROR(VLOOKUP(B244,'[1]1-BASE'!D$1:DA$65536,58,0),"")</f>
        <v>0</v>
      </c>
      <c r="BL244" s="34">
        <f>IFERROR(VLOOKUP(B244,'[1]1-BASE'!D$1:DA$65536,59,0),"")</f>
        <v>0</v>
      </c>
      <c r="BM244" s="34">
        <f>IFERROR(VLOOKUP(B244,'[1]1-BASE'!D$1:DA$65536,61,0),"")</f>
        <v>0</v>
      </c>
      <c r="BN244" s="34">
        <f>IFERROR(VLOOKUP(B244,'[1]1-BASE'!D$1:DA$65536,63,0),"")</f>
        <v>0</v>
      </c>
      <c r="BO244" s="34">
        <f>IFERROR(VLOOKUP(B244,'[1]1-BASE'!D$1:DA$65536,65,0),"")</f>
        <v>0</v>
      </c>
      <c r="BP244" s="34">
        <f>IFERROR(VLOOKUP(B244,'[1]1-BASE'!D$1:DA$65536,57,0),"")</f>
        <v>0</v>
      </c>
      <c r="BQ244" s="34">
        <f>IFERROR(VLOOKUP(B244,'[1]1-BASE'!D$1:DA$65536,60,0),"")</f>
        <v>0</v>
      </c>
      <c r="BR244" s="34">
        <f>IFERROR(VLOOKUP(B244,'[1]1-BASE'!D$1:DA$65536,62,0),"")</f>
        <v>0</v>
      </c>
      <c r="BS244" s="34">
        <f>IFERROR(VLOOKUP(B244,'[1]1-BASE'!D$1:DA$65536,64,0),"")</f>
        <v>0</v>
      </c>
      <c r="BT244" s="34">
        <f>IFERROR(VLOOKUP(B244,'[1]1-BASE'!D$1:DA$65536,66,0),"")</f>
        <v>0</v>
      </c>
      <c r="BU244" s="34">
        <f>IFERROR(VLOOKUP(B244,'[1]1-BASE'!D$1:DA$65536,67,0),"")</f>
        <v>0</v>
      </c>
      <c r="BV244" s="34">
        <f>IFERROR(VLOOKUP(B244,'[1]1-BASE'!D$1:DA$65536,68,0),"")</f>
        <v>5</v>
      </c>
      <c r="BW244" s="34">
        <f>IFERROR(VLOOKUP(B244,'[1]1-BASE'!D$1:DA$65536,69,0),"")</f>
        <v>6</v>
      </c>
      <c r="BX244" s="34">
        <f>IFERROR(VLOOKUP(B244,'[1]1-BASE'!D$1:DA$65536,70,0),"")</f>
        <v>1</v>
      </c>
      <c r="BY244" s="34">
        <f>IFERROR(VLOOKUP(B244,'[1]1-BASE'!D$1:DA$65536,71,0),"")</f>
        <v>0</v>
      </c>
      <c r="BZ244" s="34">
        <f>IFERROR(VLOOKUP(B244,'[1]1-BASE'!D$1:DA$65536,72,0),"")</f>
        <v>3</v>
      </c>
      <c r="CA244" s="34">
        <f>IFERROR(VLOOKUP(B244,'[1]1-BASE'!D$1:DA$65536,73,0),"")</f>
        <v>0</v>
      </c>
      <c r="CB244" s="34">
        <f>IFERROR(VLOOKUP(B244,'[1]1-BASE'!D$1:DA$65536,74,0),"")</f>
        <v>0</v>
      </c>
      <c r="CC244" s="34">
        <f>IFERROR(VLOOKUP(B244,'[1]1-BASE'!D$1:DA$65536,75,0),"")</f>
        <v>0</v>
      </c>
      <c r="CD244" s="34">
        <f>IFERROR(VLOOKUP(B244,'[1]1-BASE'!D$1:DA$65536,82,0),"")</f>
        <v>0</v>
      </c>
    </row>
    <row r="245" spans="1:82" s="35" customFormat="1" ht="75" customHeight="1">
      <c r="A245" s="27"/>
      <c r="B245" s="28" t="s">
        <v>348</v>
      </c>
      <c r="C245" s="29" t="str">
        <f>IFERROR(VLOOKUP(B245,'[1]1-BASE'!D$1:CB$65536,2,0),"")</f>
        <v>304PJC0</v>
      </c>
      <c r="D245" s="29" t="str">
        <f>IFERROR(VLOOKUP(B245,'[1]1-BASE'!D$1:CB$65536,3,0),"")</f>
        <v>YUNA AUTH TEE</v>
      </c>
      <c r="E245" s="29" t="str">
        <f>IFERROR(VLOOKUP(B245,'[1]1-BASE'!D$1:CB$65536,4,0),"")</f>
        <v>935</v>
      </c>
      <c r="F245" s="29" t="str">
        <f>IFERROR(VLOOKUP(B245,'[1]1-BASE'!D$1:CB$65536,5,0),"")</f>
        <v>PINK LOTUS</v>
      </c>
      <c r="G245" s="27" t="str">
        <f>IFERROR(VLOOKUP(B245,'[1]1-BASE'!D$1:CB$65536,15,0),"")</f>
        <v>ETE 2019</v>
      </c>
      <c r="H245" s="27" t="str">
        <f>IFERROR(VLOOKUP(B245,'[1]1-BASE'!D$1:CB$65536,17,0),"")</f>
        <v>WOMAN</v>
      </c>
      <c r="I245" s="30">
        <f>IFERROR(VLOOKUP(B245,'[1]1-BASE'!D$1:CB$65536,7,0),"")</f>
        <v>25</v>
      </c>
      <c r="J245" s="31">
        <f t="shared" si="8"/>
        <v>12.5</v>
      </c>
      <c r="K245" s="30">
        <f>IFERROR(VLOOKUP(B245,'[1]1-BASE'!D$1:CB$65536,8,0),"")</f>
        <v>0</v>
      </c>
      <c r="L245" s="31">
        <f t="shared" si="9"/>
        <v>0</v>
      </c>
      <c r="M245" s="29" t="str">
        <f>IFERROR(VLOOKUP(B245,'[1]1-BASE'!D$1:CB$65536,18,0),"")</f>
        <v>(vide)</v>
      </c>
      <c r="N245" s="32" t="str">
        <f>IFERROR(VLOOKUP(B245,'[1]1-BASE'!D$1:CB$65536,19,0),"")</f>
        <v>PCS</v>
      </c>
      <c r="O245" s="32">
        <f>IFERROR(VLOOKUP(B245,'[1]1-BASE'!D$1:CB$65536,20,0),"")</f>
        <v>14</v>
      </c>
      <c r="P245" s="33">
        <f>IFERROR(VLOOKUP(B245,'[1]1-BASE'!D$1:CB$65536,21,0),"")</f>
        <v>14</v>
      </c>
      <c r="Q245" s="34">
        <f>IFERROR(VLOOKUP(B245,'[1]1-BASE'!D$1:DA$65536,22,0),"")</f>
        <v>0</v>
      </c>
      <c r="R245" s="34">
        <f>IFERROR(VLOOKUP(B245,'[1]1-BASE'!D$1:DA$65536,23,0),"")</f>
        <v>0</v>
      </c>
      <c r="S245" s="34">
        <f>IFERROR(VLOOKUP(B245,'[1]1-BASE'!D$1:DA$65536,24,0),"")</f>
        <v>0</v>
      </c>
      <c r="T245" s="34">
        <f>IFERROR(VLOOKUP(B245,'[1]1-BASE'!D$1:DA$65536,25,0),"")</f>
        <v>0</v>
      </c>
      <c r="U245" s="34">
        <f>IFERROR(VLOOKUP(B245,'[1]1-BASE'!D$1:DA$65536,26,0),"")</f>
        <v>0</v>
      </c>
      <c r="V245" s="34">
        <f>IFERROR(VLOOKUP(B245,'[1]1-BASE'!D$1:DA$65536,27,0),"")</f>
        <v>0</v>
      </c>
      <c r="W245" s="34">
        <f>IFERROR(VLOOKUP(B245,'[1]1-BASE'!D$1:DA$65536,28,0),"")</f>
        <v>0</v>
      </c>
      <c r="X245" s="34">
        <f>IFERROR(VLOOKUP(B245,'[1]1-BASE'!D$1:DA$65536,29,0),"")</f>
        <v>0</v>
      </c>
      <c r="Y245" s="34">
        <f>IFERROR(VLOOKUP(B245,'[1]1-BASE'!D$1:DA$65536,30,0),"")</f>
        <v>0</v>
      </c>
      <c r="Z245" s="34">
        <f>IFERROR(VLOOKUP(B245,'[1]1-BASE'!D$1:DA$65536,31,0),"")</f>
        <v>0</v>
      </c>
      <c r="AA245" s="34">
        <f>IFERROR(VLOOKUP(B245,'[1]1-BASE'!D$1:DA$65536,32,0),"")</f>
        <v>0</v>
      </c>
      <c r="AB245" s="34">
        <f>IFERROR(VLOOKUP(B245,'[1]1-BASE'!D$1:DA$65536,33,0),"")</f>
        <v>0</v>
      </c>
      <c r="AC245" s="34">
        <f>IFERROR(VLOOKUP(B245,'[1]1-BASE'!D$1:DA$65536,34,0),"")</f>
        <v>0</v>
      </c>
      <c r="AD245" s="34">
        <f>IFERROR(VLOOKUP(B245,'[1]1-BASE'!D$1:DA$65536,35,0),"")</f>
        <v>0</v>
      </c>
      <c r="AE245" s="34">
        <f>IFERROR(VLOOKUP(B245,'[1]1-BASE'!D$1:DA$65536,36,0),"")</f>
        <v>0</v>
      </c>
      <c r="AF245" s="34">
        <f>IFERROR(VLOOKUP(B245,'[1]1-BASE'!D$1:DA$65536,37,0),"")</f>
        <v>0</v>
      </c>
      <c r="AG245" s="34">
        <f>IFERROR(VLOOKUP(B245,'[1]1-BASE'!D$1:DA$65536,38,0),"")</f>
        <v>0</v>
      </c>
      <c r="AH245" s="34">
        <f>IFERROR(VLOOKUP(B245,'[1]1-BASE'!D$1:DA$65536,39,0),"")</f>
        <v>0</v>
      </c>
      <c r="AI245" s="34">
        <f>IFERROR(VLOOKUP(B245,'[1]1-BASE'!D$1:DA$65536,40,0),"")</f>
        <v>0</v>
      </c>
      <c r="AJ245" s="34">
        <f>IFERROR(VLOOKUP(B245,'[1]1-BASE'!D$1:DA$65536,41,0),"")</f>
        <v>0</v>
      </c>
      <c r="AK245" s="34">
        <f>IFERROR(VLOOKUP(B245,'[1]1-BASE'!D$1:DA$65536,42,0),"")</f>
        <v>0</v>
      </c>
      <c r="AL245" s="34">
        <f>IFERROR(VLOOKUP(B245,'[1]1-BASE'!D$1:DA$65536,43,0),"")</f>
        <v>0</v>
      </c>
      <c r="AM245" s="34">
        <f>IFERROR(VLOOKUP(B245,'[1]1-BASE'!D$1:DA$65536,44,0),"")</f>
        <v>0</v>
      </c>
      <c r="AN245" s="34">
        <f>IFERROR(VLOOKUP(B245,'[1]1-BASE'!D$1:DA$65536,45,0),"")</f>
        <v>0</v>
      </c>
      <c r="AO245" s="34">
        <f>IFERROR(VLOOKUP(B245,'[1]1-BASE'!D$1:DA$65536,46,0),"")</f>
        <v>0</v>
      </c>
      <c r="AP245" s="34">
        <f>IFERROR(VLOOKUP(B245,'[1]1-BASE'!D$1:DA$65536,47,0),"")</f>
        <v>0</v>
      </c>
      <c r="AQ245" s="34">
        <f>IFERROR(VLOOKUP(B245,'[1]1-BASE'!D$1:DA$65536,48,0),"")</f>
        <v>0</v>
      </c>
      <c r="AR245" s="34">
        <f>IFERROR(VLOOKUP(B245,'[1]1-BASE'!D$1:DA$65536,49,0),"")</f>
        <v>0</v>
      </c>
      <c r="AS245" s="34">
        <f>IFERROR(VLOOKUP(B245,'[1]1-BASE'!D$1:DA$65536,50,0),"")</f>
        <v>0</v>
      </c>
      <c r="AT245" s="34">
        <f>IFERROR(VLOOKUP(B245,'[1]1-BASE'!D$1:DA$65536,51,0),"")</f>
        <v>0</v>
      </c>
      <c r="AU245" s="34">
        <f>IFERROR(VLOOKUP(B245,'[1]1-BASE'!D$1:DA$65536,52,0),"")</f>
        <v>0</v>
      </c>
      <c r="AV245" s="34">
        <f>IFERROR(VLOOKUP(B245,'[1]1-BASE'!D$1:DA$65536,53,0),"")</f>
        <v>0</v>
      </c>
      <c r="AW245" s="34">
        <f>IFERROR(VLOOKUP(B245,'[1]1-BASE'!D$1:DA$65536,54,0),"")</f>
        <v>0</v>
      </c>
      <c r="AX245" s="34">
        <f>IFERROR(VLOOKUP(B245,'[1]1-BASE'!D$1:DA$65536,55,0),"")</f>
        <v>0</v>
      </c>
      <c r="AY245" s="34">
        <f>IFERROR(VLOOKUP(B245,'[1]1-BASE'!D$1:DA$65536,87,0),"")</f>
        <v>0</v>
      </c>
      <c r="AZ245" s="34">
        <f>IFERROR(VLOOKUP(B245,'[1]1-BASE'!D$1:DA$65536,86,0),"")</f>
        <v>0</v>
      </c>
      <c r="BA245" s="34">
        <f>IFERROR(VLOOKUP(B245,'[1]1-BASE'!D$1:DA$65536,76,0),"")</f>
        <v>0</v>
      </c>
      <c r="BB245" s="34">
        <f>IFERROR(VLOOKUP(B245,'[1]1-BASE'!D$1:DA$65536,77,0),"")</f>
        <v>0</v>
      </c>
      <c r="BC245" s="34">
        <f>IFERROR(VLOOKUP(B245,'[1]1-BASE'!D$1:DA$65536,78,0),"")</f>
        <v>0</v>
      </c>
      <c r="BD245" s="34">
        <f>IFERROR(VLOOKUP(B245,'[1]1-BASE'!D$1:DA$65536,79,0),"")</f>
        <v>0</v>
      </c>
      <c r="BE245" s="34">
        <f>IFERROR(VLOOKUP(B245,'[1]1-BASE'!D$1:DA$65536,80,0),"")</f>
        <v>0</v>
      </c>
      <c r="BF245" s="34">
        <f>IFERROR(VLOOKUP(B245,'[1]1-BASE'!D$1:DA$65536,83,0),"")</f>
        <v>0</v>
      </c>
      <c r="BG245" s="34">
        <f>IFERROR(VLOOKUP(B245,'[1]1-BASE'!D$1:DA$65536,84,0),"")</f>
        <v>0</v>
      </c>
      <c r="BH245" s="34">
        <f>IFERROR(VLOOKUP(B245,'[1]1-BASE'!D$1:DA$65536,81,0),"")</f>
        <v>0</v>
      </c>
      <c r="BI245" s="34">
        <f>IFERROR(VLOOKUP(B245,'[1]1-BASE'!D$1:DA$65536,85,0),"")</f>
        <v>0</v>
      </c>
      <c r="BJ245" s="34">
        <f>IFERROR(VLOOKUP(B245,'[1]1-BASE'!D$1:DA$65536,56,0),"")</f>
        <v>0</v>
      </c>
      <c r="BK245" s="34">
        <f>IFERROR(VLOOKUP(B245,'[1]1-BASE'!D$1:DA$65536,58,0),"")</f>
        <v>0</v>
      </c>
      <c r="BL245" s="34">
        <f>IFERROR(VLOOKUP(B245,'[1]1-BASE'!D$1:DA$65536,59,0),"")</f>
        <v>0</v>
      </c>
      <c r="BM245" s="34">
        <f>IFERROR(VLOOKUP(B245,'[1]1-BASE'!D$1:DA$65536,61,0),"")</f>
        <v>0</v>
      </c>
      <c r="BN245" s="34">
        <f>IFERROR(VLOOKUP(B245,'[1]1-BASE'!D$1:DA$65536,63,0),"")</f>
        <v>0</v>
      </c>
      <c r="BO245" s="34">
        <f>IFERROR(VLOOKUP(B245,'[1]1-BASE'!D$1:DA$65536,65,0),"")</f>
        <v>0</v>
      </c>
      <c r="BP245" s="34">
        <f>IFERROR(VLOOKUP(B245,'[1]1-BASE'!D$1:DA$65536,57,0),"")</f>
        <v>0</v>
      </c>
      <c r="BQ245" s="34">
        <f>IFERROR(VLOOKUP(B245,'[1]1-BASE'!D$1:DA$65536,60,0),"")</f>
        <v>0</v>
      </c>
      <c r="BR245" s="34">
        <f>IFERROR(VLOOKUP(B245,'[1]1-BASE'!D$1:DA$65536,62,0),"")</f>
        <v>0</v>
      </c>
      <c r="BS245" s="34">
        <f>IFERROR(VLOOKUP(B245,'[1]1-BASE'!D$1:DA$65536,64,0),"")</f>
        <v>0</v>
      </c>
      <c r="BT245" s="34">
        <f>IFERROR(VLOOKUP(B245,'[1]1-BASE'!D$1:DA$65536,66,0),"")</f>
        <v>0</v>
      </c>
      <c r="BU245" s="34">
        <f>IFERROR(VLOOKUP(B245,'[1]1-BASE'!D$1:DA$65536,67,0),"")</f>
        <v>0</v>
      </c>
      <c r="BV245" s="34">
        <f>IFERROR(VLOOKUP(B245,'[1]1-BASE'!D$1:DA$65536,68,0),"")</f>
        <v>3</v>
      </c>
      <c r="BW245" s="34">
        <f>IFERROR(VLOOKUP(B245,'[1]1-BASE'!D$1:DA$65536,69,0),"")</f>
        <v>2</v>
      </c>
      <c r="BX245" s="34">
        <f>IFERROR(VLOOKUP(B245,'[1]1-BASE'!D$1:DA$65536,70,0),"")</f>
        <v>8</v>
      </c>
      <c r="BY245" s="34">
        <f>IFERROR(VLOOKUP(B245,'[1]1-BASE'!D$1:DA$65536,71,0),"")</f>
        <v>0</v>
      </c>
      <c r="BZ245" s="34">
        <f>IFERROR(VLOOKUP(B245,'[1]1-BASE'!D$1:DA$65536,72,0),"")</f>
        <v>1</v>
      </c>
      <c r="CA245" s="34">
        <f>IFERROR(VLOOKUP(B245,'[1]1-BASE'!D$1:DA$65536,73,0),"")</f>
        <v>0</v>
      </c>
      <c r="CB245" s="34">
        <f>IFERROR(VLOOKUP(B245,'[1]1-BASE'!D$1:DA$65536,74,0),"")</f>
        <v>0</v>
      </c>
      <c r="CC245" s="34">
        <f>IFERROR(VLOOKUP(B245,'[1]1-BASE'!D$1:DA$65536,75,0),"")</f>
        <v>0</v>
      </c>
      <c r="CD245" s="34">
        <f>IFERROR(VLOOKUP(B245,'[1]1-BASE'!D$1:DA$65536,82,0),"")</f>
        <v>0</v>
      </c>
    </row>
    <row r="246" spans="1:82" s="35" customFormat="1" ht="75" customHeight="1">
      <c r="A246" s="27"/>
      <c r="B246" s="28" t="s">
        <v>349</v>
      </c>
      <c r="C246" s="29" t="str">
        <f>IFERROR(VLOOKUP(B246,'[1]1-BASE'!D$1:CB$65536,2,0),"")</f>
        <v>304PJD0</v>
      </c>
      <c r="D246" s="29" t="str">
        <f>IFERROR(VLOOKUP(B246,'[1]1-BASE'!D$1:CB$65536,3,0),"")</f>
        <v>YONI AUTH TANK</v>
      </c>
      <c r="E246" s="29" t="str">
        <f>IFERROR(VLOOKUP(B246,'[1]1-BASE'!D$1:CB$65536,4,0),"")</f>
        <v>930</v>
      </c>
      <c r="F246" s="29" t="str">
        <f>IFERROR(VLOOKUP(B246,'[1]1-BASE'!D$1:CB$65536,5,0),"")</f>
        <v>BLACK/GREY MASTIC</v>
      </c>
      <c r="G246" s="27" t="str">
        <f>IFERROR(VLOOKUP(B246,'[1]1-BASE'!D$1:CB$65536,15,0),"")</f>
        <v>ETE 2019</v>
      </c>
      <c r="H246" s="27" t="str">
        <f>IFERROR(VLOOKUP(B246,'[1]1-BASE'!D$1:CB$65536,17,0),"")</f>
        <v>WOMAN</v>
      </c>
      <c r="I246" s="30">
        <f>IFERROR(VLOOKUP(B246,'[1]1-BASE'!D$1:CB$65536,7,0),"")</f>
        <v>22</v>
      </c>
      <c r="J246" s="31">
        <f t="shared" si="8"/>
        <v>11</v>
      </c>
      <c r="K246" s="30">
        <f>IFERROR(VLOOKUP(B246,'[1]1-BASE'!D$1:CB$65536,8,0),"")</f>
        <v>0</v>
      </c>
      <c r="L246" s="31">
        <f t="shared" si="9"/>
        <v>0</v>
      </c>
      <c r="M246" s="29" t="str">
        <f>IFERROR(VLOOKUP(B246,'[1]1-BASE'!D$1:CB$65536,18,0),"")</f>
        <v>(vide)</v>
      </c>
      <c r="N246" s="32" t="str">
        <f>IFERROR(VLOOKUP(B246,'[1]1-BASE'!D$1:CB$65536,19,0),"")</f>
        <v>PCS</v>
      </c>
      <c r="O246" s="32">
        <f>IFERROR(VLOOKUP(B246,'[1]1-BASE'!D$1:CB$65536,20,0),"")</f>
        <v>17</v>
      </c>
      <c r="P246" s="33">
        <f>IFERROR(VLOOKUP(B246,'[1]1-BASE'!D$1:CB$65536,21,0),"")</f>
        <v>17</v>
      </c>
      <c r="Q246" s="34">
        <f>IFERROR(VLOOKUP(B246,'[1]1-BASE'!D$1:DA$65536,22,0),"")</f>
        <v>0</v>
      </c>
      <c r="R246" s="34">
        <f>IFERROR(VLOOKUP(B246,'[1]1-BASE'!D$1:DA$65536,23,0),"")</f>
        <v>0</v>
      </c>
      <c r="S246" s="34">
        <f>IFERROR(VLOOKUP(B246,'[1]1-BASE'!D$1:DA$65536,24,0),"")</f>
        <v>0</v>
      </c>
      <c r="T246" s="34">
        <f>IFERROR(VLOOKUP(B246,'[1]1-BASE'!D$1:DA$65536,25,0),"")</f>
        <v>0</v>
      </c>
      <c r="U246" s="34">
        <f>IFERROR(VLOOKUP(B246,'[1]1-BASE'!D$1:DA$65536,26,0),"")</f>
        <v>0</v>
      </c>
      <c r="V246" s="34">
        <f>IFERROR(VLOOKUP(B246,'[1]1-BASE'!D$1:DA$65536,27,0),"")</f>
        <v>0</v>
      </c>
      <c r="W246" s="34">
        <f>IFERROR(VLOOKUP(B246,'[1]1-BASE'!D$1:DA$65536,28,0),"")</f>
        <v>0</v>
      </c>
      <c r="X246" s="34">
        <f>IFERROR(VLOOKUP(B246,'[1]1-BASE'!D$1:DA$65536,29,0),"")</f>
        <v>0</v>
      </c>
      <c r="Y246" s="34">
        <f>IFERROR(VLOOKUP(B246,'[1]1-BASE'!D$1:DA$65536,30,0),"")</f>
        <v>0</v>
      </c>
      <c r="Z246" s="34">
        <f>IFERROR(VLOOKUP(B246,'[1]1-BASE'!D$1:DA$65536,31,0),"")</f>
        <v>0</v>
      </c>
      <c r="AA246" s="34">
        <f>IFERROR(VLOOKUP(B246,'[1]1-BASE'!D$1:DA$65536,32,0),"")</f>
        <v>0</v>
      </c>
      <c r="AB246" s="34">
        <f>IFERROR(VLOOKUP(B246,'[1]1-BASE'!D$1:DA$65536,33,0),"")</f>
        <v>0</v>
      </c>
      <c r="AC246" s="34">
        <f>IFERROR(VLOOKUP(B246,'[1]1-BASE'!D$1:DA$65536,34,0),"")</f>
        <v>0</v>
      </c>
      <c r="AD246" s="34">
        <f>IFERROR(VLOOKUP(B246,'[1]1-BASE'!D$1:DA$65536,35,0),"")</f>
        <v>0</v>
      </c>
      <c r="AE246" s="34">
        <f>IFERROR(VLOOKUP(B246,'[1]1-BASE'!D$1:DA$65536,36,0),"")</f>
        <v>0</v>
      </c>
      <c r="AF246" s="34">
        <f>IFERROR(VLOOKUP(B246,'[1]1-BASE'!D$1:DA$65536,37,0),"")</f>
        <v>0</v>
      </c>
      <c r="AG246" s="34">
        <f>IFERROR(VLOOKUP(B246,'[1]1-BASE'!D$1:DA$65536,38,0),"")</f>
        <v>0</v>
      </c>
      <c r="AH246" s="34">
        <f>IFERROR(VLOOKUP(B246,'[1]1-BASE'!D$1:DA$65536,39,0),"")</f>
        <v>0</v>
      </c>
      <c r="AI246" s="34">
        <f>IFERROR(VLOOKUP(B246,'[1]1-BASE'!D$1:DA$65536,40,0),"")</f>
        <v>0</v>
      </c>
      <c r="AJ246" s="34">
        <f>IFERROR(VLOOKUP(B246,'[1]1-BASE'!D$1:DA$65536,41,0),"")</f>
        <v>0</v>
      </c>
      <c r="AK246" s="34">
        <f>IFERROR(VLOOKUP(B246,'[1]1-BASE'!D$1:DA$65536,42,0),"")</f>
        <v>0</v>
      </c>
      <c r="AL246" s="34">
        <f>IFERROR(VLOOKUP(B246,'[1]1-BASE'!D$1:DA$65536,43,0),"")</f>
        <v>0</v>
      </c>
      <c r="AM246" s="34">
        <f>IFERROR(VLOOKUP(B246,'[1]1-BASE'!D$1:DA$65536,44,0),"")</f>
        <v>0</v>
      </c>
      <c r="AN246" s="34">
        <f>IFERROR(VLOOKUP(B246,'[1]1-BASE'!D$1:DA$65536,45,0),"")</f>
        <v>0</v>
      </c>
      <c r="AO246" s="34">
        <f>IFERROR(VLOOKUP(B246,'[1]1-BASE'!D$1:DA$65536,46,0),"")</f>
        <v>0</v>
      </c>
      <c r="AP246" s="34">
        <f>IFERROR(VLOOKUP(B246,'[1]1-BASE'!D$1:DA$65536,47,0),"")</f>
        <v>0</v>
      </c>
      <c r="AQ246" s="34">
        <f>IFERROR(VLOOKUP(B246,'[1]1-BASE'!D$1:DA$65536,48,0),"")</f>
        <v>0</v>
      </c>
      <c r="AR246" s="34">
        <f>IFERROR(VLOOKUP(B246,'[1]1-BASE'!D$1:DA$65536,49,0),"")</f>
        <v>0</v>
      </c>
      <c r="AS246" s="34">
        <f>IFERROR(VLOOKUP(B246,'[1]1-BASE'!D$1:DA$65536,50,0),"")</f>
        <v>0</v>
      </c>
      <c r="AT246" s="34">
        <f>IFERROR(VLOOKUP(B246,'[1]1-BASE'!D$1:DA$65536,51,0),"")</f>
        <v>0</v>
      </c>
      <c r="AU246" s="34">
        <f>IFERROR(VLOOKUP(B246,'[1]1-BASE'!D$1:DA$65536,52,0),"")</f>
        <v>0</v>
      </c>
      <c r="AV246" s="34">
        <f>IFERROR(VLOOKUP(B246,'[1]1-BASE'!D$1:DA$65536,53,0),"")</f>
        <v>0</v>
      </c>
      <c r="AW246" s="34">
        <f>IFERROR(VLOOKUP(B246,'[1]1-BASE'!D$1:DA$65536,54,0),"")</f>
        <v>0</v>
      </c>
      <c r="AX246" s="34">
        <f>IFERROR(VLOOKUP(B246,'[1]1-BASE'!D$1:DA$65536,55,0),"")</f>
        <v>0</v>
      </c>
      <c r="AY246" s="34">
        <f>IFERROR(VLOOKUP(B246,'[1]1-BASE'!D$1:DA$65536,87,0),"")</f>
        <v>0</v>
      </c>
      <c r="AZ246" s="34">
        <f>IFERROR(VLOOKUP(B246,'[1]1-BASE'!D$1:DA$65536,86,0),"")</f>
        <v>0</v>
      </c>
      <c r="BA246" s="34">
        <f>IFERROR(VLOOKUP(B246,'[1]1-BASE'!D$1:DA$65536,76,0),"")</f>
        <v>0</v>
      </c>
      <c r="BB246" s="34">
        <f>IFERROR(VLOOKUP(B246,'[1]1-BASE'!D$1:DA$65536,77,0),"")</f>
        <v>0</v>
      </c>
      <c r="BC246" s="34">
        <f>IFERROR(VLOOKUP(B246,'[1]1-BASE'!D$1:DA$65536,78,0),"")</f>
        <v>0</v>
      </c>
      <c r="BD246" s="34">
        <f>IFERROR(VLOOKUP(B246,'[1]1-BASE'!D$1:DA$65536,79,0),"")</f>
        <v>0</v>
      </c>
      <c r="BE246" s="34">
        <f>IFERROR(VLOOKUP(B246,'[1]1-BASE'!D$1:DA$65536,80,0),"")</f>
        <v>0</v>
      </c>
      <c r="BF246" s="34">
        <f>IFERROR(VLOOKUP(B246,'[1]1-BASE'!D$1:DA$65536,83,0),"")</f>
        <v>0</v>
      </c>
      <c r="BG246" s="34">
        <f>IFERROR(VLOOKUP(B246,'[1]1-BASE'!D$1:DA$65536,84,0),"")</f>
        <v>0</v>
      </c>
      <c r="BH246" s="34">
        <f>IFERROR(VLOOKUP(B246,'[1]1-BASE'!D$1:DA$65536,81,0),"")</f>
        <v>0</v>
      </c>
      <c r="BI246" s="34">
        <f>IFERROR(VLOOKUP(B246,'[1]1-BASE'!D$1:DA$65536,85,0),"")</f>
        <v>0</v>
      </c>
      <c r="BJ246" s="34">
        <f>IFERROR(VLOOKUP(B246,'[1]1-BASE'!D$1:DA$65536,56,0),"")</f>
        <v>0</v>
      </c>
      <c r="BK246" s="34">
        <f>IFERROR(VLOOKUP(B246,'[1]1-BASE'!D$1:DA$65536,58,0),"")</f>
        <v>0</v>
      </c>
      <c r="BL246" s="34">
        <f>IFERROR(VLOOKUP(B246,'[1]1-BASE'!D$1:DA$65536,59,0),"")</f>
        <v>0</v>
      </c>
      <c r="BM246" s="34">
        <f>IFERROR(VLOOKUP(B246,'[1]1-BASE'!D$1:DA$65536,61,0),"")</f>
        <v>0</v>
      </c>
      <c r="BN246" s="34">
        <f>IFERROR(VLOOKUP(B246,'[1]1-BASE'!D$1:DA$65536,63,0),"")</f>
        <v>0</v>
      </c>
      <c r="BO246" s="34">
        <f>IFERROR(VLOOKUP(B246,'[1]1-BASE'!D$1:DA$65536,65,0),"")</f>
        <v>0</v>
      </c>
      <c r="BP246" s="34">
        <f>IFERROR(VLOOKUP(B246,'[1]1-BASE'!D$1:DA$65536,57,0),"")</f>
        <v>0</v>
      </c>
      <c r="BQ246" s="34">
        <f>IFERROR(VLOOKUP(B246,'[1]1-BASE'!D$1:DA$65536,60,0),"")</f>
        <v>0</v>
      </c>
      <c r="BR246" s="34">
        <f>IFERROR(VLOOKUP(B246,'[1]1-BASE'!D$1:DA$65536,62,0),"")</f>
        <v>0</v>
      </c>
      <c r="BS246" s="34">
        <f>IFERROR(VLOOKUP(B246,'[1]1-BASE'!D$1:DA$65536,64,0),"")</f>
        <v>0</v>
      </c>
      <c r="BT246" s="34">
        <f>IFERROR(VLOOKUP(B246,'[1]1-BASE'!D$1:DA$65536,66,0),"")</f>
        <v>0</v>
      </c>
      <c r="BU246" s="34">
        <f>IFERROR(VLOOKUP(B246,'[1]1-BASE'!D$1:DA$65536,67,0),"")</f>
        <v>0</v>
      </c>
      <c r="BV246" s="34">
        <f>IFERROR(VLOOKUP(B246,'[1]1-BASE'!D$1:DA$65536,68,0),"")</f>
        <v>17</v>
      </c>
      <c r="BW246" s="34">
        <f>IFERROR(VLOOKUP(B246,'[1]1-BASE'!D$1:DA$65536,69,0),"")</f>
        <v>0</v>
      </c>
      <c r="BX246" s="34">
        <f>IFERROR(VLOOKUP(B246,'[1]1-BASE'!D$1:DA$65536,70,0),"")</f>
        <v>0</v>
      </c>
      <c r="BY246" s="34">
        <f>IFERROR(VLOOKUP(B246,'[1]1-BASE'!D$1:DA$65536,71,0),"")</f>
        <v>0</v>
      </c>
      <c r="BZ246" s="34">
        <f>IFERROR(VLOOKUP(B246,'[1]1-BASE'!D$1:DA$65536,72,0),"")</f>
        <v>0</v>
      </c>
      <c r="CA246" s="34">
        <f>IFERROR(VLOOKUP(B246,'[1]1-BASE'!D$1:DA$65536,73,0),"")</f>
        <v>0</v>
      </c>
      <c r="CB246" s="34">
        <f>IFERROR(VLOOKUP(B246,'[1]1-BASE'!D$1:DA$65536,74,0),"")</f>
        <v>0</v>
      </c>
      <c r="CC246" s="34">
        <f>IFERROR(VLOOKUP(B246,'[1]1-BASE'!D$1:DA$65536,75,0),"")</f>
        <v>0</v>
      </c>
      <c r="CD246" s="34">
        <f>IFERROR(VLOOKUP(B246,'[1]1-BASE'!D$1:DA$65536,82,0),"")</f>
        <v>0</v>
      </c>
    </row>
    <row r="247" spans="1:82" s="35" customFormat="1" ht="75" customHeight="1">
      <c r="A247" s="27"/>
      <c r="B247" s="28" t="s">
        <v>350</v>
      </c>
      <c r="C247" s="29" t="str">
        <f>IFERROR(VLOOKUP(B247,'[1]1-BASE'!D$1:CB$65536,2,0),"")</f>
        <v>304PJE0</v>
      </c>
      <c r="D247" s="29" t="str">
        <f>IFERROR(VLOOKUP(B247,'[1]1-BASE'!D$1:CB$65536,3,0),"")</f>
        <v>YOLDIE AUTH SWEAT</v>
      </c>
      <c r="E247" s="29" t="str">
        <f>IFERROR(VLOOKUP(B247,'[1]1-BASE'!D$1:CB$65536,4,0),"")</f>
        <v>931</v>
      </c>
      <c r="F247" s="29" t="str">
        <f>IFERROR(VLOOKUP(B247,'[1]1-BASE'!D$1:CB$65536,5,0),"")</f>
        <v>GREY MASTIC/BLACK</v>
      </c>
      <c r="G247" s="27" t="str">
        <f>IFERROR(VLOOKUP(B247,'[1]1-BASE'!D$1:CB$65536,15,0),"")</f>
        <v>ETE 2019</v>
      </c>
      <c r="H247" s="27" t="str">
        <f>IFERROR(VLOOKUP(B247,'[1]1-BASE'!D$1:CB$65536,17,0),"")</f>
        <v>WOMAN</v>
      </c>
      <c r="I247" s="30">
        <f>IFERROR(VLOOKUP(B247,'[1]1-BASE'!D$1:CB$65536,7,0),"")</f>
        <v>50</v>
      </c>
      <c r="J247" s="31">
        <f t="shared" si="8"/>
        <v>25</v>
      </c>
      <c r="K247" s="30">
        <f>IFERROR(VLOOKUP(B247,'[1]1-BASE'!D$1:CB$65536,8,0),"")</f>
        <v>0</v>
      </c>
      <c r="L247" s="31">
        <f t="shared" si="9"/>
        <v>0</v>
      </c>
      <c r="M247" s="29" t="str">
        <f>IFERROR(VLOOKUP(B247,'[1]1-BASE'!D$1:CB$65536,18,0),"")</f>
        <v>(vide)</v>
      </c>
      <c r="N247" s="32" t="str">
        <f>IFERROR(VLOOKUP(B247,'[1]1-BASE'!D$1:CB$65536,19,0),"")</f>
        <v>PCS</v>
      </c>
      <c r="O247" s="32">
        <f>IFERROR(VLOOKUP(B247,'[1]1-BASE'!D$1:CB$65536,20,0),"")</f>
        <v>19</v>
      </c>
      <c r="P247" s="33">
        <f>IFERROR(VLOOKUP(B247,'[1]1-BASE'!D$1:CB$65536,21,0),"")</f>
        <v>19</v>
      </c>
      <c r="Q247" s="34">
        <f>IFERROR(VLOOKUP(B247,'[1]1-BASE'!D$1:DA$65536,22,0),"")</f>
        <v>0</v>
      </c>
      <c r="R247" s="34">
        <f>IFERROR(VLOOKUP(B247,'[1]1-BASE'!D$1:DA$65536,23,0),"")</f>
        <v>0</v>
      </c>
      <c r="S247" s="34">
        <f>IFERROR(VLOOKUP(B247,'[1]1-BASE'!D$1:DA$65536,24,0),"")</f>
        <v>0</v>
      </c>
      <c r="T247" s="34">
        <f>IFERROR(VLOOKUP(B247,'[1]1-BASE'!D$1:DA$65536,25,0),"")</f>
        <v>0</v>
      </c>
      <c r="U247" s="34">
        <f>IFERROR(VLOOKUP(B247,'[1]1-BASE'!D$1:DA$65536,26,0),"")</f>
        <v>0</v>
      </c>
      <c r="V247" s="34">
        <f>IFERROR(VLOOKUP(B247,'[1]1-BASE'!D$1:DA$65536,27,0),"")</f>
        <v>0</v>
      </c>
      <c r="W247" s="34">
        <f>IFERROR(VLOOKUP(B247,'[1]1-BASE'!D$1:DA$65536,28,0),"")</f>
        <v>0</v>
      </c>
      <c r="X247" s="34">
        <f>IFERROR(VLOOKUP(B247,'[1]1-BASE'!D$1:DA$65536,29,0),"")</f>
        <v>0</v>
      </c>
      <c r="Y247" s="34">
        <f>IFERROR(VLOOKUP(B247,'[1]1-BASE'!D$1:DA$65536,30,0),"")</f>
        <v>0</v>
      </c>
      <c r="Z247" s="34">
        <f>IFERROR(VLOOKUP(B247,'[1]1-BASE'!D$1:DA$65536,31,0),"")</f>
        <v>0</v>
      </c>
      <c r="AA247" s="34">
        <f>IFERROR(VLOOKUP(B247,'[1]1-BASE'!D$1:DA$65536,32,0),"")</f>
        <v>0</v>
      </c>
      <c r="AB247" s="34">
        <f>IFERROR(VLOOKUP(B247,'[1]1-BASE'!D$1:DA$65536,33,0),"")</f>
        <v>0</v>
      </c>
      <c r="AC247" s="34">
        <f>IFERROR(VLOOKUP(B247,'[1]1-BASE'!D$1:DA$65536,34,0),"")</f>
        <v>0</v>
      </c>
      <c r="AD247" s="34">
        <f>IFERROR(VLOOKUP(B247,'[1]1-BASE'!D$1:DA$65536,35,0),"")</f>
        <v>0</v>
      </c>
      <c r="AE247" s="34">
        <f>IFERROR(VLOOKUP(B247,'[1]1-BASE'!D$1:DA$65536,36,0),"")</f>
        <v>0</v>
      </c>
      <c r="AF247" s="34">
        <f>IFERROR(VLOOKUP(B247,'[1]1-BASE'!D$1:DA$65536,37,0),"")</f>
        <v>0</v>
      </c>
      <c r="AG247" s="34">
        <f>IFERROR(VLOOKUP(B247,'[1]1-BASE'!D$1:DA$65536,38,0),"")</f>
        <v>0</v>
      </c>
      <c r="AH247" s="34">
        <f>IFERROR(VLOOKUP(B247,'[1]1-BASE'!D$1:DA$65536,39,0),"")</f>
        <v>0</v>
      </c>
      <c r="AI247" s="34">
        <f>IFERROR(VLOOKUP(B247,'[1]1-BASE'!D$1:DA$65536,40,0),"")</f>
        <v>0</v>
      </c>
      <c r="AJ247" s="34">
        <f>IFERROR(VLOOKUP(B247,'[1]1-BASE'!D$1:DA$65536,41,0),"")</f>
        <v>0</v>
      </c>
      <c r="AK247" s="34">
        <f>IFERROR(VLOOKUP(B247,'[1]1-BASE'!D$1:DA$65536,42,0),"")</f>
        <v>0</v>
      </c>
      <c r="AL247" s="34">
        <f>IFERROR(VLOOKUP(B247,'[1]1-BASE'!D$1:DA$65536,43,0),"")</f>
        <v>0</v>
      </c>
      <c r="AM247" s="34">
        <f>IFERROR(VLOOKUP(B247,'[1]1-BASE'!D$1:DA$65536,44,0),"")</f>
        <v>0</v>
      </c>
      <c r="AN247" s="34">
        <f>IFERROR(VLOOKUP(B247,'[1]1-BASE'!D$1:DA$65536,45,0),"")</f>
        <v>0</v>
      </c>
      <c r="AO247" s="34">
        <f>IFERROR(VLOOKUP(B247,'[1]1-BASE'!D$1:DA$65536,46,0),"")</f>
        <v>0</v>
      </c>
      <c r="AP247" s="34">
        <f>IFERROR(VLOOKUP(B247,'[1]1-BASE'!D$1:DA$65536,47,0),"")</f>
        <v>0</v>
      </c>
      <c r="AQ247" s="34">
        <f>IFERROR(VLOOKUP(B247,'[1]1-BASE'!D$1:DA$65536,48,0),"")</f>
        <v>0</v>
      </c>
      <c r="AR247" s="34">
        <f>IFERROR(VLOOKUP(B247,'[1]1-BASE'!D$1:DA$65536,49,0),"")</f>
        <v>0</v>
      </c>
      <c r="AS247" s="34">
        <f>IFERROR(VLOOKUP(B247,'[1]1-BASE'!D$1:DA$65536,50,0),"")</f>
        <v>0</v>
      </c>
      <c r="AT247" s="34">
        <f>IFERROR(VLOOKUP(B247,'[1]1-BASE'!D$1:DA$65536,51,0),"")</f>
        <v>0</v>
      </c>
      <c r="AU247" s="34">
        <f>IFERROR(VLOOKUP(B247,'[1]1-BASE'!D$1:DA$65536,52,0),"")</f>
        <v>0</v>
      </c>
      <c r="AV247" s="34">
        <f>IFERROR(VLOOKUP(B247,'[1]1-BASE'!D$1:DA$65536,53,0),"")</f>
        <v>0</v>
      </c>
      <c r="AW247" s="34">
        <f>IFERROR(VLOOKUP(B247,'[1]1-BASE'!D$1:DA$65536,54,0),"")</f>
        <v>0</v>
      </c>
      <c r="AX247" s="34">
        <f>IFERROR(VLOOKUP(B247,'[1]1-BASE'!D$1:DA$65536,55,0),"")</f>
        <v>0</v>
      </c>
      <c r="AY247" s="34">
        <f>IFERROR(VLOOKUP(B247,'[1]1-BASE'!D$1:DA$65536,87,0),"")</f>
        <v>0</v>
      </c>
      <c r="AZ247" s="34">
        <f>IFERROR(VLOOKUP(B247,'[1]1-BASE'!D$1:DA$65536,86,0),"")</f>
        <v>0</v>
      </c>
      <c r="BA247" s="34">
        <f>IFERROR(VLOOKUP(B247,'[1]1-BASE'!D$1:DA$65536,76,0),"")</f>
        <v>0</v>
      </c>
      <c r="BB247" s="34">
        <f>IFERROR(VLOOKUP(B247,'[1]1-BASE'!D$1:DA$65536,77,0),"")</f>
        <v>0</v>
      </c>
      <c r="BC247" s="34">
        <f>IFERROR(VLOOKUP(B247,'[1]1-BASE'!D$1:DA$65536,78,0),"")</f>
        <v>0</v>
      </c>
      <c r="BD247" s="34">
        <f>IFERROR(VLOOKUP(B247,'[1]1-BASE'!D$1:DA$65536,79,0),"")</f>
        <v>0</v>
      </c>
      <c r="BE247" s="34">
        <f>IFERROR(VLOOKUP(B247,'[1]1-BASE'!D$1:DA$65536,80,0),"")</f>
        <v>0</v>
      </c>
      <c r="BF247" s="34">
        <f>IFERROR(VLOOKUP(B247,'[1]1-BASE'!D$1:DA$65536,83,0),"")</f>
        <v>0</v>
      </c>
      <c r="BG247" s="34">
        <f>IFERROR(VLOOKUP(B247,'[1]1-BASE'!D$1:DA$65536,84,0),"")</f>
        <v>0</v>
      </c>
      <c r="BH247" s="34">
        <f>IFERROR(VLOOKUP(B247,'[1]1-BASE'!D$1:DA$65536,81,0),"")</f>
        <v>0</v>
      </c>
      <c r="BI247" s="34">
        <f>IFERROR(VLOOKUP(B247,'[1]1-BASE'!D$1:DA$65536,85,0),"")</f>
        <v>0</v>
      </c>
      <c r="BJ247" s="34">
        <f>IFERROR(VLOOKUP(B247,'[1]1-BASE'!D$1:DA$65536,56,0),"")</f>
        <v>0</v>
      </c>
      <c r="BK247" s="34">
        <f>IFERROR(VLOOKUP(B247,'[1]1-BASE'!D$1:DA$65536,58,0),"")</f>
        <v>0</v>
      </c>
      <c r="BL247" s="34">
        <f>IFERROR(VLOOKUP(B247,'[1]1-BASE'!D$1:DA$65536,59,0),"")</f>
        <v>0</v>
      </c>
      <c r="BM247" s="34">
        <f>IFERROR(VLOOKUP(B247,'[1]1-BASE'!D$1:DA$65536,61,0),"")</f>
        <v>0</v>
      </c>
      <c r="BN247" s="34">
        <f>IFERROR(VLOOKUP(B247,'[1]1-BASE'!D$1:DA$65536,63,0),"")</f>
        <v>0</v>
      </c>
      <c r="BO247" s="34">
        <f>IFERROR(VLOOKUP(B247,'[1]1-BASE'!D$1:DA$65536,65,0),"")</f>
        <v>0</v>
      </c>
      <c r="BP247" s="34">
        <f>IFERROR(VLOOKUP(B247,'[1]1-BASE'!D$1:DA$65536,57,0),"")</f>
        <v>0</v>
      </c>
      <c r="BQ247" s="34">
        <f>IFERROR(VLOOKUP(B247,'[1]1-BASE'!D$1:DA$65536,60,0),"")</f>
        <v>0</v>
      </c>
      <c r="BR247" s="34">
        <f>IFERROR(VLOOKUP(B247,'[1]1-BASE'!D$1:DA$65536,62,0),"")</f>
        <v>0</v>
      </c>
      <c r="BS247" s="34">
        <f>IFERROR(VLOOKUP(B247,'[1]1-BASE'!D$1:DA$65536,64,0),"")</f>
        <v>0</v>
      </c>
      <c r="BT247" s="34">
        <f>IFERROR(VLOOKUP(B247,'[1]1-BASE'!D$1:DA$65536,66,0),"")</f>
        <v>0</v>
      </c>
      <c r="BU247" s="34">
        <f>IFERROR(VLOOKUP(B247,'[1]1-BASE'!D$1:DA$65536,67,0),"")</f>
        <v>0</v>
      </c>
      <c r="BV247" s="34">
        <f>IFERROR(VLOOKUP(B247,'[1]1-BASE'!D$1:DA$65536,68,0),"")</f>
        <v>7</v>
      </c>
      <c r="BW247" s="34">
        <f>IFERROR(VLOOKUP(B247,'[1]1-BASE'!D$1:DA$65536,69,0),"")</f>
        <v>3</v>
      </c>
      <c r="BX247" s="34">
        <f>IFERROR(VLOOKUP(B247,'[1]1-BASE'!D$1:DA$65536,70,0),"")</f>
        <v>2</v>
      </c>
      <c r="BY247" s="34">
        <f>IFERROR(VLOOKUP(B247,'[1]1-BASE'!D$1:DA$65536,71,0),"")</f>
        <v>4</v>
      </c>
      <c r="BZ247" s="34">
        <f>IFERROR(VLOOKUP(B247,'[1]1-BASE'!D$1:DA$65536,72,0),"")</f>
        <v>3</v>
      </c>
      <c r="CA247" s="34">
        <f>IFERROR(VLOOKUP(B247,'[1]1-BASE'!D$1:DA$65536,73,0),"")</f>
        <v>0</v>
      </c>
      <c r="CB247" s="34">
        <f>IFERROR(VLOOKUP(B247,'[1]1-BASE'!D$1:DA$65536,74,0),"")</f>
        <v>0</v>
      </c>
      <c r="CC247" s="34">
        <f>IFERROR(VLOOKUP(B247,'[1]1-BASE'!D$1:DA$65536,75,0),"")</f>
        <v>0</v>
      </c>
      <c r="CD247" s="34">
        <f>IFERROR(VLOOKUP(B247,'[1]1-BASE'!D$1:DA$65536,82,0),"")</f>
        <v>0</v>
      </c>
    </row>
    <row r="248" spans="1:82" s="35" customFormat="1" ht="75" customHeight="1">
      <c r="A248" s="27"/>
      <c r="B248" s="28" t="s">
        <v>351</v>
      </c>
      <c r="C248" s="29" t="str">
        <f>IFERROR(VLOOKUP(B248,'[1]1-BASE'!D$1:CB$65536,2,0),"")</f>
        <v>304PJE0</v>
      </c>
      <c r="D248" s="29" t="str">
        <f>IFERROR(VLOOKUP(B248,'[1]1-BASE'!D$1:CB$65536,3,0),"")</f>
        <v>YOLDIE AUTH SWEAT</v>
      </c>
      <c r="E248" s="29" t="str">
        <f>IFERROR(VLOOKUP(B248,'[1]1-BASE'!D$1:CB$65536,4,0),"")</f>
        <v>932</v>
      </c>
      <c r="F248" s="29" t="str">
        <f>IFERROR(VLOOKUP(B248,'[1]1-BASE'!D$1:CB$65536,5,0),"")</f>
        <v>BLACK/PINKLOTUS</v>
      </c>
      <c r="G248" s="27" t="str">
        <f>IFERROR(VLOOKUP(B248,'[1]1-BASE'!D$1:CB$65536,15,0),"")</f>
        <v>ETE 2019</v>
      </c>
      <c r="H248" s="27" t="str">
        <f>IFERROR(VLOOKUP(B248,'[1]1-BASE'!D$1:CB$65536,17,0),"")</f>
        <v>WOMAN</v>
      </c>
      <c r="I248" s="30">
        <f>IFERROR(VLOOKUP(B248,'[1]1-BASE'!D$1:CB$65536,7,0),"")</f>
        <v>50</v>
      </c>
      <c r="J248" s="31">
        <f t="shared" si="8"/>
        <v>25</v>
      </c>
      <c r="K248" s="30">
        <f>IFERROR(VLOOKUP(B248,'[1]1-BASE'!D$1:CB$65536,8,0),"")</f>
        <v>0</v>
      </c>
      <c r="L248" s="31">
        <f t="shared" si="9"/>
        <v>0</v>
      </c>
      <c r="M248" s="29" t="str">
        <f>IFERROR(VLOOKUP(B248,'[1]1-BASE'!D$1:CB$65536,18,0),"")</f>
        <v>(vide)</v>
      </c>
      <c r="N248" s="32" t="str">
        <f>IFERROR(VLOOKUP(B248,'[1]1-BASE'!D$1:CB$65536,19,0),"")</f>
        <v>PCS</v>
      </c>
      <c r="O248" s="32">
        <f>IFERROR(VLOOKUP(B248,'[1]1-BASE'!D$1:CB$65536,20,0),"")</f>
        <v>13</v>
      </c>
      <c r="P248" s="33">
        <f>IFERROR(VLOOKUP(B248,'[1]1-BASE'!D$1:CB$65536,21,0),"")</f>
        <v>13</v>
      </c>
      <c r="Q248" s="34">
        <f>IFERROR(VLOOKUP(B248,'[1]1-BASE'!D$1:DA$65536,22,0),"")</f>
        <v>0</v>
      </c>
      <c r="R248" s="34">
        <f>IFERROR(VLOOKUP(B248,'[1]1-BASE'!D$1:DA$65536,23,0),"")</f>
        <v>0</v>
      </c>
      <c r="S248" s="34">
        <f>IFERROR(VLOOKUP(B248,'[1]1-BASE'!D$1:DA$65536,24,0),"")</f>
        <v>0</v>
      </c>
      <c r="T248" s="34">
        <f>IFERROR(VLOOKUP(B248,'[1]1-BASE'!D$1:DA$65536,25,0),"")</f>
        <v>0</v>
      </c>
      <c r="U248" s="34">
        <f>IFERROR(VLOOKUP(B248,'[1]1-BASE'!D$1:DA$65536,26,0),"")</f>
        <v>0</v>
      </c>
      <c r="V248" s="34">
        <f>IFERROR(VLOOKUP(B248,'[1]1-BASE'!D$1:DA$65536,27,0),"")</f>
        <v>0</v>
      </c>
      <c r="W248" s="34">
        <f>IFERROR(VLOOKUP(B248,'[1]1-BASE'!D$1:DA$65536,28,0),"")</f>
        <v>0</v>
      </c>
      <c r="X248" s="34">
        <f>IFERROR(VLOOKUP(B248,'[1]1-BASE'!D$1:DA$65536,29,0),"")</f>
        <v>0</v>
      </c>
      <c r="Y248" s="34">
        <f>IFERROR(VLOOKUP(B248,'[1]1-BASE'!D$1:DA$65536,30,0),"")</f>
        <v>0</v>
      </c>
      <c r="Z248" s="34">
        <f>IFERROR(VLOOKUP(B248,'[1]1-BASE'!D$1:DA$65536,31,0),"")</f>
        <v>0</v>
      </c>
      <c r="AA248" s="34">
        <f>IFERROR(VLOOKUP(B248,'[1]1-BASE'!D$1:DA$65536,32,0),"")</f>
        <v>0</v>
      </c>
      <c r="AB248" s="34">
        <f>IFERROR(VLOOKUP(B248,'[1]1-BASE'!D$1:DA$65536,33,0),"")</f>
        <v>0</v>
      </c>
      <c r="AC248" s="34">
        <f>IFERROR(VLOOKUP(B248,'[1]1-BASE'!D$1:DA$65536,34,0),"")</f>
        <v>0</v>
      </c>
      <c r="AD248" s="34">
        <f>IFERROR(VLOOKUP(B248,'[1]1-BASE'!D$1:DA$65536,35,0),"")</f>
        <v>0</v>
      </c>
      <c r="AE248" s="34">
        <f>IFERROR(VLOOKUP(B248,'[1]1-BASE'!D$1:DA$65536,36,0),"")</f>
        <v>0</v>
      </c>
      <c r="AF248" s="34">
        <f>IFERROR(VLOOKUP(B248,'[1]1-BASE'!D$1:DA$65536,37,0),"")</f>
        <v>0</v>
      </c>
      <c r="AG248" s="34">
        <f>IFERROR(VLOOKUP(B248,'[1]1-BASE'!D$1:DA$65536,38,0),"")</f>
        <v>0</v>
      </c>
      <c r="AH248" s="34">
        <f>IFERROR(VLOOKUP(B248,'[1]1-BASE'!D$1:DA$65536,39,0),"")</f>
        <v>0</v>
      </c>
      <c r="AI248" s="34">
        <f>IFERROR(VLOOKUP(B248,'[1]1-BASE'!D$1:DA$65536,40,0),"")</f>
        <v>0</v>
      </c>
      <c r="AJ248" s="34">
        <f>IFERROR(VLOOKUP(B248,'[1]1-BASE'!D$1:DA$65536,41,0),"")</f>
        <v>0</v>
      </c>
      <c r="AK248" s="34">
        <f>IFERROR(VLOOKUP(B248,'[1]1-BASE'!D$1:DA$65536,42,0),"")</f>
        <v>0</v>
      </c>
      <c r="AL248" s="34">
        <f>IFERROR(VLOOKUP(B248,'[1]1-BASE'!D$1:DA$65536,43,0),"")</f>
        <v>0</v>
      </c>
      <c r="AM248" s="34">
        <f>IFERROR(VLOOKUP(B248,'[1]1-BASE'!D$1:DA$65536,44,0),"")</f>
        <v>0</v>
      </c>
      <c r="AN248" s="34">
        <f>IFERROR(VLOOKUP(B248,'[1]1-BASE'!D$1:DA$65536,45,0),"")</f>
        <v>0</v>
      </c>
      <c r="AO248" s="34">
        <f>IFERROR(VLOOKUP(B248,'[1]1-BASE'!D$1:DA$65536,46,0),"")</f>
        <v>0</v>
      </c>
      <c r="AP248" s="34">
        <f>IFERROR(VLOOKUP(B248,'[1]1-BASE'!D$1:DA$65536,47,0),"")</f>
        <v>0</v>
      </c>
      <c r="AQ248" s="34">
        <f>IFERROR(VLOOKUP(B248,'[1]1-BASE'!D$1:DA$65536,48,0),"")</f>
        <v>0</v>
      </c>
      <c r="AR248" s="34">
        <f>IFERROR(VLOOKUP(B248,'[1]1-BASE'!D$1:DA$65536,49,0),"")</f>
        <v>0</v>
      </c>
      <c r="AS248" s="34">
        <f>IFERROR(VLOOKUP(B248,'[1]1-BASE'!D$1:DA$65536,50,0),"")</f>
        <v>0</v>
      </c>
      <c r="AT248" s="34">
        <f>IFERROR(VLOOKUP(B248,'[1]1-BASE'!D$1:DA$65536,51,0),"")</f>
        <v>0</v>
      </c>
      <c r="AU248" s="34">
        <f>IFERROR(VLOOKUP(B248,'[1]1-BASE'!D$1:DA$65536,52,0),"")</f>
        <v>0</v>
      </c>
      <c r="AV248" s="34">
        <f>IFERROR(VLOOKUP(B248,'[1]1-BASE'!D$1:DA$65536,53,0),"")</f>
        <v>0</v>
      </c>
      <c r="AW248" s="34">
        <f>IFERROR(VLOOKUP(B248,'[1]1-BASE'!D$1:DA$65536,54,0),"")</f>
        <v>0</v>
      </c>
      <c r="AX248" s="34">
        <f>IFERROR(VLOOKUP(B248,'[1]1-BASE'!D$1:DA$65536,55,0),"")</f>
        <v>0</v>
      </c>
      <c r="AY248" s="34">
        <f>IFERROR(VLOOKUP(B248,'[1]1-BASE'!D$1:DA$65536,87,0),"")</f>
        <v>0</v>
      </c>
      <c r="AZ248" s="34">
        <f>IFERROR(VLOOKUP(B248,'[1]1-BASE'!D$1:DA$65536,86,0),"")</f>
        <v>0</v>
      </c>
      <c r="BA248" s="34">
        <f>IFERROR(VLOOKUP(B248,'[1]1-BASE'!D$1:DA$65536,76,0),"")</f>
        <v>0</v>
      </c>
      <c r="BB248" s="34">
        <f>IFERROR(VLOOKUP(B248,'[1]1-BASE'!D$1:DA$65536,77,0),"")</f>
        <v>0</v>
      </c>
      <c r="BC248" s="34">
        <f>IFERROR(VLOOKUP(B248,'[1]1-BASE'!D$1:DA$65536,78,0),"")</f>
        <v>0</v>
      </c>
      <c r="BD248" s="34">
        <f>IFERROR(VLOOKUP(B248,'[1]1-BASE'!D$1:DA$65536,79,0),"")</f>
        <v>0</v>
      </c>
      <c r="BE248" s="34">
        <f>IFERROR(VLOOKUP(B248,'[1]1-BASE'!D$1:DA$65536,80,0),"")</f>
        <v>0</v>
      </c>
      <c r="BF248" s="34">
        <f>IFERROR(VLOOKUP(B248,'[1]1-BASE'!D$1:DA$65536,83,0),"")</f>
        <v>0</v>
      </c>
      <c r="BG248" s="34">
        <f>IFERROR(VLOOKUP(B248,'[1]1-BASE'!D$1:DA$65536,84,0),"")</f>
        <v>0</v>
      </c>
      <c r="BH248" s="34">
        <f>IFERROR(VLOOKUP(B248,'[1]1-BASE'!D$1:DA$65536,81,0),"")</f>
        <v>0</v>
      </c>
      <c r="BI248" s="34">
        <f>IFERROR(VLOOKUP(B248,'[1]1-BASE'!D$1:DA$65536,85,0),"")</f>
        <v>0</v>
      </c>
      <c r="BJ248" s="34">
        <f>IFERROR(VLOOKUP(B248,'[1]1-BASE'!D$1:DA$65536,56,0),"")</f>
        <v>0</v>
      </c>
      <c r="BK248" s="34">
        <f>IFERROR(VLOOKUP(B248,'[1]1-BASE'!D$1:DA$65536,58,0),"")</f>
        <v>0</v>
      </c>
      <c r="BL248" s="34">
        <f>IFERROR(VLOOKUP(B248,'[1]1-BASE'!D$1:DA$65536,59,0),"")</f>
        <v>0</v>
      </c>
      <c r="BM248" s="34">
        <f>IFERROR(VLOOKUP(B248,'[1]1-BASE'!D$1:DA$65536,61,0),"")</f>
        <v>0</v>
      </c>
      <c r="BN248" s="34">
        <f>IFERROR(VLOOKUP(B248,'[1]1-BASE'!D$1:DA$65536,63,0),"")</f>
        <v>0</v>
      </c>
      <c r="BO248" s="34">
        <f>IFERROR(VLOOKUP(B248,'[1]1-BASE'!D$1:DA$65536,65,0),"")</f>
        <v>0</v>
      </c>
      <c r="BP248" s="34">
        <f>IFERROR(VLOOKUP(B248,'[1]1-BASE'!D$1:DA$65536,57,0),"")</f>
        <v>0</v>
      </c>
      <c r="BQ248" s="34">
        <f>IFERROR(VLOOKUP(B248,'[1]1-BASE'!D$1:DA$65536,60,0),"")</f>
        <v>0</v>
      </c>
      <c r="BR248" s="34">
        <f>IFERROR(VLOOKUP(B248,'[1]1-BASE'!D$1:DA$65536,62,0),"")</f>
        <v>0</v>
      </c>
      <c r="BS248" s="34">
        <f>IFERROR(VLOOKUP(B248,'[1]1-BASE'!D$1:DA$65536,64,0),"")</f>
        <v>0</v>
      </c>
      <c r="BT248" s="34">
        <f>IFERROR(VLOOKUP(B248,'[1]1-BASE'!D$1:DA$65536,66,0),"")</f>
        <v>0</v>
      </c>
      <c r="BU248" s="34">
        <f>IFERROR(VLOOKUP(B248,'[1]1-BASE'!D$1:DA$65536,67,0),"")</f>
        <v>0</v>
      </c>
      <c r="BV248" s="34">
        <f>IFERROR(VLOOKUP(B248,'[1]1-BASE'!D$1:DA$65536,68,0),"")</f>
        <v>2</v>
      </c>
      <c r="BW248" s="34">
        <f>IFERROR(VLOOKUP(B248,'[1]1-BASE'!D$1:DA$65536,69,0),"")</f>
        <v>2</v>
      </c>
      <c r="BX248" s="34">
        <f>IFERROR(VLOOKUP(B248,'[1]1-BASE'!D$1:DA$65536,70,0),"")</f>
        <v>2</v>
      </c>
      <c r="BY248" s="34">
        <f>IFERROR(VLOOKUP(B248,'[1]1-BASE'!D$1:DA$65536,71,0),"")</f>
        <v>4</v>
      </c>
      <c r="BZ248" s="34">
        <f>IFERROR(VLOOKUP(B248,'[1]1-BASE'!D$1:DA$65536,72,0),"")</f>
        <v>3</v>
      </c>
      <c r="CA248" s="34">
        <f>IFERROR(VLOOKUP(B248,'[1]1-BASE'!D$1:DA$65536,73,0),"")</f>
        <v>0</v>
      </c>
      <c r="CB248" s="34">
        <f>IFERROR(VLOOKUP(B248,'[1]1-BASE'!D$1:DA$65536,74,0),"")</f>
        <v>0</v>
      </c>
      <c r="CC248" s="34">
        <f>IFERROR(VLOOKUP(B248,'[1]1-BASE'!D$1:DA$65536,75,0),"")</f>
        <v>0</v>
      </c>
      <c r="CD248" s="34">
        <f>IFERROR(VLOOKUP(B248,'[1]1-BASE'!D$1:DA$65536,82,0),"")</f>
        <v>0</v>
      </c>
    </row>
    <row r="249" spans="1:82" s="35" customFormat="1" ht="75" customHeight="1">
      <c r="A249" s="27"/>
      <c r="B249" s="28" t="s">
        <v>352</v>
      </c>
      <c r="C249" s="29" t="str">
        <f>IFERROR(VLOOKUP(B249,'[1]1-BASE'!D$1:CB$65536,2,0),"")</f>
        <v>304PJL0</v>
      </c>
      <c r="D249" s="29" t="str">
        <f>IFERROR(VLOOKUP(B249,'[1]1-BASE'!D$1:CB$65536,3,0),"")</f>
        <v>IVANOE AUTH POLO</v>
      </c>
      <c r="E249" s="29" t="str">
        <f>IFERROR(VLOOKUP(B249,'[1]1-BASE'!D$1:CB$65536,4,0),"")</f>
        <v>910</v>
      </c>
      <c r="F249" s="29" t="str">
        <f>IFERROR(VLOOKUP(B249,'[1]1-BASE'!D$1:CB$65536,5,0),"")</f>
        <v>BLACK/WHITE/CORIANDER</v>
      </c>
      <c r="G249" s="27" t="str">
        <f>IFERROR(VLOOKUP(B249,'[1]1-BASE'!D$1:CB$65536,15,0),"")</f>
        <v>HIVER 2019</v>
      </c>
      <c r="H249" s="27" t="str">
        <f>IFERROR(VLOOKUP(B249,'[1]1-BASE'!D$1:CB$65536,17,0),"")</f>
        <v>MAN</v>
      </c>
      <c r="I249" s="30">
        <f>IFERROR(VLOOKUP(B249,'[1]1-BASE'!D$1:CB$65536,7,0),"")</f>
        <v>45</v>
      </c>
      <c r="J249" s="31">
        <f t="shared" si="8"/>
        <v>22.5</v>
      </c>
      <c r="K249" s="30">
        <f>IFERROR(VLOOKUP(B249,'[1]1-BASE'!D$1:CB$65536,8,0),"")</f>
        <v>0</v>
      </c>
      <c r="L249" s="31">
        <f t="shared" si="9"/>
        <v>0</v>
      </c>
      <c r="M249" s="29" t="str">
        <f>IFERROR(VLOOKUP(B249,'[1]1-BASE'!D$1:CB$65536,18,0),"")</f>
        <v>(vide)</v>
      </c>
      <c r="N249" s="32" t="str">
        <f>IFERROR(VLOOKUP(B249,'[1]1-BASE'!D$1:CB$65536,19,0),"")</f>
        <v>PCS</v>
      </c>
      <c r="O249" s="32">
        <f>IFERROR(VLOOKUP(B249,'[1]1-BASE'!D$1:CB$65536,20,0),"")</f>
        <v>9</v>
      </c>
      <c r="P249" s="33">
        <f>IFERROR(VLOOKUP(B249,'[1]1-BASE'!D$1:CB$65536,21,0),"")</f>
        <v>9</v>
      </c>
      <c r="Q249" s="34">
        <f>IFERROR(VLOOKUP(B249,'[1]1-BASE'!D$1:DA$65536,22,0),"")</f>
        <v>0</v>
      </c>
      <c r="R249" s="34">
        <f>IFERROR(VLOOKUP(B249,'[1]1-BASE'!D$1:DA$65536,23,0),"")</f>
        <v>0</v>
      </c>
      <c r="S249" s="34">
        <f>IFERROR(VLOOKUP(B249,'[1]1-BASE'!D$1:DA$65536,24,0),"")</f>
        <v>0</v>
      </c>
      <c r="T249" s="34">
        <f>IFERROR(VLOOKUP(B249,'[1]1-BASE'!D$1:DA$65536,25,0),"")</f>
        <v>0</v>
      </c>
      <c r="U249" s="34">
        <f>IFERROR(VLOOKUP(B249,'[1]1-BASE'!D$1:DA$65536,26,0),"")</f>
        <v>0</v>
      </c>
      <c r="V249" s="34">
        <f>IFERROR(VLOOKUP(B249,'[1]1-BASE'!D$1:DA$65536,27,0),"")</f>
        <v>0</v>
      </c>
      <c r="W249" s="34">
        <f>IFERROR(VLOOKUP(B249,'[1]1-BASE'!D$1:DA$65536,28,0),"")</f>
        <v>0</v>
      </c>
      <c r="X249" s="34">
        <f>IFERROR(VLOOKUP(B249,'[1]1-BASE'!D$1:DA$65536,29,0),"")</f>
        <v>0</v>
      </c>
      <c r="Y249" s="34">
        <f>IFERROR(VLOOKUP(B249,'[1]1-BASE'!D$1:DA$65536,30,0),"")</f>
        <v>0</v>
      </c>
      <c r="Z249" s="34">
        <f>IFERROR(VLOOKUP(B249,'[1]1-BASE'!D$1:DA$65536,31,0),"")</f>
        <v>0</v>
      </c>
      <c r="AA249" s="34">
        <f>IFERROR(VLOOKUP(B249,'[1]1-BASE'!D$1:DA$65536,32,0),"")</f>
        <v>0</v>
      </c>
      <c r="AB249" s="34">
        <f>IFERROR(VLOOKUP(B249,'[1]1-BASE'!D$1:DA$65536,33,0),"")</f>
        <v>0</v>
      </c>
      <c r="AC249" s="34">
        <f>IFERROR(VLOOKUP(B249,'[1]1-BASE'!D$1:DA$65536,34,0),"")</f>
        <v>0</v>
      </c>
      <c r="AD249" s="34">
        <f>IFERROR(VLOOKUP(B249,'[1]1-BASE'!D$1:DA$65536,35,0),"")</f>
        <v>0</v>
      </c>
      <c r="AE249" s="34">
        <f>IFERROR(VLOOKUP(B249,'[1]1-BASE'!D$1:DA$65536,36,0),"")</f>
        <v>0</v>
      </c>
      <c r="AF249" s="34">
        <f>IFERROR(VLOOKUP(B249,'[1]1-BASE'!D$1:DA$65536,37,0),"")</f>
        <v>0</v>
      </c>
      <c r="AG249" s="34">
        <f>IFERROR(VLOOKUP(B249,'[1]1-BASE'!D$1:DA$65536,38,0),"")</f>
        <v>0</v>
      </c>
      <c r="AH249" s="34">
        <f>IFERROR(VLOOKUP(B249,'[1]1-BASE'!D$1:DA$65536,39,0),"")</f>
        <v>0</v>
      </c>
      <c r="AI249" s="34">
        <f>IFERROR(VLOOKUP(B249,'[1]1-BASE'!D$1:DA$65536,40,0),"")</f>
        <v>0</v>
      </c>
      <c r="AJ249" s="34">
        <f>IFERROR(VLOOKUP(B249,'[1]1-BASE'!D$1:DA$65536,41,0),"")</f>
        <v>0</v>
      </c>
      <c r="AK249" s="34">
        <f>IFERROR(VLOOKUP(B249,'[1]1-BASE'!D$1:DA$65536,42,0),"")</f>
        <v>0</v>
      </c>
      <c r="AL249" s="34">
        <f>IFERROR(VLOOKUP(B249,'[1]1-BASE'!D$1:DA$65536,43,0),"")</f>
        <v>0</v>
      </c>
      <c r="AM249" s="34">
        <f>IFERROR(VLOOKUP(B249,'[1]1-BASE'!D$1:DA$65536,44,0),"")</f>
        <v>0</v>
      </c>
      <c r="AN249" s="34">
        <f>IFERROR(VLOOKUP(B249,'[1]1-BASE'!D$1:DA$65536,45,0),"")</f>
        <v>0</v>
      </c>
      <c r="AO249" s="34">
        <f>IFERROR(VLOOKUP(B249,'[1]1-BASE'!D$1:DA$65536,46,0),"")</f>
        <v>0</v>
      </c>
      <c r="AP249" s="34">
        <f>IFERROR(VLOOKUP(B249,'[1]1-BASE'!D$1:DA$65536,47,0),"")</f>
        <v>0</v>
      </c>
      <c r="AQ249" s="34">
        <f>IFERROR(VLOOKUP(B249,'[1]1-BASE'!D$1:DA$65536,48,0),"")</f>
        <v>0</v>
      </c>
      <c r="AR249" s="34">
        <f>IFERROR(VLOOKUP(B249,'[1]1-BASE'!D$1:DA$65536,49,0),"")</f>
        <v>0</v>
      </c>
      <c r="AS249" s="34">
        <f>IFERROR(VLOOKUP(B249,'[1]1-BASE'!D$1:DA$65536,50,0),"")</f>
        <v>0</v>
      </c>
      <c r="AT249" s="34">
        <f>IFERROR(VLOOKUP(B249,'[1]1-BASE'!D$1:DA$65536,51,0),"")</f>
        <v>0</v>
      </c>
      <c r="AU249" s="34">
        <f>IFERROR(VLOOKUP(B249,'[1]1-BASE'!D$1:DA$65536,52,0),"")</f>
        <v>0</v>
      </c>
      <c r="AV249" s="34">
        <f>IFERROR(VLOOKUP(B249,'[1]1-BASE'!D$1:DA$65536,53,0),"")</f>
        <v>0</v>
      </c>
      <c r="AW249" s="34">
        <f>IFERROR(VLOOKUP(B249,'[1]1-BASE'!D$1:DA$65536,54,0),"")</f>
        <v>0</v>
      </c>
      <c r="AX249" s="34">
        <f>IFERROR(VLOOKUP(B249,'[1]1-BASE'!D$1:DA$65536,55,0),"")</f>
        <v>0</v>
      </c>
      <c r="AY249" s="34">
        <f>IFERROR(VLOOKUP(B249,'[1]1-BASE'!D$1:DA$65536,87,0),"")</f>
        <v>0</v>
      </c>
      <c r="AZ249" s="34">
        <f>IFERROR(VLOOKUP(B249,'[1]1-BASE'!D$1:DA$65536,86,0),"")</f>
        <v>0</v>
      </c>
      <c r="BA249" s="34">
        <f>IFERROR(VLOOKUP(B249,'[1]1-BASE'!D$1:DA$65536,76,0),"")</f>
        <v>0</v>
      </c>
      <c r="BB249" s="34">
        <f>IFERROR(VLOOKUP(B249,'[1]1-BASE'!D$1:DA$65536,77,0),"")</f>
        <v>0</v>
      </c>
      <c r="BC249" s="34">
        <f>IFERROR(VLOOKUP(B249,'[1]1-BASE'!D$1:DA$65536,78,0),"")</f>
        <v>0</v>
      </c>
      <c r="BD249" s="34">
        <f>IFERROR(VLOOKUP(B249,'[1]1-BASE'!D$1:DA$65536,79,0),"")</f>
        <v>0</v>
      </c>
      <c r="BE249" s="34">
        <f>IFERROR(VLOOKUP(B249,'[1]1-BASE'!D$1:DA$65536,80,0),"")</f>
        <v>0</v>
      </c>
      <c r="BF249" s="34">
        <f>IFERROR(VLOOKUP(B249,'[1]1-BASE'!D$1:DA$65536,83,0),"")</f>
        <v>0</v>
      </c>
      <c r="BG249" s="34">
        <f>IFERROR(VLOOKUP(B249,'[1]1-BASE'!D$1:DA$65536,84,0),"")</f>
        <v>0</v>
      </c>
      <c r="BH249" s="34">
        <f>IFERROR(VLOOKUP(B249,'[1]1-BASE'!D$1:DA$65536,81,0),"")</f>
        <v>0</v>
      </c>
      <c r="BI249" s="34">
        <f>IFERROR(VLOOKUP(B249,'[1]1-BASE'!D$1:DA$65536,85,0),"")</f>
        <v>0</v>
      </c>
      <c r="BJ249" s="34">
        <f>IFERROR(VLOOKUP(B249,'[1]1-BASE'!D$1:DA$65536,56,0),"")</f>
        <v>0</v>
      </c>
      <c r="BK249" s="34">
        <f>IFERROR(VLOOKUP(B249,'[1]1-BASE'!D$1:DA$65536,58,0),"")</f>
        <v>0</v>
      </c>
      <c r="BL249" s="34">
        <f>IFERROR(VLOOKUP(B249,'[1]1-BASE'!D$1:DA$65536,59,0),"")</f>
        <v>0</v>
      </c>
      <c r="BM249" s="34">
        <f>IFERROR(VLOOKUP(B249,'[1]1-BASE'!D$1:DA$65536,61,0),"")</f>
        <v>0</v>
      </c>
      <c r="BN249" s="34">
        <f>IFERROR(VLOOKUP(B249,'[1]1-BASE'!D$1:DA$65536,63,0),"")</f>
        <v>0</v>
      </c>
      <c r="BO249" s="34">
        <f>IFERROR(VLOOKUP(B249,'[1]1-BASE'!D$1:DA$65536,65,0),"")</f>
        <v>0</v>
      </c>
      <c r="BP249" s="34">
        <f>IFERROR(VLOOKUP(B249,'[1]1-BASE'!D$1:DA$65536,57,0),"")</f>
        <v>0</v>
      </c>
      <c r="BQ249" s="34">
        <f>IFERROR(VLOOKUP(B249,'[1]1-BASE'!D$1:DA$65536,60,0),"")</f>
        <v>0</v>
      </c>
      <c r="BR249" s="34">
        <f>IFERROR(VLOOKUP(B249,'[1]1-BASE'!D$1:DA$65536,62,0),"")</f>
        <v>0</v>
      </c>
      <c r="BS249" s="34">
        <f>IFERROR(VLOOKUP(B249,'[1]1-BASE'!D$1:DA$65536,64,0),"")</f>
        <v>0</v>
      </c>
      <c r="BT249" s="34">
        <f>IFERROR(VLOOKUP(B249,'[1]1-BASE'!D$1:DA$65536,66,0),"")</f>
        <v>0</v>
      </c>
      <c r="BU249" s="34">
        <f>IFERROR(VLOOKUP(B249,'[1]1-BASE'!D$1:DA$65536,67,0),"")</f>
        <v>0</v>
      </c>
      <c r="BV249" s="34">
        <f>IFERROR(VLOOKUP(B249,'[1]1-BASE'!D$1:DA$65536,68,0),"")</f>
        <v>0</v>
      </c>
      <c r="BW249" s="34">
        <f>IFERROR(VLOOKUP(B249,'[1]1-BASE'!D$1:DA$65536,69,0),"")</f>
        <v>1</v>
      </c>
      <c r="BX249" s="34">
        <f>IFERROR(VLOOKUP(B249,'[1]1-BASE'!D$1:DA$65536,70,0),"")</f>
        <v>1</v>
      </c>
      <c r="BY249" s="34">
        <f>IFERROR(VLOOKUP(B249,'[1]1-BASE'!D$1:DA$65536,71,0),"")</f>
        <v>2</v>
      </c>
      <c r="BZ249" s="34">
        <f>IFERROR(VLOOKUP(B249,'[1]1-BASE'!D$1:DA$65536,72,0),"")</f>
        <v>2</v>
      </c>
      <c r="CA249" s="34">
        <f>IFERROR(VLOOKUP(B249,'[1]1-BASE'!D$1:DA$65536,73,0),"")</f>
        <v>3</v>
      </c>
      <c r="CB249" s="34">
        <f>IFERROR(VLOOKUP(B249,'[1]1-BASE'!D$1:DA$65536,74,0),"")</f>
        <v>0</v>
      </c>
      <c r="CC249" s="34">
        <f>IFERROR(VLOOKUP(B249,'[1]1-BASE'!D$1:DA$65536,75,0),"")</f>
        <v>0</v>
      </c>
      <c r="CD249" s="34">
        <f>IFERROR(VLOOKUP(B249,'[1]1-BASE'!D$1:DA$65536,82,0),"")</f>
        <v>0</v>
      </c>
    </row>
    <row r="250" spans="1:82" s="35" customFormat="1" ht="75" customHeight="1">
      <c r="A250" s="27"/>
      <c r="B250" s="28" t="s">
        <v>353</v>
      </c>
      <c r="C250" s="29" t="str">
        <f>IFERROR(VLOOKUP(B250,'[1]1-BASE'!D$1:CB$65536,2,0),"")</f>
        <v>304PJL0</v>
      </c>
      <c r="D250" s="29" t="str">
        <f>IFERROR(VLOOKUP(B250,'[1]1-BASE'!D$1:CB$65536,3,0),"")</f>
        <v>IVANOE AUTH POLO</v>
      </c>
      <c r="E250" s="29" t="str">
        <f>IFERROR(VLOOKUP(B250,'[1]1-BASE'!D$1:CB$65536,4,0),"")</f>
        <v>913</v>
      </c>
      <c r="F250" s="29" t="str">
        <f>IFERROR(VLOOKUP(B250,'[1]1-BASE'!D$1:CB$65536,5,0),"")</f>
        <v>NAVY/RED/NAVY FANCY</v>
      </c>
      <c r="G250" s="27" t="str">
        <f>IFERROR(VLOOKUP(B250,'[1]1-BASE'!D$1:CB$65536,15,0),"")</f>
        <v>HIVER 2019</v>
      </c>
      <c r="H250" s="27" t="str">
        <f>IFERROR(VLOOKUP(B250,'[1]1-BASE'!D$1:CB$65536,17,0),"")</f>
        <v>MAN</v>
      </c>
      <c r="I250" s="30">
        <f>IFERROR(VLOOKUP(B250,'[1]1-BASE'!D$1:CB$65536,7,0),"")</f>
        <v>45</v>
      </c>
      <c r="J250" s="31">
        <f t="shared" si="8"/>
        <v>22.5</v>
      </c>
      <c r="K250" s="30">
        <f>IFERROR(VLOOKUP(B250,'[1]1-BASE'!D$1:CB$65536,8,0),"")</f>
        <v>0</v>
      </c>
      <c r="L250" s="31">
        <f t="shared" si="9"/>
        <v>0</v>
      </c>
      <c r="M250" s="29" t="str">
        <f>IFERROR(VLOOKUP(B250,'[1]1-BASE'!D$1:CB$65536,18,0),"")</f>
        <v>(vide)</v>
      </c>
      <c r="N250" s="32" t="str">
        <f>IFERROR(VLOOKUP(B250,'[1]1-BASE'!D$1:CB$65536,19,0),"")</f>
        <v>PCS</v>
      </c>
      <c r="O250" s="32">
        <f>IFERROR(VLOOKUP(B250,'[1]1-BASE'!D$1:CB$65536,20,0),"")</f>
        <v>43</v>
      </c>
      <c r="P250" s="33">
        <f>IFERROR(VLOOKUP(B250,'[1]1-BASE'!D$1:CB$65536,21,0),"")</f>
        <v>43</v>
      </c>
      <c r="Q250" s="34">
        <f>IFERROR(VLOOKUP(B250,'[1]1-BASE'!D$1:DA$65536,22,0),"")</f>
        <v>0</v>
      </c>
      <c r="R250" s="34">
        <f>IFERROR(VLOOKUP(B250,'[1]1-BASE'!D$1:DA$65536,23,0),"")</f>
        <v>0</v>
      </c>
      <c r="S250" s="34">
        <f>IFERROR(VLOOKUP(B250,'[1]1-BASE'!D$1:DA$65536,24,0),"")</f>
        <v>0</v>
      </c>
      <c r="T250" s="34">
        <f>IFERROR(VLOOKUP(B250,'[1]1-BASE'!D$1:DA$65536,25,0),"")</f>
        <v>0</v>
      </c>
      <c r="U250" s="34">
        <f>IFERROR(VLOOKUP(B250,'[1]1-BASE'!D$1:DA$65536,26,0),"")</f>
        <v>0</v>
      </c>
      <c r="V250" s="34">
        <f>IFERROR(VLOOKUP(B250,'[1]1-BASE'!D$1:DA$65536,27,0),"")</f>
        <v>0</v>
      </c>
      <c r="W250" s="34">
        <f>IFERROR(VLOOKUP(B250,'[1]1-BASE'!D$1:DA$65536,28,0),"")</f>
        <v>0</v>
      </c>
      <c r="X250" s="34">
        <f>IFERROR(VLOOKUP(B250,'[1]1-BASE'!D$1:DA$65536,29,0),"")</f>
        <v>0</v>
      </c>
      <c r="Y250" s="34">
        <f>IFERROR(VLOOKUP(B250,'[1]1-BASE'!D$1:DA$65536,30,0),"")</f>
        <v>0</v>
      </c>
      <c r="Z250" s="34">
        <f>IFERROR(VLOOKUP(B250,'[1]1-BASE'!D$1:DA$65536,31,0),"")</f>
        <v>0</v>
      </c>
      <c r="AA250" s="34">
        <f>IFERROR(VLOOKUP(B250,'[1]1-BASE'!D$1:DA$65536,32,0),"")</f>
        <v>0</v>
      </c>
      <c r="AB250" s="34">
        <f>IFERROR(VLOOKUP(B250,'[1]1-BASE'!D$1:DA$65536,33,0),"")</f>
        <v>0</v>
      </c>
      <c r="AC250" s="34">
        <f>IFERROR(VLOOKUP(B250,'[1]1-BASE'!D$1:DA$65536,34,0),"")</f>
        <v>0</v>
      </c>
      <c r="AD250" s="34">
        <f>IFERROR(VLOOKUP(B250,'[1]1-BASE'!D$1:DA$65536,35,0),"")</f>
        <v>0</v>
      </c>
      <c r="AE250" s="34">
        <f>IFERROR(VLOOKUP(B250,'[1]1-BASE'!D$1:DA$65536,36,0),"")</f>
        <v>0</v>
      </c>
      <c r="AF250" s="34">
        <f>IFERROR(VLOOKUP(B250,'[1]1-BASE'!D$1:DA$65536,37,0),"")</f>
        <v>0</v>
      </c>
      <c r="AG250" s="34">
        <f>IFERROR(VLOOKUP(B250,'[1]1-BASE'!D$1:DA$65536,38,0),"")</f>
        <v>0</v>
      </c>
      <c r="AH250" s="34">
        <f>IFERROR(VLOOKUP(B250,'[1]1-BASE'!D$1:DA$65536,39,0),"")</f>
        <v>0</v>
      </c>
      <c r="AI250" s="34">
        <f>IFERROR(VLOOKUP(B250,'[1]1-BASE'!D$1:DA$65536,40,0),"")</f>
        <v>0</v>
      </c>
      <c r="AJ250" s="34">
        <f>IFERROR(VLOOKUP(B250,'[1]1-BASE'!D$1:DA$65536,41,0),"")</f>
        <v>0</v>
      </c>
      <c r="AK250" s="34">
        <f>IFERROR(VLOOKUP(B250,'[1]1-BASE'!D$1:DA$65536,42,0),"")</f>
        <v>0</v>
      </c>
      <c r="AL250" s="34">
        <f>IFERROR(VLOOKUP(B250,'[1]1-BASE'!D$1:DA$65536,43,0),"")</f>
        <v>0</v>
      </c>
      <c r="AM250" s="34">
        <f>IFERROR(VLOOKUP(B250,'[1]1-BASE'!D$1:DA$65536,44,0),"")</f>
        <v>0</v>
      </c>
      <c r="AN250" s="34">
        <f>IFERROR(VLOOKUP(B250,'[1]1-BASE'!D$1:DA$65536,45,0),"")</f>
        <v>0</v>
      </c>
      <c r="AO250" s="34">
        <f>IFERROR(VLOOKUP(B250,'[1]1-BASE'!D$1:DA$65536,46,0),"")</f>
        <v>0</v>
      </c>
      <c r="AP250" s="34">
        <f>IFERROR(VLOOKUP(B250,'[1]1-BASE'!D$1:DA$65536,47,0),"")</f>
        <v>0</v>
      </c>
      <c r="AQ250" s="34">
        <f>IFERROR(VLOOKUP(B250,'[1]1-BASE'!D$1:DA$65536,48,0),"")</f>
        <v>0</v>
      </c>
      <c r="AR250" s="34">
        <f>IFERROR(VLOOKUP(B250,'[1]1-BASE'!D$1:DA$65536,49,0),"")</f>
        <v>0</v>
      </c>
      <c r="AS250" s="34">
        <f>IFERROR(VLOOKUP(B250,'[1]1-BASE'!D$1:DA$65536,50,0),"")</f>
        <v>0</v>
      </c>
      <c r="AT250" s="34">
        <f>IFERROR(VLOOKUP(B250,'[1]1-BASE'!D$1:DA$65536,51,0),"")</f>
        <v>0</v>
      </c>
      <c r="AU250" s="34">
        <f>IFERROR(VLOOKUP(B250,'[1]1-BASE'!D$1:DA$65536,52,0),"")</f>
        <v>0</v>
      </c>
      <c r="AV250" s="34">
        <f>IFERROR(VLOOKUP(B250,'[1]1-BASE'!D$1:DA$65536,53,0),"")</f>
        <v>0</v>
      </c>
      <c r="AW250" s="34">
        <f>IFERROR(VLOOKUP(B250,'[1]1-BASE'!D$1:DA$65536,54,0),"")</f>
        <v>0</v>
      </c>
      <c r="AX250" s="34">
        <f>IFERROR(VLOOKUP(B250,'[1]1-BASE'!D$1:DA$65536,55,0),"")</f>
        <v>0</v>
      </c>
      <c r="AY250" s="34">
        <f>IFERROR(VLOOKUP(B250,'[1]1-BASE'!D$1:DA$65536,87,0),"")</f>
        <v>0</v>
      </c>
      <c r="AZ250" s="34">
        <f>IFERROR(VLOOKUP(B250,'[1]1-BASE'!D$1:DA$65536,86,0),"")</f>
        <v>0</v>
      </c>
      <c r="BA250" s="34">
        <f>IFERROR(VLOOKUP(B250,'[1]1-BASE'!D$1:DA$65536,76,0),"")</f>
        <v>0</v>
      </c>
      <c r="BB250" s="34">
        <f>IFERROR(VLOOKUP(B250,'[1]1-BASE'!D$1:DA$65536,77,0),"")</f>
        <v>0</v>
      </c>
      <c r="BC250" s="34">
        <f>IFERROR(VLOOKUP(B250,'[1]1-BASE'!D$1:DA$65536,78,0),"")</f>
        <v>0</v>
      </c>
      <c r="BD250" s="34">
        <f>IFERROR(VLOOKUP(B250,'[1]1-BASE'!D$1:DA$65536,79,0),"")</f>
        <v>0</v>
      </c>
      <c r="BE250" s="34">
        <f>IFERROR(VLOOKUP(B250,'[1]1-BASE'!D$1:DA$65536,80,0),"")</f>
        <v>0</v>
      </c>
      <c r="BF250" s="34">
        <f>IFERROR(VLOOKUP(B250,'[1]1-BASE'!D$1:DA$65536,83,0),"")</f>
        <v>0</v>
      </c>
      <c r="BG250" s="34">
        <f>IFERROR(VLOOKUP(B250,'[1]1-BASE'!D$1:DA$65536,84,0),"")</f>
        <v>0</v>
      </c>
      <c r="BH250" s="34">
        <f>IFERROR(VLOOKUP(B250,'[1]1-BASE'!D$1:DA$65536,81,0),"")</f>
        <v>0</v>
      </c>
      <c r="BI250" s="34">
        <f>IFERROR(VLOOKUP(B250,'[1]1-BASE'!D$1:DA$65536,85,0),"")</f>
        <v>0</v>
      </c>
      <c r="BJ250" s="34">
        <f>IFERROR(VLOOKUP(B250,'[1]1-BASE'!D$1:DA$65536,56,0),"")</f>
        <v>0</v>
      </c>
      <c r="BK250" s="34">
        <f>IFERROR(VLOOKUP(B250,'[1]1-BASE'!D$1:DA$65536,58,0),"")</f>
        <v>0</v>
      </c>
      <c r="BL250" s="34">
        <f>IFERROR(VLOOKUP(B250,'[1]1-BASE'!D$1:DA$65536,59,0),"")</f>
        <v>0</v>
      </c>
      <c r="BM250" s="34">
        <f>IFERROR(VLOOKUP(B250,'[1]1-BASE'!D$1:DA$65536,61,0),"")</f>
        <v>0</v>
      </c>
      <c r="BN250" s="34">
        <f>IFERROR(VLOOKUP(B250,'[1]1-BASE'!D$1:DA$65536,63,0),"")</f>
        <v>0</v>
      </c>
      <c r="BO250" s="34">
        <f>IFERROR(VLOOKUP(B250,'[1]1-BASE'!D$1:DA$65536,65,0),"")</f>
        <v>0</v>
      </c>
      <c r="BP250" s="34">
        <f>IFERROR(VLOOKUP(B250,'[1]1-BASE'!D$1:DA$65536,57,0),"")</f>
        <v>0</v>
      </c>
      <c r="BQ250" s="34">
        <f>IFERROR(VLOOKUP(B250,'[1]1-BASE'!D$1:DA$65536,60,0),"")</f>
        <v>0</v>
      </c>
      <c r="BR250" s="34">
        <f>IFERROR(VLOOKUP(B250,'[1]1-BASE'!D$1:DA$65536,62,0),"")</f>
        <v>0</v>
      </c>
      <c r="BS250" s="34">
        <f>IFERROR(VLOOKUP(B250,'[1]1-BASE'!D$1:DA$65536,64,0),"")</f>
        <v>0</v>
      </c>
      <c r="BT250" s="34">
        <f>IFERROR(VLOOKUP(B250,'[1]1-BASE'!D$1:DA$65536,66,0),"")</f>
        <v>0</v>
      </c>
      <c r="BU250" s="34">
        <f>IFERROR(VLOOKUP(B250,'[1]1-BASE'!D$1:DA$65536,67,0),"")</f>
        <v>0</v>
      </c>
      <c r="BV250" s="34">
        <f>IFERROR(VLOOKUP(B250,'[1]1-BASE'!D$1:DA$65536,68,0),"")</f>
        <v>0</v>
      </c>
      <c r="BW250" s="34">
        <f>IFERROR(VLOOKUP(B250,'[1]1-BASE'!D$1:DA$65536,69,0),"")</f>
        <v>3</v>
      </c>
      <c r="BX250" s="34">
        <f>IFERROR(VLOOKUP(B250,'[1]1-BASE'!D$1:DA$65536,70,0),"")</f>
        <v>10</v>
      </c>
      <c r="BY250" s="34">
        <f>IFERROR(VLOOKUP(B250,'[1]1-BASE'!D$1:DA$65536,71,0),"")</f>
        <v>12</v>
      </c>
      <c r="BZ250" s="34">
        <f>IFERROR(VLOOKUP(B250,'[1]1-BASE'!D$1:DA$65536,72,0),"")</f>
        <v>13</v>
      </c>
      <c r="CA250" s="34">
        <f>IFERROR(VLOOKUP(B250,'[1]1-BASE'!D$1:DA$65536,73,0),"")</f>
        <v>5</v>
      </c>
      <c r="CB250" s="34">
        <f>IFERROR(VLOOKUP(B250,'[1]1-BASE'!D$1:DA$65536,74,0),"")</f>
        <v>0</v>
      </c>
      <c r="CC250" s="34">
        <f>IFERROR(VLOOKUP(B250,'[1]1-BASE'!D$1:DA$65536,75,0),"")</f>
        <v>0</v>
      </c>
      <c r="CD250" s="34">
        <f>IFERROR(VLOOKUP(B250,'[1]1-BASE'!D$1:DA$65536,82,0),"")</f>
        <v>0</v>
      </c>
    </row>
    <row r="251" spans="1:82" s="35" customFormat="1" ht="75" customHeight="1">
      <c r="A251" s="27"/>
      <c r="B251" s="28" t="s">
        <v>354</v>
      </c>
      <c r="C251" s="29" t="str">
        <f>IFERROR(VLOOKUP(B251,'[1]1-BASE'!D$1:CB$65536,2,0),"")</f>
        <v>304PJQ0</v>
      </c>
      <c r="D251" s="29" t="str">
        <f>IFERROR(VLOOKUP(B251,'[1]1-BASE'!D$1:CB$65536,3,0),"")</f>
        <v>ISIDE AUTH PANTS</v>
      </c>
      <c r="E251" s="29" t="str">
        <f>IFERROR(VLOOKUP(B251,'[1]1-BASE'!D$1:CB$65536,4,0),"")</f>
        <v>821</v>
      </c>
      <c r="F251" s="29" t="str">
        <f>IFERROR(VLOOKUP(B251,'[1]1-BASE'!D$1:CB$65536,5,0),"")</f>
        <v>BLUE NAVY</v>
      </c>
      <c r="G251" s="27" t="str">
        <f>IFERROR(VLOOKUP(B251,'[1]1-BASE'!D$1:CB$65536,15,0),"")</f>
        <v>ETE 2019</v>
      </c>
      <c r="H251" s="27" t="str">
        <f>IFERROR(VLOOKUP(B251,'[1]1-BASE'!D$1:CB$65536,17,0),"")</f>
        <v>MAN</v>
      </c>
      <c r="I251" s="30">
        <f>IFERROR(VLOOKUP(B251,'[1]1-BASE'!D$1:CB$65536,7,0),"")</f>
        <v>55</v>
      </c>
      <c r="J251" s="31">
        <f t="shared" si="8"/>
        <v>27.5</v>
      </c>
      <c r="K251" s="30">
        <f>IFERROR(VLOOKUP(B251,'[1]1-BASE'!D$1:CB$65536,8,0),"")</f>
        <v>0</v>
      </c>
      <c r="L251" s="31">
        <f t="shared" si="9"/>
        <v>0</v>
      </c>
      <c r="M251" s="29" t="str">
        <f>IFERROR(VLOOKUP(B251,'[1]1-BASE'!D$1:CB$65536,18,0),"")</f>
        <v>(vide)</v>
      </c>
      <c r="N251" s="32" t="str">
        <f>IFERROR(VLOOKUP(B251,'[1]1-BASE'!D$1:CB$65536,19,0),"")</f>
        <v>PCS</v>
      </c>
      <c r="O251" s="32">
        <f>IFERROR(VLOOKUP(B251,'[1]1-BASE'!D$1:CB$65536,20,0),"")</f>
        <v>30</v>
      </c>
      <c r="P251" s="33">
        <f>IFERROR(VLOOKUP(B251,'[1]1-BASE'!D$1:CB$65536,21,0),"")</f>
        <v>30</v>
      </c>
      <c r="Q251" s="34">
        <f>IFERROR(VLOOKUP(B251,'[1]1-BASE'!D$1:DA$65536,22,0),"")</f>
        <v>0</v>
      </c>
      <c r="R251" s="34">
        <f>IFERROR(VLOOKUP(B251,'[1]1-BASE'!D$1:DA$65536,23,0),"")</f>
        <v>0</v>
      </c>
      <c r="S251" s="34">
        <f>IFERROR(VLOOKUP(B251,'[1]1-BASE'!D$1:DA$65536,24,0),"")</f>
        <v>0</v>
      </c>
      <c r="T251" s="34">
        <f>IFERROR(VLOOKUP(B251,'[1]1-BASE'!D$1:DA$65536,25,0),"")</f>
        <v>0</v>
      </c>
      <c r="U251" s="34">
        <f>IFERROR(VLOOKUP(B251,'[1]1-BASE'!D$1:DA$65536,26,0),"")</f>
        <v>0</v>
      </c>
      <c r="V251" s="34">
        <f>IFERROR(VLOOKUP(B251,'[1]1-BASE'!D$1:DA$65536,27,0),"")</f>
        <v>0</v>
      </c>
      <c r="W251" s="34">
        <f>IFERROR(VLOOKUP(B251,'[1]1-BASE'!D$1:DA$65536,28,0),"")</f>
        <v>0</v>
      </c>
      <c r="X251" s="34">
        <f>IFERROR(VLOOKUP(B251,'[1]1-BASE'!D$1:DA$65536,29,0),"")</f>
        <v>0</v>
      </c>
      <c r="Y251" s="34">
        <f>IFERROR(VLOOKUP(B251,'[1]1-BASE'!D$1:DA$65536,30,0),"")</f>
        <v>0</v>
      </c>
      <c r="Z251" s="34">
        <f>IFERROR(VLOOKUP(B251,'[1]1-BASE'!D$1:DA$65536,31,0),"")</f>
        <v>0</v>
      </c>
      <c r="AA251" s="34">
        <f>IFERROR(VLOOKUP(B251,'[1]1-BASE'!D$1:DA$65536,32,0),"")</f>
        <v>0</v>
      </c>
      <c r="AB251" s="34">
        <f>IFERROR(VLOOKUP(B251,'[1]1-BASE'!D$1:DA$65536,33,0),"")</f>
        <v>0</v>
      </c>
      <c r="AC251" s="34">
        <f>IFERROR(VLOOKUP(B251,'[1]1-BASE'!D$1:DA$65536,34,0),"")</f>
        <v>0</v>
      </c>
      <c r="AD251" s="34">
        <f>IFERROR(VLOOKUP(B251,'[1]1-BASE'!D$1:DA$65536,35,0),"")</f>
        <v>0</v>
      </c>
      <c r="AE251" s="34">
        <f>IFERROR(VLOOKUP(B251,'[1]1-BASE'!D$1:DA$65536,36,0),"")</f>
        <v>0</v>
      </c>
      <c r="AF251" s="34">
        <f>IFERROR(VLOOKUP(B251,'[1]1-BASE'!D$1:DA$65536,37,0),"")</f>
        <v>0</v>
      </c>
      <c r="AG251" s="34">
        <f>IFERROR(VLOOKUP(B251,'[1]1-BASE'!D$1:DA$65536,38,0),"")</f>
        <v>0</v>
      </c>
      <c r="AH251" s="34">
        <f>IFERROR(VLOOKUP(B251,'[1]1-BASE'!D$1:DA$65536,39,0),"")</f>
        <v>0</v>
      </c>
      <c r="AI251" s="34">
        <f>IFERROR(VLOOKUP(B251,'[1]1-BASE'!D$1:DA$65536,40,0),"")</f>
        <v>0</v>
      </c>
      <c r="AJ251" s="34">
        <f>IFERROR(VLOOKUP(B251,'[1]1-BASE'!D$1:DA$65536,41,0),"")</f>
        <v>0</v>
      </c>
      <c r="AK251" s="34">
        <f>IFERROR(VLOOKUP(B251,'[1]1-BASE'!D$1:DA$65536,42,0),"")</f>
        <v>0</v>
      </c>
      <c r="AL251" s="34">
        <f>IFERROR(VLOOKUP(B251,'[1]1-BASE'!D$1:DA$65536,43,0),"")</f>
        <v>0</v>
      </c>
      <c r="AM251" s="34">
        <f>IFERROR(VLOOKUP(B251,'[1]1-BASE'!D$1:DA$65536,44,0),"")</f>
        <v>0</v>
      </c>
      <c r="AN251" s="34">
        <f>IFERROR(VLOOKUP(B251,'[1]1-BASE'!D$1:DA$65536,45,0),"")</f>
        <v>0</v>
      </c>
      <c r="AO251" s="34">
        <f>IFERROR(VLOOKUP(B251,'[1]1-BASE'!D$1:DA$65536,46,0),"")</f>
        <v>0</v>
      </c>
      <c r="AP251" s="34">
        <f>IFERROR(VLOOKUP(B251,'[1]1-BASE'!D$1:DA$65536,47,0),"")</f>
        <v>0</v>
      </c>
      <c r="AQ251" s="34">
        <f>IFERROR(VLOOKUP(B251,'[1]1-BASE'!D$1:DA$65536,48,0),"")</f>
        <v>0</v>
      </c>
      <c r="AR251" s="34">
        <f>IFERROR(VLOOKUP(B251,'[1]1-BASE'!D$1:DA$65536,49,0),"")</f>
        <v>0</v>
      </c>
      <c r="AS251" s="34">
        <f>IFERROR(VLOOKUP(B251,'[1]1-BASE'!D$1:DA$65536,50,0),"")</f>
        <v>0</v>
      </c>
      <c r="AT251" s="34">
        <f>IFERROR(VLOOKUP(B251,'[1]1-BASE'!D$1:DA$65536,51,0),"")</f>
        <v>0</v>
      </c>
      <c r="AU251" s="34">
        <f>IFERROR(VLOOKUP(B251,'[1]1-BASE'!D$1:DA$65536,52,0),"")</f>
        <v>0</v>
      </c>
      <c r="AV251" s="34">
        <f>IFERROR(VLOOKUP(B251,'[1]1-BASE'!D$1:DA$65536,53,0),"")</f>
        <v>0</v>
      </c>
      <c r="AW251" s="34">
        <f>IFERROR(VLOOKUP(B251,'[1]1-BASE'!D$1:DA$65536,54,0),"")</f>
        <v>0</v>
      </c>
      <c r="AX251" s="34">
        <f>IFERROR(VLOOKUP(B251,'[1]1-BASE'!D$1:DA$65536,55,0),"")</f>
        <v>0</v>
      </c>
      <c r="AY251" s="34">
        <f>IFERROR(VLOOKUP(B251,'[1]1-BASE'!D$1:DA$65536,87,0),"")</f>
        <v>0</v>
      </c>
      <c r="AZ251" s="34">
        <f>IFERROR(VLOOKUP(B251,'[1]1-BASE'!D$1:DA$65536,86,0),"")</f>
        <v>0</v>
      </c>
      <c r="BA251" s="34">
        <f>IFERROR(VLOOKUP(B251,'[1]1-BASE'!D$1:DA$65536,76,0),"")</f>
        <v>0</v>
      </c>
      <c r="BB251" s="34">
        <f>IFERROR(VLOOKUP(B251,'[1]1-BASE'!D$1:DA$65536,77,0),"")</f>
        <v>0</v>
      </c>
      <c r="BC251" s="34">
        <f>IFERROR(VLOOKUP(B251,'[1]1-BASE'!D$1:DA$65536,78,0),"")</f>
        <v>0</v>
      </c>
      <c r="BD251" s="34">
        <f>IFERROR(VLOOKUP(B251,'[1]1-BASE'!D$1:DA$65536,79,0),"")</f>
        <v>0</v>
      </c>
      <c r="BE251" s="34">
        <f>IFERROR(VLOOKUP(B251,'[1]1-BASE'!D$1:DA$65536,80,0),"")</f>
        <v>0</v>
      </c>
      <c r="BF251" s="34">
        <f>IFERROR(VLOOKUP(B251,'[1]1-BASE'!D$1:DA$65536,83,0),"")</f>
        <v>0</v>
      </c>
      <c r="BG251" s="34">
        <f>IFERROR(VLOOKUP(B251,'[1]1-BASE'!D$1:DA$65536,84,0),"")</f>
        <v>0</v>
      </c>
      <c r="BH251" s="34">
        <f>IFERROR(VLOOKUP(B251,'[1]1-BASE'!D$1:DA$65536,81,0),"")</f>
        <v>0</v>
      </c>
      <c r="BI251" s="34">
        <f>IFERROR(VLOOKUP(B251,'[1]1-BASE'!D$1:DA$65536,85,0),"")</f>
        <v>0</v>
      </c>
      <c r="BJ251" s="34">
        <f>IFERROR(VLOOKUP(B251,'[1]1-BASE'!D$1:DA$65536,56,0),"")</f>
        <v>0</v>
      </c>
      <c r="BK251" s="34">
        <f>IFERROR(VLOOKUP(B251,'[1]1-BASE'!D$1:DA$65536,58,0),"")</f>
        <v>0</v>
      </c>
      <c r="BL251" s="34">
        <f>IFERROR(VLOOKUP(B251,'[1]1-BASE'!D$1:DA$65536,59,0),"")</f>
        <v>0</v>
      </c>
      <c r="BM251" s="34">
        <f>IFERROR(VLOOKUP(B251,'[1]1-BASE'!D$1:DA$65536,61,0),"")</f>
        <v>0</v>
      </c>
      <c r="BN251" s="34">
        <f>IFERROR(VLOOKUP(B251,'[1]1-BASE'!D$1:DA$65536,63,0),"")</f>
        <v>0</v>
      </c>
      <c r="BO251" s="34">
        <f>IFERROR(VLOOKUP(B251,'[1]1-BASE'!D$1:DA$65536,65,0),"")</f>
        <v>0</v>
      </c>
      <c r="BP251" s="34">
        <f>IFERROR(VLOOKUP(B251,'[1]1-BASE'!D$1:DA$65536,57,0),"")</f>
        <v>0</v>
      </c>
      <c r="BQ251" s="34">
        <f>IFERROR(VLOOKUP(B251,'[1]1-BASE'!D$1:DA$65536,60,0),"")</f>
        <v>0</v>
      </c>
      <c r="BR251" s="34">
        <f>IFERROR(VLOOKUP(B251,'[1]1-BASE'!D$1:DA$65536,62,0),"")</f>
        <v>0</v>
      </c>
      <c r="BS251" s="34">
        <f>IFERROR(VLOOKUP(B251,'[1]1-BASE'!D$1:DA$65536,64,0),"")</f>
        <v>0</v>
      </c>
      <c r="BT251" s="34">
        <f>IFERROR(VLOOKUP(B251,'[1]1-BASE'!D$1:DA$65536,66,0),"")</f>
        <v>0</v>
      </c>
      <c r="BU251" s="34">
        <f>IFERROR(VLOOKUP(B251,'[1]1-BASE'!D$1:DA$65536,67,0),"")</f>
        <v>0</v>
      </c>
      <c r="BV251" s="34">
        <f>IFERROR(VLOOKUP(B251,'[1]1-BASE'!D$1:DA$65536,68,0),"")</f>
        <v>0</v>
      </c>
      <c r="BW251" s="34">
        <f>IFERROR(VLOOKUP(B251,'[1]1-BASE'!D$1:DA$65536,69,0),"")</f>
        <v>5</v>
      </c>
      <c r="BX251" s="34">
        <f>IFERROR(VLOOKUP(B251,'[1]1-BASE'!D$1:DA$65536,70,0),"")</f>
        <v>7</v>
      </c>
      <c r="BY251" s="34">
        <f>IFERROR(VLOOKUP(B251,'[1]1-BASE'!D$1:DA$65536,71,0),"")</f>
        <v>5</v>
      </c>
      <c r="BZ251" s="34">
        <f>IFERROR(VLOOKUP(B251,'[1]1-BASE'!D$1:DA$65536,72,0),"")</f>
        <v>9</v>
      </c>
      <c r="CA251" s="34">
        <f>IFERROR(VLOOKUP(B251,'[1]1-BASE'!D$1:DA$65536,73,0),"")</f>
        <v>4</v>
      </c>
      <c r="CB251" s="34">
        <f>IFERROR(VLOOKUP(B251,'[1]1-BASE'!D$1:DA$65536,74,0),"")</f>
        <v>0</v>
      </c>
      <c r="CC251" s="34">
        <f>IFERROR(VLOOKUP(B251,'[1]1-BASE'!D$1:DA$65536,75,0),"")</f>
        <v>0</v>
      </c>
      <c r="CD251" s="34">
        <f>IFERROR(VLOOKUP(B251,'[1]1-BASE'!D$1:DA$65536,82,0),"")</f>
        <v>0</v>
      </c>
    </row>
    <row r="252" spans="1:82" s="35" customFormat="1" ht="75" customHeight="1">
      <c r="A252" s="27"/>
      <c r="B252" s="28" t="s">
        <v>355</v>
      </c>
      <c r="C252" s="29" t="str">
        <f>IFERROR(VLOOKUP(B252,'[1]1-BASE'!D$1:CB$65536,2,0),"")</f>
        <v>304PJW0</v>
      </c>
      <c r="D252" s="29" t="str">
        <f>IFERROR(VLOOKUP(B252,'[1]1-BASE'!D$1:CB$65536,3,0),"")</f>
        <v>IPPOCRATE AUTH HOODIE</v>
      </c>
      <c r="E252" s="29" t="str">
        <f>IFERROR(VLOOKUP(B252,'[1]1-BASE'!D$1:CB$65536,4,0),"")</f>
        <v>922</v>
      </c>
      <c r="F252" s="29" t="str">
        <f>IFERROR(VLOOKUP(B252,'[1]1-BASE'!D$1:CB$65536,5,0),"")</f>
        <v>WHITE/BLUE NAVY/BEIGE</v>
      </c>
      <c r="G252" s="27" t="str">
        <f>IFERROR(VLOOKUP(B252,'[1]1-BASE'!D$1:CB$65536,15,0),"")</f>
        <v>ETE 2019</v>
      </c>
      <c r="H252" s="27" t="str">
        <f>IFERROR(VLOOKUP(B252,'[1]1-BASE'!D$1:CB$65536,17,0),"")</f>
        <v>MAN</v>
      </c>
      <c r="I252" s="30">
        <f>IFERROR(VLOOKUP(B252,'[1]1-BASE'!D$1:CB$65536,7,0),"")</f>
        <v>70</v>
      </c>
      <c r="J252" s="31">
        <f t="shared" si="8"/>
        <v>35</v>
      </c>
      <c r="K252" s="30">
        <f>IFERROR(VLOOKUP(B252,'[1]1-BASE'!D$1:CB$65536,8,0),"")</f>
        <v>0</v>
      </c>
      <c r="L252" s="31">
        <f t="shared" si="9"/>
        <v>0</v>
      </c>
      <c r="M252" s="29" t="str">
        <f>IFERROR(VLOOKUP(B252,'[1]1-BASE'!D$1:CB$65536,18,0),"")</f>
        <v>(vide)</v>
      </c>
      <c r="N252" s="32" t="str">
        <f>IFERROR(VLOOKUP(B252,'[1]1-BASE'!D$1:CB$65536,19,0),"")</f>
        <v>PCS</v>
      </c>
      <c r="O252" s="32">
        <f>IFERROR(VLOOKUP(B252,'[1]1-BASE'!D$1:CB$65536,20,0),"")</f>
        <v>26</v>
      </c>
      <c r="P252" s="33">
        <f>IFERROR(VLOOKUP(B252,'[1]1-BASE'!D$1:CB$65536,21,0),"")</f>
        <v>26</v>
      </c>
      <c r="Q252" s="34">
        <f>IFERROR(VLOOKUP(B252,'[1]1-BASE'!D$1:DA$65536,22,0),"")</f>
        <v>0</v>
      </c>
      <c r="R252" s="34">
        <f>IFERROR(VLOOKUP(B252,'[1]1-BASE'!D$1:DA$65536,23,0),"")</f>
        <v>0</v>
      </c>
      <c r="S252" s="34">
        <f>IFERROR(VLOOKUP(B252,'[1]1-BASE'!D$1:DA$65536,24,0),"")</f>
        <v>0</v>
      </c>
      <c r="T252" s="34">
        <f>IFERROR(VLOOKUP(B252,'[1]1-BASE'!D$1:DA$65536,25,0),"")</f>
        <v>0</v>
      </c>
      <c r="U252" s="34">
        <f>IFERROR(VLOOKUP(B252,'[1]1-BASE'!D$1:DA$65536,26,0),"")</f>
        <v>0</v>
      </c>
      <c r="V252" s="34">
        <f>IFERROR(VLOOKUP(B252,'[1]1-BASE'!D$1:DA$65536,27,0),"")</f>
        <v>0</v>
      </c>
      <c r="W252" s="34">
        <f>IFERROR(VLOOKUP(B252,'[1]1-BASE'!D$1:DA$65536,28,0),"")</f>
        <v>0</v>
      </c>
      <c r="X252" s="34">
        <f>IFERROR(VLOOKUP(B252,'[1]1-BASE'!D$1:DA$65536,29,0),"")</f>
        <v>0</v>
      </c>
      <c r="Y252" s="34">
        <f>IFERROR(VLOOKUP(B252,'[1]1-BASE'!D$1:DA$65536,30,0),"")</f>
        <v>0</v>
      </c>
      <c r="Z252" s="34">
        <f>IFERROR(VLOOKUP(B252,'[1]1-BASE'!D$1:DA$65536,31,0),"")</f>
        <v>0</v>
      </c>
      <c r="AA252" s="34">
        <f>IFERROR(VLOOKUP(B252,'[1]1-BASE'!D$1:DA$65536,32,0),"")</f>
        <v>0</v>
      </c>
      <c r="AB252" s="34">
        <f>IFERROR(VLOOKUP(B252,'[1]1-BASE'!D$1:DA$65536,33,0),"")</f>
        <v>0</v>
      </c>
      <c r="AC252" s="34">
        <f>IFERROR(VLOOKUP(B252,'[1]1-BASE'!D$1:DA$65536,34,0),"")</f>
        <v>0</v>
      </c>
      <c r="AD252" s="34">
        <f>IFERROR(VLOOKUP(B252,'[1]1-BASE'!D$1:DA$65536,35,0),"")</f>
        <v>0</v>
      </c>
      <c r="AE252" s="34">
        <f>IFERROR(VLOOKUP(B252,'[1]1-BASE'!D$1:DA$65536,36,0),"")</f>
        <v>0</v>
      </c>
      <c r="AF252" s="34">
        <f>IFERROR(VLOOKUP(B252,'[1]1-BASE'!D$1:DA$65536,37,0),"")</f>
        <v>0</v>
      </c>
      <c r="AG252" s="34">
        <f>IFERROR(VLOOKUP(B252,'[1]1-BASE'!D$1:DA$65536,38,0),"")</f>
        <v>0</v>
      </c>
      <c r="AH252" s="34">
        <f>IFERROR(VLOOKUP(B252,'[1]1-BASE'!D$1:DA$65536,39,0),"")</f>
        <v>0</v>
      </c>
      <c r="AI252" s="34">
        <f>IFERROR(VLOOKUP(B252,'[1]1-BASE'!D$1:DA$65536,40,0),"")</f>
        <v>0</v>
      </c>
      <c r="AJ252" s="34">
        <f>IFERROR(VLOOKUP(B252,'[1]1-BASE'!D$1:DA$65536,41,0),"")</f>
        <v>0</v>
      </c>
      <c r="AK252" s="34">
        <f>IFERROR(VLOOKUP(B252,'[1]1-BASE'!D$1:DA$65536,42,0),"")</f>
        <v>0</v>
      </c>
      <c r="AL252" s="34">
        <f>IFERROR(VLOOKUP(B252,'[1]1-BASE'!D$1:DA$65536,43,0),"")</f>
        <v>0</v>
      </c>
      <c r="AM252" s="34">
        <f>IFERROR(VLOOKUP(B252,'[1]1-BASE'!D$1:DA$65536,44,0),"")</f>
        <v>0</v>
      </c>
      <c r="AN252" s="34">
        <f>IFERROR(VLOOKUP(B252,'[1]1-BASE'!D$1:DA$65536,45,0),"")</f>
        <v>0</v>
      </c>
      <c r="AO252" s="34">
        <f>IFERROR(VLOOKUP(B252,'[1]1-BASE'!D$1:DA$65536,46,0),"")</f>
        <v>0</v>
      </c>
      <c r="AP252" s="34">
        <f>IFERROR(VLOOKUP(B252,'[1]1-BASE'!D$1:DA$65536,47,0),"")</f>
        <v>0</v>
      </c>
      <c r="AQ252" s="34">
        <f>IFERROR(VLOOKUP(B252,'[1]1-BASE'!D$1:DA$65536,48,0),"")</f>
        <v>0</v>
      </c>
      <c r="AR252" s="34">
        <f>IFERROR(VLOOKUP(B252,'[1]1-BASE'!D$1:DA$65536,49,0),"")</f>
        <v>0</v>
      </c>
      <c r="AS252" s="34">
        <f>IFERROR(VLOOKUP(B252,'[1]1-BASE'!D$1:DA$65536,50,0),"")</f>
        <v>0</v>
      </c>
      <c r="AT252" s="34">
        <f>IFERROR(VLOOKUP(B252,'[1]1-BASE'!D$1:DA$65536,51,0),"")</f>
        <v>0</v>
      </c>
      <c r="AU252" s="34">
        <f>IFERROR(VLOOKUP(B252,'[1]1-BASE'!D$1:DA$65536,52,0),"")</f>
        <v>0</v>
      </c>
      <c r="AV252" s="34">
        <f>IFERROR(VLOOKUP(B252,'[1]1-BASE'!D$1:DA$65536,53,0),"")</f>
        <v>0</v>
      </c>
      <c r="AW252" s="34">
        <f>IFERROR(VLOOKUP(B252,'[1]1-BASE'!D$1:DA$65536,54,0),"")</f>
        <v>0</v>
      </c>
      <c r="AX252" s="34">
        <f>IFERROR(VLOOKUP(B252,'[1]1-BASE'!D$1:DA$65536,55,0),"")</f>
        <v>0</v>
      </c>
      <c r="AY252" s="34">
        <f>IFERROR(VLOOKUP(B252,'[1]1-BASE'!D$1:DA$65536,87,0),"")</f>
        <v>0</v>
      </c>
      <c r="AZ252" s="34">
        <f>IFERROR(VLOOKUP(B252,'[1]1-BASE'!D$1:DA$65536,86,0),"")</f>
        <v>0</v>
      </c>
      <c r="BA252" s="34">
        <f>IFERROR(VLOOKUP(B252,'[1]1-BASE'!D$1:DA$65536,76,0),"")</f>
        <v>0</v>
      </c>
      <c r="BB252" s="34">
        <f>IFERROR(VLOOKUP(B252,'[1]1-BASE'!D$1:DA$65536,77,0),"")</f>
        <v>0</v>
      </c>
      <c r="BC252" s="34">
        <f>IFERROR(VLOOKUP(B252,'[1]1-BASE'!D$1:DA$65536,78,0),"")</f>
        <v>0</v>
      </c>
      <c r="BD252" s="34">
        <f>IFERROR(VLOOKUP(B252,'[1]1-BASE'!D$1:DA$65536,79,0),"")</f>
        <v>0</v>
      </c>
      <c r="BE252" s="34">
        <f>IFERROR(VLOOKUP(B252,'[1]1-BASE'!D$1:DA$65536,80,0),"")</f>
        <v>0</v>
      </c>
      <c r="BF252" s="34">
        <f>IFERROR(VLOOKUP(B252,'[1]1-BASE'!D$1:DA$65536,83,0),"")</f>
        <v>0</v>
      </c>
      <c r="BG252" s="34">
        <f>IFERROR(VLOOKUP(B252,'[1]1-BASE'!D$1:DA$65536,84,0),"")</f>
        <v>0</v>
      </c>
      <c r="BH252" s="34">
        <f>IFERROR(VLOOKUP(B252,'[1]1-BASE'!D$1:DA$65536,81,0),"")</f>
        <v>0</v>
      </c>
      <c r="BI252" s="34">
        <f>IFERROR(VLOOKUP(B252,'[1]1-BASE'!D$1:DA$65536,85,0),"")</f>
        <v>0</v>
      </c>
      <c r="BJ252" s="34">
        <f>IFERROR(VLOOKUP(B252,'[1]1-BASE'!D$1:DA$65536,56,0),"")</f>
        <v>0</v>
      </c>
      <c r="BK252" s="34">
        <f>IFERROR(VLOOKUP(B252,'[1]1-BASE'!D$1:DA$65536,58,0),"")</f>
        <v>0</v>
      </c>
      <c r="BL252" s="34">
        <f>IFERROR(VLOOKUP(B252,'[1]1-BASE'!D$1:DA$65536,59,0),"")</f>
        <v>0</v>
      </c>
      <c r="BM252" s="34">
        <f>IFERROR(VLOOKUP(B252,'[1]1-BASE'!D$1:DA$65536,61,0),"")</f>
        <v>0</v>
      </c>
      <c r="BN252" s="34">
        <f>IFERROR(VLOOKUP(B252,'[1]1-BASE'!D$1:DA$65536,63,0),"")</f>
        <v>0</v>
      </c>
      <c r="BO252" s="34">
        <f>IFERROR(VLOOKUP(B252,'[1]1-BASE'!D$1:DA$65536,65,0),"")</f>
        <v>0</v>
      </c>
      <c r="BP252" s="34">
        <f>IFERROR(VLOOKUP(B252,'[1]1-BASE'!D$1:DA$65536,57,0),"")</f>
        <v>0</v>
      </c>
      <c r="BQ252" s="34">
        <f>IFERROR(VLOOKUP(B252,'[1]1-BASE'!D$1:DA$65536,60,0),"")</f>
        <v>0</v>
      </c>
      <c r="BR252" s="34">
        <f>IFERROR(VLOOKUP(B252,'[1]1-BASE'!D$1:DA$65536,62,0),"")</f>
        <v>0</v>
      </c>
      <c r="BS252" s="34">
        <f>IFERROR(VLOOKUP(B252,'[1]1-BASE'!D$1:DA$65536,64,0),"")</f>
        <v>0</v>
      </c>
      <c r="BT252" s="34">
        <f>IFERROR(VLOOKUP(B252,'[1]1-BASE'!D$1:DA$65536,66,0),"")</f>
        <v>0</v>
      </c>
      <c r="BU252" s="34">
        <f>IFERROR(VLOOKUP(B252,'[1]1-BASE'!D$1:DA$65536,67,0),"")</f>
        <v>0</v>
      </c>
      <c r="BV252" s="34">
        <f>IFERROR(VLOOKUP(B252,'[1]1-BASE'!D$1:DA$65536,68,0),"")</f>
        <v>0</v>
      </c>
      <c r="BW252" s="34">
        <f>IFERROR(VLOOKUP(B252,'[1]1-BASE'!D$1:DA$65536,69,0),"")</f>
        <v>5</v>
      </c>
      <c r="BX252" s="34">
        <f>IFERROR(VLOOKUP(B252,'[1]1-BASE'!D$1:DA$65536,70,0),"")</f>
        <v>6</v>
      </c>
      <c r="BY252" s="34">
        <f>IFERROR(VLOOKUP(B252,'[1]1-BASE'!D$1:DA$65536,71,0),"")</f>
        <v>6</v>
      </c>
      <c r="BZ252" s="34">
        <f>IFERROR(VLOOKUP(B252,'[1]1-BASE'!D$1:DA$65536,72,0),"")</f>
        <v>3</v>
      </c>
      <c r="CA252" s="34">
        <f>IFERROR(VLOOKUP(B252,'[1]1-BASE'!D$1:DA$65536,73,0),"")</f>
        <v>6</v>
      </c>
      <c r="CB252" s="34">
        <f>IFERROR(VLOOKUP(B252,'[1]1-BASE'!D$1:DA$65536,74,0),"")</f>
        <v>0</v>
      </c>
      <c r="CC252" s="34">
        <f>IFERROR(VLOOKUP(B252,'[1]1-BASE'!D$1:DA$65536,75,0),"")</f>
        <v>0</v>
      </c>
      <c r="CD252" s="34">
        <f>IFERROR(VLOOKUP(B252,'[1]1-BASE'!D$1:DA$65536,82,0),"")</f>
        <v>0</v>
      </c>
    </row>
    <row r="253" spans="1:82" s="35" customFormat="1" ht="75" customHeight="1">
      <c r="A253" s="27"/>
      <c r="B253" s="28" t="s">
        <v>356</v>
      </c>
      <c r="C253" s="29" t="str">
        <f>IFERROR(VLOOKUP(B253,'[1]1-BASE'!D$1:CB$65536,2,0),"")</f>
        <v>304PJW0</v>
      </c>
      <c r="D253" s="29" t="str">
        <f>IFERROR(VLOOKUP(B253,'[1]1-BASE'!D$1:CB$65536,3,0),"")</f>
        <v>IPPOCRATE AUTH HOODIE</v>
      </c>
      <c r="E253" s="29" t="str">
        <f>IFERROR(VLOOKUP(B253,'[1]1-BASE'!D$1:CB$65536,4,0),"")</f>
        <v>923</v>
      </c>
      <c r="F253" s="29" t="str">
        <f>IFERROR(VLOOKUP(B253,'[1]1-BASE'!D$1:CB$65536,5,0),"")</f>
        <v>BLACK/CORIANDER</v>
      </c>
      <c r="G253" s="27" t="str">
        <f>IFERROR(VLOOKUP(B253,'[1]1-BASE'!D$1:CB$65536,15,0),"")</f>
        <v>ETE 2019</v>
      </c>
      <c r="H253" s="27" t="str">
        <f>IFERROR(VLOOKUP(B253,'[1]1-BASE'!D$1:CB$65536,17,0),"")</f>
        <v>MAN</v>
      </c>
      <c r="I253" s="30">
        <f>IFERROR(VLOOKUP(B253,'[1]1-BASE'!D$1:CB$65536,7,0),"")</f>
        <v>70</v>
      </c>
      <c r="J253" s="31">
        <f t="shared" si="8"/>
        <v>35</v>
      </c>
      <c r="K253" s="30">
        <f>IFERROR(VLOOKUP(B253,'[1]1-BASE'!D$1:CB$65536,8,0),"")</f>
        <v>0</v>
      </c>
      <c r="L253" s="31">
        <f t="shared" si="9"/>
        <v>0</v>
      </c>
      <c r="M253" s="29" t="str">
        <f>IFERROR(VLOOKUP(B253,'[1]1-BASE'!D$1:CB$65536,18,0),"")</f>
        <v>(vide)</v>
      </c>
      <c r="N253" s="32" t="str">
        <f>IFERROR(VLOOKUP(B253,'[1]1-BASE'!D$1:CB$65536,19,0),"")</f>
        <v>PCS</v>
      </c>
      <c r="O253" s="32">
        <f>IFERROR(VLOOKUP(B253,'[1]1-BASE'!D$1:CB$65536,20,0),"")</f>
        <v>22</v>
      </c>
      <c r="P253" s="33">
        <f>IFERROR(VLOOKUP(B253,'[1]1-BASE'!D$1:CB$65536,21,0),"")</f>
        <v>22</v>
      </c>
      <c r="Q253" s="34">
        <f>IFERROR(VLOOKUP(B253,'[1]1-BASE'!D$1:DA$65536,22,0),"")</f>
        <v>0</v>
      </c>
      <c r="R253" s="34">
        <f>IFERROR(VLOOKUP(B253,'[1]1-BASE'!D$1:DA$65536,23,0),"")</f>
        <v>0</v>
      </c>
      <c r="S253" s="34">
        <f>IFERROR(VLOOKUP(B253,'[1]1-BASE'!D$1:DA$65536,24,0),"")</f>
        <v>0</v>
      </c>
      <c r="T253" s="34">
        <f>IFERROR(VLOOKUP(B253,'[1]1-BASE'!D$1:DA$65536,25,0),"")</f>
        <v>0</v>
      </c>
      <c r="U253" s="34">
        <f>IFERROR(VLOOKUP(B253,'[1]1-BASE'!D$1:DA$65536,26,0),"")</f>
        <v>0</v>
      </c>
      <c r="V253" s="34">
        <f>IFERROR(VLOOKUP(B253,'[1]1-BASE'!D$1:DA$65536,27,0),"")</f>
        <v>0</v>
      </c>
      <c r="W253" s="34">
        <f>IFERROR(VLOOKUP(B253,'[1]1-BASE'!D$1:DA$65536,28,0),"")</f>
        <v>0</v>
      </c>
      <c r="X253" s="34">
        <f>IFERROR(VLOOKUP(B253,'[1]1-BASE'!D$1:DA$65536,29,0),"")</f>
        <v>0</v>
      </c>
      <c r="Y253" s="34">
        <f>IFERROR(VLOOKUP(B253,'[1]1-BASE'!D$1:DA$65536,30,0),"")</f>
        <v>0</v>
      </c>
      <c r="Z253" s="34">
        <f>IFERROR(VLOOKUP(B253,'[1]1-BASE'!D$1:DA$65536,31,0),"")</f>
        <v>0</v>
      </c>
      <c r="AA253" s="34">
        <f>IFERROR(VLOOKUP(B253,'[1]1-BASE'!D$1:DA$65536,32,0),"")</f>
        <v>0</v>
      </c>
      <c r="AB253" s="34">
        <f>IFERROR(VLOOKUP(B253,'[1]1-BASE'!D$1:DA$65536,33,0),"")</f>
        <v>0</v>
      </c>
      <c r="AC253" s="34">
        <f>IFERROR(VLOOKUP(B253,'[1]1-BASE'!D$1:DA$65536,34,0),"")</f>
        <v>0</v>
      </c>
      <c r="AD253" s="34">
        <f>IFERROR(VLOOKUP(B253,'[1]1-BASE'!D$1:DA$65536,35,0),"")</f>
        <v>0</v>
      </c>
      <c r="AE253" s="34">
        <f>IFERROR(VLOOKUP(B253,'[1]1-BASE'!D$1:DA$65536,36,0),"")</f>
        <v>0</v>
      </c>
      <c r="AF253" s="34">
        <f>IFERROR(VLOOKUP(B253,'[1]1-BASE'!D$1:DA$65536,37,0),"")</f>
        <v>0</v>
      </c>
      <c r="AG253" s="34">
        <f>IFERROR(VLOOKUP(B253,'[1]1-BASE'!D$1:DA$65536,38,0),"")</f>
        <v>0</v>
      </c>
      <c r="AH253" s="34">
        <f>IFERROR(VLOOKUP(B253,'[1]1-BASE'!D$1:DA$65536,39,0),"")</f>
        <v>0</v>
      </c>
      <c r="AI253" s="34">
        <f>IFERROR(VLOOKUP(B253,'[1]1-BASE'!D$1:DA$65536,40,0),"")</f>
        <v>0</v>
      </c>
      <c r="AJ253" s="34">
        <f>IFERROR(VLOOKUP(B253,'[1]1-BASE'!D$1:DA$65536,41,0),"")</f>
        <v>0</v>
      </c>
      <c r="AK253" s="34">
        <f>IFERROR(VLOOKUP(B253,'[1]1-BASE'!D$1:DA$65536,42,0),"")</f>
        <v>0</v>
      </c>
      <c r="AL253" s="34">
        <f>IFERROR(VLOOKUP(B253,'[1]1-BASE'!D$1:DA$65536,43,0),"")</f>
        <v>0</v>
      </c>
      <c r="AM253" s="34">
        <f>IFERROR(VLOOKUP(B253,'[1]1-BASE'!D$1:DA$65536,44,0),"")</f>
        <v>0</v>
      </c>
      <c r="AN253" s="34">
        <f>IFERROR(VLOOKUP(B253,'[1]1-BASE'!D$1:DA$65536,45,0),"")</f>
        <v>0</v>
      </c>
      <c r="AO253" s="34">
        <f>IFERROR(VLOOKUP(B253,'[1]1-BASE'!D$1:DA$65536,46,0),"")</f>
        <v>0</v>
      </c>
      <c r="AP253" s="34">
        <f>IFERROR(VLOOKUP(B253,'[1]1-BASE'!D$1:DA$65536,47,0),"")</f>
        <v>0</v>
      </c>
      <c r="AQ253" s="34">
        <f>IFERROR(VLOOKUP(B253,'[1]1-BASE'!D$1:DA$65536,48,0),"")</f>
        <v>0</v>
      </c>
      <c r="AR253" s="34">
        <f>IFERROR(VLOOKUP(B253,'[1]1-BASE'!D$1:DA$65536,49,0),"")</f>
        <v>0</v>
      </c>
      <c r="AS253" s="34">
        <f>IFERROR(VLOOKUP(B253,'[1]1-BASE'!D$1:DA$65536,50,0),"")</f>
        <v>0</v>
      </c>
      <c r="AT253" s="34">
        <f>IFERROR(VLOOKUP(B253,'[1]1-BASE'!D$1:DA$65536,51,0),"")</f>
        <v>0</v>
      </c>
      <c r="AU253" s="34">
        <f>IFERROR(VLOOKUP(B253,'[1]1-BASE'!D$1:DA$65536,52,0),"")</f>
        <v>0</v>
      </c>
      <c r="AV253" s="34">
        <f>IFERROR(VLOOKUP(B253,'[1]1-BASE'!D$1:DA$65536,53,0),"")</f>
        <v>0</v>
      </c>
      <c r="AW253" s="34">
        <f>IFERROR(VLOOKUP(B253,'[1]1-BASE'!D$1:DA$65536,54,0),"")</f>
        <v>0</v>
      </c>
      <c r="AX253" s="34">
        <f>IFERROR(VLOOKUP(B253,'[1]1-BASE'!D$1:DA$65536,55,0),"")</f>
        <v>0</v>
      </c>
      <c r="AY253" s="34">
        <f>IFERROR(VLOOKUP(B253,'[1]1-BASE'!D$1:DA$65536,87,0),"")</f>
        <v>0</v>
      </c>
      <c r="AZ253" s="34">
        <f>IFERROR(VLOOKUP(B253,'[1]1-BASE'!D$1:DA$65536,86,0),"")</f>
        <v>0</v>
      </c>
      <c r="BA253" s="34">
        <f>IFERROR(VLOOKUP(B253,'[1]1-BASE'!D$1:DA$65536,76,0),"")</f>
        <v>0</v>
      </c>
      <c r="BB253" s="34">
        <f>IFERROR(VLOOKUP(B253,'[1]1-BASE'!D$1:DA$65536,77,0),"")</f>
        <v>0</v>
      </c>
      <c r="BC253" s="34">
        <f>IFERROR(VLOOKUP(B253,'[1]1-BASE'!D$1:DA$65536,78,0),"")</f>
        <v>0</v>
      </c>
      <c r="BD253" s="34">
        <f>IFERROR(VLOOKUP(B253,'[1]1-BASE'!D$1:DA$65536,79,0),"")</f>
        <v>0</v>
      </c>
      <c r="BE253" s="34">
        <f>IFERROR(VLOOKUP(B253,'[1]1-BASE'!D$1:DA$65536,80,0),"")</f>
        <v>0</v>
      </c>
      <c r="BF253" s="34">
        <f>IFERROR(VLOOKUP(B253,'[1]1-BASE'!D$1:DA$65536,83,0),"")</f>
        <v>0</v>
      </c>
      <c r="BG253" s="34">
        <f>IFERROR(VLOOKUP(B253,'[1]1-BASE'!D$1:DA$65536,84,0),"")</f>
        <v>0</v>
      </c>
      <c r="BH253" s="34">
        <f>IFERROR(VLOOKUP(B253,'[1]1-BASE'!D$1:DA$65536,81,0),"")</f>
        <v>0</v>
      </c>
      <c r="BI253" s="34">
        <f>IFERROR(VLOOKUP(B253,'[1]1-BASE'!D$1:DA$65536,85,0),"")</f>
        <v>0</v>
      </c>
      <c r="BJ253" s="34">
        <f>IFERROR(VLOOKUP(B253,'[1]1-BASE'!D$1:DA$65536,56,0),"")</f>
        <v>0</v>
      </c>
      <c r="BK253" s="34">
        <f>IFERROR(VLOOKUP(B253,'[1]1-BASE'!D$1:DA$65536,58,0),"")</f>
        <v>0</v>
      </c>
      <c r="BL253" s="34">
        <f>IFERROR(VLOOKUP(B253,'[1]1-BASE'!D$1:DA$65536,59,0),"")</f>
        <v>0</v>
      </c>
      <c r="BM253" s="34">
        <f>IFERROR(VLOOKUP(B253,'[1]1-BASE'!D$1:DA$65536,61,0),"")</f>
        <v>0</v>
      </c>
      <c r="BN253" s="34">
        <f>IFERROR(VLOOKUP(B253,'[1]1-BASE'!D$1:DA$65536,63,0),"")</f>
        <v>0</v>
      </c>
      <c r="BO253" s="34">
        <f>IFERROR(VLOOKUP(B253,'[1]1-BASE'!D$1:DA$65536,65,0),"")</f>
        <v>0</v>
      </c>
      <c r="BP253" s="34">
        <f>IFERROR(VLOOKUP(B253,'[1]1-BASE'!D$1:DA$65536,57,0),"")</f>
        <v>0</v>
      </c>
      <c r="BQ253" s="34">
        <f>IFERROR(VLOOKUP(B253,'[1]1-BASE'!D$1:DA$65536,60,0),"")</f>
        <v>0</v>
      </c>
      <c r="BR253" s="34">
        <f>IFERROR(VLOOKUP(B253,'[1]1-BASE'!D$1:DA$65536,62,0),"")</f>
        <v>0</v>
      </c>
      <c r="BS253" s="34">
        <f>IFERROR(VLOOKUP(B253,'[1]1-BASE'!D$1:DA$65536,64,0),"")</f>
        <v>0</v>
      </c>
      <c r="BT253" s="34">
        <f>IFERROR(VLOOKUP(B253,'[1]1-BASE'!D$1:DA$65536,66,0),"")</f>
        <v>0</v>
      </c>
      <c r="BU253" s="34">
        <f>IFERROR(VLOOKUP(B253,'[1]1-BASE'!D$1:DA$65536,67,0),"")</f>
        <v>0</v>
      </c>
      <c r="BV253" s="34">
        <f>IFERROR(VLOOKUP(B253,'[1]1-BASE'!D$1:DA$65536,68,0),"")</f>
        <v>0</v>
      </c>
      <c r="BW253" s="34">
        <f>IFERROR(VLOOKUP(B253,'[1]1-BASE'!D$1:DA$65536,69,0),"")</f>
        <v>2</v>
      </c>
      <c r="BX253" s="34">
        <f>IFERROR(VLOOKUP(B253,'[1]1-BASE'!D$1:DA$65536,70,0),"")</f>
        <v>8</v>
      </c>
      <c r="BY253" s="34">
        <f>IFERROR(VLOOKUP(B253,'[1]1-BASE'!D$1:DA$65536,71,0),"")</f>
        <v>4</v>
      </c>
      <c r="BZ253" s="34">
        <f>IFERROR(VLOOKUP(B253,'[1]1-BASE'!D$1:DA$65536,72,0),"")</f>
        <v>6</v>
      </c>
      <c r="CA253" s="34">
        <f>IFERROR(VLOOKUP(B253,'[1]1-BASE'!D$1:DA$65536,73,0),"")</f>
        <v>2</v>
      </c>
      <c r="CB253" s="34">
        <f>IFERROR(VLOOKUP(B253,'[1]1-BASE'!D$1:DA$65536,74,0),"")</f>
        <v>0</v>
      </c>
      <c r="CC253" s="34">
        <f>IFERROR(VLOOKUP(B253,'[1]1-BASE'!D$1:DA$65536,75,0),"")</f>
        <v>0</v>
      </c>
      <c r="CD253" s="34">
        <f>IFERROR(VLOOKUP(B253,'[1]1-BASE'!D$1:DA$65536,82,0),"")</f>
        <v>0</v>
      </c>
    </row>
    <row r="254" spans="1:82" s="35" customFormat="1" ht="75" customHeight="1">
      <c r="A254" s="27"/>
      <c r="B254" s="28" t="s">
        <v>357</v>
      </c>
      <c r="C254" s="29" t="str">
        <f>IFERROR(VLOOKUP(B254,'[1]1-BASE'!D$1:CB$65536,2,0),"")</f>
        <v>304PM90</v>
      </c>
      <c r="D254" s="29" t="str">
        <f>IFERROR(VLOOKUP(B254,'[1]1-BASE'!D$1:CB$65536,3,0),"")</f>
        <v>YVI AUTH HOODIE</v>
      </c>
      <c r="E254" s="29" t="str">
        <f>IFERROR(VLOOKUP(B254,'[1]1-BASE'!D$1:CB$65536,4,0),"")</f>
        <v>934</v>
      </c>
      <c r="F254" s="29" t="str">
        <f>IFERROR(VLOOKUP(B254,'[1]1-BASE'!D$1:CB$65536,5,0),"")</f>
        <v>GREY MASTIC</v>
      </c>
      <c r="G254" s="27" t="str">
        <f>IFERROR(VLOOKUP(B254,'[1]1-BASE'!D$1:CB$65536,15,0),"")</f>
        <v>HIVER 2019</v>
      </c>
      <c r="H254" s="27" t="str">
        <f>IFERROR(VLOOKUP(B254,'[1]1-BASE'!D$1:CB$65536,17,0),"")</f>
        <v>WOMAN</v>
      </c>
      <c r="I254" s="30">
        <f>IFERROR(VLOOKUP(B254,'[1]1-BASE'!D$1:CB$65536,7,0),"")</f>
        <v>60</v>
      </c>
      <c r="J254" s="31">
        <f t="shared" si="8"/>
        <v>30</v>
      </c>
      <c r="K254" s="30">
        <f>IFERROR(VLOOKUP(B254,'[1]1-BASE'!D$1:CB$65536,8,0),"")</f>
        <v>0</v>
      </c>
      <c r="L254" s="31">
        <f t="shared" si="9"/>
        <v>0</v>
      </c>
      <c r="M254" s="29" t="str">
        <f>IFERROR(VLOOKUP(B254,'[1]1-BASE'!D$1:CB$65536,18,0),"")</f>
        <v>(vide)</v>
      </c>
      <c r="N254" s="32" t="str">
        <f>IFERROR(VLOOKUP(B254,'[1]1-BASE'!D$1:CB$65536,19,0),"")</f>
        <v>PCS</v>
      </c>
      <c r="O254" s="32">
        <f>IFERROR(VLOOKUP(B254,'[1]1-BASE'!D$1:CB$65536,20,0),"")</f>
        <v>31</v>
      </c>
      <c r="P254" s="33">
        <f>IFERROR(VLOOKUP(B254,'[1]1-BASE'!D$1:CB$65536,21,0),"")</f>
        <v>31</v>
      </c>
      <c r="Q254" s="34">
        <f>IFERROR(VLOOKUP(B254,'[1]1-BASE'!D$1:DA$65536,22,0),"")</f>
        <v>0</v>
      </c>
      <c r="R254" s="34">
        <f>IFERROR(VLOOKUP(B254,'[1]1-BASE'!D$1:DA$65536,23,0),"")</f>
        <v>0</v>
      </c>
      <c r="S254" s="34">
        <f>IFERROR(VLOOKUP(B254,'[1]1-BASE'!D$1:DA$65536,24,0),"")</f>
        <v>0</v>
      </c>
      <c r="T254" s="34">
        <f>IFERROR(VLOOKUP(B254,'[1]1-BASE'!D$1:DA$65536,25,0),"")</f>
        <v>0</v>
      </c>
      <c r="U254" s="34">
        <f>IFERROR(VLOOKUP(B254,'[1]1-BASE'!D$1:DA$65536,26,0),"")</f>
        <v>0</v>
      </c>
      <c r="V254" s="34">
        <f>IFERROR(VLOOKUP(B254,'[1]1-BASE'!D$1:DA$65536,27,0),"")</f>
        <v>0</v>
      </c>
      <c r="W254" s="34">
        <f>IFERROR(VLOOKUP(B254,'[1]1-BASE'!D$1:DA$65536,28,0),"")</f>
        <v>0</v>
      </c>
      <c r="X254" s="34">
        <f>IFERROR(VLOOKUP(B254,'[1]1-BASE'!D$1:DA$65536,29,0),"")</f>
        <v>0</v>
      </c>
      <c r="Y254" s="34">
        <f>IFERROR(VLOOKUP(B254,'[1]1-BASE'!D$1:DA$65536,30,0),"")</f>
        <v>0</v>
      </c>
      <c r="Z254" s="34">
        <f>IFERROR(VLOOKUP(B254,'[1]1-BASE'!D$1:DA$65536,31,0),"")</f>
        <v>0</v>
      </c>
      <c r="AA254" s="34">
        <f>IFERROR(VLOOKUP(B254,'[1]1-BASE'!D$1:DA$65536,32,0),"")</f>
        <v>0</v>
      </c>
      <c r="AB254" s="34">
        <f>IFERROR(VLOOKUP(B254,'[1]1-BASE'!D$1:DA$65536,33,0),"")</f>
        <v>0</v>
      </c>
      <c r="AC254" s="34">
        <f>IFERROR(VLOOKUP(B254,'[1]1-BASE'!D$1:DA$65536,34,0),"")</f>
        <v>0</v>
      </c>
      <c r="AD254" s="34">
        <f>IFERROR(VLOOKUP(B254,'[1]1-BASE'!D$1:DA$65536,35,0),"")</f>
        <v>0</v>
      </c>
      <c r="AE254" s="34">
        <f>IFERROR(VLOOKUP(B254,'[1]1-BASE'!D$1:DA$65536,36,0),"")</f>
        <v>0</v>
      </c>
      <c r="AF254" s="34">
        <f>IFERROR(VLOOKUP(B254,'[1]1-BASE'!D$1:DA$65536,37,0),"")</f>
        <v>0</v>
      </c>
      <c r="AG254" s="34">
        <f>IFERROR(VLOOKUP(B254,'[1]1-BASE'!D$1:DA$65536,38,0),"")</f>
        <v>0</v>
      </c>
      <c r="AH254" s="34">
        <f>IFERROR(VLOOKUP(B254,'[1]1-BASE'!D$1:DA$65536,39,0),"")</f>
        <v>0</v>
      </c>
      <c r="AI254" s="34">
        <f>IFERROR(VLOOKUP(B254,'[1]1-BASE'!D$1:DA$65536,40,0),"")</f>
        <v>0</v>
      </c>
      <c r="AJ254" s="34">
        <f>IFERROR(VLOOKUP(B254,'[1]1-BASE'!D$1:DA$65536,41,0),"")</f>
        <v>0</v>
      </c>
      <c r="AK254" s="34">
        <f>IFERROR(VLOOKUP(B254,'[1]1-BASE'!D$1:DA$65536,42,0),"")</f>
        <v>0</v>
      </c>
      <c r="AL254" s="34">
        <f>IFERROR(VLOOKUP(B254,'[1]1-BASE'!D$1:DA$65536,43,0),"")</f>
        <v>0</v>
      </c>
      <c r="AM254" s="34">
        <f>IFERROR(VLOOKUP(B254,'[1]1-BASE'!D$1:DA$65536,44,0),"")</f>
        <v>0</v>
      </c>
      <c r="AN254" s="34">
        <f>IFERROR(VLOOKUP(B254,'[1]1-BASE'!D$1:DA$65536,45,0),"")</f>
        <v>0</v>
      </c>
      <c r="AO254" s="34">
        <f>IFERROR(VLOOKUP(B254,'[1]1-BASE'!D$1:DA$65536,46,0),"")</f>
        <v>0</v>
      </c>
      <c r="AP254" s="34">
        <f>IFERROR(VLOOKUP(B254,'[1]1-BASE'!D$1:DA$65536,47,0),"")</f>
        <v>0</v>
      </c>
      <c r="AQ254" s="34">
        <f>IFERROR(VLOOKUP(B254,'[1]1-BASE'!D$1:DA$65536,48,0),"")</f>
        <v>0</v>
      </c>
      <c r="AR254" s="34">
        <f>IFERROR(VLOOKUP(B254,'[1]1-BASE'!D$1:DA$65536,49,0),"")</f>
        <v>0</v>
      </c>
      <c r="AS254" s="34">
        <f>IFERROR(VLOOKUP(B254,'[1]1-BASE'!D$1:DA$65536,50,0),"")</f>
        <v>0</v>
      </c>
      <c r="AT254" s="34">
        <f>IFERROR(VLOOKUP(B254,'[1]1-BASE'!D$1:DA$65536,51,0),"")</f>
        <v>0</v>
      </c>
      <c r="AU254" s="34">
        <f>IFERROR(VLOOKUP(B254,'[1]1-BASE'!D$1:DA$65536,52,0),"")</f>
        <v>0</v>
      </c>
      <c r="AV254" s="34">
        <f>IFERROR(VLOOKUP(B254,'[1]1-BASE'!D$1:DA$65536,53,0),"")</f>
        <v>0</v>
      </c>
      <c r="AW254" s="34">
        <f>IFERROR(VLOOKUP(B254,'[1]1-BASE'!D$1:DA$65536,54,0),"")</f>
        <v>0</v>
      </c>
      <c r="AX254" s="34">
        <f>IFERROR(VLOOKUP(B254,'[1]1-BASE'!D$1:DA$65536,55,0),"")</f>
        <v>0</v>
      </c>
      <c r="AY254" s="34">
        <f>IFERROR(VLOOKUP(B254,'[1]1-BASE'!D$1:DA$65536,87,0),"")</f>
        <v>0</v>
      </c>
      <c r="AZ254" s="34">
        <f>IFERROR(VLOOKUP(B254,'[1]1-BASE'!D$1:DA$65536,86,0),"")</f>
        <v>0</v>
      </c>
      <c r="BA254" s="34">
        <f>IFERROR(VLOOKUP(B254,'[1]1-BASE'!D$1:DA$65536,76,0),"")</f>
        <v>0</v>
      </c>
      <c r="BB254" s="34">
        <f>IFERROR(VLOOKUP(B254,'[1]1-BASE'!D$1:DA$65536,77,0),"")</f>
        <v>0</v>
      </c>
      <c r="BC254" s="34">
        <f>IFERROR(VLOOKUP(B254,'[1]1-BASE'!D$1:DA$65536,78,0),"")</f>
        <v>0</v>
      </c>
      <c r="BD254" s="34">
        <f>IFERROR(VLOOKUP(B254,'[1]1-BASE'!D$1:DA$65536,79,0),"")</f>
        <v>0</v>
      </c>
      <c r="BE254" s="34">
        <f>IFERROR(VLOOKUP(B254,'[1]1-BASE'!D$1:DA$65536,80,0),"")</f>
        <v>0</v>
      </c>
      <c r="BF254" s="34">
        <f>IFERROR(VLOOKUP(B254,'[1]1-BASE'!D$1:DA$65536,83,0),"")</f>
        <v>0</v>
      </c>
      <c r="BG254" s="34">
        <f>IFERROR(VLOOKUP(B254,'[1]1-BASE'!D$1:DA$65536,84,0),"")</f>
        <v>0</v>
      </c>
      <c r="BH254" s="34">
        <f>IFERROR(VLOOKUP(B254,'[1]1-BASE'!D$1:DA$65536,81,0),"")</f>
        <v>0</v>
      </c>
      <c r="BI254" s="34">
        <f>IFERROR(VLOOKUP(B254,'[1]1-BASE'!D$1:DA$65536,85,0),"")</f>
        <v>0</v>
      </c>
      <c r="BJ254" s="34">
        <f>IFERROR(VLOOKUP(B254,'[1]1-BASE'!D$1:DA$65536,56,0),"")</f>
        <v>0</v>
      </c>
      <c r="BK254" s="34">
        <f>IFERROR(VLOOKUP(B254,'[1]1-BASE'!D$1:DA$65536,58,0),"")</f>
        <v>0</v>
      </c>
      <c r="BL254" s="34">
        <f>IFERROR(VLOOKUP(B254,'[1]1-BASE'!D$1:DA$65536,59,0),"")</f>
        <v>0</v>
      </c>
      <c r="BM254" s="34">
        <f>IFERROR(VLOOKUP(B254,'[1]1-BASE'!D$1:DA$65536,61,0),"")</f>
        <v>0</v>
      </c>
      <c r="BN254" s="34">
        <f>IFERROR(VLOOKUP(B254,'[1]1-BASE'!D$1:DA$65536,63,0),"")</f>
        <v>0</v>
      </c>
      <c r="BO254" s="34">
        <f>IFERROR(VLOOKUP(B254,'[1]1-BASE'!D$1:DA$65536,65,0),"")</f>
        <v>0</v>
      </c>
      <c r="BP254" s="34">
        <f>IFERROR(VLOOKUP(B254,'[1]1-BASE'!D$1:DA$65536,57,0),"")</f>
        <v>0</v>
      </c>
      <c r="BQ254" s="34">
        <f>IFERROR(VLOOKUP(B254,'[1]1-BASE'!D$1:DA$65536,60,0),"")</f>
        <v>0</v>
      </c>
      <c r="BR254" s="34">
        <f>IFERROR(VLOOKUP(B254,'[1]1-BASE'!D$1:DA$65536,62,0),"")</f>
        <v>0</v>
      </c>
      <c r="BS254" s="34">
        <f>IFERROR(VLOOKUP(B254,'[1]1-BASE'!D$1:DA$65536,64,0),"")</f>
        <v>0</v>
      </c>
      <c r="BT254" s="34">
        <f>IFERROR(VLOOKUP(B254,'[1]1-BASE'!D$1:DA$65536,66,0),"")</f>
        <v>0</v>
      </c>
      <c r="BU254" s="34">
        <f>IFERROR(VLOOKUP(B254,'[1]1-BASE'!D$1:DA$65536,67,0),"")</f>
        <v>0</v>
      </c>
      <c r="BV254" s="34">
        <f>IFERROR(VLOOKUP(B254,'[1]1-BASE'!D$1:DA$65536,68,0),"")</f>
        <v>9</v>
      </c>
      <c r="BW254" s="34">
        <f>IFERROR(VLOOKUP(B254,'[1]1-BASE'!D$1:DA$65536,69,0),"")</f>
        <v>8</v>
      </c>
      <c r="BX254" s="34">
        <f>IFERROR(VLOOKUP(B254,'[1]1-BASE'!D$1:DA$65536,70,0),"")</f>
        <v>6</v>
      </c>
      <c r="BY254" s="34">
        <f>IFERROR(VLOOKUP(B254,'[1]1-BASE'!D$1:DA$65536,71,0),"")</f>
        <v>5</v>
      </c>
      <c r="BZ254" s="34">
        <f>IFERROR(VLOOKUP(B254,'[1]1-BASE'!D$1:DA$65536,72,0),"")</f>
        <v>3</v>
      </c>
      <c r="CA254" s="34">
        <f>IFERROR(VLOOKUP(B254,'[1]1-BASE'!D$1:DA$65536,73,0),"")</f>
        <v>0</v>
      </c>
      <c r="CB254" s="34">
        <f>IFERROR(VLOOKUP(B254,'[1]1-BASE'!D$1:DA$65536,74,0),"")</f>
        <v>0</v>
      </c>
      <c r="CC254" s="34">
        <f>IFERROR(VLOOKUP(B254,'[1]1-BASE'!D$1:DA$65536,75,0),"")</f>
        <v>0</v>
      </c>
      <c r="CD254" s="34">
        <f>IFERROR(VLOOKUP(B254,'[1]1-BASE'!D$1:DA$65536,82,0),"")</f>
        <v>0</v>
      </c>
    </row>
    <row r="255" spans="1:82" s="35" customFormat="1" ht="75" customHeight="1">
      <c r="A255" s="27"/>
      <c r="B255" s="28" t="s">
        <v>358</v>
      </c>
      <c r="C255" s="29" t="str">
        <f>IFERROR(VLOOKUP(B255,'[1]1-BASE'!D$1:CB$65536,2,0),"")</f>
        <v>304PM90</v>
      </c>
      <c r="D255" s="29" t="str">
        <f>IFERROR(VLOOKUP(B255,'[1]1-BASE'!D$1:CB$65536,3,0),"")</f>
        <v>YVI AUTH HOODIE</v>
      </c>
      <c r="E255" s="29" t="str">
        <f>IFERROR(VLOOKUP(B255,'[1]1-BASE'!D$1:CB$65536,4,0),"")</f>
        <v>935</v>
      </c>
      <c r="F255" s="29" t="str">
        <f>IFERROR(VLOOKUP(B255,'[1]1-BASE'!D$1:CB$65536,5,0),"")</f>
        <v>PINK LOTUS</v>
      </c>
      <c r="G255" s="27" t="str">
        <f>IFERROR(VLOOKUP(B255,'[1]1-BASE'!D$1:CB$65536,15,0),"")</f>
        <v>HIVER 2019</v>
      </c>
      <c r="H255" s="27" t="str">
        <f>IFERROR(VLOOKUP(B255,'[1]1-BASE'!D$1:CB$65536,17,0),"")</f>
        <v>WOMAN</v>
      </c>
      <c r="I255" s="30">
        <f>IFERROR(VLOOKUP(B255,'[1]1-BASE'!D$1:CB$65536,7,0),"")</f>
        <v>60</v>
      </c>
      <c r="J255" s="31">
        <f t="shared" si="8"/>
        <v>30</v>
      </c>
      <c r="K255" s="30">
        <f>IFERROR(VLOOKUP(B255,'[1]1-BASE'!D$1:CB$65536,8,0),"")</f>
        <v>0</v>
      </c>
      <c r="L255" s="31">
        <f t="shared" si="9"/>
        <v>0</v>
      </c>
      <c r="M255" s="29" t="str">
        <f>IFERROR(VLOOKUP(B255,'[1]1-BASE'!D$1:CB$65536,18,0),"")</f>
        <v>(vide)</v>
      </c>
      <c r="N255" s="32" t="str">
        <f>IFERROR(VLOOKUP(B255,'[1]1-BASE'!D$1:CB$65536,19,0),"")</f>
        <v>PCS</v>
      </c>
      <c r="O255" s="32">
        <f>IFERROR(VLOOKUP(B255,'[1]1-BASE'!D$1:CB$65536,20,0),"")</f>
        <v>27</v>
      </c>
      <c r="P255" s="33">
        <f>IFERROR(VLOOKUP(B255,'[1]1-BASE'!D$1:CB$65536,21,0),"")</f>
        <v>27</v>
      </c>
      <c r="Q255" s="34">
        <f>IFERROR(VLOOKUP(B255,'[1]1-BASE'!D$1:DA$65536,22,0),"")</f>
        <v>0</v>
      </c>
      <c r="R255" s="34">
        <f>IFERROR(VLOOKUP(B255,'[1]1-BASE'!D$1:DA$65536,23,0),"")</f>
        <v>0</v>
      </c>
      <c r="S255" s="34">
        <f>IFERROR(VLOOKUP(B255,'[1]1-BASE'!D$1:DA$65536,24,0),"")</f>
        <v>0</v>
      </c>
      <c r="T255" s="34">
        <f>IFERROR(VLOOKUP(B255,'[1]1-BASE'!D$1:DA$65536,25,0),"")</f>
        <v>0</v>
      </c>
      <c r="U255" s="34">
        <f>IFERROR(VLOOKUP(B255,'[1]1-BASE'!D$1:DA$65536,26,0),"")</f>
        <v>0</v>
      </c>
      <c r="V255" s="34">
        <f>IFERROR(VLOOKUP(B255,'[1]1-BASE'!D$1:DA$65536,27,0),"")</f>
        <v>0</v>
      </c>
      <c r="W255" s="34">
        <f>IFERROR(VLOOKUP(B255,'[1]1-BASE'!D$1:DA$65536,28,0),"")</f>
        <v>0</v>
      </c>
      <c r="X255" s="34">
        <f>IFERROR(VLOOKUP(B255,'[1]1-BASE'!D$1:DA$65536,29,0),"")</f>
        <v>0</v>
      </c>
      <c r="Y255" s="34">
        <f>IFERROR(VLOOKUP(B255,'[1]1-BASE'!D$1:DA$65536,30,0),"")</f>
        <v>0</v>
      </c>
      <c r="Z255" s="34">
        <f>IFERROR(VLOOKUP(B255,'[1]1-BASE'!D$1:DA$65536,31,0),"")</f>
        <v>0</v>
      </c>
      <c r="AA255" s="34">
        <f>IFERROR(VLOOKUP(B255,'[1]1-BASE'!D$1:DA$65536,32,0),"")</f>
        <v>0</v>
      </c>
      <c r="AB255" s="34">
        <f>IFERROR(VLOOKUP(B255,'[1]1-BASE'!D$1:DA$65536,33,0),"")</f>
        <v>0</v>
      </c>
      <c r="AC255" s="34">
        <f>IFERROR(VLOOKUP(B255,'[1]1-BASE'!D$1:DA$65536,34,0),"")</f>
        <v>0</v>
      </c>
      <c r="AD255" s="34">
        <f>IFERROR(VLOOKUP(B255,'[1]1-BASE'!D$1:DA$65536,35,0),"")</f>
        <v>0</v>
      </c>
      <c r="AE255" s="34">
        <f>IFERROR(VLOOKUP(B255,'[1]1-BASE'!D$1:DA$65536,36,0),"")</f>
        <v>0</v>
      </c>
      <c r="AF255" s="34">
        <f>IFERROR(VLOOKUP(B255,'[1]1-BASE'!D$1:DA$65536,37,0),"")</f>
        <v>0</v>
      </c>
      <c r="AG255" s="34">
        <f>IFERROR(VLOOKUP(B255,'[1]1-BASE'!D$1:DA$65536,38,0),"")</f>
        <v>0</v>
      </c>
      <c r="AH255" s="34">
        <f>IFERROR(VLOOKUP(B255,'[1]1-BASE'!D$1:DA$65536,39,0),"")</f>
        <v>0</v>
      </c>
      <c r="AI255" s="34">
        <f>IFERROR(VLOOKUP(B255,'[1]1-BASE'!D$1:DA$65536,40,0),"")</f>
        <v>0</v>
      </c>
      <c r="AJ255" s="34">
        <f>IFERROR(VLOOKUP(B255,'[1]1-BASE'!D$1:DA$65536,41,0),"")</f>
        <v>0</v>
      </c>
      <c r="AK255" s="34">
        <f>IFERROR(VLOOKUP(B255,'[1]1-BASE'!D$1:DA$65536,42,0),"")</f>
        <v>0</v>
      </c>
      <c r="AL255" s="34">
        <f>IFERROR(VLOOKUP(B255,'[1]1-BASE'!D$1:DA$65536,43,0),"")</f>
        <v>0</v>
      </c>
      <c r="AM255" s="34">
        <f>IFERROR(VLOOKUP(B255,'[1]1-BASE'!D$1:DA$65536,44,0),"")</f>
        <v>0</v>
      </c>
      <c r="AN255" s="34">
        <f>IFERROR(VLOOKUP(B255,'[1]1-BASE'!D$1:DA$65536,45,0),"")</f>
        <v>0</v>
      </c>
      <c r="AO255" s="34">
        <f>IFERROR(VLOOKUP(B255,'[1]1-BASE'!D$1:DA$65536,46,0),"")</f>
        <v>0</v>
      </c>
      <c r="AP255" s="34">
        <f>IFERROR(VLOOKUP(B255,'[1]1-BASE'!D$1:DA$65536,47,0),"")</f>
        <v>0</v>
      </c>
      <c r="AQ255" s="34">
        <f>IFERROR(VLOOKUP(B255,'[1]1-BASE'!D$1:DA$65536,48,0),"")</f>
        <v>0</v>
      </c>
      <c r="AR255" s="34">
        <f>IFERROR(VLOOKUP(B255,'[1]1-BASE'!D$1:DA$65536,49,0),"")</f>
        <v>0</v>
      </c>
      <c r="AS255" s="34">
        <f>IFERROR(VLOOKUP(B255,'[1]1-BASE'!D$1:DA$65536,50,0),"")</f>
        <v>0</v>
      </c>
      <c r="AT255" s="34">
        <f>IFERROR(VLOOKUP(B255,'[1]1-BASE'!D$1:DA$65536,51,0),"")</f>
        <v>0</v>
      </c>
      <c r="AU255" s="34">
        <f>IFERROR(VLOOKUP(B255,'[1]1-BASE'!D$1:DA$65536,52,0),"")</f>
        <v>0</v>
      </c>
      <c r="AV255" s="34">
        <f>IFERROR(VLOOKUP(B255,'[1]1-BASE'!D$1:DA$65536,53,0),"")</f>
        <v>0</v>
      </c>
      <c r="AW255" s="34">
        <f>IFERROR(VLOOKUP(B255,'[1]1-BASE'!D$1:DA$65536,54,0),"")</f>
        <v>0</v>
      </c>
      <c r="AX255" s="34">
        <f>IFERROR(VLOOKUP(B255,'[1]1-BASE'!D$1:DA$65536,55,0),"")</f>
        <v>0</v>
      </c>
      <c r="AY255" s="34">
        <f>IFERROR(VLOOKUP(B255,'[1]1-BASE'!D$1:DA$65536,87,0),"")</f>
        <v>0</v>
      </c>
      <c r="AZ255" s="34">
        <f>IFERROR(VLOOKUP(B255,'[1]1-BASE'!D$1:DA$65536,86,0),"")</f>
        <v>0</v>
      </c>
      <c r="BA255" s="34">
        <f>IFERROR(VLOOKUP(B255,'[1]1-BASE'!D$1:DA$65536,76,0),"")</f>
        <v>0</v>
      </c>
      <c r="BB255" s="34">
        <f>IFERROR(VLOOKUP(B255,'[1]1-BASE'!D$1:DA$65536,77,0),"")</f>
        <v>0</v>
      </c>
      <c r="BC255" s="34">
        <f>IFERROR(VLOOKUP(B255,'[1]1-BASE'!D$1:DA$65536,78,0),"")</f>
        <v>0</v>
      </c>
      <c r="BD255" s="34">
        <f>IFERROR(VLOOKUP(B255,'[1]1-BASE'!D$1:DA$65536,79,0),"")</f>
        <v>0</v>
      </c>
      <c r="BE255" s="34">
        <f>IFERROR(VLOOKUP(B255,'[1]1-BASE'!D$1:DA$65536,80,0),"")</f>
        <v>0</v>
      </c>
      <c r="BF255" s="34">
        <f>IFERROR(VLOOKUP(B255,'[1]1-BASE'!D$1:DA$65536,83,0),"")</f>
        <v>0</v>
      </c>
      <c r="BG255" s="34">
        <f>IFERROR(VLOOKUP(B255,'[1]1-BASE'!D$1:DA$65536,84,0),"")</f>
        <v>0</v>
      </c>
      <c r="BH255" s="34">
        <f>IFERROR(VLOOKUP(B255,'[1]1-BASE'!D$1:DA$65536,81,0),"")</f>
        <v>0</v>
      </c>
      <c r="BI255" s="34">
        <f>IFERROR(VLOOKUP(B255,'[1]1-BASE'!D$1:DA$65536,85,0),"")</f>
        <v>0</v>
      </c>
      <c r="BJ255" s="34">
        <f>IFERROR(VLOOKUP(B255,'[1]1-BASE'!D$1:DA$65536,56,0),"")</f>
        <v>0</v>
      </c>
      <c r="BK255" s="34">
        <f>IFERROR(VLOOKUP(B255,'[1]1-BASE'!D$1:DA$65536,58,0),"")</f>
        <v>0</v>
      </c>
      <c r="BL255" s="34">
        <f>IFERROR(VLOOKUP(B255,'[1]1-BASE'!D$1:DA$65536,59,0),"")</f>
        <v>0</v>
      </c>
      <c r="BM255" s="34">
        <f>IFERROR(VLOOKUP(B255,'[1]1-BASE'!D$1:DA$65536,61,0),"")</f>
        <v>0</v>
      </c>
      <c r="BN255" s="34">
        <f>IFERROR(VLOOKUP(B255,'[1]1-BASE'!D$1:DA$65536,63,0),"")</f>
        <v>0</v>
      </c>
      <c r="BO255" s="34">
        <f>IFERROR(VLOOKUP(B255,'[1]1-BASE'!D$1:DA$65536,65,0),"")</f>
        <v>0</v>
      </c>
      <c r="BP255" s="34">
        <f>IFERROR(VLOOKUP(B255,'[1]1-BASE'!D$1:DA$65536,57,0),"")</f>
        <v>0</v>
      </c>
      <c r="BQ255" s="34">
        <f>IFERROR(VLOOKUP(B255,'[1]1-BASE'!D$1:DA$65536,60,0),"")</f>
        <v>0</v>
      </c>
      <c r="BR255" s="34">
        <f>IFERROR(VLOOKUP(B255,'[1]1-BASE'!D$1:DA$65536,62,0),"")</f>
        <v>0</v>
      </c>
      <c r="BS255" s="34">
        <f>IFERROR(VLOOKUP(B255,'[1]1-BASE'!D$1:DA$65536,64,0),"")</f>
        <v>0</v>
      </c>
      <c r="BT255" s="34">
        <f>IFERROR(VLOOKUP(B255,'[1]1-BASE'!D$1:DA$65536,66,0),"")</f>
        <v>0</v>
      </c>
      <c r="BU255" s="34">
        <f>IFERROR(VLOOKUP(B255,'[1]1-BASE'!D$1:DA$65536,67,0),"")</f>
        <v>0</v>
      </c>
      <c r="BV255" s="34">
        <f>IFERROR(VLOOKUP(B255,'[1]1-BASE'!D$1:DA$65536,68,0),"")</f>
        <v>7</v>
      </c>
      <c r="BW255" s="34">
        <f>IFERROR(VLOOKUP(B255,'[1]1-BASE'!D$1:DA$65536,69,0),"")</f>
        <v>12</v>
      </c>
      <c r="BX255" s="34">
        <f>IFERROR(VLOOKUP(B255,'[1]1-BASE'!D$1:DA$65536,70,0),"")</f>
        <v>5</v>
      </c>
      <c r="BY255" s="34">
        <f>IFERROR(VLOOKUP(B255,'[1]1-BASE'!D$1:DA$65536,71,0),"")</f>
        <v>1</v>
      </c>
      <c r="BZ255" s="34">
        <f>IFERROR(VLOOKUP(B255,'[1]1-BASE'!D$1:DA$65536,72,0),"")</f>
        <v>2</v>
      </c>
      <c r="CA255" s="34">
        <f>IFERROR(VLOOKUP(B255,'[1]1-BASE'!D$1:DA$65536,73,0),"")</f>
        <v>0</v>
      </c>
      <c r="CB255" s="34">
        <f>IFERROR(VLOOKUP(B255,'[1]1-BASE'!D$1:DA$65536,74,0),"")</f>
        <v>0</v>
      </c>
      <c r="CC255" s="34">
        <f>IFERROR(VLOOKUP(B255,'[1]1-BASE'!D$1:DA$65536,75,0),"")</f>
        <v>0</v>
      </c>
      <c r="CD255" s="34">
        <f>IFERROR(VLOOKUP(B255,'[1]1-BASE'!D$1:DA$65536,82,0),"")</f>
        <v>0</v>
      </c>
    </row>
    <row r="256" spans="1:82" s="35" customFormat="1" ht="75" customHeight="1">
      <c r="A256" s="27"/>
      <c r="B256" s="28" t="s">
        <v>359</v>
      </c>
      <c r="C256" s="29" t="str">
        <f>IFERROR(VLOOKUP(B256,'[1]1-BASE'!D$1:CB$65536,2,0),"")</f>
        <v>304PM90</v>
      </c>
      <c r="D256" s="29" t="str">
        <f>IFERROR(VLOOKUP(B256,'[1]1-BASE'!D$1:CB$65536,3,0),"")</f>
        <v>YVI AUTH HOODIE</v>
      </c>
      <c r="E256" s="29" t="str">
        <f>IFERROR(VLOOKUP(B256,'[1]1-BASE'!D$1:CB$65536,4,0),"")</f>
        <v>937</v>
      </c>
      <c r="F256" s="29" t="str">
        <f>IFERROR(VLOOKUP(B256,'[1]1-BASE'!D$1:CB$65536,5,0),"")</f>
        <v>BLACK</v>
      </c>
      <c r="G256" s="27" t="str">
        <f>IFERROR(VLOOKUP(B256,'[1]1-BASE'!D$1:CB$65536,15,0),"")</f>
        <v>HIVER 2019</v>
      </c>
      <c r="H256" s="27" t="str">
        <f>IFERROR(VLOOKUP(B256,'[1]1-BASE'!D$1:CB$65536,17,0),"")</f>
        <v>WOMAN</v>
      </c>
      <c r="I256" s="30">
        <f>IFERROR(VLOOKUP(B256,'[1]1-BASE'!D$1:CB$65536,7,0),"")</f>
        <v>60</v>
      </c>
      <c r="J256" s="31">
        <f t="shared" si="8"/>
        <v>30</v>
      </c>
      <c r="K256" s="30">
        <f>IFERROR(VLOOKUP(B256,'[1]1-BASE'!D$1:CB$65536,8,0),"")</f>
        <v>0</v>
      </c>
      <c r="L256" s="31">
        <f t="shared" si="9"/>
        <v>0</v>
      </c>
      <c r="M256" s="29" t="str">
        <f>IFERROR(VLOOKUP(B256,'[1]1-BASE'!D$1:CB$65536,18,0),"")</f>
        <v>(vide)</v>
      </c>
      <c r="N256" s="32" t="str">
        <f>IFERROR(VLOOKUP(B256,'[1]1-BASE'!D$1:CB$65536,19,0),"")</f>
        <v>PCS</v>
      </c>
      <c r="O256" s="32">
        <f>IFERROR(VLOOKUP(B256,'[1]1-BASE'!D$1:CB$65536,20,0),"")</f>
        <v>22</v>
      </c>
      <c r="P256" s="33">
        <f>IFERROR(VLOOKUP(B256,'[1]1-BASE'!D$1:CB$65536,21,0),"")</f>
        <v>22</v>
      </c>
      <c r="Q256" s="34">
        <f>IFERROR(VLOOKUP(B256,'[1]1-BASE'!D$1:DA$65536,22,0),"")</f>
        <v>0</v>
      </c>
      <c r="R256" s="34">
        <f>IFERROR(VLOOKUP(B256,'[1]1-BASE'!D$1:DA$65536,23,0),"")</f>
        <v>0</v>
      </c>
      <c r="S256" s="34">
        <f>IFERROR(VLOOKUP(B256,'[1]1-BASE'!D$1:DA$65536,24,0),"")</f>
        <v>0</v>
      </c>
      <c r="T256" s="34">
        <f>IFERROR(VLOOKUP(B256,'[1]1-BASE'!D$1:DA$65536,25,0),"")</f>
        <v>0</v>
      </c>
      <c r="U256" s="34">
        <f>IFERROR(VLOOKUP(B256,'[1]1-BASE'!D$1:DA$65536,26,0),"")</f>
        <v>0</v>
      </c>
      <c r="V256" s="34">
        <f>IFERROR(VLOOKUP(B256,'[1]1-BASE'!D$1:DA$65536,27,0),"")</f>
        <v>0</v>
      </c>
      <c r="W256" s="34">
        <f>IFERROR(VLOOKUP(B256,'[1]1-BASE'!D$1:DA$65536,28,0),"")</f>
        <v>0</v>
      </c>
      <c r="X256" s="34">
        <f>IFERROR(VLOOKUP(B256,'[1]1-BASE'!D$1:DA$65536,29,0),"")</f>
        <v>0</v>
      </c>
      <c r="Y256" s="34">
        <f>IFERROR(VLOOKUP(B256,'[1]1-BASE'!D$1:DA$65536,30,0),"")</f>
        <v>0</v>
      </c>
      <c r="Z256" s="34">
        <f>IFERROR(VLOOKUP(B256,'[1]1-BASE'!D$1:DA$65536,31,0),"")</f>
        <v>0</v>
      </c>
      <c r="AA256" s="34">
        <f>IFERROR(VLOOKUP(B256,'[1]1-BASE'!D$1:DA$65536,32,0),"")</f>
        <v>0</v>
      </c>
      <c r="AB256" s="34">
        <f>IFERROR(VLOOKUP(B256,'[1]1-BASE'!D$1:DA$65536,33,0),"")</f>
        <v>0</v>
      </c>
      <c r="AC256" s="34">
        <f>IFERROR(VLOOKUP(B256,'[1]1-BASE'!D$1:DA$65536,34,0),"")</f>
        <v>0</v>
      </c>
      <c r="AD256" s="34">
        <f>IFERROR(VLOOKUP(B256,'[1]1-BASE'!D$1:DA$65536,35,0),"")</f>
        <v>0</v>
      </c>
      <c r="AE256" s="34">
        <f>IFERROR(VLOOKUP(B256,'[1]1-BASE'!D$1:DA$65536,36,0),"")</f>
        <v>0</v>
      </c>
      <c r="AF256" s="34">
        <f>IFERROR(VLOOKUP(B256,'[1]1-BASE'!D$1:DA$65536,37,0),"")</f>
        <v>0</v>
      </c>
      <c r="AG256" s="34">
        <f>IFERROR(VLOOKUP(B256,'[1]1-BASE'!D$1:DA$65536,38,0),"")</f>
        <v>0</v>
      </c>
      <c r="AH256" s="34">
        <f>IFERROR(VLOOKUP(B256,'[1]1-BASE'!D$1:DA$65536,39,0),"")</f>
        <v>0</v>
      </c>
      <c r="AI256" s="34">
        <f>IFERROR(VLOOKUP(B256,'[1]1-BASE'!D$1:DA$65536,40,0),"")</f>
        <v>0</v>
      </c>
      <c r="AJ256" s="34">
        <f>IFERROR(VLOOKUP(B256,'[1]1-BASE'!D$1:DA$65536,41,0),"")</f>
        <v>0</v>
      </c>
      <c r="AK256" s="34">
        <f>IFERROR(VLOOKUP(B256,'[1]1-BASE'!D$1:DA$65536,42,0),"")</f>
        <v>0</v>
      </c>
      <c r="AL256" s="34">
        <f>IFERROR(VLOOKUP(B256,'[1]1-BASE'!D$1:DA$65536,43,0),"")</f>
        <v>0</v>
      </c>
      <c r="AM256" s="34">
        <f>IFERROR(VLOOKUP(B256,'[1]1-BASE'!D$1:DA$65536,44,0),"")</f>
        <v>0</v>
      </c>
      <c r="AN256" s="34">
        <f>IFERROR(VLOOKUP(B256,'[1]1-BASE'!D$1:DA$65536,45,0),"")</f>
        <v>0</v>
      </c>
      <c r="AO256" s="34">
        <f>IFERROR(VLOOKUP(B256,'[1]1-BASE'!D$1:DA$65536,46,0),"")</f>
        <v>0</v>
      </c>
      <c r="AP256" s="34">
        <f>IFERROR(VLOOKUP(B256,'[1]1-BASE'!D$1:DA$65536,47,0),"")</f>
        <v>0</v>
      </c>
      <c r="AQ256" s="34">
        <f>IFERROR(VLOOKUP(B256,'[1]1-BASE'!D$1:DA$65536,48,0),"")</f>
        <v>0</v>
      </c>
      <c r="AR256" s="34">
        <f>IFERROR(VLOOKUP(B256,'[1]1-BASE'!D$1:DA$65536,49,0),"")</f>
        <v>0</v>
      </c>
      <c r="AS256" s="34">
        <f>IFERROR(VLOOKUP(B256,'[1]1-BASE'!D$1:DA$65536,50,0),"")</f>
        <v>0</v>
      </c>
      <c r="AT256" s="34">
        <f>IFERROR(VLOOKUP(B256,'[1]1-BASE'!D$1:DA$65536,51,0),"")</f>
        <v>0</v>
      </c>
      <c r="AU256" s="34">
        <f>IFERROR(VLOOKUP(B256,'[1]1-BASE'!D$1:DA$65536,52,0),"")</f>
        <v>0</v>
      </c>
      <c r="AV256" s="34">
        <f>IFERROR(VLOOKUP(B256,'[1]1-BASE'!D$1:DA$65536,53,0),"")</f>
        <v>0</v>
      </c>
      <c r="AW256" s="34">
        <f>IFERROR(VLOOKUP(B256,'[1]1-BASE'!D$1:DA$65536,54,0),"")</f>
        <v>0</v>
      </c>
      <c r="AX256" s="34">
        <f>IFERROR(VLOOKUP(B256,'[1]1-BASE'!D$1:DA$65536,55,0),"")</f>
        <v>0</v>
      </c>
      <c r="AY256" s="34">
        <f>IFERROR(VLOOKUP(B256,'[1]1-BASE'!D$1:DA$65536,87,0),"")</f>
        <v>0</v>
      </c>
      <c r="AZ256" s="34">
        <f>IFERROR(VLOOKUP(B256,'[1]1-BASE'!D$1:DA$65536,86,0),"")</f>
        <v>0</v>
      </c>
      <c r="BA256" s="34">
        <f>IFERROR(VLOOKUP(B256,'[1]1-BASE'!D$1:DA$65536,76,0),"")</f>
        <v>0</v>
      </c>
      <c r="BB256" s="34">
        <f>IFERROR(VLOOKUP(B256,'[1]1-BASE'!D$1:DA$65536,77,0),"")</f>
        <v>0</v>
      </c>
      <c r="BC256" s="34">
        <f>IFERROR(VLOOKUP(B256,'[1]1-BASE'!D$1:DA$65536,78,0),"")</f>
        <v>0</v>
      </c>
      <c r="BD256" s="34">
        <f>IFERROR(VLOOKUP(B256,'[1]1-BASE'!D$1:DA$65536,79,0),"")</f>
        <v>0</v>
      </c>
      <c r="BE256" s="34">
        <f>IFERROR(VLOOKUP(B256,'[1]1-BASE'!D$1:DA$65536,80,0),"")</f>
        <v>0</v>
      </c>
      <c r="BF256" s="34">
        <f>IFERROR(VLOOKUP(B256,'[1]1-BASE'!D$1:DA$65536,83,0),"")</f>
        <v>0</v>
      </c>
      <c r="BG256" s="34">
        <f>IFERROR(VLOOKUP(B256,'[1]1-BASE'!D$1:DA$65536,84,0),"")</f>
        <v>0</v>
      </c>
      <c r="BH256" s="34">
        <f>IFERROR(VLOOKUP(B256,'[1]1-BASE'!D$1:DA$65536,81,0),"")</f>
        <v>0</v>
      </c>
      <c r="BI256" s="34">
        <f>IFERROR(VLOOKUP(B256,'[1]1-BASE'!D$1:DA$65536,85,0),"")</f>
        <v>0</v>
      </c>
      <c r="BJ256" s="34">
        <f>IFERROR(VLOOKUP(B256,'[1]1-BASE'!D$1:DA$65536,56,0),"")</f>
        <v>0</v>
      </c>
      <c r="BK256" s="34">
        <f>IFERROR(VLOOKUP(B256,'[1]1-BASE'!D$1:DA$65536,58,0),"")</f>
        <v>0</v>
      </c>
      <c r="BL256" s="34">
        <f>IFERROR(VLOOKUP(B256,'[1]1-BASE'!D$1:DA$65536,59,0),"")</f>
        <v>0</v>
      </c>
      <c r="BM256" s="34">
        <f>IFERROR(VLOOKUP(B256,'[1]1-BASE'!D$1:DA$65536,61,0),"")</f>
        <v>0</v>
      </c>
      <c r="BN256" s="34">
        <f>IFERROR(VLOOKUP(B256,'[1]1-BASE'!D$1:DA$65536,63,0),"")</f>
        <v>0</v>
      </c>
      <c r="BO256" s="34">
        <f>IFERROR(VLOOKUP(B256,'[1]1-BASE'!D$1:DA$65536,65,0),"")</f>
        <v>0</v>
      </c>
      <c r="BP256" s="34">
        <f>IFERROR(VLOOKUP(B256,'[1]1-BASE'!D$1:DA$65536,57,0),"")</f>
        <v>0</v>
      </c>
      <c r="BQ256" s="34">
        <f>IFERROR(VLOOKUP(B256,'[1]1-BASE'!D$1:DA$65536,60,0),"")</f>
        <v>0</v>
      </c>
      <c r="BR256" s="34">
        <f>IFERROR(VLOOKUP(B256,'[1]1-BASE'!D$1:DA$65536,62,0),"")</f>
        <v>0</v>
      </c>
      <c r="BS256" s="34">
        <f>IFERROR(VLOOKUP(B256,'[1]1-BASE'!D$1:DA$65536,64,0),"")</f>
        <v>0</v>
      </c>
      <c r="BT256" s="34">
        <f>IFERROR(VLOOKUP(B256,'[1]1-BASE'!D$1:DA$65536,66,0),"")</f>
        <v>0</v>
      </c>
      <c r="BU256" s="34">
        <f>IFERROR(VLOOKUP(B256,'[1]1-BASE'!D$1:DA$65536,67,0),"")</f>
        <v>0</v>
      </c>
      <c r="BV256" s="34">
        <f>IFERROR(VLOOKUP(B256,'[1]1-BASE'!D$1:DA$65536,68,0),"")</f>
        <v>5</v>
      </c>
      <c r="BW256" s="34">
        <f>IFERROR(VLOOKUP(B256,'[1]1-BASE'!D$1:DA$65536,69,0),"")</f>
        <v>6</v>
      </c>
      <c r="BX256" s="34">
        <f>IFERROR(VLOOKUP(B256,'[1]1-BASE'!D$1:DA$65536,70,0),"")</f>
        <v>5</v>
      </c>
      <c r="BY256" s="34">
        <f>IFERROR(VLOOKUP(B256,'[1]1-BASE'!D$1:DA$65536,71,0),"")</f>
        <v>2</v>
      </c>
      <c r="BZ256" s="34">
        <f>IFERROR(VLOOKUP(B256,'[1]1-BASE'!D$1:DA$65536,72,0),"")</f>
        <v>4</v>
      </c>
      <c r="CA256" s="34">
        <f>IFERROR(VLOOKUP(B256,'[1]1-BASE'!D$1:DA$65536,73,0),"")</f>
        <v>0</v>
      </c>
      <c r="CB256" s="34">
        <f>IFERROR(VLOOKUP(B256,'[1]1-BASE'!D$1:DA$65536,74,0),"")</f>
        <v>0</v>
      </c>
      <c r="CC256" s="34">
        <f>IFERROR(VLOOKUP(B256,'[1]1-BASE'!D$1:DA$65536,75,0),"")</f>
        <v>0</v>
      </c>
      <c r="CD256" s="34">
        <f>IFERROR(VLOOKUP(B256,'[1]1-BASE'!D$1:DA$65536,82,0),"")</f>
        <v>0</v>
      </c>
    </row>
    <row r="257" spans="1:82" s="35" customFormat="1" ht="75" customHeight="1">
      <c r="A257" s="27"/>
      <c r="B257" s="28" t="s">
        <v>360</v>
      </c>
      <c r="C257" s="29" t="str">
        <f>IFERROR(VLOOKUP(B257,'[1]1-BASE'!D$1:CB$65536,2,0),"")</f>
        <v>304PM90</v>
      </c>
      <c r="D257" s="29" t="str">
        <f>IFERROR(VLOOKUP(B257,'[1]1-BASE'!D$1:CB$65536,3,0),"")</f>
        <v>YVI AUTH HOODIE</v>
      </c>
      <c r="E257" s="29" t="str">
        <f>IFERROR(VLOOKUP(B257,'[1]1-BASE'!D$1:CB$65536,4,0),"")</f>
        <v>944</v>
      </c>
      <c r="F257" s="29" t="str">
        <f>IFERROR(VLOOKUP(B257,'[1]1-BASE'!D$1:CB$65536,5,0),"")</f>
        <v>GREY MASTIC</v>
      </c>
      <c r="G257" s="27" t="str">
        <f>IFERROR(VLOOKUP(B257,'[1]1-BASE'!D$1:CB$65536,15,0),"")</f>
        <v>HIVER 2019</v>
      </c>
      <c r="H257" s="27" t="str">
        <f>IFERROR(VLOOKUP(B257,'[1]1-BASE'!D$1:CB$65536,17,0),"")</f>
        <v>WOMAN</v>
      </c>
      <c r="I257" s="30">
        <f>IFERROR(VLOOKUP(B257,'[1]1-BASE'!D$1:CB$65536,7,0),"")</f>
        <v>60</v>
      </c>
      <c r="J257" s="31">
        <f t="shared" si="8"/>
        <v>30</v>
      </c>
      <c r="K257" s="30">
        <f>IFERROR(VLOOKUP(B257,'[1]1-BASE'!D$1:CB$65536,8,0),"")</f>
        <v>0</v>
      </c>
      <c r="L257" s="31">
        <f t="shared" si="9"/>
        <v>0</v>
      </c>
      <c r="M257" s="29" t="str">
        <f>IFERROR(VLOOKUP(B257,'[1]1-BASE'!D$1:CB$65536,18,0),"")</f>
        <v>(vide)</v>
      </c>
      <c r="N257" s="32" t="str">
        <f>IFERROR(VLOOKUP(B257,'[1]1-BASE'!D$1:CB$65536,19,0),"")</f>
        <v>PCS</v>
      </c>
      <c r="O257" s="32">
        <f>IFERROR(VLOOKUP(B257,'[1]1-BASE'!D$1:CB$65536,20,0),"")</f>
        <v>99</v>
      </c>
      <c r="P257" s="33">
        <f>IFERROR(VLOOKUP(B257,'[1]1-BASE'!D$1:CB$65536,21,0),"")</f>
        <v>99</v>
      </c>
      <c r="Q257" s="34">
        <f>IFERROR(VLOOKUP(B257,'[1]1-BASE'!D$1:DA$65536,22,0),"")</f>
        <v>0</v>
      </c>
      <c r="R257" s="34">
        <f>IFERROR(VLOOKUP(B257,'[1]1-BASE'!D$1:DA$65536,23,0),"")</f>
        <v>0</v>
      </c>
      <c r="S257" s="34">
        <f>IFERROR(VLOOKUP(B257,'[1]1-BASE'!D$1:DA$65536,24,0),"")</f>
        <v>0</v>
      </c>
      <c r="T257" s="34">
        <f>IFERROR(VLOOKUP(B257,'[1]1-BASE'!D$1:DA$65536,25,0),"")</f>
        <v>0</v>
      </c>
      <c r="U257" s="34">
        <f>IFERROR(VLOOKUP(B257,'[1]1-BASE'!D$1:DA$65536,26,0),"")</f>
        <v>0</v>
      </c>
      <c r="V257" s="34">
        <f>IFERROR(VLOOKUP(B257,'[1]1-BASE'!D$1:DA$65536,27,0),"")</f>
        <v>0</v>
      </c>
      <c r="W257" s="34">
        <f>IFERROR(VLOOKUP(B257,'[1]1-BASE'!D$1:DA$65536,28,0),"")</f>
        <v>0</v>
      </c>
      <c r="X257" s="34">
        <f>IFERROR(VLOOKUP(B257,'[1]1-BASE'!D$1:DA$65536,29,0),"")</f>
        <v>0</v>
      </c>
      <c r="Y257" s="34">
        <f>IFERROR(VLOOKUP(B257,'[1]1-BASE'!D$1:DA$65536,30,0),"")</f>
        <v>0</v>
      </c>
      <c r="Z257" s="34">
        <f>IFERROR(VLOOKUP(B257,'[1]1-BASE'!D$1:DA$65536,31,0),"")</f>
        <v>0</v>
      </c>
      <c r="AA257" s="34">
        <f>IFERROR(VLOOKUP(B257,'[1]1-BASE'!D$1:DA$65536,32,0),"")</f>
        <v>0</v>
      </c>
      <c r="AB257" s="34">
        <f>IFERROR(VLOOKUP(B257,'[1]1-BASE'!D$1:DA$65536,33,0),"")</f>
        <v>0</v>
      </c>
      <c r="AC257" s="34">
        <f>IFERROR(VLOOKUP(B257,'[1]1-BASE'!D$1:DA$65536,34,0),"")</f>
        <v>0</v>
      </c>
      <c r="AD257" s="34">
        <f>IFERROR(VLOOKUP(B257,'[1]1-BASE'!D$1:DA$65536,35,0),"")</f>
        <v>0</v>
      </c>
      <c r="AE257" s="34">
        <f>IFERROR(VLOOKUP(B257,'[1]1-BASE'!D$1:DA$65536,36,0),"")</f>
        <v>0</v>
      </c>
      <c r="AF257" s="34">
        <f>IFERROR(VLOOKUP(B257,'[1]1-BASE'!D$1:DA$65536,37,0),"")</f>
        <v>0</v>
      </c>
      <c r="AG257" s="34">
        <f>IFERROR(VLOOKUP(B257,'[1]1-BASE'!D$1:DA$65536,38,0),"")</f>
        <v>0</v>
      </c>
      <c r="AH257" s="34">
        <f>IFERROR(VLOOKUP(B257,'[1]1-BASE'!D$1:DA$65536,39,0),"")</f>
        <v>0</v>
      </c>
      <c r="AI257" s="34">
        <f>IFERROR(VLOOKUP(B257,'[1]1-BASE'!D$1:DA$65536,40,0),"")</f>
        <v>0</v>
      </c>
      <c r="AJ257" s="34">
        <f>IFERROR(VLOOKUP(B257,'[1]1-BASE'!D$1:DA$65536,41,0),"")</f>
        <v>0</v>
      </c>
      <c r="AK257" s="34">
        <f>IFERROR(VLOOKUP(B257,'[1]1-BASE'!D$1:DA$65536,42,0),"")</f>
        <v>0</v>
      </c>
      <c r="AL257" s="34">
        <f>IFERROR(VLOOKUP(B257,'[1]1-BASE'!D$1:DA$65536,43,0),"")</f>
        <v>0</v>
      </c>
      <c r="AM257" s="34">
        <f>IFERROR(VLOOKUP(B257,'[1]1-BASE'!D$1:DA$65536,44,0),"")</f>
        <v>0</v>
      </c>
      <c r="AN257" s="34">
        <f>IFERROR(VLOOKUP(B257,'[1]1-BASE'!D$1:DA$65536,45,0),"")</f>
        <v>0</v>
      </c>
      <c r="AO257" s="34">
        <f>IFERROR(VLOOKUP(B257,'[1]1-BASE'!D$1:DA$65536,46,0),"")</f>
        <v>0</v>
      </c>
      <c r="AP257" s="34">
        <f>IFERROR(VLOOKUP(B257,'[1]1-BASE'!D$1:DA$65536,47,0),"")</f>
        <v>0</v>
      </c>
      <c r="AQ257" s="34">
        <f>IFERROR(VLOOKUP(B257,'[1]1-BASE'!D$1:DA$65536,48,0),"")</f>
        <v>0</v>
      </c>
      <c r="AR257" s="34">
        <f>IFERROR(VLOOKUP(B257,'[1]1-BASE'!D$1:DA$65536,49,0),"")</f>
        <v>0</v>
      </c>
      <c r="AS257" s="34">
        <f>IFERROR(VLOOKUP(B257,'[1]1-BASE'!D$1:DA$65536,50,0),"")</f>
        <v>0</v>
      </c>
      <c r="AT257" s="34">
        <f>IFERROR(VLOOKUP(B257,'[1]1-BASE'!D$1:DA$65536,51,0),"")</f>
        <v>0</v>
      </c>
      <c r="AU257" s="34">
        <f>IFERROR(VLOOKUP(B257,'[1]1-BASE'!D$1:DA$65536,52,0),"")</f>
        <v>0</v>
      </c>
      <c r="AV257" s="34">
        <f>IFERROR(VLOOKUP(B257,'[1]1-BASE'!D$1:DA$65536,53,0),"")</f>
        <v>0</v>
      </c>
      <c r="AW257" s="34">
        <f>IFERROR(VLOOKUP(B257,'[1]1-BASE'!D$1:DA$65536,54,0),"")</f>
        <v>0</v>
      </c>
      <c r="AX257" s="34">
        <f>IFERROR(VLOOKUP(B257,'[1]1-BASE'!D$1:DA$65536,55,0),"")</f>
        <v>0</v>
      </c>
      <c r="AY257" s="34">
        <f>IFERROR(VLOOKUP(B257,'[1]1-BASE'!D$1:DA$65536,87,0),"")</f>
        <v>0</v>
      </c>
      <c r="AZ257" s="34">
        <f>IFERROR(VLOOKUP(B257,'[1]1-BASE'!D$1:DA$65536,86,0),"")</f>
        <v>0</v>
      </c>
      <c r="BA257" s="34">
        <f>IFERROR(VLOOKUP(B257,'[1]1-BASE'!D$1:DA$65536,76,0),"")</f>
        <v>0</v>
      </c>
      <c r="BB257" s="34">
        <f>IFERROR(VLOOKUP(B257,'[1]1-BASE'!D$1:DA$65536,77,0),"")</f>
        <v>0</v>
      </c>
      <c r="BC257" s="34">
        <f>IFERROR(VLOOKUP(B257,'[1]1-BASE'!D$1:DA$65536,78,0),"")</f>
        <v>0</v>
      </c>
      <c r="BD257" s="34">
        <f>IFERROR(VLOOKUP(B257,'[1]1-BASE'!D$1:DA$65536,79,0),"")</f>
        <v>0</v>
      </c>
      <c r="BE257" s="34">
        <f>IFERROR(VLOOKUP(B257,'[1]1-BASE'!D$1:DA$65536,80,0),"")</f>
        <v>0</v>
      </c>
      <c r="BF257" s="34">
        <f>IFERROR(VLOOKUP(B257,'[1]1-BASE'!D$1:DA$65536,83,0),"")</f>
        <v>0</v>
      </c>
      <c r="BG257" s="34">
        <f>IFERROR(VLOOKUP(B257,'[1]1-BASE'!D$1:DA$65536,84,0),"")</f>
        <v>0</v>
      </c>
      <c r="BH257" s="34">
        <f>IFERROR(VLOOKUP(B257,'[1]1-BASE'!D$1:DA$65536,81,0),"")</f>
        <v>0</v>
      </c>
      <c r="BI257" s="34">
        <f>IFERROR(VLOOKUP(B257,'[1]1-BASE'!D$1:DA$65536,85,0),"")</f>
        <v>0</v>
      </c>
      <c r="BJ257" s="34">
        <f>IFERROR(VLOOKUP(B257,'[1]1-BASE'!D$1:DA$65536,56,0),"")</f>
        <v>0</v>
      </c>
      <c r="BK257" s="34">
        <f>IFERROR(VLOOKUP(B257,'[1]1-BASE'!D$1:DA$65536,58,0),"")</f>
        <v>0</v>
      </c>
      <c r="BL257" s="34">
        <f>IFERROR(VLOOKUP(B257,'[1]1-BASE'!D$1:DA$65536,59,0),"")</f>
        <v>0</v>
      </c>
      <c r="BM257" s="34">
        <f>IFERROR(VLOOKUP(B257,'[1]1-BASE'!D$1:DA$65536,61,0),"")</f>
        <v>0</v>
      </c>
      <c r="BN257" s="34">
        <f>IFERROR(VLOOKUP(B257,'[1]1-BASE'!D$1:DA$65536,63,0),"")</f>
        <v>0</v>
      </c>
      <c r="BO257" s="34">
        <f>IFERROR(VLOOKUP(B257,'[1]1-BASE'!D$1:DA$65536,65,0),"")</f>
        <v>0</v>
      </c>
      <c r="BP257" s="34">
        <f>IFERROR(VLOOKUP(B257,'[1]1-BASE'!D$1:DA$65536,57,0),"")</f>
        <v>0</v>
      </c>
      <c r="BQ257" s="34">
        <f>IFERROR(VLOOKUP(B257,'[1]1-BASE'!D$1:DA$65536,60,0),"")</f>
        <v>0</v>
      </c>
      <c r="BR257" s="34">
        <f>IFERROR(VLOOKUP(B257,'[1]1-BASE'!D$1:DA$65536,62,0),"")</f>
        <v>0</v>
      </c>
      <c r="BS257" s="34">
        <f>IFERROR(VLOOKUP(B257,'[1]1-BASE'!D$1:DA$65536,64,0),"")</f>
        <v>0</v>
      </c>
      <c r="BT257" s="34">
        <f>IFERROR(VLOOKUP(B257,'[1]1-BASE'!D$1:DA$65536,66,0),"")</f>
        <v>0</v>
      </c>
      <c r="BU257" s="34">
        <f>IFERROR(VLOOKUP(B257,'[1]1-BASE'!D$1:DA$65536,67,0),"")</f>
        <v>0</v>
      </c>
      <c r="BV257" s="34">
        <f>IFERROR(VLOOKUP(B257,'[1]1-BASE'!D$1:DA$65536,68,0),"")</f>
        <v>7</v>
      </c>
      <c r="BW257" s="34">
        <f>IFERROR(VLOOKUP(B257,'[1]1-BASE'!D$1:DA$65536,69,0),"")</f>
        <v>50</v>
      </c>
      <c r="BX257" s="34">
        <f>IFERROR(VLOOKUP(B257,'[1]1-BASE'!D$1:DA$65536,70,0),"")</f>
        <v>27</v>
      </c>
      <c r="BY257" s="34">
        <f>IFERROR(VLOOKUP(B257,'[1]1-BASE'!D$1:DA$65536,71,0),"")</f>
        <v>9</v>
      </c>
      <c r="BZ257" s="34">
        <f>IFERROR(VLOOKUP(B257,'[1]1-BASE'!D$1:DA$65536,72,0),"")</f>
        <v>6</v>
      </c>
      <c r="CA257" s="34">
        <f>IFERROR(VLOOKUP(B257,'[1]1-BASE'!D$1:DA$65536,73,0),"")</f>
        <v>0</v>
      </c>
      <c r="CB257" s="34">
        <f>IFERROR(VLOOKUP(B257,'[1]1-BASE'!D$1:DA$65536,74,0),"")</f>
        <v>0</v>
      </c>
      <c r="CC257" s="34">
        <f>IFERROR(VLOOKUP(B257,'[1]1-BASE'!D$1:DA$65536,75,0),"")</f>
        <v>0</v>
      </c>
      <c r="CD257" s="34">
        <f>IFERROR(VLOOKUP(B257,'[1]1-BASE'!D$1:DA$65536,82,0),"")</f>
        <v>0</v>
      </c>
    </row>
    <row r="258" spans="1:82" s="35" customFormat="1" ht="75" customHeight="1">
      <c r="A258" s="27"/>
      <c r="B258" s="28" t="s">
        <v>361</v>
      </c>
      <c r="C258" s="29" t="str">
        <f>IFERROR(VLOOKUP(B258,'[1]1-BASE'!D$1:CB$65536,2,0),"")</f>
        <v>304PM90</v>
      </c>
      <c r="D258" s="29" t="str">
        <f>IFERROR(VLOOKUP(B258,'[1]1-BASE'!D$1:CB$65536,3,0),"")</f>
        <v>YVI AUTH HOODIE</v>
      </c>
      <c r="E258" s="29" t="str">
        <f>IFERROR(VLOOKUP(B258,'[1]1-BASE'!D$1:CB$65536,4,0),"")</f>
        <v>946</v>
      </c>
      <c r="F258" s="29" t="str">
        <f>IFERROR(VLOOKUP(B258,'[1]1-BASE'!D$1:CB$65536,5,0),"")</f>
        <v>VIOLET DK PURPLE</v>
      </c>
      <c r="G258" s="27" t="str">
        <f>IFERROR(VLOOKUP(B258,'[1]1-BASE'!D$1:CB$65536,15,0),"")</f>
        <v>HIVER 2019</v>
      </c>
      <c r="H258" s="27" t="str">
        <f>IFERROR(VLOOKUP(B258,'[1]1-BASE'!D$1:CB$65536,17,0),"")</f>
        <v>WOMAN</v>
      </c>
      <c r="I258" s="30">
        <f>IFERROR(VLOOKUP(B258,'[1]1-BASE'!D$1:CB$65536,7,0),"")</f>
        <v>60</v>
      </c>
      <c r="J258" s="31">
        <f t="shared" si="8"/>
        <v>30</v>
      </c>
      <c r="K258" s="30">
        <f>IFERROR(VLOOKUP(B258,'[1]1-BASE'!D$1:CB$65536,8,0),"")</f>
        <v>0</v>
      </c>
      <c r="L258" s="31">
        <f t="shared" si="9"/>
        <v>0</v>
      </c>
      <c r="M258" s="29" t="str">
        <f>IFERROR(VLOOKUP(B258,'[1]1-BASE'!D$1:CB$65536,18,0),"")</f>
        <v>(vide)</v>
      </c>
      <c r="N258" s="32" t="str">
        <f>IFERROR(VLOOKUP(B258,'[1]1-BASE'!D$1:CB$65536,19,0),"")</f>
        <v>PCS</v>
      </c>
      <c r="O258" s="32">
        <f>IFERROR(VLOOKUP(B258,'[1]1-BASE'!D$1:CB$65536,20,0),"")</f>
        <v>45</v>
      </c>
      <c r="P258" s="33">
        <f>IFERROR(VLOOKUP(B258,'[1]1-BASE'!D$1:CB$65536,21,0),"")</f>
        <v>45</v>
      </c>
      <c r="Q258" s="34">
        <f>IFERROR(VLOOKUP(B258,'[1]1-BASE'!D$1:DA$65536,22,0),"")</f>
        <v>0</v>
      </c>
      <c r="R258" s="34">
        <f>IFERROR(VLOOKUP(B258,'[1]1-BASE'!D$1:DA$65536,23,0),"")</f>
        <v>0</v>
      </c>
      <c r="S258" s="34">
        <f>IFERROR(VLOOKUP(B258,'[1]1-BASE'!D$1:DA$65536,24,0),"")</f>
        <v>0</v>
      </c>
      <c r="T258" s="34">
        <f>IFERROR(VLOOKUP(B258,'[1]1-BASE'!D$1:DA$65536,25,0),"")</f>
        <v>0</v>
      </c>
      <c r="U258" s="34">
        <f>IFERROR(VLOOKUP(B258,'[1]1-BASE'!D$1:DA$65536,26,0),"")</f>
        <v>0</v>
      </c>
      <c r="V258" s="34">
        <f>IFERROR(VLOOKUP(B258,'[1]1-BASE'!D$1:DA$65536,27,0),"")</f>
        <v>0</v>
      </c>
      <c r="W258" s="34">
        <f>IFERROR(VLOOKUP(B258,'[1]1-BASE'!D$1:DA$65536,28,0),"")</f>
        <v>0</v>
      </c>
      <c r="X258" s="34">
        <f>IFERROR(VLOOKUP(B258,'[1]1-BASE'!D$1:DA$65536,29,0),"")</f>
        <v>0</v>
      </c>
      <c r="Y258" s="34">
        <f>IFERROR(VLOOKUP(B258,'[1]1-BASE'!D$1:DA$65536,30,0),"")</f>
        <v>0</v>
      </c>
      <c r="Z258" s="34">
        <f>IFERROR(VLOOKUP(B258,'[1]1-BASE'!D$1:DA$65536,31,0),"")</f>
        <v>0</v>
      </c>
      <c r="AA258" s="34">
        <f>IFERROR(VLOOKUP(B258,'[1]1-BASE'!D$1:DA$65536,32,0),"")</f>
        <v>0</v>
      </c>
      <c r="AB258" s="34">
        <f>IFERROR(VLOOKUP(B258,'[1]1-BASE'!D$1:DA$65536,33,0),"")</f>
        <v>0</v>
      </c>
      <c r="AC258" s="34">
        <f>IFERROR(VLOOKUP(B258,'[1]1-BASE'!D$1:DA$65536,34,0),"")</f>
        <v>0</v>
      </c>
      <c r="AD258" s="34">
        <f>IFERROR(VLOOKUP(B258,'[1]1-BASE'!D$1:DA$65536,35,0),"")</f>
        <v>0</v>
      </c>
      <c r="AE258" s="34">
        <f>IFERROR(VLOOKUP(B258,'[1]1-BASE'!D$1:DA$65536,36,0),"")</f>
        <v>0</v>
      </c>
      <c r="AF258" s="34">
        <f>IFERROR(VLOOKUP(B258,'[1]1-BASE'!D$1:DA$65536,37,0),"")</f>
        <v>0</v>
      </c>
      <c r="AG258" s="34">
        <f>IFERROR(VLOOKUP(B258,'[1]1-BASE'!D$1:DA$65536,38,0),"")</f>
        <v>0</v>
      </c>
      <c r="AH258" s="34">
        <f>IFERROR(VLOOKUP(B258,'[1]1-BASE'!D$1:DA$65536,39,0),"")</f>
        <v>0</v>
      </c>
      <c r="AI258" s="34">
        <f>IFERROR(VLOOKUP(B258,'[1]1-BASE'!D$1:DA$65536,40,0),"")</f>
        <v>0</v>
      </c>
      <c r="AJ258" s="34">
        <f>IFERROR(VLOOKUP(B258,'[1]1-BASE'!D$1:DA$65536,41,0),"")</f>
        <v>0</v>
      </c>
      <c r="AK258" s="34">
        <f>IFERROR(VLOOKUP(B258,'[1]1-BASE'!D$1:DA$65536,42,0),"")</f>
        <v>0</v>
      </c>
      <c r="AL258" s="34">
        <f>IFERROR(VLOOKUP(B258,'[1]1-BASE'!D$1:DA$65536,43,0),"")</f>
        <v>0</v>
      </c>
      <c r="AM258" s="34">
        <f>IFERROR(VLOOKUP(B258,'[1]1-BASE'!D$1:DA$65536,44,0),"")</f>
        <v>0</v>
      </c>
      <c r="AN258" s="34">
        <f>IFERROR(VLOOKUP(B258,'[1]1-BASE'!D$1:DA$65536,45,0),"")</f>
        <v>0</v>
      </c>
      <c r="AO258" s="34">
        <f>IFERROR(VLOOKUP(B258,'[1]1-BASE'!D$1:DA$65536,46,0),"")</f>
        <v>0</v>
      </c>
      <c r="AP258" s="34">
        <f>IFERROR(VLOOKUP(B258,'[1]1-BASE'!D$1:DA$65536,47,0),"")</f>
        <v>0</v>
      </c>
      <c r="AQ258" s="34">
        <f>IFERROR(VLOOKUP(B258,'[1]1-BASE'!D$1:DA$65536,48,0),"")</f>
        <v>0</v>
      </c>
      <c r="AR258" s="34">
        <f>IFERROR(VLOOKUP(B258,'[1]1-BASE'!D$1:DA$65536,49,0),"")</f>
        <v>0</v>
      </c>
      <c r="AS258" s="34">
        <f>IFERROR(VLOOKUP(B258,'[1]1-BASE'!D$1:DA$65536,50,0),"")</f>
        <v>0</v>
      </c>
      <c r="AT258" s="34">
        <f>IFERROR(VLOOKUP(B258,'[1]1-BASE'!D$1:DA$65536,51,0),"")</f>
        <v>0</v>
      </c>
      <c r="AU258" s="34">
        <f>IFERROR(VLOOKUP(B258,'[1]1-BASE'!D$1:DA$65536,52,0),"")</f>
        <v>0</v>
      </c>
      <c r="AV258" s="34">
        <f>IFERROR(VLOOKUP(B258,'[1]1-BASE'!D$1:DA$65536,53,0),"")</f>
        <v>0</v>
      </c>
      <c r="AW258" s="34">
        <f>IFERROR(VLOOKUP(B258,'[1]1-BASE'!D$1:DA$65536,54,0),"")</f>
        <v>0</v>
      </c>
      <c r="AX258" s="34">
        <f>IFERROR(VLOOKUP(B258,'[1]1-BASE'!D$1:DA$65536,55,0),"")</f>
        <v>0</v>
      </c>
      <c r="AY258" s="34">
        <f>IFERROR(VLOOKUP(B258,'[1]1-BASE'!D$1:DA$65536,87,0),"")</f>
        <v>0</v>
      </c>
      <c r="AZ258" s="34">
        <f>IFERROR(VLOOKUP(B258,'[1]1-BASE'!D$1:DA$65536,86,0),"")</f>
        <v>0</v>
      </c>
      <c r="BA258" s="34">
        <f>IFERROR(VLOOKUP(B258,'[1]1-BASE'!D$1:DA$65536,76,0),"")</f>
        <v>0</v>
      </c>
      <c r="BB258" s="34">
        <f>IFERROR(VLOOKUP(B258,'[1]1-BASE'!D$1:DA$65536,77,0),"")</f>
        <v>0</v>
      </c>
      <c r="BC258" s="34">
        <f>IFERROR(VLOOKUP(B258,'[1]1-BASE'!D$1:DA$65536,78,0),"")</f>
        <v>0</v>
      </c>
      <c r="BD258" s="34">
        <f>IFERROR(VLOOKUP(B258,'[1]1-BASE'!D$1:DA$65536,79,0),"")</f>
        <v>0</v>
      </c>
      <c r="BE258" s="34">
        <f>IFERROR(VLOOKUP(B258,'[1]1-BASE'!D$1:DA$65536,80,0),"")</f>
        <v>0</v>
      </c>
      <c r="BF258" s="34">
        <f>IFERROR(VLOOKUP(B258,'[1]1-BASE'!D$1:DA$65536,83,0),"")</f>
        <v>0</v>
      </c>
      <c r="BG258" s="34">
        <f>IFERROR(VLOOKUP(B258,'[1]1-BASE'!D$1:DA$65536,84,0),"")</f>
        <v>0</v>
      </c>
      <c r="BH258" s="34">
        <f>IFERROR(VLOOKUP(B258,'[1]1-BASE'!D$1:DA$65536,81,0),"")</f>
        <v>0</v>
      </c>
      <c r="BI258" s="34">
        <f>IFERROR(VLOOKUP(B258,'[1]1-BASE'!D$1:DA$65536,85,0),"")</f>
        <v>0</v>
      </c>
      <c r="BJ258" s="34">
        <f>IFERROR(VLOOKUP(B258,'[1]1-BASE'!D$1:DA$65536,56,0),"")</f>
        <v>0</v>
      </c>
      <c r="BK258" s="34">
        <f>IFERROR(VLOOKUP(B258,'[1]1-BASE'!D$1:DA$65536,58,0),"")</f>
        <v>0</v>
      </c>
      <c r="BL258" s="34">
        <f>IFERROR(VLOOKUP(B258,'[1]1-BASE'!D$1:DA$65536,59,0),"")</f>
        <v>0</v>
      </c>
      <c r="BM258" s="34">
        <f>IFERROR(VLOOKUP(B258,'[1]1-BASE'!D$1:DA$65536,61,0),"")</f>
        <v>0</v>
      </c>
      <c r="BN258" s="34">
        <f>IFERROR(VLOOKUP(B258,'[1]1-BASE'!D$1:DA$65536,63,0),"")</f>
        <v>0</v>
      </c>
      <c r="BO258" s="34">
        <f>IFERROR(VLOOKUP(B258,'[1]1-BASE'!D$1:DA$65536,65,0),"")</f>
        <v>0</v>
      </c>
      <c r="BP258" s="34">
        <f>IFERROR(VLOOKUP(B258,'[1]1-BASE'!D$1:DA$65536,57,0),"")</f>
        <v>0</v>
      </c>
      <c r="BQ258" s="34">
        <f>IFERROR(VLOOKUP(B258,'[1]1-BASE'!D$1:DA$65536,60,0),"")</f>
        <v>0</v>
      </c>
      <c r="BR258" s="34">
        <f>IFERROR(VLOOKUP(B258,'[1]1-BASE'!D$1:DA$65536,62,0),"")</f>
        <v>0</v>
      </c>
      <c r="BS258" s="34">
        <f>IFERROR(VLOOKUP(B258,'[1]1-BASE'!D$1:DA$65536,64,0),"")</f>
        <v>0</v>
      </c>
      <c r="BT258" s="34">
        <f>IFERROR(VLOOKUP(B258,'[1]1-BASE'!D$1:DA$65536,66,0),"")</f>
        <v>0</v>
      </c>
      <c r="BU258" s="34">
        <f>IFERROR(VLOOKUP(B258,'[1]1-BASE'!D$1:DA$65536,67,0),"")</f>
        <v>0</v>
      </c>
      <c r="BV258" s="34">
        <f>IFERROR(VLOOKUP(B258,'[1]1-BASE'!D$1:DA$65536,68,0),"")</f>
        <v>10</v>
      </c>
      <c r="BW258" s="34">
        <f>IFERROR(VLOOKUP(B258,'[1]1-BASE'!D$1:DA$65536,69,0),"")</f>
        <v>14</v>
      </c>
      <c r="BX258" s="34">
        <f>IFERROR(VLOOKUP(B258,'[1]1-BASE'!D$1:DA$65536,70,0),"")</f>
        <v>9</v>
      </c>
      <c r="BY258" s="34">
        <f>IFERROR(VLOOKUP(B258,'[1]1-BASE'!D$1:DA$65536,71,0),"")</f>
        <v>8</v>
      </c>
      <c r="BZ258" s="34">
        <f>IFERROR(VLOOKUP(B258,'[1]1-BASE'!D$1:DA$65536,72,0),"")</f>
        <v>4</v>
      </c>
      <c r="CA258" s="34">
        <f>IFERROR(VLOOKUP(B258,'[1]1-BASE'!D$1:DA$65536,73,0),"")</f>
        <v>0</v>
      </c>
      <c r="CB258" s="34">
        <f>IFERROR(VLOOKUP(B258,'[1]1-BASE'!D$1:DA$65536,74,0),"")</f>
        <v>0</v>
      </c>
      <c r="CC258" s="34">
        <f>IFERROR(VLOOKUP(B258,'[1]1-BASE'!D$1:DA$65536,75,0),"")</f>
        <v>0</v>
      </c>
      <c r="CD258" s="34">
        <f>IFERROR(VLOOKUP(B258,'[1]1-BASE'!D$1:DA$65536,82,0),"")</f>
        <v>0</v>
      </c>
    </row>
    <row r="259" spans="1:82" s="35" customFormat="1" ht="75" customHeight="1">
      <c r="A259" s="27"/>
      <c r="B259" s="28" t="s">
        <v>362</v>
      </c>
      <c r="C259" s="29" t="str">
        <f>IFERROR(VLOOKUP(B259,'[1]1-BASE'!D$1:CB$65536,2,0),"")</f>
        <v>304PNI0</v>
      </c>
      <c r="D259" s="29" t="str">
        <f>IFERROR(VLOOKUP(B259,'[1]1-BASE'!D$1:CB$65536,3,0),"")</f>
        <v>YSEE AUTH SHORT</v>
      </c>
      <c r="E259" s="29" t="str">
        <f>IFERROR(VLOOKUP(B259,'[1]1-BASE'!D$1:CB$65536,4,0),"")</f>
        <v>937</v>
      </c>
      <c r="F259" s="29" t="str">
        <f>IFERROR(VLOOKUP(B259,'[1]1-BASE'!D$1:CB$65536,5,0),"")</f>
        <v>BLACK</v>
      </c>
      <c r="G259" s="27" t="str">
        <f>IFERROR(VLOOKUP(B259,'[1]1-BASE'!D$1:CB$65536,15,0),"")</f>
        <v>ETE 2019</v>
      </c>
      <c r="H259" s="27" t="str">
        <f>IFERROR(VLOOKUP(B259,'[1]1-BASE'!D$1:CB$65536,17,0),"")</f>
        <v>WOMAN</v>
      </c>
      <c r="I259" s="30">
        <f>IFERROR(VLOOKUP(B259,'[1]1-BASE'!D$1:CB$65536,7,0),"")</f>
        <v>28</v>
      </c>
      <c r="J259" s="31">
        <f t="shared" si="8"/>
        <v>14</v>
      </c>
      <c r="K259" s="30">
        <f>IFERROR(VLOOKUP(B259,'[1]1-BASE'!D$1:CB$65536,8,0),"")</f>
        <v>0</v>
      </c>
      <c r="L259" s="31">
        <f t="shared" si="9"/>
        <v>0</v>
      </c>
      <c r="M259" s="29" t="str">
        <f>IFERROR(VLOOKUP(B259,'[1]1-BASE'!D$1:CB$65536,18,0),"")</f>
        <v>(vide)</v>
      </c>
      <c r="N259" s="32" t="str">
        <f>IFERROR(VLOOKUP(B259,'[1]1-BASE'!D$1:CB$65536,19,0),"")</f>
        <v>PCS</v>
      </c>
      <c r="O259" s="32">
        <f>IFERROR(VLOOKUP(B259,'[1]1-BASE'!D$1:CB$65536,20,0),"")</f>
        <v>2</v>
      </c>
      <c r="P259" s="33">
        <f>IFERROR(VLOOKUP(B259,'[1]1-BASE'!D$1:CB$65536,21,0),"")</f>
        <v>2</v>
      </c>
      <c r="Q259" s="34">
        <f>IFERROR(VLOOKUP(B259,'[1]1-BASE'!D$1:DA$65536,22,0),"")</f>
        <v>0</v>
      </c>
      <c r="R259" s="34">
        <f>IFERROR(VLOOKUP(B259,'[1]1-BASE'!D$1:DA$65536,23,0),"")</f>
        <v>0</v>
      </c>
      <c r="S259" s="34">
        <f>IFERROR(VLOOKUP(B259,'[1]1-BASE'!D$1:DA$65536,24,0),"")</f>
        <v>0</v>
      </c>
      <c r="T259" s="34">
        <f>IFERROR(VLOOKUP(B259,'[1]1-BASE'!D$1:DA$65536,25,0),"")</f>
        <v>0</v>
      </c>
      <c r="U259" s="34">
        <f>IFERROR(VLOOKUP(B259,'[1]1-BASE'!D$1:DA$65536,26,0),"")</f>
        <v>0</v>
      </c>
      <c r="V259" s="34">
        <f>IFERROR(VLOOKUP(B259,'[1]1-BASE'!D$1:DA$65536,27,0),"")</f>
        <v>0</v>
      </c>
      <c r="W259" s="34">
        <f>IFERROR(VLOOKUP(B259,'[1]1-BASE'!D$1:DA$65536,28,0),"")</f>
        <v>0</v>
      </c>
      <c r="X259" s="34">
        <f>IFERROR(VLOOKUP(B259,'[1]1-BASE'!D$1:DA$65536,29,0),"")</f>
        <v>0</v>
      </c>
      <c r="Y259" s="34">
        <f>IFERROR(VLOOKUP(B259,'[1]1-BASE'!D$1:DA$65536,30,0),"")</f>
        <v>0</v>
      </c>
      <c r="Z259" s="34">
        <f>IFERROR(VLOOKUP(B259,'[1]1-BASE'!D$1:DA$65536,31,0),"")</f>
        <v>0</v>
      </c>
      <c r="AA259" s="34">
        <f>IFERROR(VLOOKUP(B259,'[1]1-BASE'!D$1:DA$65536,32,0),"")</f>
        <v>0</v>
      </c>
      <c r="AB259" s="34">
        <f>IFERROR(VLOOKUP(B259,'[1]1-BASE'!D$1:DA$65536,33,0),"")</f>
        <v>0</v>
      </c>
      <c r="AC259" s="34">
        <f>IFERROR(VLOOKUP(B259,'[1]1-BASE'!D$1:DA$65536,34,0),"")</f>
        <v>0</v>
      </c>
      <c r="AD259" s="34">
        <f>IFERROR(VLOOKUP(B259,'[1]1-BASE'!D$1:DA$65536,35,0),"")</f>
        <v>0</v>
      </c>
      <c r="AE259" s="34">
        <f>IFERROR(VLOOKUP(B259,'[1]1-BASE'!D$1:DA$65536,36,0),"")</f>
        <v>0</v>
      </c>
      <c r="AF259" s="34">
        <f>IFERROR(VLOOKUP(B259,'[1]1-BASE'!D$1:DA$65536,37,0),"")</f>
        <v>0</v>
      </c>
      <c r="AG259" s="34">
        <f>IFERROR(VLOOKUP(B259,'[1]1-BASE'!D$1:DA$65536,38,0),"")</f>
        <v>0</v>
      </c>
      <c r="AH259" s="34">
        <f>IFERROR(VLOOKUP(B259,'[1]1-BASE'!D$1:DA$65536,39,0),"")</f>
        <v>0</v>
      </c>
      <c r="AI259" s="34">
        <f>IFERROR(VLOOKUP(B259,'[1]1-BASE'!D$1:DA$65536,40,0),"")</f>
        <v>0</v>
      </c>
      <c r="AJ259" s="34">
        <f>IFERROR(VLOOKUP(B259,'[1]1-BASE'!D$1:DA$65536,41,0),"")</f>
        <v>0</v>
      </c>
      <c r="AK259" s="34">
        <f>IFERROR(VLOOKUP(B259,'[1]1-BASE'!D$1:DA$65536,42,0),"")</f>
        <v>0</v>
      </c>
      <c r="AL259" s="34">
        <f>IFERROR(VLOOKUP(B259,'[1]1-BASE'!D$1:DA$65536,43,0),"")</f>
        <v>0</v>
      </c>
      <c r="AM259" s="34">
        <f>IFERROR(VLOOKUP(B259,'[1]1-BASE'!D$1:DA$65536,44,0),"")</f>
        <v>0</v>
      </c>
      <c r="AN259" s="34">
        <f>IFERROR(VLOOKUP(B259,'[1]1-BASE'!D$1:DA$65536,45,0),"")</f>
        <v>0</v>
      </c>
      <c r="AO259" s="34">
        <f>IFERROR(VLOOKUP(B259,'[1]1-BASE'!D$1:DA$65536,46,0),"")</f>
        <v>0</v>
      </c>
      <c r="AP259" s="34">
        <f>IFERROR(VLOOKUP(B259,'[1]1-BASE'!D$1:DA$65536,47,0),"")</f>
        <v>0</v>
      </c>
      <c r="AQ259" s="34">
        <f>IFERROR(VLOOKUP(B259,'[1]1-BASE'!D$1:DA$65536,48,0),"")</f>
        <v>0</v>
      </c>
      <c r="AR259" s="34">
        <f>IFERROR(VLOOKUP(B259,'[1]1-BASE'!D$1:DA$65536,49,0),"")</f>
        <v>0</v>
      </c>
      <c r="AS259" s="34">
        <f>IFERROR(VLOOKUP(B259,'[1]1-BASE'!D$1:DA$65536,50,0),"")</f>
        <v>0</v>
      </c>
      <c r="AT259" s="34">
        <f>IFERROR(VLOOKUP(B259,'[1]1-BASE'!D$1:DA$65536,51,0),"")</f>
        <v>0</v>
      </c>
      <c r="AU259" s="34">
        <f>IFERROR(VLOOKUP(B259,'[1]1-BASE'!D$1:DA$65536,52,0),"")</f>
        <v>0</v>
      </c>
      <c r="AV259" s="34">
        <f>IFERROR(VLOOKUP(B259,'[1]1-BASE'!D$1:DA$65536,53,0),"")</f>
        <v>0</v>
      </c>
      <c r="AW259" s="34">
        <f>IFERROR(VLOOKUP(B259,'[1]1-BASE'!D$1:DA$65536,54,0),"")</f>
        <v>0</v>
      </c>
      <c r="AX259" s="34">
        <f>IFERROR(VLOOKUP(B259,'[1]1-BASE'!D$1:DA$65536,55,0),"")</f>
        <v>0</v>
      </c>
      <c r="AY259" s="34">
        <f>IFERROR(VLOOKUP(B259,'[1]1-BASE'!D$1:DA$65536,87,0),"")</f>
        <v>0</v>
      </c>
      <c r="AZ259" s="34">
        <f>IFERROR(VLOOKUP(B259,'[1]1-BASE'!D$1:DA$65536,86,0),"")</f>
        <v>0</v>
      </c>
      <c r="BA259" s="34">
        <f>IFERROR(VLOOKUP(B259,'[1]1-BASE'!D$1:DA$65536,76,0),"")</f>
        <v>0</v>
      </c>
      <c r="BB259" s="34">
        <f>IFERROR(VLOOKUP(B259,'[1]1-BASE'!D$1:DA$65536,77,0),"")</f>
        <v>0</v>
      </c>
      <c r="BC259" s="34">
        <f>IFERROR(VLOOKUP(B259,'[1]1-BASE'!D$1:DA$65536,78,0),"")</f>
        <v>0</v>
      </c>
      <c r="BD259" s="34">
        <f>IFERROR(VLOOKUP(B259,'[1]1-BASE'!D$1:DA$65536,79,0),"")</f>
        <v>0</v>
      </c>
      <c r="BE259" s="34">
        <f>IFERROR(VLOOKUP(B259,'[1]1-BASE'!D$1:DA$65536,80,0),"")</f>
        <v>0</v>
      </c>
      <c r="BF259" s="34">
        <f>IFERROR(VLOOKUP(B259,'[1]1-BASE'!D$1:DA$65536,83,0),"")</f>
        <v>0</v>
      </c>
      <c r="BG259" s="34">
        <f>IFERROR(VLOOKUP(B259,'[1]1-BASE'!D$1:DA$65536,84,0),"")</f>
        <v>0</v>
      </c>
      <c r="BH259" s="34">
        <f>IFERROR(VLOOKUP(B259,'[1]1-BASE'!D$1:DA$65536,81,0),"")</f>
        <v>0</v>
      </c>
      <c r="BI259" s="34">
        <f>IFERROR(VLOOKUP(B259,'[1]1-BASE'!D$1:DA$65536,85,0),"")</f>
        <v>0</v>
      </c>
      <c r="BJ259" s="34">
        <f>IFERROR(VLOOKUP(B259,'[1]1-BASE'!D$1:DA$65536,56,0),"")</f>
        <v>0</v>
      </c>
      <c r="BK259" s="34">
        <f>IFERROR(VLOOKUP(B259,'[1]1-BASE'!D$1:DA$65536,58,0),"")</f>
        <v>0</v>
      </c>
      <c r="BL259" s="34">
        <f>IFERROR(VLOOKUP(B259,'[1]1-BASE'!D$1:DA$65536,59,0),"")</f>
        <v>0</v>
      </c>
      <c r="BM259" s="34">
        <f>IFERROR(VLOOKUP(B259,'[1]1-BASE'!D$1:DA$65536,61,0),"")</f>
        <v>0</v>
      </c>
      <c r="BN259" s="34">
        <f>IFERROR(VLOOKUP(B259,'[1]1-BASE'!D$1:DA$65536,63,0),"")</f>
        <v>0</v>
      </c>
      <c r="BO259" s="34">
        <f>IFERROR(VLOOKUP(B259,'[1]1-BASE'!D$1:DA$65536,65,0),"")</f>
        <v>0</v>
      </c>
      <c r="BP259" s="34">
        <f>IFERROR(VLOOKUP(B259,'[1]1-BASE'!D$1:DA$65536,57,0),"")</f>
        <v>0</v>
      </c>
      <c r="BQ259" s="34">
        <f>IFERROR(VLOOKUP(B259,'[1]1-BASE'!D$1:DA$65536,60,0),"")</f>
        <v>0</v>
      </c>
      <c r="BR259" s="34">
        <f>IFERROR(VLOOKUP(B259,'[1]1-BASE'!D$1:DA$65536,62,0),"")</f>
        <v>0</v>
      </c>
      <c r="BS259" s="34">
        <f>IFERROR(VLOOKUP(B259,'[1]1-BASE'!D$1:DA$65536,64,0),"")</f>
        <v>0</v>
      </c>
      <c r="BT259" s="34">
        <f>IFERROR(VLOOKUP(B259,'[1]1-BASE'!D$1:DA$65536,66,0),"")</f>
        <v>0</v>
      </c>
      <c r="BU259" s="34">
        <f>IFERROR(VLOOKUP(B259,'[1]1-BASE'!D$1:DA$65536,67,0),"")</f>
        <v>0</v>
      </c>
      <c r="BV259" s="34">
        <f>IFERROR(VLOOKUP(B259,'[1]1-BASE'!D$1:DA$65536,68,0),"")</f>
        <v>2</v>
      </c>
      <c r="BW259" s="34">
        <f>IFERROR(VLOOKUP(B259,'[1]1-BASE'!D$1:DA$65536,69,0),"")</f>
        <v>0</v>
      </c>
      <c r="BX259" s="34">
        <f>IFERROR(VLOOKUP(B259,'[1]1-BASE'!D$1:DA$65536,70,0),"")</f>
        <v>0</v>
      </c>
      <c r="BY259" s="34">
        <f>IFERROR(VLOOKUP(B259,'[1]1-BASE'!D$1:DA$65536,71,0),"")</f>
        <v>0</v>
      </c>
      <c r="BZ259" s="34">
        <f>IFERROR(VLOOKUP(B259,'[1]1-BASE'!D$1:DA$65536,72,0),"")</f>
        <v>0</v>
      </c>
      <c r="CA259" s="34">
        <f>IFERROR(VLOOKUP(B259,'[1]1-BASE'!D$1:DA$65536,73,0),"")</f>
        <v>0</v>
      </c>
      <c r="CB259" s="34">
        <f>IFERROR(VLOOKUP(B259,'[1]1-BASE'!D$1:DA$65536,74,0),"")</f>
        <v>0</v>
      </c>
      <c r="CC259" s="34">
        <f>IFERROR(VLOOKUP(B259,'[1]1-BASE'!D$1:DA$65536,75,0),"")</f>
        <v>0</v>
      </c>
      <c r="CD259" s="34">
        <f>IFERROR(VLOOKUP(B259,'[1]1-BASE'!D$1:DA$65536,82,0),"")</f>
        <v>0</v>
      </c>
    </row>
    <row r="260" spans="1:82" s="35" customFormat="1" ht="75" customHeight="1">
      <c r="A260" s="27"/>
      <c r="B260" s="28" t="s">
        <v>363</v>
      </c>
      <c r="C260" s="29" t="str">
        <f>IFERROR(VLOOKUP(B260,'[1]1-BASE'!D$1:CB$65536,2,0),"")</f>
        <v>304PNJ0</v>
      </c>
      <c r="D260" s="29" t="str">
        <f>IFERROR(VLOOKUP(B260,'[1]1-BASE'!D$1:CB$65536,3,0),"")</f>
        <v>YAEL AUTH LEGGINGS</v>
      </c>
      <c r="E260" s="29" t="str">
        <f>IFERROR(VLOOKUP(B260,'[1]1-BASE'!D$1:CB$65536,4,0),"")</f>
        <v>005</v>
      </c>
      <c r="F260" s="29" t="str">
        <f>IFERROR(VLOOKUP(B260,'[1]1-BASE'!D$1:CB$65536,5,0),"")</f>
        <v>BLACK</v>
      </c>
      <c r="G260" s="27" t="str">
        <f>IFERROR(VLOOKUP(B260,'[1]1-BASE'!D$1:CB$65536,15,0),"")</f>
        <v>ETE 2019</v>
      </c>
      <c r="H260" s="27" t="str">
        <f>IFERROR(VLOOKUP(B260,'[1]1-BASE'!D$1:CB$65536,17,0),"")</f>
        <v>WOMAN</v>
      </c>
      <c r="I260" s="30">
        <f>IFERROR(VLOOKUP(B260,'[1]1-BASE'!D$1:CB$65536,7,0),"")</f>
        <v>35</v>
      </c>
      <c r="J260" s="31">
        <f t="shared" si="8"/>
        <v>17.5</v>
      </c>
      <c r="K260" s="30">
        <f>IFERROR(VLOOKUP(B260,'[1]1-BASE'!D$1:CB$65536,8,0),"")</f>
        <v>0</v>
      </c>
      <c r="L260" s="31">
        <f t="shared" si="9"/>
        <v>0</v>
      </c>
      <c r="M260" s="29" t="str">
        <f>IFERROR(VLOOKUP(B260,'[1]1-BASE'!D$1:CB$65536,18,0),"")</f>
        <v>(vide)</v>
      </c>
      <c r="N260" s="32" t="str">
        <f>IFERROR(VLOOKUP(B260,'[1]1-BASE'!D$1:CB$65536,19,0),"")</f>
        <v>PCS</v>
      </c>
      <c r="O260" s="32">
        <f>IFERROR(VLOOKUP(B260,'[1]1-BASE'!D$1:CB$65536,20,0),"")</f>
        <v>19</v>
      </c>
      <c r="P260" s="33">
        <f>IFERROR(VLOOKUP(B260,'[1]1-BASE'!D$1:CB$65536,21,0),"")</f>
        <v>19</v>
      </c>
      <c r="Q260" s="34">
        <f>IFERROR(VLOOKUP(B260,'[1]1-BASE'!D$1:DA$65536,22,0),"")</f>
        <v>0</v>
      </c>
      <c r="R260" s="34">
        <f>IFERROR(VLOOKUP(B260,'[1]1-BASE'!D$1:DA$65536,23,0),"")</f>
        <v>0</v>
      </c>
      <c r="S260" s="34">
        <f>IFERROR(VLOOKUP(B260,'[1]1-BASE'!D$1:DA$65536,24,0),"")</f>
        <v>0</v>
      </c>
      <c r="T260" s="34">
        <f>IFERROR(VLOOKUP(B260,'[1]1-BASE'!D$1:DA$65536,25,0),"")</f>
        <v>0</v>
      </c>
      <c r="U260" s="34">
        <f>IFERROR(VLOOKUP(B260,'[1]1-BASE'!D$1:DA$65536,26,0),"")</f>
        <v>0</v>
      </c>
      <c r="V260" s="34">
        <f>IFERROR(VLOOKUP(B260,'[1]1-BASE'!D$1:DA$65536,27,0),"")</f>
        <v>0</v>
      </c>
      <c r="W260" s="34">
        <f>IFERROR(VLOOKUP(B260,'[1]1-BASE'!D$1:DA$65536,28,0),"")</f>
        <v>0</v>
      </c>
      <c r="X260" s="34">
        <f>IFERROR(VLOOKUP(B260,'[1]1-BASE'!D$1:DA$65536,29,0),"")</f>
        <v>0</v>
      </c>
      <c r="Y260" s="34">
        <f>IFERROR(VLOOKUP(B260,'[1]1-BASE'!D$1:DA$65536,30,0),"")</f>
        <v>0</v>
      </c>
      <c r="Z260" s="34">
        <f>IFERROR(VLOOKUP(B260,'[1]1-BASE'!D$1:DA$65536,31,0),"")</f>
        <v>0</v>
      </c>
      <c r="AA260" s="34">
        <f>IFERROR(VLOOKUP(B260,'[1]1-BASE'!D$1:DA$65536,32,0),"")</f>
        <v>0</v>
      </c>
      <c r="AB260" s="34">
        <f>IFERROR(VLOOKUP(B260,'[1]1-BASE'!D$1:DA$65536,33,0),"")</f>
        <v>0</v>
      </c>
      <c r="AC260" s="34">
        <f>IFERROR(VLOOKUP(B260,'[1]1-BASE'!D$1:DA$65536,34,0),"")</f>
        <v>0</v>
      </c>
      <c r="AD260" s="34">
        <f>IFERROR(VLOOKUP(B260,'[1]1-BASE'!D$1:DA$65536,35,0),"")</f>
        <v>0</v>
      </c>
      <c r="AE260" s="34">
        <f>IFERROR(VLOOKUP(B260,'[1]1-BASE'!D$1:DA$65536,36,0),"")</f>
        <v>0</v>
      </c>
      <c r="AF260" s="34">
        <f>IFERROR(VLOOKUP(B260,'[1]1-BASE'!D$1:DA$65536,37,0),"")</f>
        <v>0</v>
      </c>
      <c r="AG260" s="34">
        <f>IFERROR(VLOOKUP(B260,'[1]1-BASE'!D$1:DA$65536,38,0),"")</f>
        <v>0</v>
      </c>
      <c r="AH260" s="34">
        <f>IFERROR(VLOOKUP(B260,'[1]1-BASE'!D$1:DA$65536,39,0),"")</f>
        <v>0</v>
      </c>
      <c r="AI260" s="34">
        <f>IFERROR(VLOOKUP(B260,'[1]1-BASE'!D$1:DA$65536,40,0),"")</f>
        <v>0</v>
      </c>
      <c r="AJ260" s="34">
        <f>IFERROR(VLOOKUP(B260,'[1]1-BASE'!D$1:DA$65536,41,0),"")</f>
        <v>0</v>
      </c>
      <c r="AK260" s="34">
        <f>IFERROR(VLOOKUP(B260,'[1]1-BASE'!D$1:DA$65536,42,0),"")</f>
        <v>0</v>
      </c>
      <c r="AL260" s="34">
        <f>IFERROR(VLOOKUP(B260,'[1]1-BASE'!D$1:DA$65536,43,0),"")</f>
        <v>0</v>
      </c>
      <c r="AM260" s="34">
        <f>IFERROR(VLOOKUP(B260,'[1]1-BASE'!D$1:DA$65536,44,0),"")</f>
        <v>0</v>
      </c>
      <c r="AN260" s="34">
        <f>IFERROR(VLOOKUP(B260,'[1]1-BASE'!D$1:DA$65536,45,0),"")</f>
        <v>0</v>
      </c>
      <c r="AO260" s="34">
        <f>IFERROR(VLOOKUP(B260,'[1]1-BASE'!D$1:DA$65536,46,0),"")</f>
        <v>0</v>
      </c>
      <c r="AP260" s="34">
        <f>IFERROR(VLOOKUP(B260,'[1]1-BASE'!D$1:DA$65536,47,0),"")</f>
        <v>0</v>
      </c>
      <c r="AQ260" s="34">
        <f>IFERROR(VLOOKUP(B260,'[1]1-BASE'!D$1:DA$65536,48,0),"")</f>
        <v>0</v>
      </c>
      <c r="AR260" s="34">
        <f>IFERROR(VLOOKUP(B260,'[1]1-BASE'!D$1:DA$65536,49,0),"")</f>
        <v>0</v>
      </c>
      <c r="AS260" s="34">
        <f>IFERROR(VLOOKUP(B260,'[1]1-BASE'!D$1:DA$65536,50,0),"")</f>
        <v>0</v>
      </c>
      <c r="AT260" s="34">
        <f>IFERROR(VLOOKUP(B260,'[1]1-BASE'!D$1:DA$65536,51,0),"")</f>
        <v>0</v>
      </c>
      <c r="AU260" s="34">
        <f>IFERROR(VLOOKUP(B260,'[1]1-BASE'!D$1:DA$65536,52,0),"")</f>
        <v>0</v>
      </c>
      <c r="AV260" s="34">
        <f>IFERROR(VLOOKUP(B260,'[1]1-BASE'!D$1:DA$65536,53,0),"")</f>
        <v>0</v>
      </c>
      <c r="AW260" s="34">
        <f>IFERROR(VLOOKUP(B260,'[1]1-BASE'!D$1:DA$65536,54,0),"")</f>
        <v>0</v>
      </c>
      <c r="AX260" s="34">
        <f>IFERROR(VLOOKUP(B260,'[1]1-BASE'!D$1:DA$65536,55,0),"")</f>
        <v>0</v>
      </c>
      <c r="AY260" s="34">
        <f>IFERROR(VLOOKUP(B260,'[1]1-BASE'!D$1:DA$65536,87,0),"")</f>
        <v>0</v>
      </c>
      <c r="AZ260" s="34">
        <f>IFERROR(VLOOKUP(B260,'[1]1-BASE'!D$1:DA$65536,86,0),"")</f>
        <v>0</v>
      </c>
      <c r="BA260" s="34">
        <f>IFERROR(VLOOKUP(B260,'[1]1-BASE'!D$1:DA$65536,76,0),"")</f>
        <v>0</v>
      </c>
      <c r="BB260" s="34">
        <f>IFERROR(VLOOKUP(B260,'[1]1-BASE'!D$1:DA$65536,77,0),"")</f>
        <v>0</v>
      </c>
      <c r="BC260" s="34">
        <f>IFERROR(VLOOKUP(B260,'[1]1-BASE'!D$1:DA$65536,78,0),"")</f>
        <v>0</v>
      </c>
      <c r="BD260" s="34">
        <f>IFERROR(VLOOKUP(B260,'[1]1-BASE'!D$1:DA$65536,79,0),"")</f>
        <v>0</v>
      </c>
      <c r="BE260" s="34">
        <f>IFERROR(VLOOKUP(B260,'[1]1-BASE'!D$1:DA$65536,80,0),"")</f>
        <v>0</v>
      </c>
      <c r="BF260" s="34">
        <f>IFERROR(VLOOKUP(B260,'[1]1-BASE'!D$1:DA$65536,83,0),"")</f>
        <v>0</v>
      </c>
      <c r="BG260" s="34">
        <f>IFERROR(VLOOKUP(B260,'[1]1-BASE'!D$1:DA$65536,84,0),"")</f>
        <v>0</v>
      </c>
      <c r="BH260" s="34">
        <f>IFERROR(VLOOKUP(B260,'[1]1-BASE'!D$1:DA$65536,81,0),"")</f>
        <v>0</v>
      </c>
      <c r="BI260" s="34">
        <f>IFERROR(VLOOKUP(B260,'[1]1-BASE'!D$1:DA$65536,85,0),"")</f>
        <v>0</v>
      </c>
      <c r="BJ260" s="34">
        <f>IFERROR(VLOOKUP(B260,'[1]1-BASE'!D$1:DA$65536,56,0),"")</f>
        <v>0</v>
      </c>
      <c r="BK260" s="34">
        <f>IFERROR(VLOOKUP(B260,'[1]1-BASE'!D$1:DA$65536,58,0),"")</f>
        <v>0</v>
      </c>
      <c r="BL260" s="34">
        <f>IFERROR(VLOOKUP(B260,'[1]1-BASE'!D$1:DA$65536,59,0),"")</f>
        <v>0</v>
      </c>
      <c r="BM260" s="34">
        <f>IFERROR(VLOOKUP(B260,'[1]1-BASE'!D$1:DA$65536,61,0),"")</f>
        <v>0</v>
      </c>
      <c r="BN260" s="34">
        <f>IFERROR(VLOOKUP(B260,'[1]1-BASE'!D$1:DA$65536,63,0),"")</f>
        <v>0</v>
      </c>
      <c r="BO260" s="34">
        <f>IFERROR(VLOOKUP(B260,'[1]1-BASE'!D$1:DA$65536,65,0),"")</f>
        <v>0</v>
      </c>
      <c r="BP260" s="34">
        <f>IFERROR(VLOOKUP(B260,'[1]1-BASE'!D$1:DA$65536,57,0),"")</f>
        <v>0</v>
      </c>
      <c r="BQ260" s="34">
        <f>IFERROR(VLOOKUP(B260,'[1]1-BASE'!D$1:DA$65536,60,0),"")</f>
        <v>0</v>
      </c>
      <c r="BR260" s="34">
        <f>IFERROR(VLOOKUP(B260,'[1]1-BASE'!D$1:DA$65536,62,0),"")</f>
        <v>0</v>
      </c>
      <c r="BS260" s="34">
        <f>IFERROR(VLOOKUP(B260,'[1]1-BASE'!D$1:DA$65536,64,0),"")</f>
        <v>0</v>
      </c>
      <c r="BT260" s="34">
        <f>IFERROR(VLOOKUP(B260,'[1]1-BASE'!D$1:DA$65536,66,0),"")</f>
        <v>0</v>
      </c>
      <c r="BU260" s="34">
        <f>IFERROR(VLOOKUP(B260,'[1]1-BASE'!D$1:DA$65536,67,0),"")</f>
        <v>0</v>
      </c>
      <c r="BV260" s="34">
        <f>IFERROR(VLOOKUP(B260,'[1]1-BASE'!D$1:DA$65536,68,0),"")</f>
        <v>6</v>
      </c>
      <c r="BW260" s="34">
        <f>IFERROR(VLOOKUP(B260,'[1]1-BASE'!D$1:DA$65536,69,0),"")</f>
        <v>3</v>
      </c>
      <c r="BX260" s="34">
        <f>IFERROR(VLOOKUP(B260,'[1]1-BASE'!D$1:DA$65536,70,0),"")</f>
        <v>3</v>
      </c>
      <c r="BY260" s="34">
        <f>IFERROR(VLOOKUP(B260,'[1]1-BASE'!D$1:DA$65536,71,0),"")</f>
        <v>2</v>
      </c>
      <c r="BZ260" s="34">
        <f>IFERROR(VLOOKUP(B260,'[1]1-BASE'!D$1:DA$65536,72,0),"")</f>
        <v>5</v>
      </c>
      <c r="CA260" s="34">
        <f>IFERROR(VLOOKUP(B260,'[1]1-BASE'!D$1:DA$65536,73,0),"")</f>
        <v>0</v>
      </c>
      <c r="CB260" s="34">
        <f>IFERROR(VLOOKUP(B260,'[1]1-BASE'!D$1:DA$65536,74,0),"")</f>
        <v>0</v>
      </c>
      <c r="CC260" s="34">
        <f>IFERROR(VLOOKUP(B260,'[1]1-BASE'!D$1:DA$65536,75,0),"")</f>
        <v>0</v>
      </c>
      <c r="CD260" s="34">
        <f>IFERROR(VLOOKUP(B260,'[1]1-BASE'!D$1:DA$65536,82,0),"")</f>
        <v>0</v>
      </c>
    </row>
    <row r="261" spans="1:82" s="35" customFormat="1" ht="75" customHeight="1">
      <c r="A261" s="27"/>
      <c r="B261" s="28" t="s">
        <v>364</v>
      </c>
      <c r="C261" s="29" t="str">
        <f>IFERROR(VLOOKUP(B261,'[1]1-BASE'!D$1:CB$65536,2,0),"")</f>
        <v>304PNK0</v>
      </c>
      <c r="D261" s="29" t="str">
        <f>IFERROR(VLOOKUP(B261,'[1]1-BASE'!D$1:CB$65536,3,0),"")</f>
        <v>YUMIA AUTH SWEAT</v>
      </c>
      <c r="E261" s="29" t="str">
        <f>IFERROR(VLOOKUP(B261,'[1]1-BASE'!D$1:CB$65536,4,0),"")</f>
        <v>005</v>
      </c>
      <c r="F261" s="29" t="str">
        <f>IFERROR(VLOOKUP(B261,'[1]1-BASE'!D$1:CB$65536,5,0),"")</f>
        <v>BLACK</v>
      </c>
      <c r="G261" s="27" t="str">
        <f>IFERROR(VLOOKUP(B261,'[1]1-BASE'!D$1:CB$65536,15,0),"")</f>
        <v>HIVER 2019</v>
      </c>
      <c r="H261" s="27" t="str">
        <f>IFERROR(VLOOKUP(B261,'[1]1-BASE'!D$1:CB$65536,17,0),"")</f>
        <v>WOMAN</v>
      </c>
      <c r="I261" s="30">
        <f>IFERROR(VLOOKUP(B261,'[1]1-BASE'!D$1:CB$65536,7,0),"")</f>
        <v>35</v>
      </c>
      <c r="J261" s="31">
        <f t="shared" si="8"/>
        <v>17.5</v>
      </c>
      <c r="K261" s="30">
        <f>IFERROR(VLOOKUP(B261,'[1]1-BASE'!D$1:CB$65536,8,0),"")</f>
        <v>0</v>
      </c>
      <c r="L261" s="31">
        <f t="shared" si="9"/>
        <v>0</v>
      </c>
      <c r="M261" s="29" t="str">
        <f>IFERROR(VLOOKUP(B261,'[1]1-BASE'!D$1:CB$65536,18,0),"")</f>
        <v>(vide)</v>
      </c>
      <c r="N261" s="32" t="str">
        <f>IFERROR(VLOOKUP(B261,'[1]1-BASE'!D$1:CB$65536,19,0),"")</f>
        <v>PCS</v>
      </c>
      <c r="O261" s="32">
        <f>IFERROR(VLOOKUP(B261,'[1]1-BASE'!D$1:CB$65536,20,0),"")</f>
        <v>44</v>
      </c>
      <c r="P261" s="33">
        <f>IFERROR(VLOOKUP(B261,'[1]1-BASE'!D$1:CB$65536,21,0),"")</f>
        <v>44</v>
      </c>
      <c r="Q261" s="34">
        <f>IFERROR(VLOOKUP(B261,'[1]1-BASE'!D$1:DA$65536,22,0),"")</f>
        <v>0</v>
      </c>
      <c r="R261" s="34">
        <f>IFERROR(VLOOKUP(B261,'[1]1-BASE'!D$1:DA$65536,23,0),"")</f>
        <v>0</v>
      </c>
      <c r="S261" s="34">
        <f>IFERROR(VLOOKUP(B261,'[1]1-BASE'!D$1:DA$65536,24,0),"")</f>
        <v>0</v>
      </c>
      <c r="T261" s="34">
        <f>IFERROR(VLOOKUP(B261,'[1]1-BASE'!D$1:DA$65536,25,0),"")</f>
        <v>0</v>
      </c>
      <c r="U261" s="34">
        <f>IFERROR(VLOOKUP(B261,'[1]1-BASE'!D$1:DA$65536,26,0),"")</f>
        <v>0</v>
      </c>
      <c r="V261" s="34">
        <f>IFERROR(VLOOKUP(B261,'[1]1-BASE'!D$1:DA$65536,27,0),"")</f>
        <v>0</v>
      </c>
      <c r="W261" s="34">
        <f>IFERROR(VLOOKUP(B261,'[1]1-BASE'!D$1:DA$65536,28,0),"")</f>
        <v>0</v>
      </c>
      <c r="X261" s="34">
        <f>IFERROR(VLOOKUP(B261,'[1]1-BASE'!D$1:DA$65536,29,0),"")</f>
        <v>0</v>
      </c>
      <c r="Y261" s="34">
        <f>IFERROR(VLOOKUP(B261,'[1]1-BASE'!D$1:DA$65536,30,0),"")</f>
        <v>0</v>
      </c>
      <c r="Z261" s="34">
        <f>IFERROR(VLOOKUP(B261,'[1]1-BASE'!D$1:DA$65536,31,0),"")</f>
        <v>0</v>
      </c>
      <c r="AA261" s="34">
        <f>IFERROR(VLOOKUP(B261,'[1]1-BASE'!D$1:DA$65536,32,0),"")</f>
        <v>0</v>
      </c>
      <c r="AB261" s="34">
        <f>IFERROR(VLOOKUP(B261,'[1]1-BASE'!D$1:DA$65536,33,0),"")</f>
        <v>0</v>
      </c>
      <c r="AC261" s="34">
        <f>IFERROR(VLOOKUP(B261,'[1]1-BASE'!D$1:DA$65536,34,0),"")</f>
        <v>0</v>
      </c>
      <c r="AD261" s="34">
        <f>IFERROR(VLOOKUP(B261,'[1]1-BASE'!D$1:DA$65536,35,0),"")</f>
        <v>0</v>
      </c>
      <c r="AE261" s="34">
        <f>IFERROR(VLOOKUP(B261,'[1]1-BASE'!D$1:DA$65536,36,0),"")</f>
        <v>0</v>
      </c>
      <c r="AF261" s="34">
        <f>IFERROR(VLOOKUP(B261,'[1]1-BASE'!D$1:DA$65536,37,0),"")</f>
        <v>0</v>
      </c>
      <c r="AG261" s="34">
        <f>IFERROR(VLOOKUP(B261,'[1]1-BASE'!D$1:DA$65536,38,0),"")</f>
        <v>0</v>
      </c>
      <c r="AH261" s="34">
        <f>IFERROR(VLOOKUP(B261,'[1]1-BASE'!D$1:DA$65536,39,0),"")</f>
        <v>0</v>
      </c>
      <c r="AI261" s="34">
        <f>IFERROR(VLOOKUP(B261,'[1]1-BASE'!D$1:DA$65536,40,0),"")</f>
        <v>0</v>
      </c>
      <c r="AJ261" s="34">
        <f>IFERROR(VLOOKUP(B261,'[1]1-BASE'!D$1:DA$65536,41,0),"")</f>
        <v>0</v>
      </c>
      <c r="AK261" s="34">
        <f>IFERROR(VLOOKUP(B261,'[1]1-BASE'!D$1:DA$65536,42,0),"")</f>
        <v>0</v>
      </c>
      <c r="AL261" s="34">
        <f>IFERROR(VLOOKUP(B261,'[1]1-BASE'!D$1:DA$65536,43,0),"")</f>
        <v>0</v>
      </c>
      <c r="AM261" s="34">
        <f>IFERROR(VLOOKUP(B261,'[1]1-BASE'!D$1:DA$65536,44,0),"")</f>
        <v>0</v>
      </c>
      <c r="AN261" s="34">
        <f>IFERROR(VLOOKUP(B261,'[1]1-BASE'!D$1:DA$65536,45,0),"")</f>
        <v>0</v>
      </c>
      <c r="AO261" s="34">
        <f>IFERROR(VLOOKUP(B261,'[1]1-BASE'!D$1:DA$65536,46,0),"")</f>
        <v>0</v>
      </c>
      <c r="AP261" s="34">
        <f>IFERROR(VLOOKUP(B261,'[1]1-BASE'!D$1:DA$65536,47,0),"")</f>
        <v>0</v>
      </c>
      <c r="AQ261" s="34">
        <f>IFERROR(VLOOKUP(B261,'[1]1-BASE'!D$1:DA$65536,48,0),"")</f>
        <v>0</v>
      </c>
      <c r="AR261" s="34">
        <f>IFERROR(VLOOKUP(B261,'[1]1-BASE'!D$1:DA$65536,49,0),"")</f>
        <v>0</v>
      </c>
      <c r="AS261" s="34">
        <f>IFERROR(VLOOKUP(B261,'[1]1-BASE'!D$1:DA$65536,50,0),"")</f>
        <v>0</v>
      </c>
      <c r="AT261" s="34">
        <f>IFERROR(VLOOKUP(B261,'[1]1-BASE'!D$1:DA$65536,51,0),"")</f>
        <v>0</v>
      </c>
      <c r="AU261" s="34">
        <f>IFERROR(VLOOKUP(B261,'[1]1-BASE'!D$1:DA$65536,52,0),"")</f>
        <v>0</v>
      </c>
      <c r="AV261" s="34">
        <f>IFERROR(VLOOKUP(B261,'[1]1-BASE'!D$1:DA$65536,53,0),"")</f>
        <v>0</v>
      </c>
      <c r="AW261" s="34">
        <f>IFERROR(VLOOKUP(B261,'[1]1-BASE'!D$1:DA$65536,54,0),"")</f>
        <v>0</v>
      </c>
      <c r="AX261" s="34">
        <f>IFERROR(VLOOKUP(B261,'[1]1-BASE'!D$1:DA$65536,55,0),"")</f>
        <v>0</v>
      </c>
      <c r="AY261" s="34">
        <f>IFERROR(VLOOKUP(B261,'[1]1-BASE'!D$1:DA$65536,87,0),"")</f>
        <v>0</v>
      </c>
      <c r="AZ261" s="34">
        <f>IFERROR(VLOOKUP(B261,'[1]1-BASE'!D$1:DA$65536,86,0),"")</f>
        <v>0</v>
      </c>
      <c r="BA261" s="34">
        <f>IFERROR(VLOOKUP(B261,'[1]1-BASE'!D$1:DA$65536,76,0),"")</f>
        <v>0</v>
      </c>
      <c r="BB261" s="34">
        <f>IFERROR(VLOOKUP(B261,'[1]1-BASE'!D$1:DA$65536,77,0),"")</f>
        <v>0</v>
      </c>
      <c r="BC261" s="34">
        <f>IFERROR(VLOOKUP(B261,'[1]1-BASE'!D$1:DA$65536,78,0),"")</f>
        <v>0</v>
      </c>
      <c r="BD261" s="34">
        <f>IFERROR(VLOOKUP(B261,'[1]1-BASE'!D$1:DA$65536,79,0),"")</f>
        <v>0</v>
      </c>
      <c r="BE261" s="34">
        <f>IFERROR(VLOOKUP(B261,'[1]1-BASE'!D$1:DA$65536,80,0),"")</f>
        <v>0</v>
      </c>
      <c r="BF261" s="34">
        <f>IFERROR(VLOOKUP(B261,'[1]1-BASE'!D$1:DA$65536,83,0),"")</f>
        <v>0</v>
      </c>
      <c r="BG261" s="34">
        <f>IFERROR(VLOOKUP(B261,'[1]1-BASE'!D$1:DA$65536,84,0),"")</f>
        <v>0</v>
      </c>
      <c r="BH261" s="34">
        <f>IFERROR(VLOOKUP(B261,'[1]1-BASE'!D$1:DA$65536,81,0),"")</f>
        <v>0</v>
      </c>
      <c r="BI261" s="34">
        <f>IFERROR(VLOOKUP(B261,'[1]1-BASE'!D$1:DA$65536,85,0),"")</f>
        <v>0</v>
      </c>
      <c r="BJ261" s="34">
        <f>IFERROR(VLOOKUP(B261,'[1]1-BASE'!D$1:DA$65536,56,0),"")</f>
        <v>0</v>
      </c>
      <c r="BK261" s="34">
        <f>IFERROR(VLOOKUP(B261,'[1]1-BASE'!D$1:DA$65536,58,0),"")</f>
        <v>0</v>
      </c>
      <c r="BL261" s="34">
        <f>IFERROR(VLOOKUP(B261,'[1]1-BASE'!D$1:DA$65536,59,0),"")</f>
        <v>0</v>
      </c>
      <c r="BM261" s="34">
        <f>IFERROR(VLOOKUP(B261,'[1]1-BASE'!D$1:DA$65536,61,0),"")</f>
        <v>0</v>
      </c>
      <c r="BN261" s="34">
        <f>IFERROR(VLOOKUP(B261,'[1]1-BASE'!D$1:DA$65536,63,0),"")</f>
        <v>0</v>
      </c>
      <c r="BO261" s="34">
        <f>IFERROR(VLOOKUP(B261,'[1]1-BASE'!D$1:DA$65536,65,0),"")</f>
        <v>0</v>
      </c>
      <c r="BP261" s="34">
        <f>IFERROR(VLOOKUP(B261,'[1]1-BASE'!D$1:DA$65536,57,0),"")</f>
        <v>0</v>
      </c>
      <c r="BQ261" s="34">
        <f>IFERROR(VLOOKUP(B261,'[1]1-BASE'!D$1:DA$65536,60,0),"")</f>
        <v>0</v>
      </c>
      <c r="BR261" s="34">
        <f>IFERROR(VLOOKUP(B261,'[1]1-BASE'!D$1:DA$65536,62,0),"")</f>
        <v>0</v>
      </c>
      <c r="BS261" s="34">
        <f>IFERROR(VLOOKUP(B261,'[1]1-BASE'!D$1:DA$65536,64,0),"")</f>
        <v>0</v>
      </c>
      <c r="BT261" s="34">
        <f>IFERROR(VLOOKUP(B261,'[1]1-BASE'!D$1:DA$65536,66,0),"")</f>
        <v>0</v>
      </c>
      <c r="BU261" s="34">
        <f>IFERROR(VLOOKUP(B261,'[1]1-BASE'!D$1:DA$65536,67,0),"")</f>
        <v>0</v>
      </c>
      <c r="BV261" s="34">
        <f>IFERROR(VLOOKUP(B261,'[1]1-BASE'!D$1:DA$65536,68,0),"")</f>
        <v>3</v>
      </c>
      <c r="BW261" s="34">
        <f>IFERROR(VLOOKUP(B261,'[1]1-BASE'!D$1:DA$65536,69,0),"")</f>
        <v>31</v>
      </c>
      <c r="BX261" s="34">
        <f>IFERROR(VLOOKUP(B261,'[1]1-BASE'!D$1:DA$65536,70,0),"")</f>
        <v>4</v>
      </c>
      <c r="BY261" s="34">
        <f>IFERROR(VLOOKUP(B261,'[1]1-BASE'!D$1:DA$65536,71,0),"")</f>
        <v>4</v>
      </c>
      <c r="BZ261" s="34">
        <f>IFERROR(VLOOKUP(B261,'[1]1-BASE'!D$1:DA$65536,72,0),"")</f>
        <v>2</v>
      </c>
      <c r="CA261" s="34">
        <f>IFERROR(VLOOKUP(B261,'[1]1-BASE'!D$1:DA$65536,73,0),"")</f>
        <v>0</v>
      </c>
      <c r="CB261" s="34">
        <f>IFERROR(VLOOKUP(B261,'[1]1-BASE'!D$1:DA$65536,74,0),"")</f>
        <v>0</v>
      </c>
      <c r="CC261" s="34">
        <f>IFERROR(VLOOKUP(B261,'[1]1-BASE'!D$1:DA$65536,75,0),"")</f>
        <v>0</v>
      </c>
      <c r="CD261" s="34">
        <f>IFERROR(VLOOKUP(B261,'[1]1-BASE'!D$1:DA$65536,82,0),"")</f>
        <v>0</v>
      </c>
    </row>
    <row r="262" spans="1:82" s="35" customFormat="1" ht="75" customHeight="1">
      <c r="A262" s="27"/>
      <c r="B262" s="28" t="s">
        <v>365</v>
      </c>
      <c r="C262" s="29" t="str">
        <f>IFERROR(VLOOKUP(B262,'[1]1-BASE'!D$1:CB$65536,2,0),"")</f>
        <v>304PNM0</v>
      </c>
      <c r="D262" s="29" t="str">
        <f>IFERROR(VLOOKUP(B262,'[1]1-BASE'!D$1:CB$65536,3,0),"")</f>
        <v>YEUN AUTH PANTS</v>
      </c>
      <c r="E262" s="29" t="str">
        <f>IFERROR(VLOOKUP(B262,'[1]1-BASE'!D$1:CB$65536,4,0),"")</f>
        <v>934</v>
      </c>
      <c r="F262" s="29" t="str">
        <f>IFERROR(VLOOKUP(B262,'[1]1-BASE'!D$1:CB$65536,5,0),"")</f>
        <v>GREY MASTIC</v>
      </c>
      <c r="G262" s="27" t="str">
        <f>IFERROR(VLOOKUP(B262,'[1]1-BASE'!D$1:CB$65536,15,0),"")</f>
        <v>HIVER 2019</v>
      </c>
      <c r="H262" s="27" t="str">
        <f>IFERROR(VLOOKUP(B262,'[1]1-BASE'!D$1:CB$65536,17,0),"")</f>
        <v>WOMAN</v>
      </c>
      <c r="I262" s="30">
        <f>IFERROR(VLOOKUP(B262,'[1]1-BASE'!D$1:CB$65536,7,0),"")</f>
        <v>45</v>
      </c>
      <c r="J262" s="31">
        <f t="shared" si="8"/>
        <v>22.5</v>
      </c>
      <c r="K262" s="30">
        <f>IFERROR(VLOOKUP(B262,'[1]1-BASE'!D$1:CB$65536,8,0),"")</f>
        <v>0</v>
      </c>
      <c r="L262" s="31">
        <f t="shared" si="9"/>
        <v>0</v>
      </c>
      <c r="M262" s="29" t="str">
        <f>IFERROR(VLOOKUP(B262,'[1]1-BASE'!D$1:CB$65536,18,0),"")</f>
        <v>(vide)</v>
      </c>
      <c r="N262" s="32" t="str">
        <f>IFERROR(VLOOKUP(B262,'[1]1-BASE'!D$1:CB$65536,19,0),"")</f>
        <v>PCS</v>
      </c>
      <c r="O262" s="32">
        <f>IFERROR(VLOOKUP(B262,'[1]1-BASE'!D$1:CB$65536,20,0),"")</f>
        <v>18</v>
      </c>
      <c r="P262" s="33">
        <f>IFERROR(VLOOKUP(B262,'[1]1-BASE'!D$1:CB$65536,21,0),"")</f>
        <v>18</v>
      </c>
      <c r="Q262" s="34">
        <f>IFERROR(VLOOKUP(B262,'[1]1-BASE'!D$1:DA$65536,22,0),"")</f>
        <v>0</v>
      </c>
      <c r="R262" s="34">
        <f>IFERROR(VLOOKUP(B262,'[1]1-BASE'!D$1:DA$65536,23,0),"")</f>
        <v>0</v>
      </c>
      <c r="S262" s="34">
        <f>IFERROR(VLOOKUP(B262,'[1]1-BASE'!D$1:DA$65536,24,0),"")</f>
        <v>0</v>
      </c>
      <c r="T262" s="34">
        <f>IFERROR(VLOOKUP(B262,'[1]1-BASE'!D$1:DA$65536,25,0),"")</f>
        <v>0</v>
      </c>
      <c r="U262" s="34">
        <f>IFERROR(VLOOKUP(B262,'[1]1-BASE'!D$1:DA$65536,26,0),"")</f>
        <v>0</v>
      </c>
      <c r="V262" s="34">
        <f>IFERROR(VLOOKUP(B262,'[1]1-BASE'!D$1:DA$65536,27,0),"")</f>
        <v>0</v>
      </c>
      <c r="W262" s="34">
        <f>IFERROR(VLOOKUP(B262,'[1]1-BASE'!D$1:DA$65536,28,0),"")</f>
        <v>0</v>
      </c>
      <c r="X262" s="34">
        <f>IFERROR(VLOOKUP(B262,'[1]1-BASE'!D$1:DA$65536,29,0),"")</f>
        <v>0</v>
      </c>
      <c r="Y262" s="34">
        <f>IFERROR(VLOOKUP(B262,'[1]1-BASE'!D$1:DA$65536,30,0),"")</f>
        <v>0</v>
      </c>
      <c r="Z262" s="34">
        <f>IFERROR(VLOOKUP(B262,'[1]1-BASE'!D$1:DA$65536,31,0),"")</f>
        <v>0</v>
      </c>
      <c r="AA262" s="34">
        <f>IFERROR(VLOOKUP(B262,'[1]1-BASE'!D$1:DA$65536,32,0),"")</f>
        <v>0</v>
      </c>
      <c r="AB262" s="34">
        <f>IFERROR(VLOOKUP(B262,'[1]1-BASE'!D$1:DA$65536,33,0),"")</f>
        <v>0</v>
      </c>
      <c r="AC262" s="34">
        <f>IFERROR(VLOOKUP(B262,'[1]1-BASE'!D$1:DA$65536,34,0),"")</f>
        <v>0</v>
      </c>
      <c r="AD262" s="34">
        <f>IFERROR(VLOOKUP(B262,'[1]1-BASE'!D$1:DA$65536,35,0),"")</f>
        <v>0</v>
      </c>
      <c r="AE262" s="34">
        <f>IFERROR(VLOOKUP(B262,'[1]1-BASE'!D$1:DA$65536,36,0),"")</f>
        <v>0</v>
      </c>
      <c r="AF262" s="34">
        <f>IFERROR(VLOOKUP(B262,'[1]1-BASE'!D$1:DA$65536,37,0),"")</f>
        <v>0</v>
      </c>
      <c r="AG262" s="34">
        <f>IFERROR(VLOOKUP(B262,'[1]1-BASE'!D$1:DA$65536,38,0),"")</f>
        <v>0</v>
      </c>
      <c r="AH262" s="34">
        <f>IFERROR(VLOOKUP(B262,'[1]1-BASE'!D$1:DA$65536,39,0),"")</f>
        <v>0</v>
      </c>
      <c r="AI262" s="34">
        <f>IFERROR(VLOOKUP(B262,'[1]1-BASE'!D$1:DA$65536,40,0),"")</f>
        <v>0</v>
      </c>
      <c r="AJ262" s="34">
        <f>IFERROR(VLOOKUP(B262,'[1]1-BASE'!D$1:DA$65536,41,0),"")</f>
        <v>0</v>
      </c>
      <c r="AK262" s="34">
        <f>IFERROR(VLOOKUP(B262,'[1]1-BASE'!D$1:DA$65536,42,0),"")</f>
        <v>0</v>
      </c>
      <c r="AL262" s="34">
        <f>IFERROR(VLOOKUP(B262,'[1]1-BASE'!D$1:DA$65536,43,0),"")</f>
        <v>0</v>
      </c>
      <c r="AM262" s="34">
        <f>IFERROR(VLOOKUP(B262,'[1]1-BASE'!D$1:DA$65536,44,0),"")</f>
        <v>0</v>
      </c>
      <c r="AN262" s="34">
        <f>IFERROR(VLOOKUP(B262,'[1]1-BASE'!D$1:DA$65536,45,0),"")</f>
        <v>0</v>
      </c>
      <c r="AO262" s="34">
        <f>IFERROR(VLOOKUP(B262,'[1]1-BASE'!D$1:DA$65536,46,0),"")</f>
        <v>0</v>
      </c>
      <c r="AP262" s="34">
        <f>IFERROR(VLOOKUP(B262,'[1]1-BASE'!D$1:DA$65536,47,0),"")</f>
        <v>0</v>
      </c>
      <c r="AQ262" s="34">
        <f>IFERROR(VLOOKUP(B262,'[1]1-BASE'!D$1:DA$65536,48,0),"")</f>
        <v>0</v>
      </c>
      <c r="AR262" s="34">
        <f>IFERROR(VLOOKUP(B262,'[1]1-BASE'!D$1:DA$65536,49,0),"")</f>
        <v>0</v>
      </c>
      <c r="AS262" s="34">
        <f>IFERROR(VLOOKUP(B262,'[1]1-BASE'!D$1:DA$65536,50,0),"")</f>
        <v>0</v>
      </c>
      <c r="AT262" s="34">
        <f>IFERROR(VLOOKUP(B262,'[1]1-BASE'!D$1:DA$65536,51,0),"")</f>
        <v>0</v>
      </c>
      <c r="AU262" s="34">
        <f>IFERROR(VLOOKUP(B262,'[1]1-BASE'!D$1:DA$65536,52,0),"")</f>
        <v>0</v>
      </c>
      <c r="AV262" s="34">
        <f>IFERROR(VLOOKUP(B262,'[1]1-BASE'!D$1:DA$65536,53,0),"")</f>
        <v>0</v>
      </c>
      <c r="AW262" s="34">
        <f>IFERROR(VLOOKUP(B262,'[1]1-BASE'!D$1:DA$65536,54,0),"")</f>
        <v>0</v>
      </c>
      <c r="AX262" s="34">
        <f>IFERROR(VLOOKUP(B262,'[1]1-BASE'!D$1:DA$65536,55,0),"")</f>
        <v>0</v>
      </c>
      <c r="AY262" s="34">
        <f>IFERROR(VLOOKUP(B262,'[1]1-BASE'!D$1:DA$65536,87,0),"")</f>
        <v>0</v>
      </c>
      <c r="AZ262" s="34">
        <f>IFERROR(VLOOKUP(B262,'[1]1-BASE'!D$1:DA$65536,86,0),"")</f>
        <v>0</v>
      </c>
      <c r="BA262" s="34">
        <f>IFERROR(VLOOKUP(B262,'[1]1-BASE'!D$1:DA$65536,76,0),"")</f>
        <v>0</v>
      </c>
      <c r="BB262" s="34">
        <f>IFERROR(VLOOKUP(B262,'[1]1-BASE'!D$1:DA$65536,77,0),"")</f>
        <v>0</v>
      </c>
      <c r="BC262" s="34">
        <f>IFERROR(VLOOKUP(B262,'[1]1-BASE'!D$1:DA$65536,78,0),"")</f>
        <v>0</v>
      </c>
      <c r="BD262" s="34">
        <f>IFERROR(VLOOKUP(B262,'[1]1-BASE'!D$1:DA$65536,79,0),"")</f>
        <v>0</v>
      </c>
      <c r="BE262" s="34">
        <f>IFERROR(VLOOKUP(B262,'[1]1-BASE'!D$1:DA$65536,80,0),"")</f>
        <v>0</v>
      </c>
      <c r="BF262" s="34">
        <f>IFERROR(VLOOKUP(B262,'[1]1-BASE'!D$1:DA$65536,83,0),"")</f>
        <v>0</v>
      </c>
      <c r="BG262" s="34">
        <f>IFERROR(VLOOKUP(B262,'[1]1-BASE'!D$1:DA$65536,84,0),"")</f>
        <v>0</v>
      </c>
      <c r="BH262" s="34">
        <f>IFERROR(VLOOKUP(B262,'[1]1-BASE'!D$1:DA$65536,81,0),"")</f>
        <v>0</v>
      </c>
      <c r="BI262" s="34">
        <f>IFERROR(VLOOKUP(B262,'[1]1-BASE'!D$1:DA$65536,85,0),"")</f>
        <v>0</v>
      </c>
      <c r="BJ262" s="34">
        <f>IFERROR(VLOOKUP(B262,'[1]1-BASE'!D$1:DA$65536,56,0),"")</f>
        <v>0</v>
      </c>
      <c r="BK262" s="34">
        <f>IFERROR(VLOOKUP(B262,'[1]1-BASE'!D$1:DA$65536,58,0),"")</f>
        <v>0</v>
      </c>
      <c r="BL262" s="34">
        <f>IFERROR(VLOOKUP(B262,'[1]1-BASE'!D$1:DA$65536,59,0),"")</f>
        <v>0</v>
      </c>
      <c r="BM262" s="34">
        <f>IFERROR(VLOOKUP(B262,'[1]1-BASE'!D$1:DA$65536,61,0),"")</f>
        <v>0</v>
      </c>
      <c r="BN262" s="34">
        <f>IFERROR(VLOOKUP(B262,'[1]1-BASE'!D$1:DA$65536,63,0),"")</f>
        <v>0</v>
      </c>
      <c r="BO262" s="34">
        <f>IFERROR(VLOOKUP(B262,'[1]1-BASE'!D$1:DA$65536,65,0),"")</f>
        <v>0</v>
      </c>
      <c r="BP262" s="34">
        <f>IFERROR(VLOOKUP(B262,'[1]1-BASE'!D$1:DA$65536,57,0),"")</f>
        <v>0</v>
      </c>
      <c r="BQ262" s="34">
        <f>IFERROR(VLOOKUP(B262,'[1]1-BASE'!D$1:DA$65536,60,0),"")</f>
        <v>0</v>
      </c>
      <c r="BR262" s="34">
        <f>IFERROR(VLOOKUP(B262,'[1]1-BASE'!D$1:DA$65536,62,0),"")</f>
        <v>0</v>
      </c>
      <c r="BS262" s="34">
        <f>IFERROR(VLOOKUP(B262,'[1]1-BASE'!D$1:DA$65536,64,0),"")</f>
        <v>0</v>
      </c>
      <c r="BT262" s="34">
        <f>IFERROR(VLOOKUP(B262,'[1]1-BASE'!D$1:DA$65536,66,0),"")</f>
        <v>0</v>
      </c>
      <c r="BU262" s="34">
        <f>IFERROR(VLOOKUP(B262,'[1]1-BASE'!D$1:DA$65536,67,0),"")</f>
        <v>0</v>
      </c>
      <c r="BV262" s="34">
        <f>IFERROR(VLOOKUP(B262,'[1]1-BASE'!D$1:DA$65536,68,0),"")</f>
        <v>5</v>
      </c>
      <c r="BW262" s="34">
        <f>IFERROR(VLOOKUP(B262,'[1]1-BASE'!D$1:DA$65536,69,0),"")</f>
        <v>2</v>
      </c>
      <c r="BX262" s="34">
        <f>IFERROR(VLOOKUP(B262,'[1]1-BASE'!D$1:DA$65536,70,0),"")</f>
        <v>3</v>
      </c>
      <c r="BY262" s="34">
        <f>IFERROR(VLOOKUP(B262,'[1]1-BASE'!D$1:DA$65536,71,0),"")</f>
        <v>6</v>
      </c>
      <c r="BZ262" s="34">
        <f>IFERROR(VLOOKUP(B262,'[1]1-BASE'!D$1:DA$65536,72,0),"")</f>
        <v>2</v>
      </c>
      <c r="CA262" s="34">
        <f>IFERROR(VLOOKUP(B262,'[1]1-BASE'!D$1:DA$65536,73,0),"")</f>
        <v>0</v>
      </c>
      <c r="CB262" s="34">
        <f>IFERROR(VLOOKUP(B262,'[1]1-BASE'!D$1:DA$65536,74,0),"")</f>
        <v>0</v>
      </c>
      <c r="CC262" s="34">
        <f>IFERROR(VLOOKUP(B262,'[1]1-BASE'!D$1:DA$65536,75,0),"")</f>
        <v>0</v>
      </c>
      <c r="CD262" s="34">
        <f>IFERROR(VLOOKUP(B262,'[1]1-BASE'!D$1:DA$65536,82,0),"")</f>
        <v>0</v>
      </c>
    </row>
    <row r="263" spans="1:82" s="35" customFormat="1" ht="75" customHeight="1">
      <c r="A263" s="27"/>
      <c r="B263" s="28" t="s">
        <v>366</v>
      </c>
      <c r="C263" s="29" t="str">
        <f>IFERROR(VLOOKUP(B263,'[1]1-BASE'!D$1:CB$65536,2,0),"")</f>
        <v>304PNM0</v>
      </c>
      <c r="D263" s="29" t="str">
        <f>IFERROR(VLOOKUP(B263,'[1]1-BASE'!D$1:CB$65536,3,0),"")</f>
        <v>YEUN AUTH PANTS</v>
      </c>
      <c r="E263" s="29" t="str">
        <f>IFERROR(VLOOKUP(B263,'[1]1-BASE'!D$1:CB$65536,4,0),"")</f>
        <v>935</v>
      </c>
      <c r="F263" s="29" t="str">
        <f>IFERROR(VLOOKUP(B263,'[1]1-BASE'!D$1:CB$65536,5,0),"")</f>
        <v>PINK LOTUS</v>
      </c>
      <c r="G263" s="27" t="str">
        <f>IFERROR(VLOOKUP(B263,'[1]1-BASE'!D$1:CB$65536,15,0),"")</f>
        <v>HIVER 2019</v>
      </c>
      <c r="H263" s="27" t="str">
        <f>IFERROR(VLOOKUP(B263,'[1]1-BASE'!D$1:CB$65536,17,0),"")</f>
        <v>WOMAN</v>
      </c>
      <c r="I263" s="30">
        <f>IFERROR(VLOOKUP(B263,'[1]1-BASE'!D$1:CB$65536,7,0),"")</f>
        <v>45</v>
      </c>
      <c r="J263" s="31">
        <f t="shared" si="8"/>
        <v>22.5</v>
      </c>
      <c r="K263" s="30">
        <f>IFERROR(VLOOKUP(B263,'[1]1-BASE'!D$1:CB$65536,8,0),"")</f>
        <v>0</v>
      </c>
      <c r="L263" s="31">
        <f t="shared" si="9"/>
        <v>0</v>
      </c>
      <c r="M263" s="29" t="str">
        <f>IFERROR(VLOOKUP(B263,'[1]1-BASE'!D$1:CB$65536,18,0),"")</f>
        <v>(vide)</v>
      </c>
      <c r="N263" s="32" t="str">
        <f>IFERROR(VLOOKUP(B263,'[1]1-BASE'!D$1:CB$65536,19,0),"")</f>
        <v>PCS</v>
      </c>
      <c r="O263" s="32">
        <f>IFERROR(VLOOKUP(B263,'[1]1-BASE'!D$1:CB$65536,20,0),"")</f>
        <v>53</v>
      </c>
      <c r="P263" s="33">
        <f>IFERROR(VLOOKUP(B263,'[1]1-BASE'!D$1:CB$65536,21,0),"")</f>
        <v>53</v>
      </c>
      <c r="Q263" s="34">
        <f>IFERROR(VLOOKUP(B263,'[1]1-BASE'!D$1:DA$65536,22,0),"")</f>
        <v>0</v>
      </c>
      <c r="R263" s="34">
        <f>IFERROR(VLOOKUP(B263,'[1]1-BASE'!D$1:DA$65536,23,0),"")</f>
        <v>0</v>
      </c>
      <c r="S263" s="34">
        <f>IFERROR(VLOOKUP(B263,'[1]1-BASE'!D$1:DA$65536,24,0),"")</f>
        <v>0</v>
      </c>
      <c r="T263" s="34">
        <f>IFERROR(VLOOKUP(B263,'[1]1-BASE'!D$1:DA$65536,25,0),"")</f>
        <v>0</v>
      </c>
      <c r="U263" s="34">
        <f>IFERROR(VLOOKUP(B263,'[1]1-BASE'!D$1:DA$65536,26,0),"")</f>
        <v>0</v>
      </c>
      <c r="V263" s="34">
        <f>IFERROR(VLOOKUP(B263,'[1]1-BASE'!D$1:DA$65536,27,0),"")</f>
        <v>0</v>
      </c>
      <c r="W263" s="34">
        <f>IFERROR(VLOOKUP(B263,'[1]1-BASE'!D$1:DA$65536,28,0),"")</f>
        <v>0</v>
      </c>
      <c r="X263" s="34">
        <f>IFERROR(VLOOKUP(B263,'[1]1-BASE'!D$1:DA$65536,29,0),"")</f>
        <v>0</v>
      </c>
      <c r="Y263" s="34">
        <f>IFERROR(VLOOKUP(B263,'[1]1-BASE'!D$1:DA$65536,30,0),"")</f>
        <v>0</v>
      </c>
      <c r="Z263" s="34">
        <f>IFERROR(VLOOKUP(B263,'[1]1-BASE'!D$1:DA$65536,31,0),"")</f>
        <v>0</v>
      </c>
      <c r="AA263" s="34">
        <f>IFERROR(VLOOKUP(B263,'[1]1-BASE'!D$1:DA$65536,32,0),"")</f>
        <v>0</v>
      </c>
      <c r="AB263" s="34">
        <f>IFERROR(VLOOKUP(B263,'[1]1-BASE'!D$1:DA$65536,33,0),"")</f>
        <v>0</v>
      </c>
      <c r="AC263" s="34">
        <f>IFERROR(VLOOKUP(B263,'[1]1-BASE'!D$1:DA$65536,34,0),"")</f>
        <v>0</v>
      </c>
      <c r="AD263" s="34">
        <f>IFERROR(VLOOKUP(B263,'[1]1-BASE'!D$1:DA$65536,35,0),"")</f>
        <v>0</v>
      </c>
      <c r="AE263" s="34">
        <f>IFERROR(VLOOKUP(B263,'[1]1-BASE'!D$1:DA$65536,36,0),"")</f>
        <v>0</v>
      </c>
      <c r="AF263" s="34">
        <f>IFERROR(VLOOKUP(B263,'[1]1-BASE'!D$1:DA$65536,37,0),"")</f>
        <v>0</v>
      </c>
      <c r="AG263" s="34">
        <f>IFERROR(VLOOKUP(B263,'[1]1-BASE'!D$1:DA$65536,38,0),"")</f>
        <v>0</v>
      </c>
      <c r="AH263" s="34">
        <f>IFERROR(VLOOKUP(B263,'[1]1-BASE'!D$1:DA$65536,39,0),"")</f>
        <v>0</v>
      </c>
      <c r="AI263" s="34">
        <f>IFERROR(VLOOKUP(B263,'[1]1-BASE'!D$1:DA$65536,40,0),"")</f>
        <v>0</v>
      </c>
      <c r="AJ263" s="34">
        <f>IFERROR(VLOOKUP(B263,'[1]1-BASE'!D$1:DA$65536,41,0),"")</f>
        <v>0</v>
      </c>
      <c r="AK263" s="34">
        <f>IFERROR(VLOOKUP(B263,'[1]1-BASE'!D$1:DA$65536,42,0),"")</f>
        <v>0</v>
      </c>
      <c r="AL263" s="34">
        <f>IFERROR(VLOOKUP(B263,'[1]1-BASE'!D$1:DA$65536,43,0),"")</f>
        <v>0</v>
      </c>
      <c r="AM263" s="34">
        <f>IFERROR(VLOOKUP(B263,'[1]1-BASE'!D$1:DA$65536,44,0),"")</f>
        <v>0</v>
      </c>
      <c r="AN263" s="34">
        <f>IFERROR(VLOOKUP(B263,'[1]1-BASE'!D$1:DA$65536,45,0),"")</f>
        <v>0</v>
      </c>
      <c r="AO263" s="34">
        <f>IFERROR(VLOOKUP(B263,'[1]1-BASE'!D$1:DA$65536,46,0),"")</f>
        <v>0</v>
      </c>
      <c r="AP263" s="34">
        <f>IFERROR(VLOOKUP(B263,'[1]1-BASE'!D$1:DA$65536,47,0),"")</f>
        <v>0</v>
      </c>
      <c r="AQ263" s="34">
        <f>IFERROR(VLOOKUP(B263,'[1]1-BASE'!D$1:DA$65536,48,0),"")</f>
        <v>0</v>
      </c>
      <c r="AR263" s="34">
        <f>IFERROR(VLOOKUP(B263,'[1]1-BASE'!D$1:DA$65536,49,0),"")</f>
        <v>0</v>
      </c>
      <c r="AS263" s="34">
        <f>IFERROR(VLOOKUP(B263,'[1]1-BASE'!D$1:DA$65536,50,0),"")</f>
        <v>0</v>
      </c>
      <c r="AT263" s="34">
        <f>IFERROR(VLOOKUP(B263,'[1]1-BASE'!D$1:DA$65536,51,0),"")</f>
        <v>0</v>
      </c>
      <c r="AU263" s="34">
        <f>IFERROR(VLOOKUP(B263,'[1]1-BASE'!D$1:DA$65536,52,0),"")</f>
        <v>0</v>
      </c>
      <c r="AV263" s="34">
        <f>IFERROR(VLOOKUP(B263,'[1]1-BASE'!D$1:DA$65536,53,0),"")</f>
        <v>0</v>
      </c>
      <c r="AW263" s="34">
        <f>IFERROR(VLOOKUP(B263,'[1]1-BASE'!D$1:DA$65536,54,0),"")</f>
        <v>0</v>
      </c>
      <c r="AX263" s="34">
        <f>IFERROR(VLOOKUP(B263,'[1]1-BASE'!D$1:DA$65536,55,0),"")</f>
        <v>0</v>
      </c>
      <c r="AY263" s="34">
        <f>IFERROR(VLOOKUP(B263,'[1]1-BASE'!D$1:DA$65536,87,0),"")</f>
        <v>0</v>
      </c>
      <c r="AZ263" s="34">
        <f>IFERROR(VLOOKUP(B263,'[1]1-BASE'!D$1:DA$65536,86,0),"")</f>
        <v>0</v>
      </c>
      <c r="BA263" s="34">
        <f>IFERROR(VLOOKUP(B263,'[1]1-BASE'!D$1:DA$65536,76,0),"")</f>
        <v>0</v>
      </c>
      <c r="BB263" s="34">
        <f>IFERROR(VLOOKUP(B263,'[1]1-BASE'!D$1:DA$65536,77,0),"")</f>
        <v>0</v>
      </c>
      <c r="BC263" s="34">
        <f>IFERROR(VLOOKUP(B263,'[1]1-BASE'!D$1:DA$65536,78,0),"")</f>
        <v>0</v>
      </c>
      <c r="BD263" s="34">
        <f>IFERROR(VLOOKUP(B263,'[1]1-BASE'!D$1:DA$65536,79,0),"")</f>
        <v>0</v>
      </c>
      <c r="BE263" s="34">
        <f>IFERROR(VLOOKUP(B263,'[1]1-BASE'!D$1:DA$65536,80,0),"")</f>
        <v>0</v>
      </c>
      <c r="BF263" s="34">
        <f>IFERROR(VLOOKUP(B263,'[1]1-BASE'!D$1:DA$65536,83,0),"")</f>
        <v>0</v>
      </c>
      <c r="BG263" s="34">
        <f>IFERROR(VLOOKUP(B263,'[1]1-BASE'!D$1:DA$65536,84,0),"")</f>
        <v>0</v>
      </c>
      <c r="BH263" s="34">
        <f>IFERROR(VLOOKUP(B263,'[1]1-BASE'!D$1:DA$65536,81,0),"")</f>
        <v>0</v>
      </c>
      <c r="BI263" s="34">
        <f>IFERROR(VLOOKUP(B263,'[1]1-BASE'!D$1:DA$65536,85,0),"")</f>
        <v>0</v>
      </c>
      <c r="BJ263" s="34">
        <f>IFERROR(VLOOKUP(B263,'[1]1-BASE'!D$1:DA$65536,56,0),"")</f>
        <v>0</v>
      </c>
      <c r="BK263" s="34">
        <f>IFERROR(VLOOKUP(B263,'[1]1-BASE'!D$1:DA$65536,58,0),"")</f>
        <v>0</v>
      </c>
      <c r="BL263" s="34">
        <f>IFERROR(VLOOKUP(B263,'[1]1-BASE'!D$1:DA$65536,59,0),"")</f>
        <v>0</v>
      </c>
      <c r="BM263" s="34">
        <f>IFERROR(VLOOKUP(B263,'[1]1-BASE'!D$1:DA$65536,61,0),"")</f>
        <v>0</v>
      </c>
      <c r="BN263" s="34">
        <f>IFERROR(VLOOKUP(B263,'[1]1-BASE'!D$1:DA$65536,63,0),"")</f>
        <v>0</v>
      </c>
      <c r="BO263" s="34">
        <f>IFERROR(VLOOKUP(B263,'[1]1-BASE'!D$1:DA$65536,65,0),"")</f>
        <v>0</v>
      </c>
      <c r="BP263" s="34">
        <f>IFERROR(VLOOKUP(B263,'[1]1-BASE'!D$1:DA$65536,57,0),"")</f>
        <v>0</v>
      </c>
      <c r="BQ263" s="34">
        <f>IFERROR(VLOOKUP(B263,'[1]1-BASE'!D$1:DA$65536,60,0),"")</f>
        <v>0</v>
      </c>
      <c r="BR263" s="34">
        <f>IFERROR(VLOOKUP(B263,'[1]1-BASE'!D$1:DA$65536,62,0),"")</f>
        <v>0</v>
      </c>
      <c r="BS263" s="34">
        <f>IFERROR(VLOOKUP(B263,'[1]1-BASE'!D$1:DA$65536,64,0),"")</f>
        <v>0</v>
      </c>
      <c r="BT263" s="34">
        <f>IFERROR(VLOOKUP(B263,'[1]1-BASE'!D$1:DA$65536,66,0),"")</f>
        <v>0</v>
      </c>
      <c r="BU263" s="34">
        <f>IFERROR(VLOOKUP(B263,'[1]1-BASE'!D$1:DA$65536,67,0),"")</f>
        <v>0</v>
      </c>
      <c r="BV263" s="34">
        <f>IFERROR(VLOOKUP(B263,'[1]1-BASE'!D$1:DA$65536,68,0),"")</f>
        <v>15</v>
      </c>
      <c r="BW263" s="34">
        <f>IFERROR(VLOOKUP(B263,'[1]1-BASE'!D$1:DA$65536,69,0),"")</f>
        <v>6</v>
      </c>
      <c r="BX263" s="34">
        <f>IFERROR(VLOOKUP(B263,'[1]1-BASE'!D$1:DA$65536,70,0),"")</f>
        <v>20</v>
      </c>
      <c r="BY263" s="34">
        <f>IFERROR(VLOOKUP(B263,'[1]1-BASE'!D$1:DA$65536,71,0),"")</f>
        <v>6</v>
      </c>
      <c r="BZ263" s="34">
        <f>IFERROR(VLOOKUP(B263,'[1]1-BASE'!D$1:DA$65536,72,0),"")</f>
        <v>6</v>
      </c>
      <c r="CA263" s="34">
        <f>IFERROR(VLOOKUP(B263,'[1]1-BASE'!D$1:DA$65536,73,0),"")</f>
        <v>0</v>
      </c>
      <c r="CB263" s="34">
        <f>IFERROR(VLOOKUP(B263,'[1]1-BASE'!D$1:DA$65536,74,0),"")</f>
        <v>0</v>
      </c>
      <c r="CC263" s="34">
        <f>IFERROR(VLOOKUP(B263,'[1]1-BASE'!D$1:DA$65536,75,0),"")</f>
        <v>0</v>
      </c>
      <c r="CD263" s="34">
        <f>IFERROR(VLOOKUP(B263,'[1]1-BASE'!D$1:DA$65536,82,0),"")</f>
        <v>0</v>
      </c>
    </row>
    <row r="264" spans="1:82" s="35" customFormat="1" ht="75" customHeight="1">
      <c r="A264" s="27"/>
      <c r="B264" s="28" t="s">
        <v>367</v>
      </c>
      <c r="C264" s="29" t="str">
        <f>IFERROR(VLOOKUP(B264,'[1]1-BASE'!D$1:CB$65536,2,0),"")</f>
        <v>304PNM0</v>
      </c>
      <c r="D264" s="29" t="str">
        <f>IFERROR(VLOOKUP(B264,'[1]1-BASE'!D$1:CB$65536,3,0),"")</f>
        <v>YEUN AUTH PANTS</v>
      </c>
      <c r="E264" s="29" t="str">
        <f>IFERROR(VLOOKUP(B264,'[1]1-BASE'!D$1:CB$65536,4,0),"")</f>
        <v>937</v>
      </c>
      <c r="F264" s="29" t="str">
        <f>IFERROR(VLOOKUP(B264,'[1]1-BASE'!D$1:CB$65536,5,0),"")</f>
        <v>BLACK</v>
      </c>
      <c r="G264" s="27" t="str">
        <f>IFERROR(VLOOKUP(B264,'[1]1-BASE'!D$1:CB$65536,15,0),"")</f>
        <v>HIVER 2019</v>
      </c>
      <c r="H264" s="27" t="str">
        <f>IFERROR(VLOOKUP(B264,'[1]1-BASE'!D$1:CB$65536,17,0),"")</f>
        <v>WOMAN</v>
      </c>
      <c r="I264" s="30">
        <f>IFERROR(VLOOKUP(B264,'[1]1-BASE'!D$1:CB$65536,7,0),"")</f>
        <v>45</v>
      </c>
      <c r="J264" s="31">
        <f t="shared" si="8"/>
        <v>22.5</v>
      </c>
      <c r="K264" s="30">
        <f>IFERROR(VLOOKUP(B264,'[1]1-BASE'!D$1:CB$65536,8,0),"")</f>
        <v>0</v>
      </c>
      <c r="L264" s="31">
        <f t="shared" si="9"/>
        <v>0</v>
      </c>
      <c r="M264" s="29" t="str">
        <f>IFERROR(VLOOKUP(B264,'[1]1-BASE'!D$1:CB$65536,18,0),"")</f>
        <v>(vide)</v>
      </c>
      <c r="N264" s="32" t="str">
        <f>IFERROR(VLOOKUP(B264,'[1]1-BASE'!D$1:CB$65536,19,0),"")</f>
        <v>PCS</v>
      </c>
      <c r="O264" s="32">
        <f>IFERROR(VLOOKUP(B264,'[1]1-BASE'!D$1:CB$65536,20,0),"")</f>
        <v>24</v>
      </c>
      <c r="P264" s="33">
        <f>IFERROR(VLOOKUP(B264,'[1]1-BASE'!D$1:CB$65536,21,0),"")</f>
        <v>24</v>
      </c>
      <c r="Q264" s="34">
        <f>IFERROR(VLOOKUP(B264,'[1]1-BASE'!D$1:DA$65536,22,0),"")</f>
        <v>0</v>
      </c>
      <c r="R264" s="34">
        <f>IFERROR(VLOOKUP(B264,'[1]1-BASE'!D$1:DA$65536,23,0),"")</f>
        <v>0</v>
      </c>
      <c r="S264" s="34">
        <f>IFERROR(VLOOKUP(B264,'[1]1-BASE'!D$1:DA$65536,24,0),"")</f>
        <v>0</v>
      </c>
      <c r="T264" s="34">
        <f>IFERROR(VLOOKUP(B264,'[1]1-BASE'!D$1:DA$65536,25,0),"")</f>
        <v>0</v>
      </c>
      <c r="U264" s="34">
        <f>IFERROR(VLOOKUP(B264,'[1]1-BASE'!D$1:DA$65536,26,0),"")</f>
        <v>0</v>
      </c>
      <c r="V264" s="34">
        <f>IFERROR(VLOOKUP(B264,'[1]1-BASE'!D$1:DA$65536,27,0),"")</f>
        <v>0</v>
      </c>
      <c r="W264" s="34">
        <f>IFERROR(VLOOKUP(B264,'[1]1-BASE'!D$1:DA$65536,28,0),"")</f>
        <v>0</v>
      </c>
      <c r="X264" s="34">
        <f>IFERROR(VLOOKUP(B264,'[1]1-BASE'!D$1:DA$65536,29,0),"")</f>
        <v>0</v>
      </c>
      <c r="Y264" s="34">
        <f>IFERROR(VLOOKUP(B264,'[1]1-BASE'!D$1:DA$65536,30,0),"")</f>
        <v>0</v>
      </c>
      <c r="Z264" s="34">
        <f>IFERROR(VLOOKUP(B264,'[1]1-BASE'!D$1:DA$65536,31,0),"")</f>
        <v>0</v>
      </c>
      <c r="AA264" s="34">
        <f>IFERROR(VLOOKUP(B264,'[1]1-BASE'!D$1:DA$65536,32,0),"")</f>
        <v>0</v>
      </c>
      <c r="AB264" s="34">
        <f>IFERROR(VLOOKUP(B264,'[1]1-BASE'!D$1:DA$65536,33,0),"")</f>
        <v>0</v>
      </c>
      <c r="AC264" s="34">
        <f>IFERROR(VLOOKUP(B264,'[1]1-BASE'!D$1:DA$65536,34,0),"")</f>
        <v>0</v>
      </c>
      <c r="AD264" s="34">
        <f>IFERROR(VLOOKUP(B264,'[1]1-BASE'!D$1:DA$65536,35,0),"")</f>
        <v>0</v>
      </c>
      <c r="AE264" s="34">
        <f>IFERROR(VLOOKUP(B264,'[1]1-BASE'!D$1:DA$65536,36,0),"")</f>
        <v>0</v>
      </c>
      <c r="AF264" s="34">
        <f>IFERROR(VLOOKUP(B264,'[1]1-BASE'!D$1:DA$65536,37,0),"")</f>
        <v>0</v>
      </c>
      <c r="AG264" s="34">
        <f>IFERROR(VLOOKUP(B264,'[1]1-BASE'!D$1:DA$65536,38,0),"")</f>
        <v>0</v>
      </c>
      <c r="AH264" s="34">
        <f>IFERROR(VLOOKUP(B264,'[1]1-BASE'!D$1:DA$65536,39,0),"")</f>
        <v>0</v>
      </c>
      <c r="AI264" s="34">
        <f>IFERROR(VLOOKUP(B264,'[1]1-BASE'!D$1:DA$65536,40,0),"")</f>
        <v>0</v>
      </c>
      <c r="AJ264" s="34">
        <f>IFERROR(VLOOKUP(B264,'[1]1-BASE'!D$1:DA$65536,41,0),"")</f>
        <v>0</v>
      </c>
      <c r="AK264" s="34">
        <f>IFERROR(VLOOKUP(B264,'[1]1-BASE'!D$1:DA$65536,42,0),"")</f>
        <v>0</v>
      </c>
      <c r="AL264" s="34">
        <f>IFERROR(VLOOKUP(B264,'[1]1-BASE'!D$1:DA$65536,43,0),"")</f>
        <v>0</v>
      </c>
      <c r="AM264" s="34">
        <f>IFERROR(VLOOKUP(B264,'[1]1-BASE'!D$1:DA$65536,44,0),"")</f>
        <v>0</v>
      </c>
      <c r="AN264" s="34">
        <f>IFERROR(VLOOKUP(B264,'[1]1-BASE'!D$1:DA$65536,45,0),"")</f>
        <v>0</v>
      </c>
      <c r="AO264" s="34">
        <f>IFERROR(VLOOKUP(B264,'[1]1-BASE'!D$1:DA$65536,46,0),"")</f>
        <v>0</v>
      </c>
      <c r="AP264" s="34">
        <f>IFERROR(VLOOKUP(B264,'[1]1-BASE'!D$1:DA$65536,47,0),"")</f>
        <v>0</v>
      </c>
      <c r="AQ264" s="34">
        <f>IFERROR(VLOOKUP(B264,'[1]1-BASE'!D$1:DA$65536,48,0),"")</f>
        <v>0</v>
      </c>
      <c r="AR264" s="34">
        <f>IFERROR(VLOOKUP(B264,'[1]1-BASE'!D$1:DA$65536,49,0),"")</f>
        <v>0</v>
      </c>
      <c r="AS264" s="34">
        <f>IFERROR(VLOOKUP(B264,'[1]1-BASE'!D$1:DA$65536,50,0),"")</f>
        <v>0</v>
      </c>
      <c r="AT264" s="34">
        <f>IFERROR(VLOOKUP(B264,'[1]1-BASE'!D$1:DA$65536,51,0),"")</f>
        <v>0</v>
      </c>
      <c r="AU264" s="34">
        <f>IFERROR(VLOOKUP(B264,'[1]1-BASE'!D$1:DA$65536,52,0),"")</f>
        <v>0</v>
      </c>
      <c r="AV264" s="34">
        <f>IFERROR(VLOOKUP(B264,'[1]1-BASE'!D$1:DA$65536,53,0),"")</f>
        <v>0</v>
      </c>
      <c r="AW264" s="34">
        <f>IFERROR(VLOOKUP(B264,'[1]1-BASE'!D$1:DA$65536,54,0),"")</f>
        <v>0</v>
      </c>
      <c r="AX264" s="34">
        <f>IFERROR(VLOOKUP(B264,'[1]1-BASE'!D$1:DA$65536,55,0),"")</f>
        <v>0</v>
      </c>
      <c r="AY264" s="34">
        <f>IFERROR(VLOOKUP(B264,'[1]1-BASE'!D$1:DA$65536,87,0),"")</f>
        <v>0</v>
      </c>
      <c r="AZ264" s="34">
        <f>IFERROR(VLOOKUP(B264,'[1]1-BASE'!D$1:DA$65536,86,0),"")</f>
        <v>0</v>
      </c>
      <c r="BA264" s="34">
        <f>IFERROR(VLOOKUP(B264,'[1]1-BASE'!D$1:DA$65536,76,0),"")</f>
        <v>0</v>
      </c>
      <c r="BB264" s="34">
        <f>IFERROR(VLOOKUP(B264,'[1]1-BASE'!D$1:DA$65536,77,0),"")</f>
        <v>0</v>
      </c>
      <c r="BC264" s="34">
        <f>IFERROR(VLOOKUP(B264,'[1]1-BASE'!D$1:DA$65536,78,0),"")</f>
        <v>0</v>
      </c>
      <c r="BD264" s="34">
        <f>IFERROR(VLOOKUP(B264,'[1]1-BASE'!D$1:DA$65536,79,0),"")</f>
        <v>0</v>
      </c>
      <c r="BE264" s="34">
        <f>IFERROR(VLOOKUP(B264,'[1]1-BASE'!D$1:DA$65536,80,0),"")</f>
        <v>0</v>
      </c>
      <c r="BF264" s="34">
        <f>IFERROR(VLOOKUP(B264,'[1]1-BASE'!D$1:DA$65536,83,0),"")</f>
        <v>0</v>
      </c>
      <c r="BG264" s="34">
        <f>IFERROR(VLOOKUP(B264,'[1]1-BASE'!D$1:DA$65536,84,0),"")</f>
        <v>0</v>
      </c>
      <c r="BH264" s="34">
        <f>IFERROR(VLOOKUP(B264,'[1]1-BASE'!D$1:DA$65536,81,0),"")</f>
        <v>0</v>
      </c>
      <c r="BI264" s="34">
        <f>IFERROR(VLOOKUP(B264,'[1]1-BASE'!D$1:DA$65536,85,0),"")</f>
        <v>0</v>
      </c>
      <c r="BJ264" s="34">
        <f>IFERROR(VLOOKUP(B264,'[1]1-BASE'!D$1:DA$65536,56,0),"")</f>
        <v>0</v>
      </c>
      <c r="BK264" s="34">
        <f>IFERROR(VLOOKUP(B264,'[1]1-BASE'!D$1:DA$65536,58,0),"")</f>
        <v>0</v>
      </c>
      <c r="BL264" s="34">
        <f>IFERROR(VLOOKUP(B264,'[1]1-BASE'!D$1:DA$65536,59,0),"")</f>
        <v>0</v>
      </c>
      <c r="BM264" s="34">
        <f>IFERROR(VLOOKUP(B264,'[1]1-BASE'!D$1:DA$65536,61,0),"")</f>
        <v>0</v>
      </c>
      <c r="BN264" s="34">
        <f>IFERROR(VLOOKUP(B264,'[1]1-BASE'!D$1:DA$65536,63,0),"")</f>
        <v>0</v>
      </c>
      <c r="BO264" s="34">
        <f>IFERROR(VLOOKUP(B264,'[1]1-BASE'!D$1:DA$65536,65,0),"")</f>
        <v>0</v>
      </c>
      <c r="BP264" s="34">
        <f>IFERROR(VLOOKUP(B264,'[1]1-BASE'!D$1:DA$65536,57,0),"")</f>
        <v>0</v>
      </c>
      <c r="BQ264" s="34">
        <f>IFERROR(VLOOKUP(B264,'[1]1-BASE'!D$1:DA$65536,60,0),"")</f>
        <v>0</v>
      </c>
      <c r="BR264" s="34">
        <f>IFERROR(VLOOKUP(B264,'[1]1-BASE'!D$1:DA$65536,62,0),"")</f>
        <v>0</v>
      </c>
      <c r="BS264" s="34">
        <f>IFERROR(VLOOKUP(B264,'[1]1-BASE'!D$1:DA$65536,64,0),"")</f>
        <v>0</v>
      </c>
      <c r="BT264" s="34">
        <f>IFERROR(VLOOKUP(B264,'[1]1-BASE'!D$1:DA$65536,66,0),"")</f>
        <v>0</v>
      </c>
      <c r="BU264" s="34">
        <f>IFERROR(VLOOKUP(B264,'[1]1-BASE'!D$1:DA$65536,67,0),"")</f>
        <v>0</v>
      </c>
      <c r="BV264" s="34">
        <f>IFERROR(VLOOKUP(B264,'[1]1-BASE'!D$1:DA$65536,68,0),"")</f>
        <v>19</v>
      </c>
      <c r="BW264" s="34">
        <f>IFERROR(VLOOKUP(B264,'[1]1-BASE'!D$1:DA$65536,69,0),"")</f>
        <v>4</v>
      </c>
      <c r="BX264" s="34">
        <f>IFERROR(VLOOKUP(B264,'[1]1-BASE'!D$1:DA$65536,70,0),"")</f>
        <v>0</v>
      </c>
      <c r="BY264" s="34">
        <f>IFERROR(VLOOKUP(B264,'[1]1-BASE'!D$1:DA$65536,71,0),"")</f>
        <v>1</v>
      </c>
      <c r="BZ264" s="34">
        <f>IFERROR(VLOOKUP(B264,'[1]1-BASE'!D$1:DA$65536,72,0),"")</f>
        <v>0</v>
      </c>
      <c r="CA264" s="34">
        <f>IFERROR(VLOOKUP(B264,'[1]1-BASE'!D$1:DA$65536,73,0),"")</f>
        <v>0</v>
      </c>
      <c r="CB264" s="34">
        <f>IFERROR(VLOOKUP(B264,'[1]1-BASE'!D$1:DA$65536,74,0),"")</f>
        <v>0</v>
      </c>
      <c r="CC264" s="34">
        <f>IFERROR(VLOOKUP(B264,'[1]1-BASE'!D$1:DA$65536,75,0),"")</f>
        <v>0</v>
      </c>
      <c r="CD264" s="34">
        <f>IFERROR(VLOOKUP(B264,'[1]1-BASE'!D$1:DA$65536,82,0),"")</f>
        <v>0</v>
      </c>
    </row>
    <row r="265" spans="1:82" s="35" customFormat="1" ht="75" customHeight="1">
      <c r="A265" s="27"/>
      <c r="B265" s="28" t="s">
        <v>368</v>
      </c>
      <c r="C265" s="29" t="str">
        <f>IFERROR(VLOOKUP(B265,'[1]1-BASE'!D$1:CB$65536,2,0),"")</f>
        <v>304PNM0</v>
      </c>
      <c r="D265" s="29" t="str">
        <f>IFERROR(VLOOKUP(B265,'[1]1-BASE'!D$1:CB$65536,3,0),"")</f>
        <v>YEUN AUTH PANTS</v>
      </c>
      <c r="E265" s="29" t="str">
        <f>IFERROR(VLOOKUP(B265,'[1]1-BASE'!D$1:CB$65536,4,0),"")</f>
        <v>945</v>
      </c>
      <c r="F265" s="29" t="str">
        <f>IFERROR(VLOOKUP(B265,'[1]1-BASE'!D$1:CB$65536,5,0),"")</f>
        <v>BLACK</v>
      </c>
      <c r="G265" s="27" t="str">
        <f>IFERROR(VLOOKUP(B265,'[1]1-BASE'!D$1:CB$65536,15,0),"")</f>
        <v>HIVER 2019</v>
      </c>
      <c r="H265" s="27" t="str">
        <f>IFERROR(VLOOKUP(B265,'[1]1-BASE'!D$1:CB$65536,17,0),"")</f>
        <v>WOMAN</v>
      </c>
      <c r="I265" s="30">
        <f>IFERROR(VLOOKUP(B265,'[1]1-BASE'!D$1:CB$65536,7,0),"")</f>
        <v>45</v>
      </c>
      <c r="J265" s="31">
        <f t="shared" si="8"/>
        <v>22.5</v>
      </c>
      <c r="K265" s="30">
        <f>IFERROR(VLOOKUP(B265,'[1]1-BASE'!D$1:CB$65536,8,0),"")</f>
        <v>0</v>
      </c>
      <c r="L265" s="31">
        <f t="shared" si="9"/>
        <v>0</v>
      </c>
      <c r="M265" s="29" t="str">
        <f>IFERROR(VLOOKUP(B265,'[1]1-BASE'!D$1:CB$65536,18,0),"")</f>
        <v>(vide)</v>
      </c>
      <c r="N265" s="32" t="str">
        <f>IFERROR(VLOOKUP(B265,'[1]1-BASE'!D$1:CB$65536,19,0),"")</f>
        <v>PCS</v>
      </c>
      <c r="O265" s="32">
        <f>IFERROR(VLOOKUP(B265,'[1]1-BASE'!D$1:CB$65536,20,0),"")</f>
        <v>21</v>
      </c>
      <c r="P265" s="33">
        <f>IFERROR(VLOOKUP(B265,'[1]1-BASE'!D$1:CB$65536,21,0),"")</f>
        <v>21</v>
      </c>
      <c r="Q265" s="34">
        <f>IFERROR(VLOOKUP(B265,'[1]1-BASE'!D$1:DA$65536,22,0),"")</f>
        <v>0</v>
      </c>
      <c r="R265" s="34">
        <f>IFERROR(VLOOKUP(B265,'[1]1-BASE'!D$1:DA$65536,23,0),"")</f>
        <v>0</v>
      </c>
      <c r="S265" s="34">
        <f>IFERROR(VLOOKUP(B265,'[1]1-BASE'!D$1:DA$65536,24,0),"")</f>
        <v>0</v>
      </c>
      <c r="T265" s="34">
        <f>IFERROR(VLOOKUP(B265,'[1]1-BASE'!D$1:DA$65536,25,0),"")</f>
        <v>0</v>
      </c>
      <c r="U265" s="34">
        <f>IFERROR(VLOOKUP(B265,'[1]1-BASE'!D$1:DA$65536,26,0),"")</f>
        <v>0</v>
      </c>
      <c r="V265" s="34">
        <f>IFERROR(VLOOKUP(B265,'[1]1-BASE'!D$1:DA$65536,27,0),"")</f>
        <v>0</v>
      </c>
      <c r="W265" s="34">
        <f>IFERROR(VLOOKUP(B265,'[1]1-BASE'!D$1:DA$65536,28,0),"")</f>
        <v>0</v>
      </c>
      <c r="X265" s="34">
        <f>IFERROR(VLOOKUP(B265,'[1]1-BASE'!D$1:DA$65536,29,0),"")</f>
        <v>0</v>
      </c>
      <c r="Y265" s="34">
        <f>IFERROR(VLOOKUP(B265,'[1]1-BASE'!D$1:DA$65536,30,0),"")</f>
        <v>0</v>
      </c>
      <c r="Z265" s="34">
        <f>IFERROR(VLOOKUP(B265,'[1]1-BASE'!D$1:DA$65536,31,0),"")</f>
        <v>0</v>
      </c>
      <c r="AA265" s="34">
        <f>IFERROR(VLOOKUP(B265,'[1]1-BASE'!D$1:DA$65536,32,0),"")</f>
        <v>0</v>
      </c>
      <c r="AB265" s="34">
        <f>IFERROR(VLOOKUP(B265,'[1]1-BASE'!D$1:DA$65536,33,0),"")</f>
        <v>0</v>
      </c>
      <c r="AC265" s="34">
        <f>IFERROR(VLOOKUP(B265,'[1]1-BASE'!D$1:DA$65536,34,0),"")</f>
        <v>0</v>
      </c>
      <c r="AD265" s="34">
        <f>IFERROR(VLOOKUP(B265,'[1]1-BASE'!D$1:DA$65536,35,0),"")</f>
        <v>0</v>
      </c>
      <c r="AE265" s="34">
        <f>IFERROR(VLOOKUP(B265,'[1]1-BASE'!D$1:DA$65536,36,0),"")</f>
        <v>0</v>
      </c>
      <c r="AF265" s="34">
        <f>IFERROR(VLOOKUP(B265,'[1]1-BASE'!D$1:DA$65536,37,0),"")</f>
        <v>0</v>
      </c>
      <c r="AG265" s="34">
        <f>IFERROR(VLOOKUP(B265,'[1]1-BASE'!D$1:DA$65536,38,0),"")</f>
        <v>0</v>
      </c>
      <c r="AH265" s="34">
        <f>IFERROR(VLOOKUP(B265,'[1]1-BASE'!D$1:DA$65536,39,0),"")</f>
        <v>0</v>
      </c>
      <c r="AI265" s="34">
        <f>IFERROR(VLOOKUP(B265,'[1]1-BASE'!D$1:DA$65536,40,0),"")</f>
        <v>0</v>
      </c>
      <c r="AJ265" s="34">
        <f>IFERROR(VLOOKUP(B265,'[1]1-BASE'!D$1:DA$65536,41,0),"")</f>
        <v>0</v>
      </c>
      <c r="AK265" s="34">
        <f>IFERROR(VLOOKUP(B265,'[1]1-BASE'!D$1:DA$65536,42,0),"")</f>
        <v>0</v>
      </c>
      <c r="AL265" s="34">
        <f>IFERROR(VLOOKUP(B265,'[1]1-BASE'!D$1:DA$65536,43,0),"")</f>
        <v>0</v>
      </c>
      <c r="AM265" s="34">
        <f>IFERROR(VLOOKUP(B265,'[1]1-BASE'!D$1:DA$65536,44,0),"")</f>
        <v>0</v>
      </c>
      <c r="AN265" s="34">
        <f>IFERROR(VLOOKUP(B265,'[1]1-BASE'!D$1:DA$65536,45,0),"")</f>
        <v>0</v>
      </c>
      <c r="AO265" s="34">
        <f>IFERROR(VLOOKUP(B265,'[1]1-BASE'!D$1:DA$65536,46,0),"")</f>
        <v>0</v>
      </c>
      <c r="AP265" s="34">
        <f>IFERROR(VLOOKUP(B265,'[1]1-BASE'!D$1:DA$65536,47,0),"")</f>
        <v>0</v>
      </c>
      <c r="AQ265" s="34">
        <f>IFERROR(VLOOKUP(B265,'[1]1-BASE'!D$1:DA$65536,48,0),"")</f>
        <v>0</v>
      </c>
      <c r="AR265" s="34">
        <f>IFERROR(VLOOKUP(B265,'[1]1-BASE'!D$1:DA$65536,49,0),"")</f>
        <v>0</v>
      </c>
      <c r="AS265" s="34">
        <f>IFERROR(VLOOKUP(B265,'[1]1-BASE'!D$1:DA$65536,50,0),"")</f>
        <v>0</v>
      </c>
      <c r="AT265" s="34">
        <f>IFERROR(VLOOKUP(B265,'[1]1-BASE'!D$1:DA$65536,51,0),"")</f>
        <v>0</v>
      </c>
      <c r="AU265" s="34">
        <f>IFERROR(VLOOKUP(B265,'[1]1-BASE'!D$1:DA$65536,52,0),"")</f>
        <v>0</v>
      </c>
      <c r="AV265" s="34">
        <f>IFERROR(VLOOKUP(B265,'[1]1-BASE'!D$1:DA$65536,53,0),"")</f>
        <v>0</v>
      </c>
      <c r="AW265" s="34">
        <f>IFERROR(VLOOKUP(B265,'[1]1-BASE'!D$1:DA$65536,54,0),"")</f>
        <v>0</v>
      </c>
      <c r="AX265" s="34">
        <f>IFERROR(VLOOKUP(B265,'[1]1-BASE'!D$1:DA$65536,55,0),"")</f>
        <v>0</v>
      </c>
      <c r="AY265" s="34">
        <f>IFERROR(VLOOKUP(B265,'[1]1-BASE'!D$1:DA$65536,87,0),"")</f>
        <v>0</v>
      </c>
      <c r="AZ265" s="34">
        <f>IFERROR(VLOOKUP(B265,'[1]1-BASE'!D$1:DA$65536,86,0),"")</f>
        <v>0</v>
      </c>
      <c r="BA265" s="34">
        <f>IFERROR(VLOOKUP(B265,'[1]1-BASE'!D$1:DA$65536,76,0),"")</f>
        <v>0</v>
      </c>
      <c r="BB265" s="34">
        <f>IFERROR(VLOOKUP(B265,'[1]1-BASE'!D$1:DA$65536,77,0),"")</f>
        <v>0</v>
      </c>
      <c r="BC265" s="34">
        <f>IFERROR(VLOOKUP(B265,'[1]1-BASE'!D$1:DA$65536,78,0),"")</f>
        <v>0</v>
      </c>
      <c r="BD265" s="34">
        <f>IFERROR(VLOOKUP(B265,'[1]1-BASE'!D$1:DA$65536,79,0),"")</f>
        <v>0</v>
      </c>
      <c r="BE265" s="34">
        <f>IFERROR(VLOOKUP(B265,'[1]1-BASE'!D$1:DA$65536,80,0),"")</f>
        <v>0</v>
      </c>
      <c r="BF265" s="34">
        <f>IFERROR(VLOOKUP(B265,'[1]1-BASE'!D$1:DA$65536,83,0),"")</f>
        <v>0</v>
      </c>
      <c r="BG265" s="34">
        <f>IFERROR(VLOOKUP(B265,'[1]1-BASE'!D$1:DA$65536,84,0),"")</f>
        <v>0</v>
      </c>
      <c r="BH265" s="34">
        <f>IFERROR(VLOOKUP(B265,'[1]1-BASE'!D$1:DA$65536,81,0),"")</f>
        <v>0</v>
      </c>
      <c r="BI265" s="34">
        <f>IFERROR(VLOOKUP(B265,'[1]1-BASE'!D$1:DA$65536,85,0),"")</f>
        <v>0</v>
      </c>
      <c r="BJ265" s="34">
        <f>IFERROR(VLOOKUP(B265,'[1]1-BASE'!D$1:DA$65536,56,0),"")</f>
        <v>0</v>
      </c>
      <c r="BK265" s="34">
        <f>IFERROR(VLOOKUP(B265,'[1]1-BASE'!D$1:DA$65536,58,0),"")</f>
        <v>0</v>
      </c>
      <c r="BL265" s="34">
        <f>IFERROR(VLOOKUP(B265,'[1]1-BASE'!D$1:DA$65536,59,0),"")</f>
        <v>0</v>
      </c>
      <c r="BM265" s="34">
        <f>IFERROR(VLOOKUP(B265,'[1]1-BASE'!D$1:DA$65536,61,0),"")</f>
        <v>0</v>
      </c>
      <c r="BN265" s="34">
        <f>IFERROR(VLOOKUP(B265,'[1]1-BASE'!D$1:DA$65536,63,0),"")</f>
        <v>0</v>
      </c>
      <c r="BO265" s="34">
        <f>IFERROR(VLOOKUP(B265,'[1]1-BASE'!D$1:DA$65536,65,0),"")</f>
        <v>0</v>
      </c>
      <c r="BP265" s="34">
        <f>IFERROR(VLOOKUP(B265,'[1]1-BASE'!D$1:DA$65536,57,0),"")</f>
        <v>0</v>
      </c>
      <c r="BQ265" s="34">
        <f>IFERROR(VLOOKUP(B265,'[1]1-BASE'!D$1:DA$65536,60,0),"")</f>
        <v>0</v>
      </c>
      <c r="BR265" s="34">
        <f>IFERROR(VLOOKUP(B265,'[1]1-BASE'!D$1:DA$65536,62,0),"")</f>
        <v>0</v>
      </c>
      <c r="BS265" s="34">
        <f>IFERROR(VLOOKUP(B265,'[1]1-BASE'!D$1:DA$65536,64,0),"")</f>
        <v>0</v>
      </c>
      <c r="BT265" s="34">
        <f>IFERROR(VLOOKUP(B265,'[1]1-BASE'!D$1:DA$65536,66,0),"")</f>
        <v>0</v>
      </c>
      <c r="BU265" s="34">
        <f>IFERROR(VLOOKUP(B265,'[1]1-BASE'!D$1:DA$65536,67,0),"")</f>
        <v>0</v>
      </c>
      <c r="BV265" s="34">
        <f>IFERROR(VLOOKUP(B265,'[1]1-BASE'!D$1:DA$65536,68,0),"")</f>
        <v>3</v>
      </c>
      <c r="BW265" s="34">
        <f>IFERROR(VLOOKUP(B265,'[1]1-BASE'!D$1:DA$65536,69,0),"")</f>
        <v>1</v>
      </c>
      <c r="BX265" s="34">
        <f>IFERROR(VLOOKUP(B265,'[1]1-BASE'!D$1:DA$65536,70,0),"")</f>
        <v>9</v>
      </c>
      <c r="BY265" s="34">
        <f>IFERROR(VLOOKUP(B265,'[1]1-BASE'!D$1:DA$65536,71,0),"")</f>
        <v>4</v>
      </c>
      <c r="BZ265" s="34">
        <f>IFERROR(VLOOKUP(B265,'[1]1-BASE'!D$1:DA$65536,72,0),"")</f>
        <v>4</v>
      </c>
      <c r="CA265" s="34">
        <f>IFERROR(VLOOKUP(B265,'[1]1-BASE'!D$1:DA$65536,73,0),"")</f>
        <v>0</v>
      </c>
      <c r="CB265" s="34">
        <f>IFERROR(VLOOKUP(B265,'[1]1-BASE'!D$1:DA$65536,74,0),"")</f>
        <v>0</v>
      </c>
      <c r="CC265" s="34">
        <f>IFERROR(VLOOKUP(B265,'[1]1-BASE'!D$1:DA$65536,75,0),"")</f>
        <v>0</v>
      </c>
      <c r="CD265" s="34">
        <f>IFERROR(VLOOKUP(B265,'[1]1-BASE'!D$1:DA$65536,82,0),"")</f>
        <v>0</v>
      </c>
    </row>
    <row r="266" spans="1:82" s="35" customFormat="1" ht="75" customHeight="1">
      <c r="A266" s="27"/>
      <c r="B266" s="28" t="s">
        <v>369</v>
      </c>
      <c r="C266" s="29" t="str">
        <f>IFERROR(VLOOKUP(B266,'[1]1-BASE'!D$1:CB$65536,2,0),"")</f>
        <v>304PNW0</v>
      </c>
      <c r="D266" s="29" t="str">
        <f>IFERROR(VLOOKUP(B266,'[1]1-BASE'!D$1:CB$65536,3,0),"")</f>
        <v>IVONE AUTH SWEAT</v>
      </c>
      <c r="E266" s="29" t="str">
        <f>IFERROR(VLOOKUP(B266,'[1]1-BASE'!D$1:CB$65536,4,0),"")</f>
        <v>936</v>
      </c>
      <c r="F266" s="29" t="str">
        <f>IFERROR(VLOOKUP(B266,'[1]1-BASE'!D$1:CB$65536,5,0),"")</f>
        <v>BLUE NAVY/WHITE</v>
      </c>
      <c r="G266" s="27" t="str">
        <f>IFERROR(VLOOKUP(B266,'[1]1-BASE'!D$1:CB$65536,15,0),"")</f>
        <v>ETE 2019</v>
      </c>
      <c r="H266" s="27" t="str">
        <f>IFERROR(VLOOKUP(B266,'[1]1-BASE'!D$1:CB$65536,17,0),"")</f>
        <v>MAN</v>
      </c>
      <c r="I266" s="30">
        <f>IFERROR(VLOOKUP(B266,'[1]1-BASE'!D$1:CB$65536,7,0),"")</f>
        <v>55</v>
      </c>
      <c r="J266" s="31">
        <f t="shared" si="8"/>
        <v>27.5</v>
      </c>
      <c r="K266" s="30">
        <f>IFERROR(VLOOKUP(B266,'[1]1-BASE'!D$1:CB$65536,8,0),"")</f>
        <v>0</v>
      </c>
      <c r="L266" s="31">
        <f t="shared" si="9"/>
        <v>0</v>
      </c>
      <c r="M266" s="29" t="str">
        <f>IFERROR(VLOOKUP(B266,'[1]1-BASE'!D$1:CB$65536,18,0),"")</f>
        <v>(vide)</v>
      </c>
      <c r="N266" s="32" t="str">
        <f>IFERROR(VLOOKUP(B266,'[1]1-BASE'!D$1:CB$65536,19,0),"")</f>
        <v>PCS</v>
      </c>
      <c r="O266" s="32">
        <f>IFERROR(VLOOKUP(B266,'[1]1-BASE'!D$1:CB$65536,20,0),"")</f>
        <v>102</v>
      </c>
      <c r="P266" s="33">
        <f>IFERROR(VLOOKUP(B266,'[1]1-BASE'!D$1:CB$65536,21,0),"")</f>
        <v>102</v>
      </c>
      <c r="Q266" s="34">
        <f>IFERROR(VLOOKUP(B266,'[1]1-BASE'!D$1:DA$65536,22,0),"")</f>
        <v>0</v>
      </c>
      <c r="R266" s="34">
        <f>IFERROR(VLOOKUP(B266,'[1]1-BASE'!D$1:DA$65536,23,0),"")</f>
        <v>0</v>
      </c>
      <c r="S266" s="34">
        <f>IFERROR(VLOOKUP(B266,'[1]1-BASE'!D$1:DA$65536,24,0),"")</f>
        <v>0</v>
      </c>
      <c r="T266" s="34">
        <f>IFERROR(VLOOKUP(B266,'[1]1-BASE'!D$1:DA$65536,25,0),"")</f>
        <v>0</v>
      </c>
      <c r="U266" s="34">
        <f>IFERROR(VLOOKUP(B266,'[1]1-BASE'!D$1:DA$65536,26,0),"")</f>
        <v>0</v>
      </c>
      <c r="V266" s="34">
        <f>IFERROR(VLOOKUP(B266,'[1]1-BASE'!D$1:DA$65536,27,0),"")</f>
        <v>0</v>
      </c>
      <c r="W266" s="34">
        <f>IFERROR(VLOOKUP(B266,'[1]1-BASE'!D$1:DA$65536,28,0),"")</f>
        <v>0</v>
      </c>
      <c r="X266" s="34">
        <f>IFERROR(VLOOKUP(B266,'[1]1-BASE'!D$1:DA$65536,29,0),"")</f>
        <v>0</v>
      </c>
      <c r="Y266" s="34">
        <f>IFERROR(VLOOKUP(B266,'[1]1-BASE'!D$1:DA$65536,30,0),"")</f>
        <v>0</v>
      </c>
      <c r="Z266" s="34">
        <f>IFERROR(VLOOKUP(B266,'[1]1-BASE'!D$1:DA$65536,31,0),"")</f>
        <v>0</v>
      </c>
      <c r="AA266" s="34">
        <f>IFERROR(VLOOKUP(B266,'[1]1-BASE'!D$1:DA$65536,32,0),"")</f>
        <v>0</v>
      </c>
      <c r="AB266" s="34">
        <f>IFERROR(VLOOKUP(B266,'[1]1-BASE'!D$1:DA$65536,33,0),"")</f>
        <v>0</v>
      </c>
      <c r="AC266" s="34">
        <f>IFERROR(VLOOKUP(B266,'[1]1-BASE'!D$1:DA$65536,34,0),"")</f>
        <v>0</v>
      </c>
      <c r="AD266" s="34">
        <f>IFERROR(VLOOKUP(B266,'[1]1-BASE'!D$1:DA$65536,35,0),"")</f>
        <v>0</v>
      </c>
      <c r="AE266" s="34">
        <f>IFERROR(VLOOKUP(B266,'[1]1-BASE'!D$1:DA$65536,36,0),"")</f>
        <v>0</v>
      </c>
      <c r="AF266" s="34">
        <f>IFERROR(VLOOKUP(B266,'[1]1-BASE'!D$1:DA$65536,37,0),"")</f>
        <v>0</v>
      </c>
      <c r="AG266" s="34">
        <f>IFERROR(VLOOKUP(B266,'[1]1-BASE'!D$1:DA$65536,38,0),"")</f>
        <v>0</v>
      </c>
      <c r="AH266" s="34">
        <f>IFERROR(VLOOKUP(B266,'[1]1-BASE'!D$1:DA$65536,39,0),"")</f>
        <v>0</v>
      </c>
      <c r="AI266" s="34">
        <f>IFERROR(VLOOKUP(B266,'[1]1-BASE'!D$1:DA$65536,40,0),"")</f>
        <v>0</v>
      </c>
      <c r="AJ266" s="34">
        <f>IFERROR(VLOOKUP(B266,'[1]1-BASE'!D$1:DA$65536,41,0),"")</f>
        <v>0</v>
      </c>
      <c r="AK266" s="34">
        <f>IFERROR(VLOOKUP(B266,'[1]1-BASE'!D$1:DA$65536,42,0),"")</f>
        <v>0</v>
      </c>
      <c r="AL266" s="34">
        <f>IFERROR(VLOOKUP(B266,'[1]1-BASE'!D$1:DA$65536,43,0),"")</f>
        <v>0</v>
      </c>
      <c r="AM266" s="34">
        <f>IFERROR(VLOOKUP(B266,'[1]1-BASE'!D$1:DA$65536,44,0),"")</f>
        <v>0</v>
      </c>
      <c r="AN266" s="34">
        <f>IFERROR(VLOOKUP(B266,'[1]1-BASE'!D$1:DA$65536,45,0),"")</f>
        <v>0</v>
      </c>
      <c r="AO266" s="34">
        <f>IFERROR(VLOOKUP(B266,'[1]1-BASE'!D$1:DA$65536,46,0),"")</f>
        <v>0</v>
      </c>
      <c r="AP266" s="34">
        <f>IFERROR(VLOOKUP(B266,'[1]1-BASE'!D$1:DA$65536,47,0),"")</f>
        <v>0</v>
      </c>
      <c r="AQ266" s="34">
        <f>IFERROR(VLOOKUP(B266,'[1]1-BASE'!D$1:DA$65536,48,0),"")</f>
        <v>0</v>
      </c>
      <c r="AR266" s="34">
        <f>IFERROR(VLOOKUP(B266,'[1]1-BASE'!D$1:DA$65536,49,0),"")</f>
        <v>0</v>
      </c>
      <c r="AS266" s="34">
        <f>IFERROR(VLOOKUP(B266,'[1]1-BASE'!D$1:DA$65536,50,0),"")</f>
        <v>0</v>
      </c>
      <c r="AT266" s="34">
        <f>IFERROR(VLOOKUP(B266,'[1]1-BASE'!D$1:DA$65536,51,0),"")</f>
        <v>0</v>
      </c>
      <c r="AU266" s="34">
        <f>IFERROR(VLOOKUP(B266,'[1]1-BASE'!D$1:DA$65536,52,0),"")</f>
        <v>0</v>
      </c>
      <c r="AV266" s="34">
        <f>IFERROR(VLOOKUP(B266,'[1]1-BASE'!D$1:DA$65536,53,0),"")</f>
        <v>0</v>
      </c>
      <c r="AW266" s="34">
        <f>IFERROR(VLOOKUP(B266,'[1]1-BASE'!D$1:DA$65536,54,0),"")</f>
        <v>0</v>
      </c>
      <c r="AX266" s="34">
        <f>IFERROR(VLOOKUP(B266,'[1]1-BASE'!D$1:DA$65536,55,0),"")</f>
        <v>0</v>
      </c>
      <c r="AY266" s="34">
        <f>IFERROR(VLOOKUP(B266,'[1]1-BASE'!D$1:DA$65536,87,0),"")</f>
        <v>0</v>
      </c>
      <c r="AZ266" s="34">
        <f>IFERROR(VLOOKUP(B266,'[1]1-BASE'!D$1:DA$65536,86,0),"")</f>
        <v>0</v>
      </c>
      <c r="BA266" s="34">
        <f>IFERROR(VLOOKUP(B266,'[1]1-BASE'!D$1:DA$65536,76,0),"")</f>
        <v>0</v>
      </c>
      <c r="BB266" s="34">
        <f>IFERROR(VLOOKUP(B266,'[1]1-BASE'!D$1:DA$65536,77,0),"")</f>
        <v>0</v>
      </c>
      <c r="BC266" s="34">
        <f>IFERROR(VLOOKUP(B266,'[1]1-BASE'!D$1:DA$65536,78,0),"")</f>
        <v>0</v>
      </c>
      <c r="BD266" s="34">
        <f>IFERROR(VLOOKUP(B266,'[1]1-BASE'!D$1:DA$65536,79,0),"")</f>
        <v>0</v>
      </c>
      <c r="BE266" s="34">
        <f>IFERROR(VLOOKUP(B266,'[1]1-BASE'!D$1:DA$65536,80,0),"")</f>
        <v>0</v>
      </c>
      <c r="BF266" s="34">
        <f>IFERROR(VLOOKUP(B266,'[1]1-BASE'!D$1:DA$65536,83,0),"")</f>
        <v>0</v>
      </c>
      <c r="BG266" s="34">
        <f>IFERROR(VLOOKUP(B266,'[1]1-BASE'!D$1:DA$65536,84,0),"")</f>
        <v>0</v>
      </c>
      <c r="BH266" s="34">
        <f>IFERROR(VLOOKUP(B266,'[1]1-BASE'!D$1:DA$65536,81,0),"")</f>
        <v>0</v>
      </c>
      <c r="BI266" s="34">
        <f>IFERROR(VLOOKUP(B266,'[1]1-BASE'!D$1:DA$65536,85,0),"")</f>
        <v>0</v>
      </c>
      <c r="BJ266" s="34">
        <f>IFERROR(VLOOKUP(B266,'[1]1-BASE'!D$1:DA$65536,56,0),"")</f>
        <v>0</v>
      </c>
      <c r="BK266" s="34">
        <f>IFERROR(VLOOKUP(B266,'[1]1-BASE'!D$1:DA$65536,58,0),"")</f>
        <v>0</v>
      </c>
      <c r="BL266" s="34">
        <f>IFERROR(VLOOKUP(B266,'[1]1-BASE'!D$1:DA$65536,59,0),"")</f>
        <v>0</v>
      </c>
      <c r="BM266" s="34">
        <f>IFERROR(VLOOKUP(B266,'[1]1-BASE'!D$1:DA$65536,61,0),"")</f>
        <v>0</v>
      </c>
      <c r="BN266" s="34">
        <f>IFERROR(VLOOKUP(B266,'[1]1-BASE'!D$1:DA$65536,63,0),"")</f>
        <v>0</v>
      </c>
      <c r="BO266" s="34">
        <f>IFERROR(VLOOKUP(B266,'[1]1-BASE'!D$1:DA$65536,65,0),"")</f>
        <v>0</v>
      </c>
      <c r="BP266" s="34">
        <f>IFERROR(VLOOKUP(B266,'[1]1-BASE'!D$1:DA$65536,57,0),"")</f>
        <v>0</v>
      </c>
      <c r="BQ266" s="34">
        <f>IFERROR(VLOOKUP(B266,'[1]1-BASE'!D$1:DA$65536,60,0),"")</f>
        <v>0</v>
      </c>
      <c r="BR266" s="34">
        <f>IFERROR(VLOOKUP(B266,'[1]1-BASE'!D$1:DA$65536,62,0),"")</f>
        <v>0</v>
      </c>
      <c r="BS266" s="34">
        <f>IFERROR(VLOOKUP(B266,'[1]1-BASE'!D$1:DA$65536,64,0),"")</f>
        <v>0</v>
      </c>
      <c r="BT266" s="34">
        <f>IFERROR(VLOOKUP(B266,'[1]1-BASE'!D$1:DA$65536,66,0),"")</f>
        <v>0</v>
      </c>
      <c r="BU266" s="34">
        <f>IFERROR(VLOOKUP(B266,'[1]1-BASE'!D$1:DA$65536,67,0),"")</f>
        <v>0</v>
      </c>
      <c r="BV266" s="34">
        <f>IFERROR(VLOOKUP(B266,'[1]1-BASE'!D$1:DA$65536,68,0),"")</f>
        <v>0</v>
      </c>
      <c r="BW266" s="34">
        <f>IFERROR(VLOOKUP(B266,'[1]1-BASE'!D$1:DA$65536,69,0),"")</f>
        <v>11</v>
      </c>
      <c r="BX266" s="34">
        <f>IFERROR(VLOOKUP(B266,'[1]1-BASE'!D$1:DA$65536,70,0),"")</f>
        <v>36</v>
      </c>
      <c r="BY266" s="34">
        <f>IFERROR(VLOOKUP(B266,'[1]1-BASE'!D$1:DA$65536,71,0),"")</f>
        <v>22</v>
      </c>
      <c r="BZ266" s="34">
        <f>IFERROR(VLOOKUP(B266,'[1]1-BASE'!D$1:DA$65536,72,0),"")</f>
        <v>20</v>
      </c>
      <c r="CA266" s="34">
        <f>IFERROR(VLOOKUP(B266,'[1]1-BASE'!D$1:DA$65536,73,0),"")</f>
        <v>11</v>
      </c>
      <c r="CB266" s="34">
        <f>IFERROR(VLOOKUP(B266,'[1]1-BASE'!D$1:DA$65536,74,0),"")</f>
        <v>2</v>
      </c>
      <c r="CC266" s="34">
        <f>IFERROR(VLOOKUP(B266,'[1]1-BASE'!D$1:DA$65536,75,0),"")</f>
        <v>0</v>
      </c>
      <c r="CD266" s="34">
        <f>IFERROR(VLOOKUP(B266,'[1]1-BASE'!D$1:DA$65536,82,0),"")</f>
        <v>0</v>
      </c>
    </row>
    <row r="267" spans="1:82" s="35" customFormat="1" ht="75" customHeight="1">
      <c r="A267" s="27"/>
      <c r="B267" s="28" t="s">
        <v>370</v>
      </c>
      <c r="C267" s="29" t="str">
        <f>IFERROR(VLOOKUP(B267,'[1]1-BASE'!D$1:CB$65536,2,0),"")</f>
        <v>304PNX0</v>
      </c>
      <c r="D267" s="29" t="str">
        <f>IFERROR(VLOOKUP(B267,'[1]1-BASE'!D$1:CB$65536,3,0),"")</f>
        <v>IPPOLITO AUTH PANTS</v>
      </c>
      <c r="E267" s="29" t="str">
        <f>IFERROR(VLOOKUP(B267,'[1]1-BASE'!D$1:CB$65536,4,0),"")</f>
        <v>936</v>
      </c>
      <c r="F267" s="29" t="str">
        <f>IFERROR(VLOOKUP(B267,'[1]1-BASE'!D$1:CB$65536,5,0),"")</f>
        <v>BLUE NAVY/WHITE</v>
      </c>
      <c r="G267" s="27" t="str">
        <f>IFERROR(VLOOKUP(B267,'[1]1-BASE'!D$1:CB$65536,15,0),"")</f>
        <v>ETE 2019</v>
      </c>
      <c r="H267" s="27" t="str">
        <f>IFERROR(VLOOKUP(B267,'[1]1-BASE'!D$1:CB$65536,17,0),"")</f>
        <v>MAN</v>
      </c>
      <c r="I267" s="30">
        <f>IFERROR(VLOOKUP(B267,'[1]1-BASE'!D$1:CB$65536,7,0),"")</f>
        <v>40</v>
      </c>
      <c r="J267" s="31">
        <f t="shared" si="8"/>
        <v>20</v>
      </c>
      <c r="K267" s="30">
        <f>IFERROR(VLOOKUP(B267,'[1]1-BASE'!D$1:CB$65536,8,0),"")</f>
        <v>0</v>
      </c>
      <c r="L267" s="31">
        <f t="shared" si="9"/>
        <v>0</v>
      </c>
      <c r="M267" s="29" t="str">
        <f>IFERROR(VLOOKUP(B267,'[1]1-BASE'!D$1:CB$65536,18,0),"")</f>
        <v>(vide)</v>
      </c>
      <c r="N267" s="32" t="str">
        <f>IFERROR(VLOOKUP(B267,'[1]1-BASE'!D$1:CB$65536,19,0),"")</f>
        <v>PCS</v>
      </c>
      <c r="O267" s="32">
        <f>IFERROR(VLOOKUP(B267,'[1]1-BASE'!D$1:CB$65536,20,0),"")</f>
        <v>54</v>
      </c>
      <c r="P267" s="33">
        <f>IFERROR(VLOOKUP(B267,'[1]1-BASE'!D$1:CB$65536,21,0),"")</f>
        <v>54</v>
      </c>
      <c r="Q267" s="34">
        <f>IFERROR(VLOOKUP(B267,'[1]1-BASE'!D$1:DA$65536,22,0),"")</f>
        <v>0</v>
      </c>
      <c r="R267" s="34">
        <f>IFERROR(VLOOKUP(B267,'[1]1-BASE'!D$1:DA$65536,23,0),"")</f>
        <v>0</v>
      </c>
      <c r="S267" s="34">
        <f>IFERROR(VLOOKUP(B267,'[1]1-BASE'!D$1:DA$65536,24,0),"")</f>
        <v>0</v>
      </c>
      <c r="T267" s="34">
        <f>IFERROR(VLOOKUP(B267,'[1]1-BASE'!D$1:DA$65536,25,0),"")</f>
        <v>0</v>
      </c>
      <c r="U267" s="34">
        <f>IFERROR(VLOOKUP(B267,'[1]1-BASE'!D$1:DA$65536,26,0),"")</f>
        <v>0</v>
      </c>
      <c r="V267" s="34">
        <f>IFERROR(VLOOKUP(B267,'[1]1-BASE'!D$1:DA$65536,27,0),"")</f>
        <v>0</v>
      </c>
      <c r="W267" s="34">
        <f>IFERROR(VLOOKUP(B267,'[1]1-BASE'!D$1:DA$65536,28,0),"")</f>
        <v>0</v>
      </c>
      <c r="X267" s="34">
        <f>IFERROR(VLOOKUP(B267,'[1]1-BASE'!D$1:DA$65536,29,0),"")</f>
        <v>0</v>
      </c>
      <c r="Y267" s="34">
        <f>IFERROR(VLOOKUP(B267,'[1]1-BASE'!D$1:DA$65536,30,0),"")</f>
        <v>0</v>
      </c>
      <c r="Z267" s="34">
        <f>IFERROR(VLOOKUP(B267,'[1]1-BASE'!D$1:DA$65536,31,0),"")</f>
        <v>0</v>
      </c>
      <c r="AA267" s="34">
        <f>IFERROR(VLOOKUP(B267,'[1]1-BASE'!D$1:DA$65536,32,0),"")</f>
        <v>0</v>
      </c>
      <c r="AB267" s="34">
        <f>IFERROR(VLOOKUP(B267,'[1]1-BASE'!D$1:DA$65536,33,0),"")</f>
        <v>0</v>
      </c>
      <c r="AC267" s="34">
        <f>IFERROR(VLOOKUP(B267,'[1]1-BASE'!D$1:DA$65536,34,0),"")</f>
        <v>0</v>
      </c>
      <c r="AD267" s="34">
        <f>IFERROR(VLOOKUP(B267,'[1]1-BASE'!D$1:DA$65536,35,0),"")</f>
        <v>0</v>
      </c>
      <c r="AE267" s="34">
        <f>IFERROR(VLOOKUP(B267,'[1]1-BASE'!D$1:DA$65536,36,0),"")</f>
        <v>0</v>
      </c>
      <c r="AF267" s="34">
        <f>IFERROR(VLOOKUP(B267,'[1]1-BASE'!D$1:DA$65536,37,0),"")</f>
        <v>0</v>
      </c>
      <c r="AG267" s="34">
        <f>IFERROR(VLOOKUP(B267,'[1]1-BASE'!D$1:DA$65536,38,0),"")</f>
        <v>0</v>
      </c>
      <c r="AH267" s="34">
        <f>IFERROR(VLOOKUP(B267,'[1]1-BASE'!D$1:DA$65536,39,0),"")</f>
        <v>0</v>
      </c>
      <c r="AI267" s="34">
        <f>IFERROR(VLOOKUP(B267,'[1]1-BASE'!D$1:DA$65536,40,0),"")</f>
        <v>0</v>
      </c>
      <c r="AJ267" s="34">
        <f>IFERROR(VLOOKUP(B267,'[1]1-BASE'!D$1:DA$65536,41,0),"")</f>
        <v>0</v>
      </c>
      <c r="AK267" s="34">
        <f>IFERROR(VLOOKUP(B267,'[1]1-BASE'!D$1:DA$65536,42,0),"")</f>
        <v>0</v>
      </c>
      <c r="AL267" s="34">
        <f>IFERROR(VLOOKUP(B267,'[1]1-BASE'!D$1:DA$65536,43,0),"")</f>
        <v>0</v>
      </c>
      <c r="AM267" s="34">
        <f>IFERROR(VLOOKUP(B267,'[1]1-BASE'!D$1:DA$65536,44,0),"")</f>
        <v>0</v>
      </c>
      <c r="AN267" s="34">
        <f>IFERROR(VLOOKUP(B267,'[1]1-BASE'!D$1:DA$65536,45,0),"")</f>
        <v>0</v>
      </c>
      <c r="AO267" s="34">
        <f>IFERROR(VLOOKUP(B267,'[1]1-BASE'!D$1:DA$65536,46,0),"")</f>
        <v>0</v>
      </c>
      <c r="AP267" s="34">
        <f>IFERROR(VLOOKUP(B267,'[1]1-BASE'!D$1:DA$65536,47,0),"")</f>
        <v>0</v>
      </c>
      <c r="AQ267" s="34">
        <f>IFERROR(VLOOKUP(B267,'[1]1-BASE'!D$1:DA$65536,48,0),"")</f>
        <v>0</v>
      </c>
      <c r="AR267" s="34">
        <f>IFERROR(VLOOKUP(B267,'[1]1-BASE'!D$1:DA$65536,49,0),"")</f>
        <v>0</v>
      </c>
      <c r="AS267" s="34">
        <f>IFERROR(VLOOKUP(B267,'[1]1-BASE'!D$1:DA$65536,50,0),"")</f>
        <v>0</v>
      </c>
      <c r="AT267" s="34">
        <f>IFERROR(VLOOKUP(B267,'[1]1-BASE'!D$1:DA$65536,51,0),"")</f>
        <v>0</v>
      </c>
      <c r="AU267" s="34">
        <f>IFERROR(VLOOKUP(B267,'[1]1-BASE'!D$1:DA$65536,52,0),"")</f>
        <v>0</v>
      </c>
      <c r="AV267" s="34">
        <f>IFERROR(VLOOKUP(B267,'[1]1-BASE'!D$1:DA$65536,53,0),"")</f>
        <v>0</v>
      </c>
      <c r="AW267" s="34">
        <f>IFERROR(VLOOKUP(B267,'[1]1-BASE'!D$1:DA$65536,54,0),"")</f>
        <v>0</v>
      </c>
      <c r="AX267" s="34">
        <f>IFERROR(VLOOKUP(B267,'[1]1-BASE'!D$1:DA$65536,55,0),"")</f>
        <v>0</v>
      </c>
      <c r="AY267" s="34">
        <f>IFERROR(VLOOKUP(B267,'[1]1-BASE'!D$1:DA$65536,87,0),"")</f>
        <v>0</v>
      </c>
      <c r="AZ267" s="34">
        <f>IFERROR(VLOOKUP(B267,'[1]1-BASE'!D$1:DA$65536,86,0),"")</f>
        <v>0</v>
      </c>
      <c r="BA267" s="34">
        <f>IFERROR(VLOOKUP(B267,'[1]1-BASE'!D$1:DA$65536,76,0),"")</f>
        <v>0</v>
      </c>
      <c r="BB267" s="34">
        <f>IFERROR(VLOOKUP(B267,'[1]1-BASE'!D$1:DA$65536,77,0),"")</f>
        <v>0</v>
      </c>
      <c r="BC267" s="34">
        <f>IFERROR(VLOOKUP(B267,'[1]1-BASE'!D$1:DA$65536,78,0),"")</f>
        <v>0</v>
      </c>
      <c r="BD267" s="34">
        <f>IFERROR(VLOOKUP(B267,'[1]1-BASE'!D$1:DA$65536,79,0),"")</f>
        <v>0</v>
      </c>
      <c r="BE267" s="34">
        <f>IFERROR(VLOOKUP(B267,'[1]1-BASE'!D$1:DA$65536,80,0),"")</f>
        <v>0</v>
      </c>
      <c r="BF267" s="34">
        <f>IFERROR(VLOOKUP(B267,'[1]1-BASE'!D$1:DA$65536,83,0),"")</f>
        <v>0</v>
      </c>
      <c r="BG267" s="34">
        <f>IFERROR(VLOOKUP(B267,'[1]1-BASE'!D$1:DA$65536,84,0),"")</f>
        <v>0</v>
      </c>
      <c r="BH267" s="34">
        <f>IFERROR(VLOOKUP(B267,'[1]1-BASE'!D$1:DA$65536,81,0),"")</f>
        <v>0</v>
      </c>
      <c r="BI267" s="34">
        <f>IFERROR(VLOOKUP(B267,'[1]1-BASE'!D$1:DA$65536,85,0),"")</f>
        <v>0</v>
      </c>
      <c r="BJ267" s="34">
        <f>IFERROR(VLOOKUP(B267,'[1]1-BASE'!D$1:DA$65536,56,0),"")</f>
        <v>0</v>
      </c>
      <c r="BK267" s="34">
        <f>IFERROR(VLOOKUP(B267,'[1]1-BASE'!D$1:DA$65536,58,0),"")</f>
        <v>0</v>
      </c>
      <c r="BL267" s="34">
        <f>IFERROR(VLOOKUP(B267,'[1]1-BASE'!D$1:DA$65536,59,0),"")</f>
        <v>0</v>
      </c>
      <c r="BM267" s="34">
        <f>IFERROR(VLOOKUP(B267,'[1]1-BASE'!D$1:DA$65536,61,0),"")</f>
        <v>0</v>
      </c>
      <c r="BN267" s="34">
        <f>IFERROR(VLOOKUP(B267,'[1]1-BASE'!D$1:DA$65536,63,0),"")</f>
        <v>0</v>
      </c>
      <c r="BO267" s="34">
        <f>IFERROR(VLOOKUP(B267,'[1]1-BASE'!D$1:DA$65536,65,0),"")</f>
        <v>0</v>
      </c>
      <c r="BP267" s="34">
        <f>IFERROR(VLOOKUP(B267,'[1]1-BASE'!D$1:DA$65536,57,0),"")</f>
        <v>0</v>
      </c>
      <c r="BQ267" s="34">
        <f>IFERROR(VLOOKUP(B267,'[1]1-BASE'!D$1:DA$65536,60,0),"")</f>
        <v>0</v>
      </c>
      <c r="BR267" s="34">
        <f>IFERROR(VLOOKUP(B267,'[1]1-BASE'!D$1:DA$65536,62,0),"")</f>
        <v>0</v>
      </c>
      <c r="BS267" s="34">
        <f>IFERROR(VLOOKUP(B267,'[1]1-BASE'!D$1:DA$65536,64,0),"")</f>
        <v>0</v>
      </c>
      <c r="BT267" s="34">
        <f>IFERROR(VLOOKUP(B267,'[1]1-BASE'!D$1:DA$65536,66,0),"")</f>
        <v>0</v>
      </c>
      <c r="BU267" s="34">
        <f>IFERROR(VLOOKUP(B267,'[1]1-BASE'!D$1:DA$65536,67,0),"")</f>
        <v>0</v>
      </c>
      <c r="BV267" s="34">
        <f>IFERROR(VLOOKUP(B267,'[1]1-BASE'!D$1:DA$65536,68,0),"")</f>
        <v>0</v>
      </c>
      <c r="BW267" s="34">
        <f>IFERROR(VLOOKUP(B267,'[1]1-BASE'!D$1:DA$65536,69,0),"")</f>
        <v>11</v>
      </c>
      <c r="BX267" s="34">
        <f>IFERROR(VLOOKUP(B267,'[1]1-BASE'!D$1:DA$65536,70,0),"")</f>
        <v>9</v>
      </c>
      <c r="BY267" s="34">
        <f>IFERROR(VLOOKUP(B267,'[1]1-BASE'!D$1:DA$65536,71,0),"")</f>
        <v>4</v>
      </c>
      <c r="BZ267" s="34">
        <f>IFERROR(VLOOKUP(B267,'[1]1-BASE'!D$1:DA$65536,72,0),"")</f>
        <v>20</v>
      </c>
      <c r="CA267" s="34">
        <f>IFERROR(VLOOKUP(B267,'[1]1-BASE'!D$1:DA$65536,73,0),"")</f>
        <v>8</v>
      </c>
      <c r="CB267" s="34">
        <f>IFERROR(VLOOKUP(B267,'[1]1-BASE'!D$1:DA$65536,74,0),"")</f>
        <v>2</v>
      </c>
      <c r="CC267" s="34">
        <f>IFERROR(VLOOKUP(B267,'[1]1-BASE'!D$1:DA$65536,75,0),"")</f>
        <v>0</v>
      </c>
      <c r="CD267" s="34">
        <f>IFERROR(VLOOKUP(B267,'[1]1-BASE'!D$1:DA$65536,82,0),"")</f>
        <v>0</v>
      </c>
    </row>
    <row r="268" spans="1:82" s="35" customFormat="1" ht="75" customHeight="1">
      <c r="A268" s="27"/>
      <c r="B268" s="28" t="s">
        <v>371</v>
      </c>
      <c r="C268" s="29" t="str">
        <f>IFERROR(VLOOKUP(B268,'[1]1-BASE'!D$1:CB$65536,2,0),"")</f>
        <v>304PPN0</v>
      </c>
      <c r="D268" s="29" t="str">
        <f>IFERROR(VLOOKUP(B268,'[1]1-BASE'!D$1:CB$65536,3,0),"")</f>
        <v>OFENA TEE</v>
      </c>
      <c r="E268" s="29" t="str">
        <f>IFERROR(VLOOKUP(B268,'[1]1-BASE'!D$1:CB$65536,4,0),"")</f>
        <v>001</v>
      </c>
      <c r="F268" s="29" t="str">
        <f>IFERROR(VLOOKUP(B268,'[1]1-BASE'!D$1:CB$65536,5,0),"")</f>
        <v>WHITE</v>
      </c>
      <c r="G268" s="27" t="str">
        <f>IFERROR(VLOOKUP(B268,'[1]1-BASE'!D$1:CB$65536,15,0),"")</f>
        <v>ETE 2019</v>
      </c>
      <c r="H268" s="27" t="str">
        <f>IFERROR(VLOOKUP(B268,'[1]1-BASE'!D$1:CB$65536,17,0),"")</f>
        <v>MAN</v>
      </c>
      <c r="I268" s="30">
        <f>IFERROR(VLOOKUP(B268,'[1]1-BASE'!D$1:CB$65536,7,0),"")</f>
        <v>25</v>
      </c>
      <c r="J268" s="31">
        <f t="shared" si="8"/>
        <v>12.5</v>
      </c>
      <c r="K268" s="30">
        <f>IFERROR(VLOOKUP(B268,'[1]1-BASE'!D$1:CB$65536,8,0),"")</f>
        <v>0</v>
      </c>
      <c r="L268" s="31">
        <f t="shared" si="9"/>
        <v>0</v>
      </c>
      <c r="M268" s="29" t="str">
        <f>IFERROR(VLOOKUP(B268,'[1]1-BASE'!D$1:CB$65536,18,0),"")</f>
        <v>(vide)</v>
      </c>
      <c r="N268" s="32" t="str">
        <f>IFERROR(VLOOKUP(B268,'[1]1-BASE'!D$1:CB$65536,19,0),"")</f>
        <v>PCS</v>
      </c>
      <c r="O268" s="32">
        <f>IFERROR(VLOOKUP(B268,'[1]1-BASE'!D$1:CB$65536,20,0),"")</f>
        <v>8</v>
      </c>
      <c r="P268" s="33">
        <f>IFERROR(VLOOKUP(B268,'[1]1-BASE'!D$1:CB$65536,21,0),"")</f>
        <v>8</v>
      </c>
      <c r="Q268" s="34">
        <f>IFERROR(VLOOKUP(B268,'[1]1-BASE'!D$1:DA$65536,22,0),"")</f>
        <v>0</v>
      </c>
      <c r="R268" s="34">
        <f>IFERROR(VLOOKUP(B268,'[1]1-BASE'!D$1:DA$65536,23,0),"")</f>
        <v>0</v>
      </c>
      <c r="S268" s="34">
        <f>IFERROR(VLOOKUP(B268,'[1]1-BASE'!D$1:DA$65536,24,0),"")</f>
        <v>0</v>
      </c>
      <c r="T268" s="34">
        <f>IFERROR(VLOOKUP(B268,'[1]1-BASE'!D$1:DA$65536,25,0),"")</f>
        <v>0</v>
      </c>
      <c r="U268" s="34">
        <f>IFERROR(VLOOKUP(B268,'[1]1-BASE'!D$1:DA$65536,26,0),"")</f>
        <v>0</v>
      </c>
      <c r="V268" s="34">
        <f>IFERROR(VLOOKUP(B268,'[1]1-BASE'!D$1:DA$65536,27,0),"")</f>
        <v>0</v>
      </c>
      <c r="W268" s="34">
        <f>IFERROR(VLOOKUP(B268,'[1]1-BASE'!D$1:DA$65536,28,0),"")</f>
        <v>0</v>
      </c>
      <c r="X268" s="34">
        <f>IFERROR(VLOOKUP(B268,'[1]1-BASE'!D$1:DA$65536,29,0),"")</f>
        <v>0</v>
      </c>
      <c r="Y268" s="34">
        <f>IFERROR(VLOOKUP(B268,'[1]1-BASE'!D$1:DA$65536,30,0),"")</f>
        <v>0</v>
      </c>
      <c r="Z268" s="34">
        <f>IFERROR(VLOOKUP(B268,'[1]1-BASE'!D$1:DA$65536,31,0),"")</f>
        <v>0</v>
      </c>
      <c r="AA268" s="34">
        <f>IFERROR(VLOOKUP(B268,'[1]1-BASE'!D$1:DA$65536,32,0),"")</f>
        <v>0</v>
      </c>
      <c r="AB268" s="34">
        <f>IFERROR(VLOOKUP(B268,'[1]1-BASE'!D$1:DA$65536,33,0),"")</f>
        <v>0</v>
      </c>
      <c r="AC268" s="34">
        <f>IFERROR(VLOOKUP(B268,'[1]1-BASE'!D$1:DA$65536,34,0),"")</f>
        <v>0</v>
      </c>
      <c r="AD268" s="34">
        <f>IFERROR(VLOOKUP(B268,'[1]1-BASE'!D$1:DA$65536,35,0),"")</f>
        <v>0</v>
      </c>
      <c r="AE268" s="34">
        <f>IFERROR(VLOOKUP(B268,'[1]1-BASE'!D$1:DA$65536,36,0),"")</f>
        <v>0</v>
      </c>
      <c r="AF268" s="34">
        <f>IFERROR(VLOOKUP(B268,'[1]1-BASE'!D$1:DA$65536,37,0),"")</f>
        <v>0</v>
      </c>
      <c r="AG268" s="34">
        <f>IFERROR(VLOOKUP(B268,'[1]1-BASE'!D$1:DA$65536,38,0),"")</f>
        <v>0</v>
      </c>
      <c r="AH268" s="34">
        <f>IFERROR(VLOOKUP(B268,'[1]1-BASE'!D$1:DA$65536,39,0),"")</f>
        <v>0</v>
      </c>
      <c r="AI268" s="34">
        <f>IFERROR(VLOOKUP(B268,'[1]1-BASE'!D$1:DA$65536,40,0),"")</f>
        <v>0</v>
      </c>
      <c r="AJ268" s="34">
        <f>IFERROR(VLOOKUP(B268,'[1]1-BASE'!D$1:DA$65536,41,0),"")</f>
        <v>0</v>
      </c>
      <c r="AK268" s="34">
        <f>IFERROR(VLOOKUP(B268,'[1]1-BASE'!D$1:DA$65536,42,0),"")</f>
        <v>0</v>
      </c>
      <c r="AL268" s="34">
        <f>IFERROR(VLOOKUP(B268,'[1]1-BASE'!D$1:DA$65536,43,0),"")</f>
        <v>0</v>
      </c>
      <c r="AM268" s="34">
        <f>IFERROR(VLOOKUP(B268,'[1]1-BASE'!D$1:DA$65536,44,0),"")</f>
        <v>0</v>
      </c>
      <c r="AN268" s="34">
        <f>IFERROR(VLOOKUP(B268,'[1]1-BASE'!D$1:DA$65536,45,0),"")</f>
        <v>0</v>
      </c>
      <c r="AO268" s="34">
        <f>IFERROR(VLOOKUP(B268,'[1]1-BASE'!D$1:DA$65536,46,0),"")</f>
        <v>0</v>
      </c>
      <c r="AP268" s="34">
        <f>IFERROR(VLOOKUP(B268,'[1]1-BASE'!D$1:DA$65536,47,0),"")</f>
        <v>0</v>
      </c>
      <c r="AQ268" s="34">
        <f>IFERROR(VLOOKUP(B268,'[1]1-BASE'!D$1:DA$65536,48,0),"")</f>
        <v>0</v>
      </c>
      <c r="AR268" s="34">
        <f>IFERROR(VLOOKUP(B268,'[1]1-BASE'!D$1:DA$65536,49,0),"")</f>
        <v>0</v>
      </c>
      <c r="AS268" s="34">
        <f>IFERROR(VLOOKUP(B268,'[1]1-BASE'!D$1:DA$65536,50,0),"")</f>
        <v>0</v>
      </c>
      <c r="AT268" s="34">
        <f>IFERROR(VLOOKUP(B268,'[1]1-BASE'!D$1:DA$65536,51,0),"")</f>
        <v>0</v>
      </c>
      <c r="AU268" s="34">
        <f>IFERROR(VLOOKUP(B268,'[1]1-BASE'!D$1:DA$65536,52,0),"")</f>
        <v>0</v>
      </c>
      <c r="AV268" s="34">
        <f>IFERROR(VLOOKUP(B268,'[1]1-BASE'!D$1:DA$65536,53,0),"")</f>
        <v>0</v>
      </c>
      <c r="AW268" s="34">
        <f>IFERROR(VLOOKUP(B268,'[1]1-BASE'!D$1:DA$65536,54,0),"")</f>
        <v>0</v>
      </c>
      <c r="AX268" s="34">
        <f>IFERROR(VLOOKUP(B268,'[1]1-BASE'!D$1:DA$65536,55,0),"")</f>
        <v>0</v>
      </c>
      <c r="AY268" s="34">
        <f>IFERROR(VLOOKUP(B268,'[1]1-BASE'!D$1:DA$65536,87,0),"")</f>
        <v>0</v>
      </c>
      <c r="AZ268" s="34">
        <f>IFERROR(VLOOKUP(B268,'[1]1-BASE'!D$1:DA$65536,86,0),"")</f>
        <v>0</v>
      </c>
      <c r="BA268" s="34">
        <f>IFERROR(VLOOKUP(B268,'[1]1-BASE'!D$1:DA$65536,76,0),"")</f>
        <v>0</v>
      </c>
      <c r="BB268" s="34">
        <f>IFERROR(VLOOKUP(B268,'[1]1-BASE'!D$1:DA$65536,77,0),"")</f>
        <v>0</v>
      </c>
      <c r="BC268" s="34">
        <f>IFERROR(VLOOKUP(B268,'[1]1-BASE'!D$1:DA$65536,78,0),"")</f>
        <v>0</v>
      </c>
      <c r="BD268" s="34">
        <f>IFERROR(VLOOKUP(B268,'[1]1-BASE'!D$1:DA$65536,79,0),"")</f>
        <v>0</v>
      </c>
      <c r="BE268" s="34">
        <f>IFERROR(VLOOKUP(B268,'[1]1-BASE'!D$1:DA$65536,80,0),"")</f>
        <v>0</v>
      </c>
      <c r="BF268" s="34">
        <f>IFERROR(VLOOKUP(B268,'[1]1-BASE'!D$1:DA$65536,83,0),"")</f>
        <v>0</v>
      </c>
      <c r="BG268" s="34">
        <f>IFERROR(VLOOKUP(B268,'[1]1-BASE'!D$1:DA$65536,84,0),"")</f>
        <v>0</v>
      </c>
      <c r="BH268" s="34">
        <f>IFERROR(VLOOKUP(B268,'[1]1-BASE'!D$1:DA$65536,81,0),"")</f>
        <v>0</v>
      </c>
      <c r="BI268" s="34">
        <f>IFERROR(VLOOKUP(B268,'[1]1-BASE'!D$1:DA$65536,85,0),"")</f>
        <v>0</v>
      </c>
      <c r="BJ268" s="34">
        <f>IFERROR(VLOOKUP(B268,'[1]1-BASE'!D$1:DA$65536,56,0),"")</f>
        <v>0</v>
      </c>
      <c r="BK268" s="34">
        <f>IFERROR(VLOOKUP(B268,'[1]1-BASE'!D$1:DA$65536,58,0),"")</f>
        <v>0</v>
      </c>
      <c r="BL268" s="34">
        <f>IFERROR(VLOOKUP(B268,'[1]1-BASE'!D$1:DA$65536,59,0),"")</f>
        <v>0</v>
      </c>
      <c r="BM268" s="34">
        <f>IFERROR(VLOOKUP(B268,'[1]1-BASE'!D$1:DA$65536,61,0),"")</f>
        <v>0</v>
      </c>
      <c r="BN268" s="34">
        <f>IFERROR(VLOOKUP(B268,'[1]1-BASE'!D$1:DA$65536,63,0),"")</f>
        <v>0</v>
      </c>
      <c r="BO268" s="34">
        <f>IFERROR(VLOOKUP(B268,'[1]1-BASE'!D$1:DA$65536,65,0),"")</f>
        <v>0</v>
      </c>
      <c r="BP268" s="34">
        <f>IFERROR(VLOOKUP(B268,'[1]1-BASE'!D$1:DA$65536,57,0),"")</f>
        <v>0</v>
      </c>
      <c r="BQ268" s="34">
        <f>IFERROR(VLOOKUP(B268,'[1]1-BASE'!D$1:DA$65536,60,0),"")</f>
        <v>0</v>
      </c>
      <c r="BR268" s="34">
        <f>IFERROR(VLOOKUP(B268,'[1]1-BASE'!D$1:DA$65536,62,0),"")</f>
        <v>0</v>
      </c>
      <c r="BS268" s="34">
        <f>IFERROR(VLOOKUP(B268,'[1]1-BASE'!D$1:DA$65536,64,0),"")</f>
        <v>0</v>
      </c>
      <c r="BT268" s="34">
        <f>IFERROR(VLOOKUP(B268,'[1]1-BASE'!D$1:DA$65536,66,0),"")</f>
        <v>0</v>
      </c>
      <c r="BU268" s="34">
        <f>IFERROR(VLOOKUP(B268,'[1]1-BASE'!D$1:DA$65536,67,0),"")</f>
        <v>0</v>
      </c>
      <c r="BV268" s="34">
        <f>IFERROR(VLOOKUP(B268,'[1]1-BASE'!D$1:DA$65536,68,0),"")</f>
        <v>0</v>
      </c>
      <c r="BW268" s="34">
        <f>IFERROR(VLOOKUP(B268,'[1]1-BASE'!D$1:DA$65536,69,0),"")</f>
        <v>2</v>
      </c>
      <c r="BX268" s="34">
        <f>IFERROR(VLOOKUP(B268,'[1]1-BASE'!D$1:DA$65536,70,0),"")</f>
        <v>3</v>
      </c>
      <c r="BY268" s="34">
        <f>IFERROR(VLOOKUP(B268,'[1]1-BASE'!D$1:DA$65536,71,0),"")</f>
        <v>2</v>
      </c>
      <c r="BZ268" s="34">
        <f>IFERROR(VLOOKUP(B268,'[1]1-BASE'!D$1:DA$65536,72,0),"")</f>
        <v>1</v>
      </c>
      <c r="CA268" s="34">
        <f>IFERROR(VLOOKUP(B268,'[1]1-BASE'!D$1:DA$65536,73,0),"")</f>
        <v>0</v>
      </c>
      <c r="CB268" s="34">
        <f>IFERROR(VLOOKUP(B268,'[1]1-BASE'!D$1:DA$65536,74,0),"")</f>
        <v>0</v>
      </c>
      <c r="CC268" s="34">
        <f>IFERROR(VLOOKUP(B268,'[1]1-BASE'!D$1:DA$65536,75,0),"")</f>
        <v>0</v>
      </c>
      <c r="CD268" s="34">
        <f>IFERROR(VLOOKUP(B268,'[1]1-BASE'!D$1:DA$65536,82,0),"")</f>
        <v>0</v>
      </c>
    </row>
    <row r="269" spans="1:82" s="35" customFormat="1" ht="75" customHeight="1">
      <c r="A269" s="27"/>
      <c r="B269" s="28" t="s">
        <v>372</v>
      </c>
      <c r="C269" s="29" t="str">
        <f>IFERROR(VLOOKUP(B269,'[1]1-BASE'!D$1:CB$65536,2,0),"")</f>
        <v>304PPN0</v>
      </c>
      <c r="D269" s="29" t="str">
        <f>IFERROR(VLOOKUP(B269,'[1]1-BASE'!D$1:CB$65536,3,0),"")</f>
        <v>OFENA TEE</v>
      </c>
      <c r="E269" s="29" t="str">
        <f>IFERROR(VLOOKUP(B269,'[1]1-BASE'!D$1:CB$65536,4,0),"")</f>
        <v>005</v>
      </c>
      <c r="F269" s="29" t="str">
        <f>IFERROR(VLOOKUP(B269,'[1]1-BASE'!D$1:CB$65536,5,0),"")</f>
        <v>BLACK</v>
      </c>
      <c r="G269" s="27" t="str">
        <f>IFERROR(VLOOKUP(B269,'[1]1-BASE'!D$1:CB$65536,15,0),"")</f>
        <v>ETE 2019</v>
      </c>
      <c r="H269" s="27" t="str">
        <f>IFERROR(VLOOKUP(B269,'[1]1-BASE'!D$1:CB$65536,17,0),"")</f>
        <v>MAN</v>
      </c>
      <c r="I269" s="30">
        <f>IFERROR(VLOOKUP(B269,'[1]1-BASE'!D$1:CB$65536,7,0),"")</f>
        <v>25</v>
      </c>
      <c r="J269" s="31">
        <f t="shared" si="8"/>
        <v>12.5</v>
      </c>
      <c r="K269" s="30">
        <f>IFERROR(VLOOKUP(B269,'[1]1-BASE'!D$1:CB$65536,8,0),"")</f>
        <v>0</v>
      </c>
      <c r="L269" s="31">
        <f t="shared" si="9"/>
        <v>0</v>
      </c>
      <c r="M269" s="29" t="str">
        <f>IFERROR(VLOOKUP(B269,'[1]1-BASE'!D$1:CB$65536,18,0),"")</f>
        <v>(vide)</v>
      </c>
      <c r="N269" s="32" t="str">
        <f>IFERROR(VLOOKUP(B269,'[1]1-BASE'!D$1:CB$65536,19,0),"")</f>
        <v>PCS</v>
      </c>
      <c r="O269" s="32">
        <f>IFERROR(VLOOKUP(B269,'[1]1-BASE'!D$1:CB$65536,20,0),"")</f>
        <v>16</v>
      </c>
      <c r="P269" s="33">
        <f>IFERROR(VLOOKUP(B269,'[1]1-BASE'!D$1:CB$65536,21,0),"")</f>
        <v>16</v>
      </c>
      <c r="Q269" s="34">
        <f>IFERROR(VLOOKUP(B269,'[1]1-BASE'!D$1:DA$65536,22,0),"")</f>
        <v>0</v>
      </c>
      <c r="R269" s="34">
        <f>IFERROR(VLOOKUP(B269,'[1]1-BASE'!D$1:DA$65536,23,0),"")</f>
        <v>0</v>
      </c>
      <c r="S269" s="34">
        <f>IFERROR(VLOOKUP(B269,'[1]1-BASE'!D$1:DA$65536,24,0),"")</f>
        <v>0</v>
      </c>
      <c r="T269" s="34">
        <f>IFERROR(VLOOKUP(B269,'[1]1-BASE'!D$1:DA$65536,25,0),"")</f>
        <v>0</v>
      </c>
      <c r="U269" s="34">
        <f>IFERROR(VLOOKUP(B269,'[1]1-BASE'!D$1:DA$65536,26,0),"")</f>
        <v>0</v>
      </c>
      <c r="V269" s="34">
        <f>IFERROR(VLOOKUP(B269,'[1]1-BASE'!D$1:DA$65536,27,0),"")</f>
        <v>0</v>
      </c>
      <c r="W269" s="34">
        <f>IFERROR(VLOOKUP(B269,'[1]1-BASE'!D$1:DA$65536,28,0),"")</f>
        <v>0</v>
      </c>
      <c r="X269" s="34">
        <f>IFERROR(VLOOKUP(B269,'[1]1-BASE'!D$1:DA$65536,29,0),"")</f>
        <v>0</v>
      </c>
      <c r="Y269" s="34">
        <f>IFERROR(VLOOKUP(B269,'[1]1-BASE'!D$1:DA$65536,30,0),"")</f>
        <v>0</v>
      </c>
      <c r="Z269" s="34">
        <f>IFERROR(VLOOKUP(B269,'[1]1-BASE'!D$1:DA$65536,31,0),"")</f>
        <v>0</v>
      </c>
      <c r="AA269" s="34">
        <f>IFERROR(VLOOKUP(B269,'[1]1-BASE'!D$1:DA$65536,32,0),"")</f>
        <v>0</v>
      </c>
      <c r="AB269" s="34">
        <f>IFERROR(VLOOKUP(B269,'[1]1-BASE'!D$1:DA$65536,33,0),"")</f>
        <v>0</v>
      </c>
      <c r="AC269" s="34">
        <f>IFERROR(VLOOKUP(B269,'[1]1-BASE'!D$1:DA$65536,34,0),"")</f>
        <v>0</v>
      </c>
      <c r="AD269" s="34">
        <f>IFERROR(VLOOKUP(B269,'[1]1-BASE'!D$1:DA$65536,35,0),"")</f>
        <v>0</v>
      </c>
      <c r="AE269" s="34">
        <f>IFERROR(VLOOKUP(B269,'[1]1-BASE'!D$1:DA$65536,36,0),"")</f>
        <v>0</v>
      </c>
      <c r="AF269" s="34">
        <f>IFERROR(VLOOKUP(B269,'[1]1-BASE'!D$1:DA$65536,37,0),"")</f>
        <v>0</v>
      </c>
      <c r="AG269" s="34">
        <f>IFERROR(VLOOKUP(B269,'[1]1-BASE'!D$1:DA$65536,38,0),"")</f>
        <v>0</v>
      </c>
      <c r="AH269" s="34">
        <f>IFERROR(VLOOKUP(B269,'[1]1-BASE'!D$1:DA$65536,39,0),"")</f>
        <v>0</v>
      </c>
      <c r="AI269" s="34">
        <f>IFERROR(VLOOKUP(B269,'[1]1-BASE'!D$1:DA$65536,40,0),"")</f>
        <v>0</v>
      </c>
      <c r="AJ269" s="34">
        <f>IFERROR(VLOOKUP(B269,'[1]1-BASE'!D$1:DA$65536,41,0),"")</f>
        <v>0</v>
      </c>
      <c r="AK269" s="34">
        <f>IFERROR(VLOOKUP(B269,'[1]1-BASE'!D$1:DA$65536,42,0),"")</f>
        <v>0</v>
      </c>
      <c r="AL269" s="34">
        <f>IFERROR(VLOOKUP(B269,'[1]1-BASE'!D$1:DA$65536,43,0),"")</f>
        <v>0</v>
      </c>
      <c r="AM269" s="34">
        <f>IFERROR(VLOOKUP(B269,'[1]1-BASE'!D$1:DA$65536,44,0),"")</f>
        <v>0</v>
      </c>
      <c r="AN269" s="34">
        <f>IFERROR(VLOOKUP(B269,'[1]1-BASE'!D$1:DA$65536,45,0),"")</f>
        <v>0</v>
      </c>
      <c r="AO269" s="34">
        <f>IFERROR(VLOOKUP(B269,'[1]1-BASE'!D$1:DA$65536,46,0),"")</f>
        <v>0</v>
      </c>
      <c r="AP269" s="34">
        <f>IFERROR(VLOOKUP(B269,'[1]1-BASE'!D$1:DA$65536,47,0),"")</f>
        <v>0</v>
      </c>
      <c r="AQ269" s="34">
        <f>IFERROR(VLOOKUP(B269,'[1]1-BASE'!D$1:DA$65536,48,0),"")</f>
        <v>0</v>
      </c>
      <c r="AR269" s="34">
        <f>IFERROR(VLOOKUP(B269,'[1]1-BASE'!D$1:DA$65536,49,0),"")</f>
        <v>0</v>
      </c>
      <c r="AS269" s="34">
        <f>IFERROR(VLOOKUP(B269,'[1]1-BASE'!D$1:DA$65536,50,0),"")</f>
        <v>0</v>
      </c>
      <c r="AT269" s="34">
        <f>IFERROR(VLOOKUP(B269,'[1]1-BASE'!D$1:DA$65536,51,0),"")</f>
        <v>0</v>
      </c>
      <c r="AU269" s="34">
        <f>IFERROR(VLOOKUP(B269,'[1]1-BASE'!D$1:DA$65536,52,0),"")</f>
        <v>0</v>
      </c>
      <c r="AV269" s="34">
        <f>IFERROR(VLOOKUP(B269,'[1]1-BASE'!D$1:DA$65536,53,0),"")</f>
        <v>0</v>
      </c>
      <c r="AW269" s="34">
        <f>IFERROR(VLOOKUP(B269,'[1]1-BASE'!D$1:DA$65536,54,0),"")</f>
        <v>0</v>
      </c>
      <c r="AX269" s="34">
        <f>IFERROR(VLOOKUP(B269,'[1]1-BASE'!D$1:DA$65536,55,0),"")</f>
        <v>0</v>
      </c>
      <c r="AY269" s="34">
        <f>IFERROR(VLOOKUP(B269,'[1]1-BASE'!D$1:DA$65536,87,0),"")</f>
        <v>0</v>
      </c>
      <c r="AZ269" s="34">
        <f>IFERROR(VLOOKUP(B269,'[1]1-BASE'!D$1:DA$65536,86,0),"")</f>
        <v>0</v>
      </c>
      <c r="BA269" s="34">
        <f>IFERROR(VLOOKUP(B269,'[1]1-BASE'!D$1:DA$65536,76,0),"")</f>
        <v>0</v>
      </c>
      <c r="BB269" s="34">
        <f>IFERROR(VLOOKUP(B269,'[1]1-BASE'!D$1:DA$65536,77,0),"")</f>
        <v>0</v>
      </c>
      <c r="BC269" s="34">
        <f>IFERROR(VLOOKUP(B269,'[1]1-BASE'!D$1:DA$65536,78,0),"")</f>
        <v>0</v>
      </c>
      <c r="BD269" s="34">
        <f>IFERROR(VLOOKUP(B269,'[1]1-BASE'!D$1:DA$65536,79,0),"")</f>
        <v>0</v>
      </c>
      <c r="BE269" s="34">
        <f>IFERROR(VLOOKUP(B269,'[1]1-BASE'!D$1:DA$65536,80,0),"")</f>
        <v>0</v>
      </c>
      <c r="BF269" s="34">
        <f>IFERROR(VLOOKUP(B269,'[1]1-BASE'!D$1:DA$65536,83,0),"")</f>
        <v>0</v>
      </c>
      <c r="BG269" s="34">
        <f>IFERROR(VLOOKUP(B269,'[1]1-BASE'!D$1:DA$65536,84,0),"")</f>
        <v>0</v>
      </c>
      <c r="BH269" s="34">
        <f>IFERROR(VLOOKUP(B269,'[1]1-BASE'!D$1:DA$65536,81,0),"")</f>
        <v>0</v>
      </c>
      <c r="BI269" s="34">
        <f>IFERROR(VLOOKUP(B269,'[1]1-BASE'!D$1:DA$65536,85,0),"")</f>
        <v>0</v>
      </c>
      <c r="BJ269" s="34">
        <f>IFERROR(VLOOKUP(B269,'[1]1-BASE'!D$1:DA$65536,56,0),"")</f>
        <v>0</v>
      </c>
      <c r="BK269" s="34">
        <f>IFERROR(VLOOKUP(B269,'[1]1-BASE'!D$1:DA$65536,58,0),"")</f>
        <v>0</v>
      </c>
      <c r="BL269" s="34">
        <f>IFERROR(VLOOKUP(B269,'[1]1-BASE'!D$1:DA$65536,59,0),"")</f>
        <v>0</v>
      </c>
      <c r="BM269" s="34">
        <f>IFERROR(VLOOKUP(B269,'[1]1-BASE'!D$1:DA$65536,61,0),"")</f>
        <v>0</v>
      </c>
      <c r="BN269" s="34">
        <f>IFERROR(VLOOKUP(B269,'[1]1-BASE'!D$1:DA$65536,63,0),"")</f>
        <v>0</v>
      </c>
      <c r="BO269" s="34">
        <f>IFERROR(VLOOKUP(B269,'[1]1-BASE'!D$1:DA$65536,65,0),"")</f>
        <v>0</v>
      </c>
      <c r="BP269" s="34">
        <f>IFERROR(VLOOKUP(B269,'[1]1-BASE'!D$1:DA$65536,57,0),"")</f>
        <v>0</v>
      </c>
      <c r="BQ269" s="34">
        <f>IFERROR(VLOOKUP(B269,'[1]1-BASE'!D$1:DA$65536,60,0),"")</f>
        <v>0</v>
      </c>
      <c r="BR269" s="34">
        <f>IFERROR(VLOOKUP(B269,'[1]1-BASE'!D$1:DA$65536,62,0),"")</f>
        <v>0</v>
      </c>
      <c r="BS269" s="34">
        <f>IFERROR(VLOOKUP(B269,'[1]1-BASE'!D$1:DA$65536,64,0),"")</f>
        <v>0</v>
      </c>
      <c r="BT269" s="34">
        <f>IFERROR(VLOOKUP(B269,'[1]1-BASE'!D$1:DA$65536,66,0),"")</f>
        <v>0</v>
      </c>
      <c r="BU269" s="34">
        <f>IFERROR(VLOOKUP(B269,'[1]1-BASE'!D$1:DA$65536,67,0),"")</f>
        <v>0</v>
      </c>
      <c r="BV269" s="34">
        <f>IFERROR(VLOOKUP(B269,'[1]1-BASE'!D$1:DA$65536,68,0),"")</f>
        <v>0</v>
      </c>
      <c r="BW269" s="34">
        <f>IFERROR(VLOOKUP(B269,'[1]1-BASE'!D$1:DA$65536,69,0),"")</f>
        <v>5</v>
      </c>
      <c r="BX269" s="34">
        <f>IFERROR(VLOOKUP(B269,'[1]1-BASE'!D$1:DA$65536,70,0),"")</f>
        <v>3</v>
      </c>
      <c r="BY269" s="34">
        <f>IFERROR(VLOOKUP(B269,'[1]1-BASE'!D$1:DA$65536,71,0),"")</f>
        <v>5</v>
      </c>
      <c r="BZ269" s="34">
        <f>IFERROR(VLOOKUP(B269,'[1]1-BASE'!D$1:DA$65536,72,0),"")</f>
        <v>3</v>
      </c>
      <c r="CA269" s="34">
        <f>IFERROR(VLOOKUP(B269,'[1]1-BASE'!D$1:DA$65536,73,0),"")</f>
        <v>0</v>
      </c>
      <c r="CB269" s="34">
        <f>IFERROR(VLOOKUP(B269,'[1]1-BASE'!D$1:DA$65536,74,0),"")</f>
        <v>0</v>
      </c>
      <c r="CC269" s="34">
        <f>IFERROR(VLOOKUP(B269,'[1]1-BASE'!D$1:DA$65536,75,0),"")</f>
        <v>0</v>
      </c>
      <c r="CD269" s="34">
        <f>IFERROR(VLOOKUP(B269,'[1]1-BASE'!D$1:DA$65536,82,0),"")</f>
        <v>0</v>
      </c>
    </row>
    <row r="270" spans="1:82" s="35" customFormat="1" ht="75" customHeight="1">
      <c r="A270" s="27"/>
      <c r="B270" s="28" t="s">
        <v>373</v>
      </c>
      <c r="C270" s="29" t="str">
        <f>IFERROR(VLOOKUP(B270,'[1]1-BASE'!D$1:CB$65536,2,0),"")</f>
        <v>304PPN0</v>
      </c>
      <c r="D270" s="29" t="str">
        <f>IFERROR(VLOOKUP(B270,'[1]1-BASE'!D$1:CB$65536,3,0),"")</f>
        <v>OFENA TEE</v>
      </c>
      <c r="E270" s="29" t="str">
        <f>IFERROR(VLOOKUP(B270,'[1]1-BASE'!D$1:CB$65536,4,0),"")</f>
        <v>246</v>
      </c>
      <c r="F270" s="29" t="str">
        <f>IFERROR(VLOOKUP(B270,'[1]1-BASE'!D$1:CB$65536,5,0),"")</f>
        <v>YELLOW CREAM</v>
      </c>
      <c r="G270" s="27" t="str">
        <f>IFERROR(VLOOKUP(B270,'[1]1-BASE'!D$1:CB$65536,15,0),"")</f>
        <v>ETE 2019</v>
      </c>
      <c r="H270" s="27" t="str">
        <f>IFERROR(VLOOKUP(B270,'[1]1-BASE'!D$1:CB$65536,17,0),"")</f>
        <v>MAN</v>
      </c>
      <c r="I270" s="30">
        <f>IFERROR(VLOOKUP(B270,'[1]1-BASE'!D$1:CB$65536,7,0),"")</f>
        <v>25</v>
      </c>
      <c r="J270" s="31">
        <f t="shared" si="8"/>
        <v>12.5</v>
      </c>
      <c r="K270" s="30">
        <f>IFERROR(VLOOKUP(B270,'[1]1-BASE'!D$1:CB$65536,8,0),"")</f>
        <v>0</v>
      </c>
      <c r="L270" s="31">
        <f t="shared" si="9"/>
        <v>0</v>
      </c>
      <c r="M270" s="29" t="str">
        <f>IFERROR(VLOOKUP(B270,'[1]1-BASE'!D$1:CB$65536,18,0),"")</f>
        <v>(vide)</v>
      </c>
      <c r="N270" s="32" t="str">
        <f>IFERROR(VLOOKUP(B270,'[1]1-BASE'!D$1:CB$65536,19,0),"")</f>
        <v>PCS</v>
      </c>
      <c r="O270" s="32">
        <f>IFERROR(VLOOKUP(B270,'[1]1-BASE'!D$1:CB$65536,20,0),"")</f>
        <v>22</v>
      </c>
      <c r="P270" s="33">
        <f>IFERROR(VLOOKUP(B270,'[1]1-BASE'!D$1:CB$65536,21,0),"")</f>
        <v>22</v>
      </c>
      <c r="Q270" s="34">
        <f>IFERROR(VLOOKUP(B270,'[1]1-BASE'!D$1:DA$65536,22,0),"")</f>
        <v>0</v>
      </c>
      <c r="R270" s="34">
        <f>IFERROR(VLOOKUP(B270,'[1]1-BASE'!D$1:DA$65536,23,0),"")</f>
        <v>0</v>
      </c>
      <c r="S270" s="34">
        <f>IFERROR(VLOOKUP(B270,'[1]1-BASE'!D$1:DA$65536,24,0),"")</f>
        <v>0</v>
      </c>
      <c r="T270" s="34">
        <f>IFERROR(VLOOKUP(B270,'[1]1-BASE'!D$1:DA$65536,25,0),"")</f>
        <v>0</v>
      </c>
      <c r="U270" s="34">
        <f>IFERROR(VLOOKUP(B270,'[1]1-BASE'!D$1:DA$65536,26,0),"")</f>
        <v>0</v>
      </c>
      <c r="V270" s="34">
        <f>IFERROR(VLOOKUP(B270,'[1]1-BASE'!D$1:DA$65536,27,0),"")</f>
        <v>0</v>
      </c>
      <c r="W270" s="34">
        <f>IFERROR(VLOOKUP(B270,'[1]1-BASE'!D$1:DA$65536,28,0),"")</f>
        <v>0</v>
      </c>
      <c r="X270" s="34">
        <f>IFERROR(VLOOKUP(B270,'[1]1-BASE'!D$1:DA$65536,29,0),"")</f>
        <v>0</v>
      </c>
      <c r="Y270" s="34">
        <f>IFERROR(VLOOKUP(B270,'[1]1-BASE'!D$1:DA$65536,30,0),"")</f>
        <v>0</v>
      </c>
      <c r="Z270" s="34">
        <f>IFERROR(VLOOKUP(B270,'[1]1-BASE'!D$1:DA$65536,31,0),"")</f>
        <v>0</v>
      </c>
      <c r="AA270" s="34">
        <f>IFERROR(VLOOKUP(B270,'[1]1-BASE'!D$1:DA$65536,32,0),"")</f>
        <v>0</v>
      </c>
      <c r="AB270" s="34">
        <f>IFERROR(VLOOKUP(B270,'[1]1-BASE'!D$1:DA$65536,33,0),"")</f>
        <v>0</v>
      </c>
      <c r="AC270" s="34">
        <f>IFERROR(VLOOKUP(B270,'[1]1-BASE'!D$1:DA$65536,34,0),"")</f>
        <v>0</v>
      </c>
      <c r="AD270" s="34">
        <f>IFERROR(VLOOKUP(B270,'[1]1-BASE'!D$1:DA$65536,35,0),"")</f>
        <v>0</v>
      </c>
      <c r="AE270" s="34">
        <f>IFERROR(VLOOKUP(B270,'[1]1-BASE'!D$1:DA$65536,36,0),"")</f>
        <v>0</v>
      </c>
      <c r="AF270" s="34">
        <f>IFERROR(VLOOKUP(B270,'[1]1-BASE'!D$1:DA$65536,37,0),"")</f>
        <v>0</v>
      </c>
      <c r="AG270" s="34">
        <f>IFERROR(VLOOKUP(B270,'[1]1-BASE'!D$1:DA$65536,38,0),"")</f>
        <v>0</v>
      </c>
      <c r="AH270" s="34">
        <f>IFERROR(VLOOKUP(B270,'[1]1-BASE'!D$1:DA$65536,39,0),"")</f>
        <v>0</v>
      </c>
      <c r="AI270" s="34">
        <f>IFERROR(VLOOKUP(B270,'[1]1-BASE'!D$1:DA$65536,40,0),"")</f>
        <v>0</v>
      </c>
      <c r="AJ270" s="34">
        <f>IFERROR(VLOOKUP(B270,'[1]1-BASE'!D$1:DA$65536,41,0),"")</f>
        <v>0</v>
      </c>
      <c r="AK270" s="34">
        <f>IFERROR(VLOOKUP(B270,'[1]1-BASE'!D$1:DA$65536,42,0),"")</f>
        <v>0</v>
      </c>
      <c r="AL270" s="34">
        <f>IFERROR(VLOOKUP(B270,'[1]1-BASE'!D$1:DA$65536,43,0),"")</f>
        <v>0</v>
      </c>
      <c r="AM270" s="34">
        <f>IFERROR(VLOOKUP(B270,'[1]1-BASE'!D$1:DA$65536,44,0),"")</f>
        <v>0</v>
      </c>
      <c r="AN270" s="34">
        <f>IFERROR(VLOOKUP(B270,'[1]1-BASE'!D$1:DA$65536,45,0),"")</f>
        <v>0</v>
      </c>
      <c r="AO270" s="34">
        <f>IFERROR(VLOOKUP(B270,'[1]1-BASE'!D$1:DA$65536,46,0),"")</f>
        <v>0</v>
      </c>
      <c r="AP270" s="34">
        <f>IFERROR(VLOOKUP(B270,'[1]1-BASE'!D$1:DA$65536,47,0),"")</f>
        <v>0</v>
      </c>
      <c r="AQ270" s="34">
        <f>IFERROR(VLOOKUP(B270,'[1]1-BASE'!D$1:DA$65536,48,0),"")</f>
        <v>0</v>
      </c>
      <c r="AR270" s="34">
        <f>IFERROR(VLOOKUP(B270,'[1]1-BASE'!D$1:DA$65536,49,0),"")</f>
        <v>0</v>
      </c>
      <c r="AS270" s="34">
        <f>IFERROR(VLOOKUP(B270,'[1]1-BASE'!D$1:DA$65536,50,0),"")</f>
        <v>0</v>
      </c>
      <c r="AT270" s="34">
        <f>IFERROR(VLOOKUP(B270,'[1]1-BASE'!D$1:DA$65536,51,0),"")</f>
        <v>0</v>
      </c>
      <c r="AU270" s="34">
        <f>IFERROR(VLOOKUP(B270,'[1]1-BASE'!D$1:DA$65536,52,0),"")</f>
        <v>0</v>
      </c>
      <c r="AV270" s="34">
        <f>IFERROR(VLOOKUP(B270,'[1]1-BASE'!D$1:DA$65536,53,0),"")</f>
        <v>0</v>
      </c>
      <c r="AW270" s="34">
        <f>IFERROR(VLOOKUP(B270,'[1]1-BASE'!D$1:DA$65536,54,0),"")</f>
        <v>0</v>
      </c>
      <c r="AX270" s="34">
        <f>IFERROR(VLOOKUP(B270,'[1]1-BASE'!D$1:DA$65536,55,0),"")</f>
        <v>0</v>
      </c>
      <c r="AY270" s="34">
        <f>IFERROR(VLOOKUP(B270,'[1]1-BASE'!D$1:DA$65536,87,0),"")</f>
        <v>0</v>
      </c>
      <c r="AZ270" s="34">
        <f>IFERROR(VLOOKUP(B270,'[1]1-BASE'!D$1:DA$65536,86,0),"")</f>
        <v>0</v>
      </c>
      <c r="BA270" s="34">
        <f>IFERROR(VLOOKUP(B270,'[1]1-BASE'!D$1:DA$65536,76,0),"")</f>
        <v>0</v>
      </c>
      <c r="BB270" s="34">
        <f>IFERROR(VLOOKUP(B270,'[1]1-BASE'!D$1:DA$65536,77,0),"")</f>
        <v>0</v>
      </c>
      <c r="BC270" s="34">
        <f>IFERROR(VLOOKUP(B270,'[1]1-BASE'!D$1:DA$65536,78,0),"")</f>
        <v>0</v>
      </c>
      <c r="BD270" s="34">
        <f>IFERROR(VLOOKUP(B270,'[1]1-BASE'!D$1:DA$65536,79,0),"")</f>
        <v>0</v>
      </c>
      <c r="BE270" s="34">
        <f>IFERROR(VLOOKUP(B270,'[1]1-BASE'!D$1:DA$65536,80,0),"")</f>
        <v>0</v>
      </c>
      <c r="BF270" s="34">
        <f>IFERROR(VLOOKUP(B270,'[1]1-BASE'!D$1:DA$65536,83,0),"")</f>
        <v>0</v>
      </c>
      <c r="BG270" s="34">
        <f>IFERROR(VLOOKUP(B270,'[1]1-BASE'!D$1:DA$65536,84,0),"")</f>
        <v>0</v>
      </c>
      <c r="BH270" s="34">
        <f>IFERROR(VLOOKUP(B270,'[1]1-BASE'!D$1:DA$65536,81,0),"")</f>
        <v>0</v>
      </c>
      <c r="BI270" s="34">
        <f>IFERROR(VLOOKUP(B270,'[1]1-BASE'!D$1:DA$65536,85,0),"")</f>
        <v>0</v>
      </c>
      <c r="BJ270" s="34">
        <f>IFERROR(VLOOKUP(B270,'[1]1-BASE'!D$1:DA$65536,56,0),"")</f>
        <v>0</v>
      </c>
      <c r="BK270" s="34">
        <f>IFERROR(VLOOKUP(B270,'[1]1-BASE'!D$1:DA$65536,58,0),"")</f>
        <v>0</v>
      </c>
      <c r="BL270" s="34">
        <f>IFERROR(VLOOKUP(B270,'[1]1-BASE'!D$1:DA$65536,59,0),"")</f>
        <v>0</v>
      </c>
      <c r="BM270" s="34">
        <f>IFERROR(VLOOKUP(B270,'[1]1-BASE'!D$1:DA$65536,61,0),"")</f>
        <v>0</v>
      </c>
      <c r="BN270" s="34">
        <f>IFERROR(VLOOKUP(B270,'[1]1-BASE'!D$1:DA$65536,63,0),"")</f>
        <v>0</v>
      </c>
      <c r="BO270" s="34">
        <f>IFERROR(VLOOKUP(B270,'[1]1-BASE'!D$1:DA$65536,65,0),"")</f>
        <v>0</v>
      </c>
      <c r="BP270" s="34">
        <f>IFERROR(VLOOKUP(B270,'[1]1-BASE'!D$1:DA$65536,57,0),"")</f>
        <v>0</v>
      </c>
      <c r="BQ270" s="34">
        <f>IFERROR(VLOOKUP(B270,'[1]1-BASE'!D$1:DA$65536,60,0),"")</f>
        <v>0</v>
      </c>
      <c r="BR270" s="34">
        <f>IFERROR(VLOOKUP(B270,'[1]1-BASE'!D$1:DA$65536,62,0),"")</f>
        <v>0</v>
      </c>
      <c r="BS270" s="34">
        <f>IFERROR(VLOOKUP(B270,'[1]1-BASE'!D$1:DA$65536,64,0),"")</f>
        <v>0</v>
      </c>
      <c r="BT270" s="34">
        <f>IFERROR(VLOOKUP(B270,'[1]1-BASE'!D$1:DA$65536,66,0),"")</f>
        <v>0</v>
      </c>
      <c r="BU270" s="34">
        <f>IFERROR(VLOOKUP(B270,'[1]1-BASE'!D$1:DA$65536,67,0),"")</f>
        <v>0</v>
      </c>
      <c r="BV270" s="34">
        <f>IFERROR(VLOOKUP(B270,'[1]1-BASE'!D$1:DA$65536,68,0),"")</f>
        <v>0</v>
      </c>
      <c r="BW270" s="34">
        <f>IFERROR(VLOOKUP(B270,'[1]1-BASE'!D$1:DA$65536,69,0),"")</f>
        <v>5</v>
      </c>
      <c r="BX270" s="34">
        <f>IFERROR(VLOOKUP(B270,'[1]1-BASE'!D$1:DA$65536,70,0),"")</f>
        <v>5</v>
      </c>
      <c r="BY270" s="34">
        <f>IFERROR(VLOOKUP(B270,'[1]1-BASE'!D$1:DA$65536,71,0),"")</f>
        <v>3</v>
      </c>
      <c r="BZ270" s="34">
        <f>IFERROR(VLOOKUP(B270,'[1]1-BASE'!D$1:DA$65536,72,0),"")</f>
        <v>9</v>
      </c>
      <c r="CA270" s="34">
        <f>IFERROR(VLOOKUP(B270,'[1]1-BASE'!D$1:DA$65536,73,0),"")</f>
        <v>0</v>
      </c>
      <c r="CB270" s="34">
        <f>IFERROR(VLOOKUP(B270,'[1]1-BASE'!D$1:DA$65536,74,0),"")</f>
        <v>0</v>
      </c>
      <c r="CC270" s="34">
        <f>IFERROR(VLOOKUP(B270,'[1]1-BASE'!D$1:DA$65536,75,0),"")</f>
        <v>0</v>
      </c>
      <c r="CD270" s="34">
        <f>IFERROR(VLOOKUP(B270,'[1]1-BASE'!D$1:DA$65536,82,0),"")</f>
        <v>0</v>
      </c>
    </row>
    <row r="271" spans="1:82" s="35" customFormat="1" ht="75" customHeight="1">
      <c r="A271" s="27"/>
      <c r="B271" s="28" t="s">
        <v>374</v>
      </c>
      <c r="C271" s="29" t="str">
        <f>IFERROR(VLOOKUP(B271,'[1]1-BASE'!D$1:CB$65536,2,0),"")</f>
        <v>304PPN0</v>
      </c>
      <c r="D271" s="29" t="str">
        <f>IFERROR(VLOOKUP(B271,'[1]1-BASE'!D$1:CB$65536,3,0),"")</f>
        <v>OFENA TEE</v>
      </c>
      <c r="E271" s="29" t="str">
        <f>IFERROR(VLOOKUP(B271,'[1]1-BASE'!D$1:CB$65536,4,0),"")</f>
        <v>77M</v>
      </c>
      <c r="F271" s="29" t="str">
        <f>IFERROR(VLOOKUP(B271,'[1]1-BASE'!D$1:CB$65536,5,0),"")</f>
        <v>GREY MD MEL</v>
      </c>
      <c r="G271" s="27" t="str">
        <f>IFERROR(VLOOKUP(B271,'[1]1-BASE'!D$1:CB$65536,15,0),"")</f>
        <v>ETE 2019</v>
      </c>
      <c r="H271" s="27" t="str">
        <f>IFERROR(VLOOKUP(B271,'[1]1-BASE'!D$1:CB$65536,17,0),"")</f>
        <v>MAN</v>
      </c>
      <c r="I271" s="30">
        <f>IFERROR(VLOOKUP(B271,'[1]1-BASE'!D$1:CB$65536,7,0),"")</f>
        <v>25</v>
      </c>
      <c r="J271" s="31">
        <f t="shared" si="8"/>
        <v>12.5</v>
      </c>
      <c r="K271" s="30">
        <f>IFERROR(VLOOKUP(B271,'[1]1-BASE'!D$1:CB$65536,8,0),"")</f>
        <v>0</v>
      </c>
      <c r="L271" s="31">
        <f t="shared" si="9"/>
        <v>0</v>
      </c>
      <c r="M271" s="29" t="str">
        <f>IFERROR(VLOOKUP(B271,'[1]1-BASE'!D$1:CB$65536,18,0),"")</f>
        <v>(vide)</v>
      </c>
      <c r="N271" s="32" t="str">
        <f>IFERROR(VLOOKUP(B271,'[1]1-BASE'!D$1:CB$65536,19,0),"")</f>
        <v>PCS</v>
      </c>
      <c r="O271" s="32">
        <f>IFERROR(VLOOKUP(B271,'[1]1-BASE'!D$1:CB$65536,20,0),"")</f>
        <v>16</v>
      </c>
      <c r="P271" s="33">
        <f>IFERROR(VLOOKUP(B271,'[1]1-BASE'!D$1:CB$65536,21,0),"")</f>
        <v>16</v>
      </c>
      <c r="Q271" s="34">
        <f>IFERROR(VLOOKUP(B271,'[1]1-BASE'!D$1:DA$65536,22,0),"")</f>
        <v>0</v>
      </c>
      <c r="R271" s="34">
        <f>IFERROR(VLOOKUP(B271,'[1]1-BASE'!D$1:DA$65536,23,0),"")</f>
        <v>0</v>
      </c>
      <c r="S271" s="34">
        <f>IFERROR(VLOOKUP(B271,'[1]1-BASE'!D$1:DA$65536,24,0),"")</f>
        <v>0</v>
      </c>
      <c r="T271" s="34">
        <f>IFERROR(VLOOKUP(B271,'[1]1-BASE'!D$1:DA$65536,25,0),"")</f>
        <v>0</v>
      </c>
      <c r="U271" s="34">
        <f>IFERROR(VLOOKUP(B271,'[1]1-BASE'!D$1:DA$65536,26,0),"")</f>
        <v>0</v>
      </c>
      <c r="V271" s="34">
        <f>IFERROR(VLOOKUP(B271,'[1]1-BASE'!D$1:DA$65536,27,0),"")</f>
        <v>0</v>
      </c>
      <c r="W271" s="34">
        <f>IFERROR(VLOOKUP(B271,'[1]1-BASE'!D$1:DA$65536,28,0),"")</f>
        <v>0</v>
      </c>
      <c r="X271" s="34">
        <f>IFERROR(VLOOKUP(B271,'[1]1-BASE'!D$1:DA$65536,29,0),"")</f>
        <v>0</v>
      </c>
      <c r="Y271" s="34">
        <f>IFERROR(VLOOKUP(B271,'[1]1-BASE'!D$1:DA$65536,30,0),"")</f>
        <v>0</v>
      </c>
      <c r="Z271" s="34">
        <f>IFERROR(VLOOKUP(B271,'[1]1-BASE'!D$1:DA$65536,31,0),"")</f>
        <v>0</v>
      </c>
      <c r="AA271" s="34">
        <f>IFERROR(VLOOKUP(B271,'[1]1-BASE'!D$1:DA$65536,32,0),"")</f>
        <v>0</v>
      </c>
      <c r="AB271" s="34">
        <f>IFERROR(VLOOKUP(B271,'[1]1-BASE'!D$1:DA$65536,33,0),"")</f>
        <v>0</v>
      </c>
      <c r="AC271" s="34">
        <f>IFERROR(VLOOKUP(B271,'[1]1-BASE'!D$1:DA$65536,34,0),"")</f>
        <v>0</v>
      </c>
      <c r="AD271" s="34">
        <f>IFERROR(VLOOKUP(B271,'[1]1-BASE'!D$1:DA$65536,35,0),"")</f>
        <v>0</v>
      </c>
      <c r="AE271" s="34">
        <f>IFERROR(VLOOKUP(B271,'[1]1-BASE'!D$1:DA$65536,36,0),"")</f>
        <v>0</v>
      </c>
      <c r="AF271" s="34">
        <f>IFERROR(VLOOKUP(B271,'[1]1-BASE'!D$1:DA$65536,37,0),"")</f>
        <v>0</v>
      </c>
      <c r="AG271" s="34">
        <f>IFERROR(VLOOKUP(B271,'[1]1-BASE'!D$1:DA$65536,38,0),"")</f>
        <v>0</v>
      </c>
      <c r="AH271" s="34">
        <f>IFERROR(VLOOKUP(B271,'[1]1-BASE'!D$1:DA$65536,39,0),"")</f>
        <v>0</v>
      </c>
      <c r="AI271" s="34">
        <f>IFERROR(VLOOKUP(B271,'[1]1-BASE'!D$1:DA$65536,40,0),"")</f>
        <v>0</v>
      </c>
      <c r="AJ271" s="34">
        <f>IFERROR(VLOOKUP(B271,'[1]1-BASE'!D$1:DA$65536,41,0),"")</f>
        <v>0</v>
      </c>
      <c r="AK271" s="34">
        <f>IFERROR(VLOOKUP(B271,'[1]1-BASE'!D$1:DA$65536,42,0),"")</f>
        <v>0</v>
      </c>
      <c r="AL271" s="34">
        <f>IFERROR(VLOOKUP(B271,'[1]1-BASE'!D$1:DA$65536,43,0),"")</f>
        <v>0</v>
      </c>
      <c r="AM271" s="34">
        <f>IFERROR(VLOOKUP(B271,'[1]1-BASE'!D$1:DA$65536,44,0),"")</f>
        <v>0</v>
      </c>
      <c r="AN271" s="34">
        <f>IFERROR(VLOOKUP(B271,'[1]1-BASE'!D$1:DA$65536,45,0),"")</f>
        <v>0</v>
      </c>
      <c r="AO271" s="34">
        <f>IFERROR(VLOOKUP(B271,'[1]1-BASE'!D$1:DA$65536,46,0),"")</f>
        <v>0</v>
      </c>
      <c r="AP271" s="34">
        <f>IFERROR(VLOOKUP(B271,'[1]1-BASE'!D$1:DA$65536,47,0),"")</f>
        <v>0</v>
      </c>
      <c r="AQ271" s="34">
        <f>IFERROR(VLOOKUP(B271,'[1]1-BASE'!D$1:DA$65536,48,0),"")</f>
        <v>0</v>
      </c>
      <c r="AR271" s="34">
        <f>IFERROR(VLOOKUP(B271,'[1]1-BASE'!D$1:DA$65536,49,0),"")</f>
        <v>0</v>
      </c>
      <c r="AS271" s="34">
        <f>IFERROR(VLOOKUP(B271,'[1]1-BASE'!D$1:DA$65536,50,0),"")</f>
        <v>0</v>
      </c>
      <c r="AT271" s="34">
        <f>IFERROR(VLOOKUP(B271,'[1]1-BASE'!D$1:DA$65536,51,0),"")</f>
        <v>0</v>
      </c>
      <c r="AU271" s="34">
        <f>IFERROR(VLOOKUP(B271,'[1]1-BASE'!D$1:DA$65536,52,0),"")</f>
        <v>0</v>
      </c>
      <c r="AV271" s="34">
        <f>IFERROR(VLOOKUP(B271,'[1]1-BASE'!D$1:DA$65536,53,0),"")</f>
        <v>0</v>
      </c>
      <c r="AW271" s="34">
        <f>IFERROR(VLOOKUP(B271,'[1]1-BASE'!D$1:DA$65536,54,0),"")</f>
        <v>0</v>
      </c>
      <c r="AX271" s="34">
        <f>IFERROR(VLOOKUP(B271,'[1]1-BASE'!D$1:DA$65536,55,0),"")</f>
        <v>0</v>
      </c>
      <c r="AY271" s="34">
        <f>IFERROR(VLOOKUP(B271,'[1]1-BASE'!D$1:DA$65536,87,0),"")</f>
        <v>0</v>
      </c>
      <c r="AZ271" s="34">
        <f>IFERROR(VLOOKUP(B271,'[1]1-BASE'!D$1:DA$65536,86,0),"")</f>
        <v>0</v>
      </c>
      <c r="BA271" s="34">
        <f>IFERROR(VLOOKUP(B271,'[1]1-BASE'!D$1:DA$65536,76,0),"")</f>
        <v>0</v>
      </c>
      <c r="BB271" s="34">
        <f>IFERROR(VLOOKUP(B271,'[1]1-BASE'!D$1:DA$65536,77,0),"")</f>
        <v>0</v>
      </c>
      <c r="BC271" s="34">
        <f>IFERROR(VLOOKUP(B271,'[1]1-BASE'!D$1:DA$65536,78,0),"")</f>
        <v>0</v>
      </c>
      <c r="BD271" s="34">
        <f>IFERROR(VLOOKUP(B271,'[1]1-BASE'!D$1:DA$65536,79,0),"")</f>
        <v>0</v>
      </c>
      <c r="BE271" s="34">
        <f>IFERROR(VLOOKUP(B271,'[1]1-BASE'!D$1:DA$65536,80,0),"")</f>
        <v>0</v>
      </c>
      <c r="BF271" s="34">
        <f>IFERROR(VLOOKUP(B271,'[1]1-BASE'!D$1:DA$65536,83,0),"")</f>
        <v>0</v>
      </c>
      <c r="BG271" s="34">
        <f>IFERROR(VLOOKUP(B271,'[1]1-BASE'!D$1:DA$65536,84,0),"")</f>
        <v>0</v>
      </c>
      <c r="BH271" s="34">
        <f>IFERROR(VLOOKUP(B271,'[1]1-BASE'!D$1:DA$65536,81,0),"")</f>
        <v>0</v>
      </c>
      <c r="BI271" s="34">
        <f>IFERROR(VLOOKUP(B271,'[1]1-BASE'!D$1:DA$65536,85,0),"")</f>
        <v>0</v>
      </c>
      <c r="BJ271" s="34">
        <f>IFERROR(VLOOKUP(B271,'[1]1-BASE'!D$1:DA$65536,56,0),"")</f>
        <v>0</v>
      </c>
      <c r="BK271" s="34">
        <f>IFERROR(VLOOKUP(B271,'[1]1-BASE'!D$1:DA$65536,58,0),"")</f>
        <v>0</v>
      </c>
      <c r="BL271" s="34">
        <f>IFERROR(VLOOKUP(B271,'[1]1-BASE'!D$1:DA$65536,59,0),"")</f>
        <v>0</v>
      </c>
      <c r="BM271" s="34">
        <f>IFERROR(VLOOKUP(B271,'[1]1-BASE'!D$1:DA$65536,61,0),"")</f>
        <v>0</v>
      </c>
      <c r="BN271" s="34">
        <f>IFERROR(VLOOKUP(B271,'[1]1-BASE'!D$1:DA$65536,63,0),"")</f>
        <v>0</v>
      </c>
      <c r="BO271" s="34">
        <f>IFERROR(VLOOKUP(B271,'[1]1-BASE'!D$1:DA$65536,65,0),"")</f>
        <v>0</v>
      </c>
      <c r="BP271" s="34">
        <f>IFERROR(VLOOKUP(B271,'[1]1-BASE'!D$1:DA$65536,57,0),"")</f>
        <v>0</v>
      </c>
      <c r="BQ271" s="34">
        <f>IFERROR(VLOOKUP(B271,'[1]1-BASE'!D$1:DA$65536,60,0),"")</f>
        <v>0</v>
      </c>
      <c r="BR271" s="34">
        <f>IFERROR(VLOOKUP(B271,'[1]1-BASE'!D$1:DA$65536,62,0),"")</f>
        <v>0</v>
      </c>
      <c r="BS271" s="34">
        <f>IFERROR(VLOOKUP(B271,'[1]1-BASE'!D$1:DA$65536,64,0),"")</f>
        <v>0</v>
      </c>
      <c r="BT271" s="34">
        <f>IFERROR(VLOOKUP(B271,'[1]1-BASE'!D$1:DA$65536,66,0),"")</f>
        <v>0</v>
      </c>
      <c r="BU271" s="34">
        <f>IFERROR(VLOOKUP(B271,'[1]1-BASE'!D$1:DA$65536,67,0),"")</f>
        <v>0</v>
      </c>
      <c r="BV271" s="34">
        <f>IFERROR(VLOOKUP(B271,'[1]1-BASE'!D$1:DA$65536,68,0),"")</f>
        <v>1</v>
      </c>
      <c r="BW271" s="34">
        <f>IFERROR(VLOOKUP(B271,'[1]1-BASE'!D$1:DA$65536,69,0),"")</f>
        <v>5</v>
      </c>
      <c r="BX271" s="34">
        <f>IFERROR(VLOOKUP(B271,'[1]1-BASE'!D$1:DA$65536,70,0),"")</f>
        <v>4</v>
      </c>
      <c r="BY271" s="34">
        <f>IFERROR(VLOOKUP(B271,'[1]1-BASE'!D$1:DA$65536,71,0),"")</f>
        <v>1</v>
      </c>
      <c r="BZ271" s="34">
        <f>IFERROR(VLOOKUP(B271,'[1]1-BASE'!D$1:DA$65536,72,0),"")</f>
        <v>5</v>
      </c>
      <c r="CA271" s="34">
        <f>IFERROR(VLOOKUP(B271,'[1]1-BASE'!D$1:DA$65536,73,0),"")</f>
        <v>0</v>
      </c>
      <c r="CB271" s="34">
        <f>IFERROR(VLOOKUP(B271,'[1]1-BASE'!D$1:DA$65536,74,0),"")</f>
        <v>0</v>
      </c>
      <c r="CC271" s="34">
        <f>IFERROR(VLOOKUP(B271,'[1]1-BASE'!D$1:DA$65536,75,0),"")</f>
        <v>0</v>
      </c>
      <c r="CD271" s="34">
        <f>IFERROR(VLOOKUP(B271,'[1]1-BASE'!D$1:DA$65536,82,0),"")</f>
        <v>0</v>
      </c>
    </row>
    <row r="272" spans="1:82" s="35" customFormat="1" ht="75" customHeight="1">
      <c r="A272" s="27"/>
      <c r="B272" s="28" t="s">
        <v>375</v>
      </c>
      <c r="C272" s="29" t="str">
        <f>IFERROR(VLOOKUP(B272,'[1]1-BASE'!D$1:CB$65536,2,0),"")</f>
        <v>304PPN0</v>
      </c>
      <c r="D272" s="29" t="str">
        <f>IFERROR(VLOOKUP(B272,'[1]1-BASE'!D$1:CB$65536,3,0),"")</f>
        <v>OFENA TEE</v>
      </c>
      <c r="E272" s="29" t="str">
        <f>IFERROR(VLOOKUP(B272,'[1]1-BASE'!D$1:CB$65536,4,0),"")</f>
        <v>B32</v>
      </c>
      <c r="F272" s="29" t="str">
        <f>IFERROR(VLOOKUP(B272,'[1]1-BASE'!D$1:CB$65536,5,0),"")</f>
        <v>PINK LOTUS</v>
      </c>
      <c r="G272" s="27" t="str">
        <f>IFERROR(VLOOKUP(B272,'[1]1-BASE'!D$1:CB$65536,15,0),"")</f>
        <v>ETE 2019</v>
      </c>
      <c r="H272" s="27" t="str">
        <f>IFERROR(VLOOKUP(B272,'[1]1-BASE'!D$1:CB$65536,17,0),"")</f>
        <v>MAN</v>
      </c>
      <c r="I272" s="30">
        <f>IFERROR(VLOOKUP(B272,'[1]1-BASE'!D$1:CB$65536,7,0),"")</f>
        <v>25</v>
      </c>
      <c r="J272" s="31">
        <f t="shared" si="8"/>
        <v>12.5</v>
      </c>
      <c r="K272" s="30">
        <f>IFERROR(VLOOKUP(B272,'[1]1-BASE'!D$1:CB$65536,8,0),"")</f>
        <v>0</v>
      </c>
      <c r="L272" s="31">
        <f t="shared" si="9"/>
        <v>0</v>
      </c>
      <c r="M272" s="29" t="str">
        <f>IFERROR(VLOOKUP(B272,'[1]1-BASE'!D$1:CB$65536,18,0),"")</f>
        <v>(vide)</v>
      </c>
      <c r="N272" s="32" t="str">
        <f>IFERROR(VLOOKUP(B272,'[1]1-BASE'!D$1:CB$65536,19,0),"")</f>
        <v>PCS</v>
      </c>
      <c r="O272" s="32">
        <f>IFERROR(VLOOKUP(B272,'[1]1-BASE'!D$1:CB$65536,20,0),"")</f>
        <v>1</v>
      </c>
      <c r="P272" s="33">
        <f>IFERROR(VLOOKUP(B272,'[1]1-BASE'!D$1:CB$65536,21,0),"")</f>
        <v>1</v>
      </c>
      <c r="Q272" s="34">
        <f>IFERROR(VLOOKUP(B272,'[1]1-BASE'!D$1:DA$65536,22,0),"")</f>
        <v>0</v>
      </c>
      <c r="R272" s="34">
        <f>IFERROR(VLOOKUP(B272,'[1]1-BASE'!D$1:DA$65536,23,0),"")</f>
        <v>0</v>
      </c>
      <c r="S272" s="34">
        <f>IFERROR(VLOOKUP(B272,'[1]1-BASE'!D$1:DA$65536,24,0),"")</f>
        <v>0</v>
      </c>
      <c r="T272" s="34">
        <f>IFERROR(VLOOKUP(B272,'[1]1-BASE'!D$1:DA$65536,25,0),"")</f>
        <v>0</v>
      </c>
      <c r="U272" s="34">
        <f>IFERROR(VLOOKUP(B272,'[1]1-BASE'!D$1:DA$65536,26,0),"")</f>
        <v>0</v>
      </c>
      <c r="V272" s="34">
        <f>IFERROR(VLOOKUP(B272,'[1]1-BASE'!D$1:DA$65536,27,0),"")</f>
        <v>0</v>
      </c>
      <c r="W272" s="34">
        <f>IFERROR(VLOOKUP(B272,'[1]1-BASE'!D$1:DA$65536,28,0),"")</f>
        <v>0</v>
      </c>
      <c r="X272" s="34">
        <f>IFERROR(VLOOKUP(B272,'[1]1-BASE'!D$1:DA$65536,29,0),"")</f>
        <v>0</v>
      </c>
      <c r="Y272" s="34">
        <f>IFERROR(VLOOKUP(B272,'[1]1-BASE'!D$1:DA$65536,30,0),"")</f>
        <v>0</v>
      </c>
      <c r="Z272" s="34">
        <f>IFERROR(VLOOKUP(B272,'[1]1-BASE'!D$1:DA$65536,31,0),"")</f>
        <v>0</v>
      </c>
      <c r="AA272" s="34">
        <f>IFERROR(VLOOKUP(B272,'[1]1-BASE'!D$1:DA$65536,32,0),"")</f>
        <v>0</v>
      </c>
      <c r="AB272" s="34">
        <f>IFERROR(VLOOKUP(B272,'[1]1-BASE'!D$1:DA$65536,33,0),"")</f>
        <v>0</v>
      </c>
      <c r="AC272" s="34">
        <f>IFERROR(VLOOKUP(B272,'[1]1-BASE'!D$1:DA$65536,34,0),"")</f>
        <v>0</v>
      </c>
      <c r="AD272" s="34">
        <f>IFERROR(VLOOKUP(B272,'[1]1-BASE'!D$1:DA$65536,35,0),"")</f>
        <v>0</v>
      </c>
      <c r="AE272" s="34">
        <f>IFERROR(VLOOKUP(B272,'[1]1-BASE'!D$1:DA$65536,36,0),"")</f>
        <v>0</v>
      </c>
      <c r="AF272" s="34">
        <f>IFERROR(VLOOKUP(B272,'[1]1-BASE'!D$1:DA$65536,37,0),"")</f>
        <v>0</v>
      </c>
      <c r="AG272" s="34">
        <f>IFERROR(VLOOKUP(B272,'[1]1-BASE'!D$1:DA$65536,38,0),"")</f>
        <v>0</v>
      </c>
      <c r="AH272" s="34">
        <f>IFERROR(VLOOKUP(B272,'[1]1-BASE'!D$1:DA$65536,39,0),"")</f>
        <v>0</v>
      </c>
      <c r="AI272" s="34">
        <f>IFERROR(VLOOKUP(B272,'[1]1-BASE'!D$1:DA$65536,40,0),"")</f>
        <v>0</v>
      </c>
      <c r="AJ272" s="34">
        <f>IFERROR(VLOOKUP(B272,'[1]1-BASE'!D$1:DA$65536,41,0),"")</f>
        <v>0</v>
      </c>
      <c r="AK272" s="34">
        <f>IFERROR(VLOOKUP(B272,'[1]1-BASE'!D$1:DA$65536,42,0),"")</f>
        <v>0</v>
      </c>
      <c r="AL272" s="34">
        <f>IFERROR(VLOOKUP(B272,'[1]1-BASE'!D$1:DA$65536,43,0),"")</f>
        <v>0</v>
      </c>
      <c r="AM272" s="34">
        <f>IFERROR(VLOOKUP(B272,'[1]1-BASE'!D$1:DA$65536,44,0),"")</f>
        <v>0</v>
      </c>
      <c r="AN272" s="34">
        <f>IFERROR(VLOOKUP(B272,'[1]1-BASE'!D$1:DA$65536,45,0),"")</f>
        <v>0</v>
      </c>
      <c r="AO272" s="34">
        <f>IFERROR(VLOOKUP(B272,'[1]1-BASE'!D$1:DA$65536,46,0),"")</f>
        <v>0</v>
      </c>
      <c r="AP272" s="34">
        <f>IFERROR(VLOOKUP(B272,'[1]1-BASE'!D$1:DA$65536,47,0),"")</f>
        <v>0</v>
      </c>
      <c r="AQ272" s="34">
        <f>IFERROR(VLOOKUP(B272,'[1]1-BASE'!D$1:DA$65536,48,0),"")</f>
        <v>0</v>
      </c>
      <c r="AR272" s="34">
        <f>IFERROR(VLOOKUP(B272,'[1]1-BASE'!D$1:DA$65536,49,0),"")</f>
        <v>0</v>
      </c>
      <c r="AS272" s="34">
        <f>IFERROR(VLOOKUP(B272,'[1]1-BASE'!D$1:DA$65536,50,0),"")</f>
        <v>0</v>
      </c>
      <c r="AT272" s="34">
        <f>IFERROR(VLOOKUP(B272,'[1]1-BASE'!D$1:DA$65536,51,0),"")</f>
        <v>0</v>
      </c>
      <c r="AU272" s="34">
        <f>IFERROR(VLOOKUP(B272,'[1]1-BASE'!D$1:DA$65536,52,0),"")</f>
        <v>0</v>
      </c>
      <c r="AV272" s="34">
        <f>IFERROR(VLOOKUP(B272,'[1]1-BASE'!D$1:DA$65536,53,0),"")</f>
        <v>0</v>
      </c>
      <c r="AW272" s="34">
        <f>IFERROR(VLOOKUP(B272,'[1]1-BASE'!D$1:DA$65536,54,0),"")</f>
        <v>0</v>
      </c>
      <c r="AX272" s="34">
        <f>IFERROR(VLOOKUP(B272,'[1]1-BASE'!D$1:DA$65536,55,0),"")</f>
        <v>0</v>
      </c>
      <c r="AY272" s="34">
        <f>IFERROR(VLOOKUP(B272,'[1]1-BASE'!D$1:DA$65536,87,0),"")</f>
        <v>0</v>
      </c>
      <c r="AZ272" s="34">
        <f>IFERROR(VLOOKUP(B272,'[1]1-BASE'!D$1:DA$65536,86,0),"")</f>
        <v>0</v>
      </c>
      <c r="BA272" s="34">
        <f>IFERROR(VLOOKUP(B272,'[1]1-BASE'!D$1:DA$65536,76,0),"")</f>
        <v>0</v>
      </c>
      <c r="BB272" s="34">
        <f>IFERROR(VLOOKUP(B272,'[1]1-BASE'!D$1:DA$65536,77,0),"")</f>
        <v>0</v>
      </c>
      <c r="BC272" s="34">
        <f>IFERROR(VLOOKUP(B272,'[1]1-BASE'!D$1:DA$65536,78,0),"")</f>
        <v>0</v>
      </c>
      <c r="BD272" s="34">
        <f>IFERROR(VLOOKUP(B272,'[1]1-BASE'!D$1:DA$65536,79,0),"")</f>
        <v>0</v>
      </c>
      <c r="BE272" s="34">
        <f>IFERROR(VLOOKUP(B272,'[1]1-BASE'!D$1:DA$65536,80,0),"")</f>
        <v>0</v>
      </c>
      <c r="BF272" s="34">
        <f>IFERROR(VLOOKUP(B272,'[1]1-BASE'!D$1:DA$65536,83,0),"")</f>
        <v>0</v>
      </c>
      <c r="BG272" s="34">
        <f>IFERROR(VLOOKUP(B272,'[1]1-BASE'!D$1:DA$65536,84,0),"")</f>
        <v>0</v>
      </c>
      <c r="BH272" s="34">
        <f>IFERROR(VLOOKUP(B272,'[1]1-BASE'!D$1:DA$65536,81,0),"")</f>
        <v>0</v>
      </c>
      <c r="BI272" s="34">
        <f>IFERROR(VLOOKUP(B272,'[1]1-BASE'!D$1:DA$65536,85,0),"")</f>
        <v>0</v>
      </c>
      <c r="BJ272" s="34">
        <f>IFERROR(VLOOKUP(B272,'[1]1-BASE'!D$1:DA$65536,56,0),"")</f>
        <v>0</v>
      </c>
      <c r="BK272" s="34">
        <f>IFERROR(VLOOKUP(B272,'[1]1-BASE'!D$1:DA$65536,58,0),"")</f>
        <v>0</v>
      </c>
      <c r="BL272" s="34">
        <f>IFERROR(VLOOKUP(B272,'[1]1-BASE'!D$1:DA$65536,59,0),"")</f>
        <v>0</v>
      </c>
      <c r="BM272" s="34">
        <f>IFERROR(VLOOKUP(B272,'[1]1-BASE'!D$1:DA$65536,61,0),"")</f>
        <v>0</v>
      </c>
      <c r="BN272" s="34">
        <f>IFERROR(VLOOKUP(B272,'[1]1-BASE'!D$1:DA$65536,63,0),"")</f>
        <v>0</v>
      </c>
      <c r="BO272" s="34">
        <f>IFERROR(VLOOKUP(B272,'[1]1-BASE'!D$1:DA$65536,65,0),"")</f>
        <v>0</v>
      </c>
      <c r="BP272" s="34">
        <f>IFERROR(VLOOKUP(B272,'[1]1-BASE'!D$1:DA$65536,57,0),"")</f>
        <v>0</v>
      </c>
      <c r="BQ272" s="34">
        <f>IFERROR(VLOOKUP(B272,'[1]1-BASE'!D$1:DA$65536,60,0),"")</f>
        <v>0</v>
      </c>
      <c r="BR272" s="34">
        <f>IFERROR(VLOOKUP(B272,'[1]1-BASE'!D$1:DA$65536,62,0),"")</f>
        <v>0</v>
      </c>
      <c r="BS272" s="34">
        <f>IFERROR(VLOOKUP(B272,'[1]1-BASE'!D$1:DA$65536,64,0),"")</f>
        <v>0</v>
      </c>
      <c r="BT272" s="34">
        <f>IFERROR(VLOOKUP(B272,'[1]1-BASE'!D$1:DA$65536,66,0),"")</f>
        <v>0</v>
      </c>
      <c r="BU272" s="34">
        <f>IFERROR(VLOOKUP(B272,'[1]1-BASE'!D$1:DA$65536,67,0),"")</f>
        <v>0</v>
      </c>
      <c r="BV272" s="34">
        <f>IFERROR(VLOOKUP(B272,'[1]1-BASE'!D$1:DA$65536,68,0),"")</f>
        <v>0</v>
      </c>
      <c r="BW272" s="34">
        <f>IFERROR(VLOOKUP(B272,'[1]1-BASE'!D$1:DA$65536,69,0),"")</f>
        <v>0</v>
      </c>
      <c r="BX272" s="34">
        <f>IFERROR(VLOOKUP(B272,'[1]1-BASE'!D$1:DA$65536,70,0),"")</f>
        <v>0</v>
      </c>
      <c r="BY272" s="34">
        <f>IFERROR(VLOOKUP(B272,'[1]1-BASE'!D$1:DA$65536,71,0),"")</f>
        <v>0</v>
      </c>
      <c r="BZ272" s="34">
        <f>IFERROR(VLOOKUP(B272,'[1]1-BASE'!D$1:DA$65536,72,0),"")</f>
        <v>1</v>
      </c>
      <c r="CA272" s="34">
        <f>IFERROR(VLOOKUP(B272,'[1]1-BASE'!D$1:DA$65536,73,0),"")</f>
        <v>0</v>
      </c>
      <c r="CB272" s="34">
        <f>IFERROR(VLOOKUP(B272,'[1]1-BASE'!D$1:DA$65536,74,0),"")</f>
        <v>0</v>
      </c>
      <c r="CC272" s="34">
        <f>IFERROR(VLOOKUP(B272,'[1]1-BASE'!D$1:DA$65536,75,0),"")</f>
        <v>0</v>
      </c>
      <c r="CD272" s="34">
        <f>IFERROR(VLOOKUP(B272,'[1]1-BASE'!D$1:DA$65536,82,0),"")</f>
        <v>0</v>
      </c>
    </row>
    <row r="273" spans="1:82" s="35" customFormat="1" ht="75" customHeight="1">
      <c r="A273" s="27"/>
      <c r="B273" s="28" t="s">
        <v>376</v>
      </c>
      <c r="C273" s="29" t="str">
        <f>IFERROR(VLOOKUP(B273,'[1]1-BASE'!D$1:CB$65536,2,0),"")</f>
        <v>304PPN0</v>
      </c>
      <c r="D273" s="29" t="str">
        <f>IFERROR(VLOOKUP(B273,'[1]1-BASE'!D$1:CB$65536,3,0),"")</f>
        <v>OFENA TEE</v>
      </c>
      <c r="E273" s="29" t="str">
        <f>IFERROR(VLOOKUP(B273,'[1]1-BASE'!D$1:CB$65536,4,0),"")</f>
        <v>WAI</v>
      </c>
      <c r="F273" s="29" t="str">
        <f>IFERROR(VLOOKUP(B273,'[1]1-BASE'!D$1:CB$65536,5,0),"")</f>
        <v>GREEN SAGE</v>
      </c>
      <c r="G273" s="27" t="str">
        <f>IFERROR(VLOOKUP(B273,'[1]1-BASE'!D$1:CB$65536,15,0),"")</f>
        <v>ETE 2019</v>
      </c>
      <c r="H273" s="27" t="str">
        <f>IFERROR(VLOOKUP(B273,'[1]1-BASE'!D$1:CB$65536,17,0),"")</f>
        <v>MAN</v>
      </c>
      <c r="I273" s="30">
        <f>IFERROR(VLOOKUP(B273,'[1]1-BASE'!D$1:CB$65536,7,0),"")</f>
        <v>25</v>
      </c>
      <c r="J273" s="31">
        <f t="shared" si="8"/>
        <v>12.5</v>
      </c>
      <c r="K273" s="30">
        <f>IFERROR(VLOOKUP(B273,'[1]1-BASE'!D$1:CB$65536,8,0),"")</f>
        <v>0</v>
      </c>
      <c r="L273" s="31">
        <f t="shared" si="9"/>
        <v>0</v>
      </c>
      <c r="M273" s="29" t="str">
        <f>IFERROR(VLOOKUP(B273,'[1]1-BASE'!D$1:CB$65536,18,0),"")</f>
        <v>(vide)</v>
      </c>
      <c r="N273" s="32" t="str">
        <f>IFERROR(VLOOKUP(B273,'[1]1-BASE'!D$1:CB$65536,19,0),"")</f>
        <v>PCS</v>
      </c>
      <c r="O273" s="32">
        <f>IFERROR(VLOOKUP(B273,'[1]1-BASE'!D$1:CB$65536,20,0),"")</f>
        <v>12</v>
      </c>
      <c r="P273" s="33">
        <f>IFERROR(VLOOKUP(B273,'[1]1-BASE'!D$1:CB$65536,21,0),"")</f>
        <v>12</v>
      </c>
      <c r="Q273" s="34">
        <f>IFERROR(VLOOKUP(B273,'[1]1-BASE'!D$1:DA$65536,22,0),"")</f>
        <v>0</v>
      </c>
      <c r="R273" s="34">
        <f>IFERROR(VLOOKUP(B273,'[1]1-BASE'!D$1:DA$65536,23,0),"")</f>
        <v>0</v>
      </c>
      <c r="S273" s="34">
        <f>IFERROR(VLOOKUP(B273,'[1]1-BASE'!D$1:DA$65536,24,0),"")</f>
        <v>0</v>
      </c>
      <c r="T273" s="34">
        <f>IFERROR(VLOOKUP(B273,'[1]1-BASE'!D$1:DA$65536,25,0),"")</f>
        <v>0</v>
      </c>
      <c r="U273" s="34">
        <f>IFERROR(VLOOKUP(B273,'[1]1-BASE'!D$1:DA$65536,26,0),"")</f>
        <v>0</v>
      </c>
      <c r="V273" s="34">
        <f>IFERROR(VLOOKUP(B273,'[1]1-BASE'!D$1:DA$65536,27,0),"")</f>
        <v>0</v>
      </c>
      <c r="W273" s="34">
        <f>IFERROR(VLOOKUP(B273,'[1]1-BASE'!D$1:DA$65536,28,0),"")</f>
        <v>0</v>
      </c>
      <c r="X273" s="34">
        <f>IFERROR(VLOOKUP(B273,'[1]1-BASE'!D$1:DA$65536,29,0),"")</f>
        <v>0</v>
      </c>
      <c r="Y273" s="34">
        <f>IFERROR(VLOOKUP(B273,'[1]1-BASE'!D$1:DA$65536,30,0),"")</f>
        <v>0</v>
      </c>
      <c r="Z273" s="34">
        <f>IFERROR(VLOOKUP(B273,'[1]1-BASE'!D$1:DA$65536,31,0),"")</f>
        <v>0</v>
      </c>
      <c r="AA273" s="34">
        <f>IFERROR(VLOOKUP(B273,'[1]1-BASE'!D$1:DA$65536,32,0),"")</f>
        <v>0</v>
      </c>
      <c r="AB273" s="34">
        <f>IFERROR(VLOOKUP(B273,'[1]1-BASE'!D$1:DA$65536,33,0),"")</f>
        <v>0</v>
      </c>
      <c r="AC273" s="34">
        <f>IFERROR(VLOOKUP(B273,'[1]1-BASE'!D$1:DA$65536,34,0),"")</f>
        <v>0</v>
      </c>
      <c r="AD273" s="34">
        <f>IFERROR(VLOOKUP(B273,'[1]1-BASE'!D$1:DA$65536,35,0),"")</f>
        <v>0</v>
      </c>
      <c r="AE273" s="34">
        <f>IFERROR(VLOOKUP(B273,'[1]1-BASE'!D$1:DA$65536,36,0),"")</f>
        <v>0</v>
      </c>
      <c r="AF273" s="34">
        <f>IFERROR(VLOOKUP(B273,'[1]1-BASE'!D$1:DA$65536,37,0),"")</f>
        <v>0</v>
      </c>
      <c r="AG273" s="34">
        <f>IFERROR(VLOOKUP(B273,'[1]1-BASE'!D$1:DA$65536,38,0),"")</f>
        <v>0</v>
      </c>
      <c r="AH273" s="34">
        <f>IFERROR(VLOOKUP(B273,'[1]1-BASE'!D$1:DA$65536,39,0),"")</f>
        <v>0</v>
      </c>
      <c r="AI273" s="34">
        <f>IFERROR(VLOOKUP(B273,'[1]1-BASE'!D$1:DA$65536,40,0),"")</f>
        <v>0</v>
      </c>
      <c r="AJ273" s="34">
        <f>IFERROR(VLOOKUP(B273,'[1]1-BASE'!D$1:DA$65536,41,0),"")</f>
        <v>0</v>
      </c>
      <c r="AK273" s="34">
        <f>IFERROR(VLOOKUP(B273,'[1]1-BASE'!D$1:DA$65536,42,0),"")</f>
        <v>0</v>
      </c>
      <c r="AL273" s="34">
        <f>IFERROR(VLOOKUP(B273,'[1]1-BASE'!D$1:DA$65536,43,0),"")</f>
        <v>0</v>
      </c>
      <c r="AM273" s="34">
        <f>IFERROR(VLOOKUP(B273,'[1]1-BASE'!D$1:DA$65536,44,0),"")</f>
        <v>0</v>
      </c>
      <c r="AN273" s="34">
        <f>IFERROR(VLOOKUP(B273,'[1]1-BASE'!D$1:DA$65536,45,0),"")</f>
        <v>0</v>
      </c>
      <c r="AO273" s="34">
        <f>IFERROR(VLOOKUP(B273,'[1]1-BASE'!D$1:DA$65536,46,0),"")</f>
        <v>0</v>
      </c>
      <c r="AP273" s="34">
        <f>IFERROR(VLOOKUP(B273,'[1]1-BASE'!D$1:DA$65536,47,0),"")</f>
        <v>0</v>
      </c>
      <c r="AQ273" s="34">
        <f>IFERROR(VLOOKUP(B273,'[1]1-BASE'!D$1:DA$65536,48,0),"")</f>
        <v>0</v>
      </c>
      <c r="AR273" s="34">
        <f>IFERROR(VLOOKUP(B273,'[1]1-BASE'!D$1:DA$65536,49,0),"")</f>
        <v>0</v>
      </c>
      <c r="AS273" s="34">
        <f>IFERROR(VLOOKUP(B273,'[1]1-BASE'!D$1:DA$65536,50,0),"")</f>
        <v>0</v>
      </c>
      <c r="AT273" s="34">
        <f>IFERROR(VLOOKUP(B273,'[1]1-BASE'!D$1:DA$65536,51,0),"")</f>
        <v>0</v>
      </c>
      <c r="AU273" s="34">
        <f>IFERROR(VLOOKUP(B273,'[1]1-BASE'!D$1:DA$65536,52,0),"")</f>
        <v>0</v>
      </c>
      <c r="AV273" s="34">
        <f>IFERROR(VLOOKUP(B273,'[1]1-BASE'!D$1:DA$65536,53,0),"")</f>
        <v>0</v>
      </c>
      <c r="AW273" s="34">
        <f>IFERROR(VLOOKUP(B273,'[1]1-BASE'!D$1:DA$65536,54,0),"")</f>
        <v>0</v>
      </c>
      <c r="AX273" s="34">
        <f>IFERROR(VLOOKUP(B273,'[1]1-BASE'!D$1:DA$65536,55,0),"")</f>
        <v>0</v>
      </c>
      <c r="AY273" s="34">
        <f>IFERROR(VLOOKUP(B273,'[1]1-BASE'!D$1:DA$65536,87,0),"")</f>
        <v>0</v>
      </c>
      <c r="AZ273" s="34">
        <f>IFERROR(VLOOKUP(B273,'[1]1-BASE'!D$1:DA$65536,86,0),"")</f>
        <v>0</v>
      </c>
      <c r="BA273" s="34">
        <f>IFERROR(VLOOKUP(B273,'[1]1-BASE'!D$1:DA$65536,76,0),"")</f>
        <v>0</v>
      </c>
      <c r="BB273" s="34">
        <f>IFERROR(VLOOKUP(B273,'[1]1-BASE'!D$1:DA$65536,77,0),"")</f>
        <v>0</v>
      </c>
      <c r="BC273" s="34">
        <f>IFERROR(VLOOKUP(B273,'[1]1-BASE'!D$1:DA$65536,78,0),"")</f>
        <v>0</v>
      </c>
      <c r="BD273" s="34">
        <f>IFERROR(VLOOKUP(B273,'[1]1-BASE'!D$1:DA$65536,79,0),"")</f>
        <v>0</v>
      </c>
      <c r="BE273" s="34">
        <f>IFERROR(VLOOKUP(B273,'[1]1-BASE'!D$1:DA$65536,80,0),"")</f>
        <v>0</v>
      </c>
      <c r="BF273" s="34">
        <f>IFERROR(VLOOKUP(B273,'[1]1-BASE'!D$1:DA$65536,83,0),"")</f>
        <v>0</v>
      </c>
      <c r="BG273" s="34">
        <f>IFERROR(VLOOKUP(B273,'[1]1-BASE'!D$1:DA$65536,84,0),"")</f>
        <v>0</v>
      </c>
      <c r="BH273" s="34">
        <f>IFERROR(VLOOKUP(B273,'[1]1-BASE'!D$1:DA$65536,81,0),"")</f>
        <v>0</v>
      </c>
      <c r="BI273" s="34">
        <f>IFERROR(VLOOKUP(B273,'[1]1-BASE'!D$1:DA$65536,85,0),"")</f>
        <v>0</v>
      </c>
      <c r="BJ273" s="34">
        <f>IFERROR(VLOOKUP(B273,'[1]1-BASE'!D$1:DA$65536,56,0),"")</f>
        <v>0</v>
      </c>
      <c r="BK273" s="34">
        <f>IFERROR(VLOOKUP(B273,'[1]1-BASE'!D$1:DA$65536,58,0),"")</f>
        <v>0</v>
      </c>
      <c r="BL273" s="34">
        <f>IFERROR(VLOOKUP(B273,'[1]1-BASE'!D$1:DA$65536,59,0),"")</f>
        <v>0</v>
      </c>
      <c r="BM273" s="34">
        <f>IFERROR(VLOOKUP(B273,'[1]1-BASE'!D$1:DA$65536,61,0),"")</f>
        <v>0</v>
      </c>
      <c r="BN273" s="34">
        <f>IFERROR(VLOOKUP(B273,'[1]1-BASE'!D$1:DA$65536,63,0),"")</f>
        <v>0</v>
      </c>
      <c r="BO273" s="34">
        <f>IFERROR(VLOOKUP(B273,'[1]1-BASE'!D$1:DA$65536,65,0),"")</f>
        <v>0</v>
      </c>
      <c r="BP273" s="34">
        <f>IFERROR(VLOOKUP(B273,'[1]1-BASE'!D$1:DA$65536,57,0),"")</f>
        <v>0</v>
      </c>
      <c r="BQ273" s="34">
        <f>IFERROR(VLOOKUP(B273,'[1]1-BASE'!D$1:DA$65536,60,0),"")</f>
        <v>0</v>
      </c>
      <c r="BR273" s="34">
        <f>IFERROR(VLOOKUP(B273,'[1]1-BASE'!D$1:DA$65536,62,0),"")</f>
        <v>0</v>
      </c>
      <c r="BS273" s="34">
        <f>IFERROR(VLOOKUP(B273,'[1]1-BASE'!D$1:DA$65536,64,0),"")</f>
        <v>0</v>
      </c>
      <c r="BT273" s="34">
        <f>IFERROR(VLOOKUP(B273,'[1]1-BASE'!D$1:DA$65536,66,0),"")</f>
        <v>0</v>
      </c>
      <c r="BU273" s="34">
        <f>IFERROR(VLOOKUP(B273,'[1]1-BASE'!D$1:DA$65536,67,0),"")</f>
        <v>0</v>
      </c>
      <c r="BV273" s="34">
        <f>IFERROR(VLOOKUP(B273,'[1]1-BASE'!D$1:DA$65536,68,0),"")</f>
        <v>0</v>
      </c>
      <c r="BW273" s="34">
        <f>IFERROR(VLOOKUP(B273,'[1]1-BASE'!D$1:DA$65536,69,0),"")</f>
        <v>5</v>
      </c>
      <c r="BX273" s="34">
        <f>IFERROR(VLOOKUP(B273,'[1]1-BASE'!D$1:DA$65536,70,0),"")</f>
        <v>3</v>
      </c>
      <c r="BY273" s="34">
        <f>IFERROR(VLOOKUP(B273,'[1]1-BASE'!D$1:DA$65536,71,0),"")</f>
        <v>4</v>
      </c>
      <c r="BZ273" s="34">
        <f>IFERROR(VLOOKUP(B273,'[1]1-BASE'!D$1:DA$65536,72,0),"")</f>
        <v>0</v>
      </c>
      <c r="CA273" s="34">
        <f>IFERROR(VLOOKUP(B273,'[1]1-BASE'!D$1:DA$65536,73,0),"")</f>
        <v>0</v>
      </c>
      <c r="CB273" s="34">
        <f>IFERROR(VLOOKUP(B273,'[1]1-BASE'!D$1:DA$65536,74,0),"")</f>
        <v>0</v>
      </c>
      <c r="CC273" s="34">
        <f>IFERROR(VLOOKUP(B273,'[1]1-BASE'!D$1:DA$65536,75,0),"")</f>
        <v>0</v>
      </c>
      <c r="CD273" s="34">
        <f>IFERROR(VLOOKUP(B273,'[1]1-BASE'!D$1:DA$65536,82,0),"")</f>
        <v>0</v>
      </c>
    </row>
    <row r="274" spans="1:82" s="35" customFormat="1" ht="75" customHeight="1">
      <c r="A274" s="27"/>
      <c r="B274" s="28" t="s">
        <v>377</v>
      </c>
      <c r="C274" s="29" t="str">
        <f>IFERROR(VLOOKUP(B274,'[1]1-BASE'!D$1:CB$65536,2,0),"")</f>
        <v>304PPP0</v>
      </c>
      <c r="D274" s="29" t="str">
        <f>IFERROR(VLOOKUP(B274,'[1]1-BASE'!D$1:CB$65536,3,0),"")</f>
        <v>OLLIVER PANTS</v>
      </c>
      <c r="E274" s="29" t="str">
        <f>IFERROR(VLOOKUP(B274,'[1]1-BASE'!D$1:CB$65536,4,0),"")</f>
        <v>77M</v>
      </c>
      <c r="F274" s="29" t="str">
        <f>IFERROR(VLOOKUP(B274,'[1]1-BASE'!D$1:CB$65536,5,0),"")</f>
        <v>GREY MD MEL</v>
      </c>
      <c r="G274" s="27" t="str">
        <f>IFERROR(VLOOKUP(B274,'[1]1-BASE'!D$1:CB$65536,15,0),"")</f>
        <v>ETE 2019</v>
      </c>
      <c r="H274" s="27" t="str">
        <f>IFERROR(VLOOKUP(B274,'[1]1-BASE'!D$1:CB$65536,17,0),"")</f>
        <v>MAN</v>
      </c>
      <c r="I274" s="30">
        <f>IFERROR(VLOOKUP(B274,'[1]1-BASE'!D$1:CB$65536,7,0),"")</f>
        <v>45</v>
      </c>
      <c r="J274" s="31">
        <f t="shared" si="8"/>
        <v>22.5</v>
      </c>
      <c r="K274" s="30">
        <f>IFERROR(VLOOKUP(B274,'[1]1-BASE'!D$1:CB$65536,8,0),"")</f>
        <v>0</v>
      </c>
      <c r="L274" s="31">
        <f t="shared" si="9"/>
        <v>0</v>
      </c>
      <c r="M274" s="29" t="str">
        <f>IFERROR(VLOOKUP(B274,'[1]1-BASE'!D$1:CB$65536,18,0),"")</f>
        <v>(vide)</v>
      </c>
      <c r="N274" s="32" t="str">
        <f>IFERROR(VLOOKUP(B274,'[1]1-BASE'!D$1:CB$65536,19,0),"")</f>
        <v>PCS</v>
      </c>
      <c r="O274" s="32">
        <f>IFERROR(VLOOKUP(B274,'[1]1-BASE'!D$1:CB$65536,20,0),"")</f>
        <v>116</v>
      </c>
      <c r="P274" s="33">
        <f>IFERROR(VLOOKUP(B274,'[1]1-BASE'!D$1:CB$65536,21,0),"")</f>
        <v>116</v>
      </c>
      <c r="Q274" s="34">
        <f>IFERROR(VLOOKUP(B274,'[1]1-BASE'!D$1:DA$65536,22,0),"")</f>
        <v>0</v>
      </c>
      <c r="R274" s="34">
        <f>IFERROR(VLOOKUP(B274,'[1]1-BASE'!D$1:DA$65536,23,0),"")</f>
        <v>0</v>
      </c>
      <c r="S274" s="34">
        <f>IFERROR(VLOOKUP(B274,'[1]1-BASE'!D$1:DA$65536,24,0),"")</f>
        <v>0</v>
      </c>
      <c r="T274" s="34">
        <f>IFERROR(VLOOKUP(B274,'[1]1-BASE'!D$1:DA$65536,25,0),"")</f>
        <v>0</v>
      </c>
      <c r="U274" s="34">
        <f>IFERROR(VLOOKUP(B274,'[1]1-BASE'!D$1:DA$65536,26,0),"")</f>
        <v>0</v>
      </c>
      <c r="V274" s="34">
        <f>IFERROR(VLOOKUP(B274,'[1]1-BASE'!D$1:DA$65536,27,0),"")</f>
        <v>0</v>
      </c>
      <c r="W274" s="34">
        <f>IFERROR(VLOOKUP(B274,'[1]1-BASE'!D$1:DA$65536,28,0),"")</f>
        <v>0</v>
      </c>
      <c r="X274" s="34">
        <f>IFERROR(VLOOKUP(B274,'[1]1-BASE'!D$1:DA$65536,29,0),"")</f>
        <v>0</v>
      </c>
      <c r="Y274" s="34">
        <f>IFERROR(VLOOKUP(B274,'[1]1-BASE'!D$1:DA$65536,30,0),"")</f>
        <v>0</v>
      </c>
      <c r="Z274" s="34">
        <f>IFERROR(VLOOKUP(B274,'[1]1-BASE'!D$1:DA$65536,31,0),"")</f>
        <v>0</v>
      </c>
      <c r="AA274" s="34">
        <f>IFERROR(VLOOKUP(B274,'[1]1-BASE'!D$1:DA$65536,32,0),"")</f>
        <v>0</v>
      </c>
      <c r="AB274" s="34">
        <f>IFERROR(VLOOKUP(B274,'[1]1-BASE'!D$1:DA$65536,33,0),"")</f>
        <v>0</v>
      </c>
      <c r="AC274" s="34">
        <f>IFERROR(VLOOKUP(B274,'[1]1-BASE'!D$1:DA$65536,34,0),"")</f>
        <v>0</v>
      </c>
      <c r="AD274" s="34">
        <f>IFERROR(VLOOKUP(B274,'[1]1-BASE'!D$1:DA$65536,35,0),"")</f>
        <v>0</v>
      </c>
      <c r="AE274" s="34">
        <f>IFERROR(VLOOKUP(B274,'[1]1-BASE'!D$1:DA$65536,36,0),"")</f>
        <v>0</v>
      </c>
      <c r="AF274" s="34">
        <f>IFERROR(VLOOKUP(B274,'[1]1-BASE'!D$1:DA$65536,37,0),"")</f>
        <v>0</v>
      </c>
      <c r="AG274" s="34">
        <f>IFERROR(VLOOKUP(B274,'[1]1-BASE'!D$1:DA$65536,38,0),"")</f>
        <v>0</v>
      </c>
      <c r="AH274" s="34">
        <f>IFERROR(VLOOKUP(B274,'[1]1-BASE'!D$1:DA$65536,39,0),"")</f>
        <v>0</v>
      </c>
      <c r="AI274" s="34">
        <f>IFERROR(VLOOKUP(B274,'[1]1-BASE'!D$1:DA$65536,40,0),"")</f>
        <v>0</v>
      </c>
      <c r="AJ274" s="34">
        <f>IFERROR(VLOOKUP(B274,'[1]1-BASE'!D$1:DA$65536,41,0),"")</f>
        <v>0</v>
      </c>
      <c r="AK274" s="34">
        <f>IFERROR(VLOOKUP(B274,'[1]1-BASE'!D$1:DA$65536,42,0),"")</f>
        <v>0</v>
      </c>
      <c r="AL274" s="34">
        <f>IFERROR(VLOOKUP(B274,'[1]1-BASE'!D$1:DA$65536,43,0),"")</f>
        <v>0</v>
      </c>
      <c r="AM274" s="34">
        <f>IFERROR(VLOOKUP(B274,'[1]1-BASE'!D$1:DA$65536,44,0),"")</f>
        <v>0</v>
      </c>
      <c r="AN274" s="34">
        <f>IFERROR(VLOOKUP(B274,'[1]1-BASE'!D$1:DA$65536,45,0),"")</f>
        <v>0</v>
      </c>
      <c r="AO274" s="34">
        <f>IFERROR(VLOOKUP(B274,'[1]1-BASE'!D$1:DA$65536,46,0),"")</f>
        <v>0</v>
      </c>
      <c r="AP274" s="34">
        <f>IFERROR(VLOOKUP(B274,'[1]1-BASE'!D$1:DA$65536,47,0),"")</f>
        <v>0</v>
      </c>
      <c r="AQ274" s="34">
        <f>IFERROR(VLOOKUP(B274,'[1]1-BASE'!D$1:DA$65536,48,0),"")</f>
        <v>0</v>
      </c>
      <c r="AR274" s="34">
        <f>IFERROR(VLOOKUP(B274,'[1]1-BASE'!D$1:DA$65536,49,0),"")</f>
        <v>0</v>
      </c>
      <c r="AS274" s="34">
        <f>IFERROR(VLOOKUP(B274,'[1]1-BASE'!D$1:DA$65536,50,0),"")</f>
        <v>0</v>
      </c>
      <c r="AT274" s="34">
        <f>IFERROR(VLOOKUP(B274,'[1]1-BASE'!D$1:DA$65536,51,0),"")</f>
        <v>0</v>
      </c>
      <c r="AU274" s="34">
        <f>IFERROR(VLOOKUP(B274,'[1]1-BASE'!D$1:DA$65536,52,0),"")</f>
        <v>0</v>
      </c>
      <c r="AV274" s="34">
        <f>IFERROR(VLOOKUP(B274,'[1]1-BASE'!D$1:DA$65536,53,0),"")</f>
        <v>0</v>
      </c>
      <c r="AW274" s="34">
        <f>IFERROR(VLOOKUP(B274,'[1]1-BASE'!D$1:DA$65536,54,0),"")</f>
        <v>0</v>
      </c>
      <c r="AX274" s="34">
        <f>IFERROR(VLOOKUP(B274,'[1]1-BASE'!D$1:DA$65536,55,0),"")</f>
        <v>0</v>
      </c>
      <c r="AY274" s="34">
        <f>IFERROR(VLOOKUP(B274,'[1]1-BASE'!D$1:DA$65536,87,0),"")</f>
        <v>0</v>
      </c>
      <c r="AZ274" s="34">
        <f>IFERROR(VLOOKUP(B274,'[1]1-BASE'!D$1:DA$65536,86,0),"")</f>
        <v>0</v>
      </c>
      <c r="BA274" s="34">
        <f>IFERROR(VLOOKUP(B274,'[1]1-BASE'!D$1:DA$65536,76,0),"")</f>
        <v>0</v>
      </c>
      <c r="BB274" s="34">
        <f>IFERROR(VLOOKUP(B274,'[1]1-BASE'!D$1:DA$65536,77,0),"")</f>
        <v>0</v>
      </c>
      <c r="BC274" s="34">
        <f>IFERROR(VLOOKUP(B274,'[1]1-BASE'!D$1:DA$65536,78,0),"")</f>
        <v>0</v>
      </c>
      <c r="BD274" s="34">
        <f>IFERROR(VLOOKUP(B274,'[1]1-BASE'!D$1:DA$65536,79,0),"")</f>
        <v>0</v>
      </c>
      <c r="BE274" s="34">
        <f>IFERROR(VLOOKUP(B274,'[1]1-BASE'!D$1:DA$65536,80,0),"")</f>
        <v>0</v>
      </c>
      <c r="BF274" s="34">
        <f>IFERROR(VLOOKUP(B274,'[1]1-BASE'!D$1:DA$65536,83,0),"")</f>
        <v>0</v>
      </c>
      <c r="BG274" s="34">
        <f>IFERROR(VLOOKUP(B274,'[1]1-BASE'!D$1:DA$65536,84,0),"")</f>
        <v>0</v>
      </c>
      <c r="BH274" s="34">
        <f>IFERROR(VLOOKUP(B274,'[1]1-BASE'!D$1:DA$65536,81,0),"")</f>
        <v>0</v>
      </c>
      <c r="BI274" s="34">
        <f>IFERROR(VLOOKUP(B274,'[1]1-BASE'!D$1:DA$65536,85,0),"")</f>
        <v>0</v>
      </c>
      <c r="BJ274" s="34">
        <f>IFERROR(VLOOKUP(B274,'[1]1-BASE'!D$1:DA$65536,56,0),"")</f>
        <v>0</v>
      </c>
      <c r="BK274" s="34">
        <f>IFERROR(VLOOKUP(B274,'[1]1-BASE'!D$1:DA$65536,58,0),"")</f>
        <v>0</v>
      </c>
      <c r="BL274" s="34">
        <f>IFERROR(VLOOKUP(B274,'[1]1-BASE'!D$1:DA$65536,59,0),"")</f>
        <v>0</v>
      </c>
      <c r="BM274" s="34">
        <f>IFERROR(VLOOKUP(B274,'[1]1-BASE'!D$1:DA$65536,61,0),"")</f>
        <v>0</v>
      </c>
      <c r="BN274" s="34">
        <f>IFERROR(VLOOKUP(B274,'[1]1-BASE'!D$1:DA$65536,63,0),"")</f>
        <v>0</v>
      </c>
      <c r="BO274" s="34">
        <f>IFERROR(VLOOKUP(B274,'[1]1-BASE'!D$1:DA$65536,65,0),"")</f>
        <v>0</v>
      </c>
      <c r="BP274" s="34">
        <f>IFERROR(VLOOKUP(B274,'[1]1-BASE'!D$1:DA$65536,57,0),"")</f>
        <v>0</v>
      </c>
      <c r="BQ274" s="34">
        <f>IFERROR(VLOOKUP(B274,'[1]1-BASE'!D$1:DA$65536,60,0),"")</f>
        <v>0</v>
      </c>
      <c r="BR274" s="34">
        <f>IFERROR(VLOOKUP(B274,'[1]1-BASE'!D$1:DA$65536,62,0),"")</f>
        <v>0</v>
      </c>
      <c r="BS274" s="34">
        <f>IFERROR(VLOOKUP(B274,'[1]1-BASE'!D$1:DA$65536,64,0),"")</f>
        <v>0</v>
      </c>
      <c r="BT274" s="34">
        <f>IFERROR(VLOOKUP(B274,'[1]1-BASE'!D$1:DA$65536,66,0),"")</f>
        <v>0</v>
      </c>
      <c r="BU274" s="34">
        <f>IFERROR(VLOOKUP(B274,'[1]1-BASE'!D$1:DA$65536,67,0),"")</f>
        <v>0</v>
      </c>
      <c r="BV274" s="34">
        <f>IFERROR(VLOOKUP(B274,'[1]1-BASE'!D$1:DA$65536,68,0),"")</f>
        <v>0</v>
      </c>
      <c r="BW274" s="34">
        <f>IFERROR(VLOOKUP(B274,'[1]1-BASE'!D$1:DA$65536,69,0),"")</f>
        <v>11</v>
      </c>
      <c r="BX274" s="34">
        <f>IFERROR(VLOOKUP(B274,'[1]1-BASE'!D$1:DA$65536,70,0),"")</f>
        <v>23</v>
      </c>
      <c r="BY274" s="34">
        <f>IFERROR(VLOOKUP(B274,'[1]1-BASE'!D$1:DA$65536,71,0),"")</f>
        <v>58</v>
      </c>
      <c r="BZ274" s="34">
        <f>IFERROR(VLOOKUP(B274,'[1]1-BASE'!D$1:DA$65536,72,0),"")</f>
        <v>19</v>
      </c>
      <c r="CA274" s="34">
        <f>IFERROR(VLOOKUP(B274,'[1]1-BASE'!D$1:DA$65536,73,0),"")</f>
        <v>5</v>
      </c>
      <c r="CB274" s="34">
        <f>IFERROR(VLOOKUP(B274,'[1]1-BASE'!D$1:DA$65536,74,0),"")</f>
        <v>0</v>
      </c>
      <c r="CC274" s="34">
        <f>IFERROR(VLOOKUP(B274,'[1]1-BASE'!D$1:DA$65536,75,0),"")</f>
        <v>0</v>
      </c>
      <c r="CD274" s="34">
        <f>IFERROR(VLOOKUP(B274,'[1]1-BASE'!D$1:DA$65536,82,0),"")</f>
        <v>0</v>
      </c>
    </row>
    <row r="275" spans="1:82" s="35" customFormat="1" ht="75" customHeight="1">
      <c r="A275" s="27"/>
      <c r="B275" s="28" t="s">
        <v>378</v>
      </c>
      <c r="C275" s="29" t="str">
        <f>IFERROR(VLOOKUP(B275,'[1]1-BASE'!D$1:CB$65536,2,0),"")</f>
        <v>304PPP0</v>
      </c>
      <c r="D275" s="29" t="str">
        <f>IFERROR(VLOOKUP(B275,'[1]1-BASE'!D$1:CB$65536,3,0),"")</f>
        <v>OLLIVER PANTS</v>
      </c>
      <c r="E275" s="29" t="str">
        <f>IFERROR(VLOOKUP(B275,'[1]1-BASE'!D$1:CB$65536,4,0),"")</f>
        <v>821</v>
      </c>
      <c r="F275" s="29" t="str">
        <f>IFERROR(VLOOKUP(B275,'[1]1-BASE'!D$1:CB$65536,5,0),"")</f>
        <v>BLUE NAVY</v>
      </c>
      <c r="G275" s="27" t="str">
        <f>IFERROR(VLOOKUP(B275,'[1]1-BASE'!D$1:CB$65536,15,0),"")</f>
        <v>ETE 2019</v>
      </c>
      <c r="H275" s="27" t="str">
        <f>IFERROR(VLOOKUP(B275,'[1]1-BASE'!D$1:CB$65536,17,0),"")</f>
        <v>MAN</v>
      </c>
      <c r="I275" s="30">
        <f>IFERROR(VLOOKUP(B275,'[1]1-BASE'!D$1:CB$65536,7,0),"")</f>
        <v>45</v>
      </c>
      <c r="J275" s="31">
        <f t="shared" si="8"/>
        <v>22.5</v>
      </c>
      <c r="K275" s="30">
        <f>IFERROR(VLOOKUP(B275,'[1]1-BASE'!D$1:CB$65536,8,0),"")</f>
        <v>0</v>
      </c>
      <c r="L275" s="31">
        <f t="shared" si="9"/>
        <v>0</v>
      </c>
      <c r="M275" s="29" t="str">
        <f>IFERROR(VLOOKUP(B275,'[1]1-BASE'!D$1:CB$65536,18,0),"")</f>
        <v>(vide)</v>
      </c>
      <c r="N275" s="32" t="str">
        <f>IFERROR(VLOOKUP(B275,'[1]1-BASE'!D$1:CB$65536,19,0),"")</f>
        <v>PCS</v>
      </c>
      <c r="O275" s="32">
        <f>IFERROR(VLOOKUP(B275,'[1]1-BASE'!D$1:CB$65536,20,0),"")</f>
        <v>124</v>
      </c>
      <c r="P275" s="33">
        <f>IFERROR(VLOOKUP(B275,'[1]1-BASE'!D$1:CB$65536,21,0),"")</f>
        <v>124</v>
      </c>
      <c r="Q275" s="34">
        <f>IFERROR(VLOOKUP(B275,'[1]1-BASE'!D$1:DA$65536,22,0),"")</f>
        <v>0</v>
      </c>
      <c r="R275" s="34">
        <f>IFERROR(VLOOKUP(B275,'[1]1-BASE'!D$1:DA$65536,23,0),"")</f>
        <v>0</v>
      </c>
      <c r="S275" s="34">
        <f>IFERROR(VLOOKUP(B275,'[1]1-BASE'!D$1:DA$65536,24,0),"")</f>
        <v>0</v>
      </c>
      <c r="T275" s="34">
        <f>IFERROR(VLOOKUP(B275,'[1]1-BASE'!D$1:DA$65536,25,0),"")</f>
        <v>0</v>
      </c>
      <c r="U275" s="34">
        <f>IFERROR(VLOOKUP(B275,'[1]1-BASE'!D$1:DA$65536,26,0),"")</f>
        <v>0</v>
      </c>
      <c r="V275" s="34">
        <f>IFERROR(VLOOKUP(B275,'[1]1-BASE'!D$1:DA$65536,27,0),"")</f>
        <v>0</v>
      </c>
      <c r="W275" s="34">
        <f>IFERROR(VLOOKUP(B275,'[1]1-BASE'!D$1:DA$65536,28,0),"")</f>
        <v>0</v>
      </c>
      <c r="X275" s="34">
        <f>IFERROR(VLOOKUP(B275,'[1]1-BASE'!D$1:DA$65536,29,0),"")</f>
        <v>0</v>
      </c>
      <c r="Y275" s="34">
        <f>IFERROR(VLOOKUP(B275,'[1]1-BASE'!D$1:DA$65536,30,0),"")</f>
        <v>0</v>
      </c>
      <c r="Z275" s="34">
        <f>IFERROR(VLOOKUP(B275,'[1]1-BASE'!D$1:DA$65536,31,0),"")</f>
        <v>0</v>
      </c>
      <c r="AA275" s="34">
        <f>IFERROR(VLOOKUP(B275,'[1]1-BASE'!D$1:DA$65536,32,0),"")</f>
        <v>0</v>
      </c>
      <c r="AB275" s="34">
        <f>IFERROR(VLOOKUP(B275,'[1]1-BASE'!D$1:DA$65536,33,0),"")</f>
        <v>0</v>
      </c>
      <c r="AC275" s="34">
        <f>IFERROR(VLOOKUP(B275,'[1]1-BASE'!D$1:DA$65536,34,0),"")</f>
        <v>0</v>
      </c>
      <c r="AD275" s="34">
        <f>IFERROR(VLOOKUP(B275,'[1]1-BASE'!D$1:DA$65536,35,0),"")</f>
        <v>0</v>
      </c>
      <c r="AE275" s="34">
        <f>IFERROR(VLOOKUP(B275,'[1]1-BASE'!D$1:DA$65536,36,0),"")</f>
        <v>0</v>
      </c>
      <c r="AF275" s="34">
        <f>IFERROR(VLOOKUP(B275,'[1]1-BASE'!D$1:DA$65536,37,0),"")</f>
        <v>0</v>
      </c>
      <c r="AG275" s="34">
        <f>IFERROR(VLOOKUP(B275,'[1]1-BASE'!D$1:DA$65536,38,0),"")</f>
        <v>0</v>
      </c>
      <c r="AH275" s="34">
        <f>IFERROR(VLOOKUP(B275,'[1]1-BASE'!D$1:DA$65536,39,0),"")</f>
        <v>0</v>
      </c>
      <c r="AI275" s="34">
        <f>IFERROR(VLOOKUP(B275,'[1]1-BASE'!D$1:DA$65536,40,0),"")</f>
        <v>0</v>
      </c>
      <c r="AJ275" s="34">
        <f>IFERROR(VLOOKUP(B275,'[1]1-BASE'!D$1:DA$65536,41,0),"")</f>
        <v>0</v>
      </c>
      <c r="AK275" s="34">
        <f>IFERROR(VLOOKUP(B275,'[1]1-BASE'!D$1:DA$65536,42,0),"")</f>
        <v>0</v>
      </c>
      <c r="AL275" s="34">
        <f>IFERROR(VLOOKUP(B275,'[1]1-BASE'!D$1:DA$65536,43,0),"")</f>
        <v>0</v>
      </c>
      <c r="AM275" s="34">
        <f>IFERROR(VLOOKUP(B275,'[1]1-BASE'!D$1:DA$65536,44,0),"")</f>
        <v>0</v>
      </c>
      <c r="AN275" s="34">
        <f>IFERROR(VLOOKUP(B275,'[1]1-BASE'!D$1:DA$65536,45,0),"")</f>
        <v>0</v>
      </c>
      <c r="AO275" s="34">
        <f>IFERROR(VLOOKUP(B275,'[1]1-BASE'!D$1:DA$65536,46,0),"")</f>
        <v>0</v>
      </c>
      <c r="AP275" s="34">
        <f>IFERROR(VLOOKUP(B275,'[1]1-BASE'!D$1:DA$65536,47,0),"")</f>
        <v>0</v>
      </c>
      <c r="AQ275" s="34">
        <f>IFERROR(VLOOKUP(B275,'[1]1-BASE'!D$1:DA$65536,48,0),"")</f>
        <v>0</v>
      </c>
      <c r="AR275" s="34">
        <f>IFERROR(VLOOKUP(B275,'[1]1-BASE'!D$1:DA$65536,49,0),"")</f>
        <v>0</v>
      </c>
      <c r="AS275" s="34">
        <f>IFERROR(VLOOKUP(B275,'[1]1-BASE'!D$1:DA$65536,50,0),"")</f>
        <v>0</v>
      </c>
      <c r="AT275" s="34">
        <f>IFERROR(VLOOKUP(B275,'[1]1-BASE'!D$1:DA$65536,51,0),"")</f>
        <v>0</v>
      </c>
      <c r="AU275" s="34">
        <f>IFERROR(VLOOKUP(B275,'[1]1-BASE'!D$1:DA$65536,52,0),"")</f>
        <v>0</v>
      </c>
      <c r="AV275" s="34">
        <f>IFERROR(VLOOKUP(B275,'[1]1-BASE'!D$1:DA$65536,53,0),"")</f>
        <v>0</v>
      </c>
      <c r="AW275" s="34">
        <f>IFERROR(VLOOKUP(B275,'[1]1-BASE'!D$1:DA$65536,54,0),"")</f>
        <v>0</v>
      </c>
      <c r="AX275" s="34">
        <f>IFERROR(VLOOKUP(B275,'[1]1-BASE'!D$1:DA$65536,55,0),"")</f>
        <v>0</v>
      </c>
      <c r="AY275" s="34">
        <f>IFERROR(VLOOKUP(B275,'[1]1-BASE'!D$1:DA$65536,87,0),"")</f>
        <v>0</v>
      </c>
      <c r="AZ275" s="34">
        <f>IFERROR(VLOOKUP(B275,'[1]1-BASE'!D$1:DA$65536,86,0),"")</f>
        <v>0</v>
      </c>
      <c r="BA275" s="34">
        <f>IFERROR(VLOOKUP(B275,'[1]1-BASE'!D$1:DA$65536,76,0),"")</f>
        <v>0</v>
      </c>
      <c r="BB275" s="34">
        <f>IFERROR(VLOOKUP(B275,'[1]1-BASE'!D$1:DA$65536,77,0),"")</f>
        <v>0</v>
      </c>
      <c r="BC275" s="34">
        <f>IFERROR(VLOOKUP(B275,'[1]1-BASE'!D$1:DA$65536,78,0),"")</f>
        <v>0</v>
      </c>
      <c r="BD275" s="34">
        <f>IFERROR(VLOOKUP(B275,'[1]1-BASE'!D$1:DA$65536,79,0),"")</f>
        <v>0</v>
      </c>
      <c r="BE275" s="34">
        <f>IFERROR(VLOOKUP(B275,'[1]1-BASE'!D$1:DA$65536,80,0),"")</f>
        <v>0</v>
      </c>
      <c r="BF275" s="34">
        <f>IFERROR(VLOOKUP(B275,'[1]1-BASE'!D$1:DA$65536,83,0),"")</f>
        <v>0</v>
      </c>
      <c r="BG275" s="34">
        <f>IFERROR(VLOOKUP(B275,'[1]1-BASE'!D$1:DA$65536,84,0),"")</f>
        <v>0</v>
      </c>
      <c r="BH275" s="34">
        <f>IFERROR(VLOOKUP(B275,'[1]1-BASE'!D$1:DA$65536,81,0),"")</f>
        <v>0</v>
      </c>
      <c r="BI275" s="34">
        <f>IFERROR(VLOOKUP(B275,'[1]1-BASE'!D$1:DA$65536,85,0),"")</f>
        <v>0</v>
      </c>
      <c r="BJ275" s="34">
        <f>IFERROR(VLOOKUP(B275,'[1]1-BASE'!D$1:DA$65536,56,0),"")</f>
        <v>0</v>
      </c>
      <c r="BK275" s="34">
        <f>IFERROR(VLOOKUP(B275,'[1]1-BASE'!D$1:DA$65536,58,0),"")</f>
        <v>0</v>
      </c>
      <c r="BL275" s="34">
        <f>IFERROR(VLOOKUP(B275,'[1]1-BASE'!D$1:DA$65536,59,0),"")</f>
        <v>0</v>
      </c>
      <c r="BM275" s="34">
        <f>IFERROR(VLOOKUP(B275,'[1]1-BASE'!D$1:DA$65536,61,0),"")</f>
        <v>0</v>
      </c>
      <c r="BN275" s="34">
        <f>IFERROR(VLOOKUP(B275,'[1]1-BASE'!D$1:DA$65536,63,0),"")</f>
        <v>0</v>
      </c>
      <c r="BO275" s="34">
        <f>IFERROR(VLOOKUP(B275,'[1]1-BASE'!D$1:DA$65536,65,0),"")</f>
        <v>0</v>
      </c>
      <c r="BP275" s="34">
        <f>IFERROR(VLOOKUP(B275,'[1]1-BASE'!D$1:DA$65536,57,0),"")</f>
        <v>0</v>
      </c>
      <c r="BQ275" s="34">
        <f>IFERROR(VLOOKUP(B275,'[1]1-BASE'!D$1:DA$65536,60,0),"")</f>
        <v>0</v>
      </c>
      <c r="BR275" s="34">
        <f>IFERROR(VLOOKUP(B275,'[1]1-BASE'!D$1:DA$65536,62,0),"")</f>
        <v>0</v>
      </c>
      <c r="BS275" s="34">
        <f>IFERROR(VLOOKUP(B275,'[1]1-BASE'!D$1:DA$65536,64,0),"")</f>
        <v>0</v>
      </c>
      <c r="BT275" s="34">
        <f>IFERROR(VLOOKUP(B275,'[1]1-BASE'!D$1:DA$65536,66,0),"")</f>
        <v>0</v>
      </c>
      <c r="BU275" s="34">
        <f>IFERROR(VLOOKUP(B275,'[1]1-BASE'!D$1:DA$65536,67,0),"")</f>
        <v>0</v>
      </c>
      <c r="BV275" s="34">
        <f>IFERROR(VLOOKUP(B275,'[1]1-BASE'!D$1:DA$65536,68,0),"")</f>
        <v>0</v>
      </c>
      <c r="BW275" s="34">
        <f>IFERROR(VLOOKUP(B275,'[1]1-BASE'!D$1:DA$65536,69,0),"")</f>
        <v>13</v>
      </c>
      <c r="BX275" s="34">
        <f>IFERROR(VLOOKUP(B275,'[1]1-BASE'!D$1:DA$65536,70,0),"")</f>
        <v>27</v>
      </c>
      <c r="BY275" s="34">
        <f>IFERROR(VLOOKUP(B275,'[1]1-BASE'!D$1:DA$65536,71,0),"")</f>
        <v>66</v>
      </c>
      <c r="BZ275" s="34">
        <f>IFERROR(VLOOKUP(B275,'[1]1-BASE'!D$1:DA$65536,72,0),"")</f>
        <v>12</v>
      </c>
      <c r="CA275" s="34">
        <f>IFERROR(VLOOKUP(B275,'[1]1-BASE'!D$1:DA$65536,73,0),"")</f>
        <v>6</v>
      </c>
      <c r="CB275" s="34">
        <f>IFERROR(VLOOKUP(B275,'[1]1-BASE'!D$1:DA$65536,74,0),"")</f>
        <v>0</v>
      </c>
      <c r="CC275" s="34">
        <f>IFERROR(VLOOKUP(B275,'[1]1-BASE'!D$1:DA$65536,75,0),"")</f>
        <v>0</v>
      </c>
      <c r="CD275" s="34">
        <f>IFERROR(VLOOKUP(B275,'[1]1-BASE'!D$1:DA$65536,82,0),"")</f>
        <v>0</v>
      </c>
    </row>
    <row r="276" spans="1:82" s="35" customFormat="1" ht="75" customHeight="1">
      <c r="A276" s="27"/>
      <c r="B276" s="28" t="s">
        <v>379</v>
      </c>
      <c r="C276" s="29" t="str">
        <f>IFERROR(VLOOKUP(B276,'[1]1-BASE'!D$1:CB$65536,2,0),"")</f>
        <v>304PPW0</v>
      </c>
      <c r="D276" s="29" t="str">
        <f>IFERROR(VLOOKUP(B276,'[1]1-BASE'!D$1:CB$65536,3,0),"")</f>
        <v>ONNO HOODIE</v>
      </c>
      <c r="E276" s="29" t="str">
        <f>IFERROR(VLOOKUP(B276,'[1]1-BASE'!D$1:CB$65536,4,0),"")</f>
        <v>005</v>
      </c>
      <c r="F276" s="29" t="str">
        <f>IFERROR(VLOOKUP(B276,'[1]1-BASE'!D$1:CB$65536,5,0),"")</f>
        <v>BLACK</v>
      </c>
      <c r="G276" s="27" t="str">
        <f>IFERROR(VLOOKUP(B276,'[1]1-BASE'!D$1:CB$65536,15,0),"")</f>
        <v>ETE 2019</v>
      </c>
      <c r="H276" s="27" t="str">
        <f>IFERROR(VLOOKUP(B276,'[1]1-BASE'!D$1:CB$65536,17,0),"")</f>
        <v>MAN</v>
      </c>
      <c r="I276" s="30">
        <f>IFERROR(VLOOKUP(B276,'[1]1-BASE'!D$1:CB$65536,7,0),"")</f>
        <v>60</v>
      </c>
      <c r="J276" s="31">
        <f t="shared" si="8"/>
        <v>30</v>
      </c>
      <c r="K276" s="30">
        <f>IFERROR(VLOOKUP(B276,'[1]1-BASE'!D$1:CB$65536,8,0),"")</f>
        <v>0</v>
      </c>
      <c r="L276" s="31">
        <f t="shared" si="9"/>
        <v>0</v>
      </c>
      <c r="M276" s="29" t="str">
        <f>IFERROR(VLOOKUP(B276,'[1]1-BASE'!D$1:CB$65536,18,0),"")</f>
        <v>(vide)</v>
      </c>
      <c r="N276" s="32" t="str">
        <f>IFERROR(VLOOKUP(B276,'[1]1-BASE'!D$1:CB$65536,19,0),"")</f>
        <v>PCS</v>
      </c>
      <c r="O276" s="32">
        <f>IFERROR(VLOOKUP(B276,'[1]1-BASE'!D$1:CB$65536,20,0),"")</f>
        <v>32</v>
      </c>
      <c r="P276" s="33">
        <f>IFERROR(VLOOKUP(B276,'[1]1-BASE'!D$1:CB$65536,21,0),"")</f>
        <v>32</v>
      </c>
      <c r="Q276" s="34">
        <f>IFERROR(VLOOKUP(B276,'[1]1-BASE'!D$1:DA$65536,22,0),"")</f>
        <v>0</v>
      </c>
      <c r="R276" s="34">
        <f>IFERROR(VLOOKUP(B276,'[1]1-BASE'!D$1:DA$65536,23,0),"")</f>
        <v>0</v>
      </c>
      <c r="S276" s="34">
        <f>IFERROR(VLOOKUP(B276,'[1]1-BASE'!D$1:DA$65536,24,0),"")</f>
        <v>0</v>
      </c>
      <c r="T276" s="34">
        <f>IFERROR(VLOOKUP(B276,'[1]1-BASE'!D$1:DA$65536,25,0),"")</f>
        <v>0</v>
      </c>
      <c r="U276" s="34">
        <f>IFERROR(VLOOKUP(B276,'[1]1-BASE'!D$1:DA$65536,26,0),"")</f>
        <v>0</v>
      </c>
      <c r="V276" s="34">
        <f>IFERROR(VLOOKUP(B276,'[1]1-BASE'!D$1:DA$65536,27,0),"")</f>
        <v>0</v>
      </c>
      <c r="W276" s="34">
        <f>IFERROR(VLOOKUP(B276,'[1]1-BASE'!D$1:DA$65536,28,0),"")</f>
        <v>0</v>
      </c>
      <c r="X276" s="34">
        <f>IFERROR(VLOOKUP(B276,'[1]1-BASE'!D$1:DA$65536,29,0),"")</f>
        <v>0</v>
      </c>
      <c r="Y276" s="34">
        <f>IFERROR(VLOOKUP(B276,'[1]1-BASE'!D$1:DA$65536,30,0),"")</f>
        <v>0</v>
      </c>
      <c r="Z276" s="34">
        <f>IFERROR(VLOOKUP(B276,'[1]1-BASE'!D$1:DA$65536,31,0),"")</f>
        <v>0</v>
      </c>
      <c r="AA276" s="34">
        <f>IFERROR(VLOOKUP(B276,'[1]1-BASE'!D$1:DA$65536,32,0),"")</f>
        <v>0</v>
      </c>
      <c r="AB276" s="34">
        <f>IFERROR(VLOOKUP(B276,'[1]1-BASE'!D$1:DA$65536,33,0),"")</f>
        <v>0</v>
      </c>
      <c r="AC276" s="34">
        <f>IFERROR(VLOOKUP(B276,'[1]1-BASE'!D$1:DA$65536,34,0),"")</f>
        <v>0</v>
      </c>
      <c r="AD276" s="34">
        <f>IFERROR(VLOOKUP(B276,'[1]1-BASE'!D$1:DA$65536,35,0),"")</f>
        <v>0</v>
      </c>
      <c r="AE276" s="34">
        <f>IFERROR(VLOOKUP(B276,'[1]1-BASE'!D$1:DA$65536,36,0),"")</f>
        <v>0</v>
      </c>
      <c r="AF276" s="34">
        <f>IFERROR(VLOOKUP(B276,'[1]1-BASE'!D$1:DA$65536,37,0),"")</f>
        <v>0</v>
      </c>
      <c r="AG276" s="34">
        <f>IFERROR(VLOOKUP(B276,'[1]1-BASE'!D$1:DA$65536,38,0),"")</f>
        <v>0</v>
      </c>
      <c r="AH276" s="34">
        <f>IFERROR(VLOOKUP(B276,'[1]1-BASE'!D$1:DA$65536,39,0),"")</f>
        <v>0</v>
      </c>
      <c r="AI276" s="34">
        <f>IFERROR(VLOOKUP(B276,'[1]1-BASE'!D$1:DA$65536,40,0),"")</f>
        <v>0</v>
      </c>
      <c r="AJ276" s="34">
        <f>IFERROR(VLOOKUP(B276,'[1]1-BASE'!D$1:DA$65536,41,0),"")</f>
        <v>0</v>
      </c>
      <c r="AK276" s="34">
        <f>IFERROR(VLOOKUP(B276,'[1]1-BASE'!D$1:DA$65536,42,0),"")</f>
        <v>0</v>
      </c>
      <c r="AL276" s="34">
        <f>IFERROR(VLOOKUP(B276,'[1]1-BASE'!D$1:DA$65536,43,0),"")</f>
        <v>0</v>
      </c>
      <c r="AM276" s="34">
        <f>IFERROR(VLOOKUP(B276,'[1]1-BASE'!D$1:DA$65536,44,0),"")</f>
        <v>0</v>
      </c>
      <c r="AN276" s="34">
        <f>IFERROR(VLOOKUP(B276,'[1]1-BASE'!D$1:DA$65536,45,0),"")</f>
        <v>0</v>
      </c>
      <c r="AO276" s="34">
        <f>IFERROR(VLOOKUP(B276,'[1]1-BASE'!D$1:DA$65536,46,0),"")</f>
        <v>0</v>
      </c>
      <c r="AP276" s="34">
        <f>IFERROR(VLOOKUP(B276,'[1]1-BASE'!D$1:DA$65536,47,0),"")</f>
        <v>0</v>
      </c>
      <c r="AQ276" s="34">
        <f>IFERROR(VLOOKUP(B276,'[1]1-BASE'!D$1:DA$65536,48,0),"")</f>
        <v>0</v>
      </c>
      <c r="AR276" s="34">
        <f>IFERROR(VLOOKUP(B276,'[1]1-BASE'!D$1:DA$65536,49,0),"")</f>
        <v>0</v>
      </c>
      <c r="AS276" s="34">
        <f>IFERROR(VLOOKUP(B276,'[1]1-BASE'!D$1:DA$65536,50,0),"")</f>
        <v>0</v>
      </c>
      <c r="AT276" s="34">
        <f>IFERROR(VLOOKUP(B276,'[1]1-BASE'!D$1:DA$65536,51,0),"")</f>
        <v>0</v>
      </c>
      <c r="AU276" s="34">
        <f>IFERROR(VLOOKUP(B276,'[1]1-BASE'!D$1:DA$65536,52,0),"")</f>
        <v>0</v>
      </c>
      <c r="AV276" s="34">
        <f>IFERROR(VLOOKUP(B276,'[1]1-BASE'!D$1:DA$65536,53,0),"")</f>
        <v>0</v>
      </c>
      <c r="AW276" s="34">
        <f>IFERROR(VLOOKUP(B276,'[1]1-BASE'!D$1:DA$65536,54,0),"")</f>
        <v>0</v>
      </c>
      <c r="AX276" s="34">
        <f>IFERROR(VLOOKUP(B276,'[1]1-BASE'!D$1:DA$65536,55,0),"")</f>
        <v>0</v>
      </c>
      <c r="AY276" s="34">
        <f>IFERROR(VLOOKUP(B276,'[1]1-BASE'!D$1:DA$65536,87,0),"")</f>
        <v>0</v>
      </c>
      <c r="AZ276" s="34">
        <f>IFERROR(VLOOKUP(B276,'[1]1-BASE'!D$1:DA$65536,86,0),"")</f>
        <v>0</v>
      </c>
      <c r="BA276" s="34">
        <f>IFERROR(VLOOKUP(B276,'[1]1-BASE'!D$1:DA$65536,76,0),"")</f>
        <v>0</v>
      </c>
      <c r="BB276" s="34">
        <f>IFERROR(VLOOKUP(B276,'[1]1-BASE'!D$1:DA$65536,77,0),"")</f>
        <v>0</v>
      </c>
      <c r="BC276" s="34">
        <f>IFERROR(VLOOKUP(B276,'[1]1-BASE'!D$1:DA$65536,78,0),"")</f>
        <v>0</v>
      </c>
      <c r="BD276" s="34">
        <f>IFERROR(VLOOKUP(B276,'[1]1-BASE'!D$1:DA$65536,79,0),"")</f>
        <v>0</v>
      </c>
      <c r="BE276" s="34">
        <f>IFERROR(VLOOKUP(B276,'[1]1-BASE'!D$1:DA$65536,80,0),"")</f>
        <v>0</v>
      </c>
      <c r="BF276" s="34">
        <f>IFERROR(VLOOKUP(B276,'[1]1-BASE'!D$1:DA$65536,83,0),"")</f>
        <v>0</v>
      </c>
      <c r="BG276" s="34">
        <f>IFERROR(VLOOKUP(B276,'[1]1-BASE'!D$1:DA$65536,84,0),"")</f>
        <v>0</v>
      </c>
      <c r="BH276" s="34">
        <f>IFERROR(VLOOKUP(B276,'[1]1-BASE'!D$1:DA$65536,81,0),"")</f>
        <v>0</v>
      </c>
      <c r="BI276" s="34">
        <f>IFERROR(VLOOKUP(B276,'[1]1-BASE'!D$1:DA$65536,85,0),"")</f>
        <v>0</v>
      </c>
      <c r="BJ276" s="34">
        <f>IFERROR(VLOOKUP(B276,'[1]1-BASE'!D$1:DA$65536,56,0),"")</f>
        <v>0</v>
      </c>
      <c r="BK276" s="34">
        <f>IFERROR(VLOOKUP(B276,'[1]1-BASE'!D$1:DA$65536,58,0),"")</f>
        <v>0</v>
      </c>
      <c r="BL276" s="34">
        <f>IFERROR(VLOOKUP(B276,'[1]1-BASE'!D$1:DA$65536,59,0),"")</f>
        <v>0</v>
      </c>
      <c r="BM276" s="34">
        <f>IFERROR(VLOOKUP(B276,'[1]1-BASE'!D$1:DA$65536,61,0),"")</f>
        <v>0</v>
      </c>
      <c r="BN276" s="34">
        <f>IFERROR(VLOOKUP(B276,'[1]1-BASE'!D$1:DA$65536,63,0),"")</f>
        <v>0</v>
      </c>
      <c r="BO276" s="34">
        <f>IFERROR(VLOOKUP(B276,'[1]1-BASE'!D$1:DA$65536,65,0),"")</f>
        <v>0</v>
      </c>
      <c r="BP276" s="34">
        <f>IFERROR(VLOOKUP(B276,'[1]1-BASE'!D$1:DA$65536,57,0),"")</f>
        <v>0</v>
      </c>
      <c r="BQ276" s="34">
        <f>IFERROR(VLOOKUP(B276,'[1]1-BASE'!D$1:DA$65536,60,0),"")</f>
        <v>0</v>
      </c>
      <c r="BR276" s="34">
        <f>IFERROR(VLOOKUP(B276,'[1]1-BASE'!D$1:DA$65536,62,0),"")</f>
        <v>0</v>
      </c>
      <c r="BS276" s="34">
        <f>IFERROR(VLOOKUP(B276,'[1]1-BASE'!D$1:DA$65536,64,0),"")</f>
        <v>0</v>
      </c>
      <c r="BT276" s="34">
        <f>IFERROR(VLOOKUP(B276,'[1]1-BASE'!D$1:DA$65536,66,0),"")</f>
        <v>0</v>
      </c>
      <c r="BU276" s="34">
        <f>IFERROR(VLOOKUP(B276,'[1]1-BASE'!D$1:DA$65536,67,0),"")</f>
        <v>0</v>
      </c>
      <c r="BV276" s="34">
        <f>IFERROR(VLOOKUP(B276,'[1]1-BASE'!D$1:DA$65536,68,0),"")</f>
        <v>1</v>
      </c>
      <c r="BW276" s="34">
        <f>IFERROR(VLOOKUP(B276,'[1]1-BASE'!D$1:DA$65536,69,0),"")</f>
        <v>5</v>
      </c>
      <c r="BX276" s="34">
        <f>IFERROR(VLOOKUP(B276,'[1]1-BASE'!D$1:DA$65536,70,0),"")</f>
        <v>9</v>
      </c>
      <c r="BY276" s="34">
        <f>IFERROR(VLOOKUP(B276,'[1]1-BASE'!D$1:DA$65536,71,0),"")</f>
        <v>6</v>
      </c>
      <c r="BZ276" s="34">
        <f>IFERROR(VLOOKUP(B276,'[1]1-BASE'!D$1:DA$65536,72,0),"")</f>
        <v>10</v>
      </c>
      <c r="CA276" s="34">
        <f>IFERROR(VLOOKUP(B276,'[1]1-BASE'!D$1:DA$65536,73,0),"")</f>
        <v>1</v>
      </c>
      <c r="CB276" s="34">
        <f>IFERROR(VLOOKUP(B276,'[1]1-BASE'!D$1:DA$65536,74,0),"")</f>
        <v>0</v>
      </c>
      <c r="CC276" s="34">
        <f>IFERROR(VLOOKUP(B276,'[1]1-BASE'!D$1:DA$65536,75,0),"")</f>
        <v>0</v>
      </c>
      <c r="CD276" s="34">
        <f>IFERROR(VLOOKUP(B276,'[1]1-BASE'!D$1:DA$65536,82,0),"")</f>
        <v>0</v>
      </c>
    </row>
    <row r="277" spans="1:82" s="35" customFormat="1" ht="75" customHeight="1">
      <c r="A277" s="27"/>
      <c r="B277" s="28" t="s">
        <v>380</v>
      </c>
      <c r="C277" s="29" t="str">
        <f>IFERROR(VLOOKUP(B277,'[1]1-BASE'!D$1:CB$65536,2,0),"")</f>
        <v>304PPW0</v>
      </c>
      <c r="D277" s="29" t="str">
        <f>IFERROR(VLOOKUP(B277,'[1]1-BASE'!D$1:CB$65536,3,0),"")</f>
        <v>ONNO HOODIE</v>
      </c>
      <c r="E277" s="29" t="str">
        <f>IFERROR(VLOOKUP(B277,'[1]1-BASE'!D$1:CB$65536,4,0),"")</f>
        <v>246</v>
      </c>
      <c r="F277" s="29" t="str">
        <f>IFERROR(VLOOKUP(B277,'[1]1-BASE'!D$1:CB$65536,5,0),"")</f>
        <v>YELLOW CREAM</v>
      </c>
      <c r="G277" s="27" t="str">
        <f>IFERROR(VLOOKUP(B277,'[1]1-BASE'!D$1:CB$65536,15,0),"")</f>
        <v>ETE 2019</v>
      </c>
      <c r="H277" s="27" t="str">
        <f>IFERROR(VLOOKUP(B277,'[1]1-BASE'!D$1:CB$65536,17,0),"")</f>
        <v>MAN</v>
      </c>
      <c r="I277" s="30">
        <f>IFERROR(VLOOKUP(B277,'[1]1-BASE'!D$1:CB$65536,7,0),"")</f>
        <v>60</v>
      </c>
      <c r="J277" s="31">
        <f t="shared" si="8"/>
        <v>30</v>
      </c>
      <c r="K277" s="30">
        <f>IFERROR(VLOOKUP(B277,'[1]1-BASE'!D$1:CB$65536,8,0),"")</f>
        <v>0</v>
      </c>
      <c r="L277" s="31">
        <f t="shared" si="9"/>
        <v>0</v>
      </c>
      <c r="M277" s="29" t="str">
        <f>IFERROR(VLOOKUP(B277,'[1]1-BASE'!D$1:CB$65536,18,0),"")</f>
        <v>(vide)</v>
      </c>
      <c r="N277" s="32" t="str">
        <f>IFERROR(VLOOKUP(B277,'[1]1-BASE'!D$1:CB$65536,19,0),"")</f>
        <v>PCS</v>
      </c>
      <c r="O277" s="32">
        <f>IFERROR(VLOOKUP(B277,'[1]1-BASE'!D$1:CB$65536,20,0),"")</f>
        <v>41</v>
      </c>
      <c r="P277" s="33">
        <f>IFERROR(VLOOKUP(B277,'[1]1-BASE'!D$1:CB$65536,21,0),"")</f>
        <v>41</v>
      </c>
      <c r="Q277" s="34">
        <f>IFERROR(VLOOKUP(B277,'[1]1-BASE'!D$1:DA$65536,22,0),"")</f>
        <v>0</v>
      </c>
      <c r="R277" s="34">
        <f>IFERROR(VLOOKUP(B277,'[1]1-BASE'!D$1:DA$65536,23,0),"")</f>
        <v>0</v>
      </c>
      <c r="S277" s="34">
        <f>IFERROR(VLOOKUP(B277,'[1]1-BASE'!D$1:DA$65536,24,0),"")</f>
        <v>0</v>
      </c>
      <c r="T277" s="34">
        <f>IFERROR(VLOOKUP(B277,'[1]1-BASE'!D$1:DA$65536,25,0),"")</f>
        <v>0</v>
      </c>
      <c r="U277" s="34">
        <f>IFERROR(VLOOKUP(B277,'[1]1-BASE'!D$1:DA$65536,26,0),"")</f>
        <v>0</v>
      </c>
      <c r="V277" s="34">
        <f>IFERROR(VLOOKUP(B277,'[1]1-BASE'!D$1:DA$65536,27,0),"")</f>
        <v>0</v>
      </c>
      <c r="W277" s="34">
        <f>IFERROR(VLOOKUP(B277,'[1]1-BASE'!D$1:DA$65536,28,0),"")</f>
        <v>0</v>
      </c>
      <c r="X277" s="34">
        <f>IFERROR(VLOOKUP(B277,'[1]1-BASE'!D$1:DA$65536,29,0),"")</f>
        <v>0</v>
      </c>
      <c r="Y277" s="34">
        <f>IFERROR(VLOOKUP(B277,'[1]1-BASE'!D$1:DA$65536,30,0),"")</f>
        <v>0</v>
      </c>
      <c r="Z277" s="34">
        <f>IFERROR(VLOOKUP(B277,'[1]1-BASE'!D$1:DA$65536,31,0),"")</f>
        <v>0</v>
      </c>
      <c r="AA277" s="34">
        <f>IFERROR(VLOOKUP(B277,'[1]1-BASE'!D$1:DA$65536,32,0),"")</f>
        <v>0</v>
      </c>
      <c r="AB277" s="34">
        <f>IFERROR(VLOOKUP(B277,'[1]1-BASE'!D$1:DA$65536,33,0),"")</f>
        <v>0</v>
      </c>
      <c r="AC277" s="34">
        <f>IFERROR(VLOOKUP(B277,'[1]1-BASE'!D$1:DA$65536,34,0),"")</f>
        <v>0</v>
      </c>
      <c r="AD277" s="34">
        <f>IFERROR(VLOOKUP(B277,'[1]1-BASE'!D$1:DA$65536,35,0),"")</f>
        <v>0</v>
      </c>
      <c r="AE277" s="34">
        <f>IFERROR(VLOOKUP(B277,'[1]1-BASE'!D$1:DA$65536,36,0),"")</f>
        <v>0</v>
      </c>
      <c r="AF277" s="34">
        <f>IFERROR(VLOOKUP(B277,'[1]1-BASE'!D$1:DA$65536,37,0),"")</f>
        <v>0</v>
      </c>
      <c r="AG277" s="34">
        <f>IFERROR(VLOOKUP(B277,'[1]1-BASE'!D$1:DA$65536,38,0),"")</f>
        <v>0</v>
      </c>
      <c r="AH277" s="34">
        <f>IFERROR(VLOOKUP(B277,'[1]1-BASE'!D$1:DA$65536,39,0),"")</f>
        <v>0</v>
      </c>
      <c r="AI277" s="34">
        <f>IFERROR(VLOOKUP(B277,'[1]1-BASE'!D$1:DA$65536,40,0),"")</f>
        <v>0</v>
      </c>
      <c r="AJ277" s="34">
        <f>IFERROR(VLOOKUP(B277,'[1]1-BASE'!D$1:DA$65536,41,0),"")</f>
        <v>0</v>
      </c>
      <c r="AK277" s="34">
        <f>IFERROR(VLOOKUP(B277,'[1]1-BASE'!D$1:DA$65536,42,0),"")</f>
        <v>0</v>
      </c>
      <c r="AL277" s="34">
        <f>IFERROR(VLOOKUP(B277,'[1]1-BASE'!D$1:DA$65536,43,0),"")</f>
        <v>0</v>
      </c>
      <c r="AM277" s="34">
        <f>IFERROR(VLOOKUP(B277,'[1]1-BASE'!D$1:DA$65536,44,0),"")</f>
        <v>0</v>
      </c>
      <c r="AN277" s="34">
        <f>IFERROR(VLOOKUP(B277,'[1]1-BASE'!D$1:DA$65536,45,0),"")</f>
        <v>0</v>
      </c>
      <c r="AO277" s="34">
        <f>IFERROR(VLOOKUP(B277,'[1]1-BASE'!D$1:DA$65536,46,0),"")</f>
        <v>0</v>
      </c>
      <c r="AP277" s="34">
        <f>IFERROR(VLOOKUP(B277,'[1]1-BASE'!D$1:DA$65536,47,0),"")</f>
        <v>0</v>
      </c>
      <c r="AQ277" s="34">
        <f>IFERROR(VLOOKUP(B277,'[1]1-BASE'!D$1:DA$65536,48,0),"")</f>
        <v>0</v>
      </c>
      <c r="AR277" s="34">
        <f>IFERROR(VLOOKUP(B277,'[1]1-BASE'!D$1:DA$65536,49,0),"")</f>
        <v>0</v>
      </c>
      <c r="AS277" s="34">
        <f>IFERROR(VLOOKUP(B277,'[1]1-BASE'!D$1:DA$65536,50,0),"")</f>
        <v>0</v>
      </c>
      <c r="AT277" s="34">
        <f>IFERROR(VLOOKUP(B277,'[1]1-BASE'!D$1:DA$65536,51,0),"")</f>
        <v>0</v>
      </c>
      <c r="AU277" s="34">
        <f>IFERROR(VLOOKUP(B277,'[1]1-BASE'!D$1:DA$65536,52,0),"")</f>
        <v>0</v>
      </c>
      <c r="AV277" s="34">
        <f>IFERROR(VLOOKUP(B277,'[1]1-BASE'!D$1:DA$65536,53,0),"")</f>
        <v>0</v>
      </c>
      <c r="AW277" s="34">
        <f>IFERROR(VLOOKUP(B277,'[1]1-BASE'!D$1:DA$65536,54,0),"")</f>
        <v>0</v>
      </c>
      <c r="AX277" s="34">
        <f>IFERROR(VLOOKUP(B277,'[1]1-BASE'!D$1:DA$65536,55,0),"")</f>
        <v>0</v>
      </c>
      <c r="AY277" s="34">
        <f>IFERROR(VLOOKUP(B277,'[1]1-BASE'!D$1:DA$65536,87,0),"")</f>
        <v>0</v>
      </c>
      <c r="AZ277" s="34">
        <f>IFERROR(VLOOKUP(B277,'[1]1-BASE'!D$1:DA$65536,86,0),"")</f>
        <v>0</v>
      </c>
      <c r="BA277" s="34">
        <f>IFERROR(VLOOKUP(B277,'[1]1-BASE'!D$1:DA$65536,76,0),"")</f>
        <v>0</v>
      </c>
      <c r="BB277" s="34">
        <f>IFERROR(VLOOKUP(B277,'[1]1-BASE'!D$1:DA$65536,77,0),"")</f>
        <v>0</v>
      </c>
      <c r="BC277" s="34">
        <f>IFERROR(VLOOKUP(B277,'[1]1-BASE'!D$1:DA$65536,78,0),"")</f>
        <v>0</v>
      </c>
      <c r="BD277" s="34">
        <f>IFERROR(VLOOKUP(B277,'[1]1-BASE'!D$1:DA$65536,79,0),"")</f>
        <v>0</v>
      </c>
      <c r="BE277" s="34">
        <f>IFERROR(VLOOKUP(B277,'[1]1-BASE'!D$1:DA$65536,80,0),"")</f>
        <v>0</v>
      </c>
      <c r="BF277" s="34">
        <f>IFERROR(VLOOKUP(B277,'[1]1-BASE'!D$1:DA$65536,83,0),"")</f>
        <v>0</v>
      </c>
      <c r="BG277" s="34">
        <f>IFERROR(VLOOKUP(B277,'[1]1-BASE'!D$1:DA$65536,84,0),"")</f>
        <v>0</v>
      </c>
      <c r="BH277" s="34">
        <f>IFERROR(VLOOKUP(B277,'[1]1-BASE'!D$1:DA$65536,81,0),"")</f>
        <v>0</v>
      </c>
      <c r="BI277" s="34">
        <f>IFERROR(VLOOKUP(B277,'[1]1-BASE'!D$1:DA$65536,85,0),"")</f>
        <v>0</v>
      </c>
      <c r="BJ277" s="34">
        <f>IFERROR(VLOOKUP(B277,'[1]1-BASE'!D$1:DA$65536,56,0),"")</f>
        <v>0</v>
      </c>
      <c r="BK277" s="34">
        <f>IFERROR(VLOOKUP(B277,'[1]1-BASE'!D$1:DA$65536,58,0),"")</f>
        <v>0</v>
      </c>
      <c r="BL277" s="34">
        <f>IFERROR(VLOOKUP(B277,'[1]1-BASE'!D$1:DA$65536,59,0),"")</f>
        <v>0</v>
      </c>
      <c r="BM277" s="34">
        <f>IFERROR(VLOOKUP(B277,'[1]1-BASE'!D$1:DA$65536,61,0),"")</f>
        <v>0</v>
      </c>
      <c r="BN277" s="34">
        <f>IFERROR(VLOOKUP(B277,'[1]1-BASE'!D$1:DA$65536,63,0),"")</f>
        <v>0</v>
      </c>
      <c r="BO277" s="34">
        <f>IFERROR(VLOOKUP(B277,'[1]1-BASE'!D$1:DA$65536,65,0),"")</f>
        <v>0</v>
      </c>
      <c r="BP277" s="34">
        <f>IFERROR(VLOOKUP(B277,'[1]1-BASE'!D$1:DA$65536,57,0),"")</f>
        <v>0</v>
      </c>
      <c r="BQ277" s="34">
        <f>IFERROR(VLOOKUP(B277,'[1]1-BASE'!D$1:DA$65536,60,0),"")</f>
        <v>0</v>
      </c>
      <c r="BR277" s="34">
        <f>IFERROR(VLOOKUP(B277,'[1]1-BASE'!D$1:DA$65536,62,0),"")</f>
        <v>0</v>
      </c>
      <c r="BS277" s="34">
        <f>IFERROR(VLOOKUP(B277,'[1]1-BASE'!D$1:DA$65536,64,0),"")</f>
        <v>0</v>
      </c>
      <c r="BT277" s="34">
        <f>IFERROR(VLOOKUP(B277,'[1]1-BASE'!D$1:DA$65536,66,0),"")</f>
        <v>0</v>
      </c>
      <c r="BU277" s="34">
        <f>IFERROR(VLOOKUP(B277,'[1]1-BASE'!D$1:DA$65536,67,0),"")</f>
        <v>0</v>
      </c>
      <c r="BV277" s="34">
        <f>IFERROR(VLOOKUP(B277,'[1]1-BASE'!D$1:DA$65536,68,0),"")</f>
        <v>5</v>
      </c>
      <c r="BW277" s="34">
        <f>IFERROR(VLOOKUP(B277,'[1]1-BASE'!D$1:DA$65536,69,0),"")</f>
        <v>4</v>
      </c>
      <c r="BX277" s="34">
        <f>IFERROR(VLOOKUP(B277,'[1]1-BASE'!D$1:DA$65536,70,0),"")</f>
        <v>9</v>
      </c>
      <c r="BY277" s="34">
        <f>IFERROR(VLOOKUP(B277,'[1]1-BASE'!D$1:DA$65536,71,0),"")</f>
        <v>7</v>
      </c>
      <c r="BZ277" s="34">
        <f>IFERROR(VLOOKUP(B277,'[1]1-BASE'!D$1:DA$65536,72,0),"")</f>
        <v>11</v>
      </c>
      <c r="CA277" s="34">
        <f>IFERROR(VLOOKUP(B277,'[1]1-BASE'!D$1:DA$65536,73,0),"")</f>
        <v>5</v>
      </c>
      <c r="CB277" s="34">
        <f>IFERROR(VLOOKUP(B277,'[1]1-BASE'!D$1:DA$65536,74,0),"")</f>
        <v>0</v>
      </c>
      <c r="CC277" s="34">
        <f>IFERROR(VLOOKUP(B277,'[1]1-BASE'!D$1:DA$65536,75,0),"")</f>
        <v>0</v>
      </c>
      <c r="CD277" s="34">
        <f>IFERROR(VLOOKUP(B277,'[1]1-BASE'!D$1:DA$65536,82,0),"")</f>
        <v>0</v>
      </c>
    </row>
    <row r="278" spans="1:82" s="35" customFormat="1" ht="75" customHeight="1">
      <c r="A278" s="27"/>
      <c r="B278" s="28" t="s">
        <v>381</v>
      </c>
      <c r="C278" s="29" t="str">
        <f>IFERROR(VLOOKUP(B278,'[1]1-BASE'!D$1:CB$65536,2,0),"")</f>
        <v>304PPW0</v>
      </c>
      <c r="D278" s="29" t="str">
        <f>IFERROR(VLOOKUP(B278,'[1]1-BASE'!D$1:CB$65536,3,0),"")</f>
        <v>ONNO HOODIE</v>
      </c>
      <c r="E278" s="29" t="str">
        <f>IFERROR(VLOOKUP(B278,'[1]1-BASE'!D$1:CB$65536,4,0),"")</f>
        <v>77M</v>
      </c>
      <c r="F278" s="29" t="str">
        <f>IFERROR(VLOOKUP(B278,'[1]1-BASE'!D$1:CB$65536,5,0),"")</f>
        <v>GREY MD MEL</v>
      </c>
      <c r="G278" s="27" t="str">
        <f>IFERROR(VLOOKUP(B278,'[1]1-BASE'!D$1:CB$65536,15,0),"")</f>
        <v>ETE 2019</v>
      </c>
      <c r="H278" s="27" t="str">
        <f>IFERROR(VLOOKUP(B278,'[1]1-BASE'!D$1:CB$65536,17,0),"")</f>
        <v>MAN</v>
      </c>
      <c r="I278" s="30">
        <f>IFERROR(VLOOKUP(B278,'[1]1-BASE'!D$1:CB$65536,7,0),"")</f>
        <v>60</v>
      </c>
      <c r="J278" s="31">
        <f t="shared" si="8"/>
        <v>30</v>
      </c>
      <c r="K278" s="30">
        <f>IFERROR(VLOOKUP(B278,'[1]1-BASE'!D$1:CB$65536,8,0),"")</f>
        <v>0</v>
      </c>
      <c r="L278" s="31">
        <f t="shared" si="9"/>
        <v>0</v>
      </c>
      <c r="M278" s="29" t="str">
        <f>IFERROR(VLOOKUP(B278,'[1]1-BASE'!D$1:CB$65536,18,0),"")</f>
        <v>(vide)</v>
      </c>
      <c r="N278" s="32" t="str">
        <f>IFERROR(VLOOKUP(B278,'[1]1-BASE'!D$1:CB$65536,19,0),"")</f>
        <v>PCS</v>
      </c>
      <c r="O278" s="32">
        <f>IFERROR(VLOOKUP(B278,'[1]1-BASE'!D$1:CB$65536,20,0),"")</f>
        <v>24</v>
      </c>
      <c r="P278" s="33">
        <f>IFERROR(VLOOKUP(B278,'[1]1-BASE'!D$1:CB$65536,21,0),"")</f>
        <v>24</v>
      </c>
      <c r="Q278" s="34">
        <f>IFERROR(VLOOKUP(B278,'[1]1-BASE'!D$1:DA$65536,22,0),"")</f>
        <v>0</v>
      </c>
      <c r="R278" s="34">
        <f>IFERROR(VLOOKUP(B278,'[1]1-BASE'!D$1:DA$65536,23,0),"")</f>
        <v>0</v>
      </c>
      <c r="S278" s="34">
        <f>IFERROR(VLOOKUP(B278,'[1]1-BASE'!D$1:DA$65536,24,0),"")</f>
        <v>0</v>
      </c>
      <c r="T278" s="34">
        <f>IFERROR(VLOOKUP(B278,'[1]1-BASE'!D$1:DA$65536,25,0),"")</f>
        <v>0</v>
      </c>
      <c r="U278" s="34">
        <f>IFERROR(VLOOKUP(B278,'[1]1-BASE'!D$1:DA$65536,26,0),"")</f>
        <v>0</v>
      </c>
      <c r="V278" s="34">
        <f>IFERROR(VLOOKUP(B278,'[1]1-BASE'!D$1:DA$65536,27,0),"")</f>
        <v>0</v>
      </c>
      <c r="W278" s="34">
        <f>IFERROR(VLOOKUP(B278,'[1]1-BASE'!D$1:DA$65536,28,0),"")</f>
        <v>0</v>
      </c>
      <c r="X278" s="34">
        <f>IFERROR(VLOOKUP(B278,'[1]1-BASE'!D$1:DA$65536,29,0),"")</f>
        <v>0</v>
      </c>
      <c r="Y278" s="34">
        <f>IFERROR(VLOOKUP(B278,'[1]1-BASE'!D$1:DA$65536,30,0),"")</f>
        <v>0</v>
      </c>
      <c r="Z278" s="34">
        <f>IFERROR(VLOOKUP(B278,'[1]1-BASE'!D$1:DA$65536,31,0),"")</f>
        <v>0</v>
      </c>
      <c r="AA278" s="34">
        <f>IFERROR(VLOOKUP(B278,'[1]1-BASE'!D$1:DA$65536,32,0),"")</f>
        <v>0</v>
      </c>
      <c r="AB278" s="34">
        <f>IFERROR(VLOOKUP(B278,'[1]1-BASE'!D$1:DA$65536,33,0),"")</f>
        <v>0</v>
      </c>
      <c r="AC278" s="34">
        <f>IFERROR(VLOOKUP(B278,'[1]1-BASE'!D$1:DA$65536,34,0),"")</f>
        <v>0</v>
      </c>
      <c r="AD278" s="34">
        <f>IFERROR(VLOOKUP(B278,'[1]1-BASE'!D$1:DA$65536,35,0),"")</f>
        <v>0</v>
      </c>
      <c r="AE278" s="34">
        <f>IFERROR(VLOOKUP(B278,'[1]1-BASE'!D$1:DA$65536,36,0),"")</f>
        <v>0</v>
      </c>
      <c r="AF278" s="34">
        <f>IFERROR(VLOOKUP(B278,'[1]1-BASE'!D$1:DA$65536,37,0),"")</f>
        <v>0</v>
      </c>
      <c r="AG278" s="34">
        <f>IFERROR(VLOOKUP(B278,'[1]1-BASE'!D$1:DA$65536,38,0),"")</f>
        <v>0</v>
      </c>
      <c r="AH278" s="34">
        <f>IFERROR(VLOOKUP(B278,'[1]1-BASE'!D$1:DA$65536,39,0),"")</f>
        <v>0</v>
      </c>
      <c r="AI278" s="34">
        <f>IFERROR(VLOOKUP(B278,'[1]1-BASE'!D$1:DA$65536,40,0),"")</f>
        <v>0</v>
      </c>
      <c r="AJ278" s="34">
        <f>IFERROR(VLOOKUP(B278,'[1]1-BASE'!D$1:DA$65536,41,0),"")</f>
        <v>0</v>
      </c>
      <c r="AK278" s="34">
        <f>IFERROR(VLOOKUP(B278,'[1]1-BASE'!D$1:DA$65536,42,0),"")</f>
        <v>0</v>
      </c>
      <c r="AL278" s="34">
        <f>IFERROR(VLOOKUP(B278,'[1]1-BASE'!D$1:DA$65536,43,0),"")</f>
        <v>0</v>
      </c>
      <c r="AM278" s="34">
        <f>IFERROR(VLOOKUP(B278,'[1]1-BASE'!D$1:DA$65536,44,0),"")</f>
        <v>0</v>
      </c>
      <c r="AN278" s="34">
        <f>IFERROR(VLOOKUP(B278,'[1]1-BASE'!D$1:DA$65536,45,0),"")</f>
        <v>0</v>
      </c>
      <c r="AO278" s="34">
        <f>IFERROR(VLOOKUP(B278,'[1]1-BASE'!D$1:DA$65536,46,0),"")</f>
        <v>0</v>
      </c>
      <c r="AP278" s="34">
        <f>IFERROR(VLOOKUP(B278,'[1]1-BASE'!D$1:DA$65536,47,0),"")</f>
        <v>0</v>
      </c>
      <c r="AQ278" s="34">
        <f>IFERROR(VLOOKUP(B278,'[1]1-BASE'!D$1:DA$65536,48,0),"")</f>
        <v>0</v>
      </c>
      <c r="AR278" s="34">
        <f>IFERROR(VLOOKUP(B278,'[1]1-BASE'!D$1:DA$65536,49,0),"")</f>
        <v>0</v>
      </c>
      <c r="AS278" s="34">
        <f>IFERROR(VLOOKUP(B278,'[1]1-BASE'!D$1:DA$65536,50,0),"")</f>
        <v>0</v>
      </c>
      <c r="AT278" s="34">
        <f>IFERROR(VLOOKUP(B278,'[1]1-BASE'!D$1:DA$65536,51,0),"")</f>
        <v>0</v>
      </c>
      <c r="AU278" s="34">
        <f>IFERROR(VLOOKUP(B278,'[1]1-BASE'!D$1:DA$65536,52,0),"")</f>
        <v>0</v>
      </c>
      <c r="AV278" s="34">
        <f>IFERROR(VLOOKUP(B278,'[1]1-BASE'!D$1:DA$65536,53,0),"")</f>
        <v>0</v>
      </c>
      <c r="AW278" s="34">
        <f>IFERROR(VLOOKUP(B278,'[1]1-BASE'!D$1:DA$65536,54,0),"")</f>
        <v>0</v>
      </c>
      <c r="AX278" s="34">
        <f>IFERROR(VLOOKUP(B278,'[1]1-BASE'!D$1:DA$65536,55,0),"")</f>
        <v>0</v>
      </c>
      <c r="AY278" s="34">
        <f>IFERROR(VLOOKUP(B278,'[1]1-BASE'!D$1:DA$65536,87,0),"")</f>
        <v>0</v>
      </c>
      <c r="AZ278" s="34">
        <f>IFERROR(VLOOKUP(B278,'[1]1-BASE'!D$1:DA$65536,86,0),"")</f>
        <v>0</v>
      </c>
      <c r="BA278" s="34">
        <f>IFERROR(VLOOKUP(B278,'[1]1-BASE'!D$1:DA$65536,76,0),"")</f>
        <v>0</v>
      </c>
      <c r="BB278" s="34">
        <f>IFERROR(VLOOKUP(B278,'[1]1-BASE'!D$1:DA$65536,77,0),"")</f>
        <v>0</v>
      </c>
      <c r="BC278" s="34">
        <f>IFERROR(VLOOKUP(B278,'[1]1-BASE'!D$1:DA$65536,78,0),"")</f>
        <v>0</v>
      </c>
      <c r="BD278" s="34">
        <f>IFERROR(VLOOKUP(B278,'[1]1-BASE'!D$1:DA$65536,79,0),"")</f>
        <v>0</v>
      </c>
      <c r="BE278" s="34">
        <f>IFERROR(VLOOKUP(B278,'[1]1-BASE'!D$1:DA$65536,80,0),"")</f>
        <v>0</v>
      </c>
      <c r="BF278" s="34">
        <f>IFERROR(VLOOKUP(B278,'[1]1-BASE'!D$1:DA$65536,83,0),"")</f>
        <v>0</v>
      </c>
      <c r="BG278" s="34">
        <f>IFERROR(VLOOKUP(B278,'[1]1-BASE'!D$1:DA$65536,84,0),"")</f>
        <v>0</v>
      </c>
      <c r="BH278" s="34">
        <f>IFERROR(VLOOKUP(B278,'[1]1-BASE'!D$1:DA$65536,81,0),"")</f>
        <v>0</v>
      </c>
      <c r="BI278" s="34">
        <f>IFERROR(VLOOKUP(B278,'[1]1-BASE'!D$1:DA$65536,85,0),"")</f>
        <v>0</v>
      </c>
      <c r="BJ278" s="34">
        <f>IFERROR(VLOOKUP(B278,'[1]1-BASE'!D$1:DA$65536,56,0),"")</f>
        <v>0</v>
      </c>
      <c r="BK278" s="34">
        <f>IFERROR(VLOOKUP(B278,'[1]1-BASE'!D$1:DA$65536,58,0),"")</f>
        <v>0</v>
      </c>
      <c r="BL278" s="34">
        <f>IFERROR(VLOOKUP(B278,'[1]1-BASE'!D$1:DA$65536,59,0),"")</f>
        <v>0</v>
      </c>
      <c r="BM278" s="34">
        <f>IFERROR(VLOOKUP(B278,'[1]1-BASE'!D$1:DA$65536,61,0),"")</f>
        <v>0</v>
      </c>
      <c r="BN278" s="34">
        <f>IFERROR(VLOOKUP(B278,'[1]1-BASE'!D$1:DA$65536,63,0),"")</f>
        <v>0</v>
      </c>
      <c r="BO278" s="34">
        <f>IFERROR(VLOOKUP(B278,'[1]1-BASE'!D$1:DA$65536,65,0),"")</f>
        <v>0</v>
      </c>
      <c r="BP278" s="34">
        <f>IFERROR(VLOOKUP(B278,'[1]1-BASE'!D$1:DA$65536,57,0),"")</f>
        <v>0</v>
      </c>
      <c r="BQ278" s="34">
        <f>IFERROR(VLOOKUP(B278,'[1]1-BASE'!D$1:DA$65536,60,0),"")</f>
        <v>0</v>
      </c>
      <c r="BR278" s="34">
        <f>IFERROR(VLOOKUP(B278,'[1]1-BASE'!D$1:DA$65536,62,0),"")</f>
        <v>0</v>
      </c>
      <c r="BS278" s="34">
        <f>IFERROR(VLOOKUP(B278,'[1]1-BASE'!D$1:DA$65536,64,0),"")</f>
        <v>0</v>
      </c>
      <c r="BT278" s="34">
        <f>IFERROR(VLOOKUP(B278,'[1]1-BASE'!D$1:DA$65536,66,0),"")</f>
        <v>0</v>
      </c>
      <c r="BU278" s="34">
        <f>IFERROR(VLOOKUP(B278,'[1]1-BASE'!D$1:DA$65536,67,0),"")</f>
        <v>0</v>
      </c>
      <c r="BV278" s="34">
        <f>IFERROR(VLOOKUP(B278,'[1]1-BASE'!D$1:DA$65536,68,0),"")</f>
        <v>1</v>
      </c>
      <c r="BW278" s="34">
        <f>IFERROR(VLOOKUP(B278,'[1]1-BASE'!D$1:DA$65536,69,0),"")</f>
        <v>11</v>
      </c>
      <c r="BX278" s="34">
        <f>IFERROR(VLOOKUP(B278,'[1]1-BASE'!D$1:DA$65536,70,0),"")</f>
        <v>0</v>
      </c>
      <c r="BY278" s="34">
        <f>IFERROR(VLOOKUP(B278,'[1]1-BASE'!D$1:DA$65536,71,0),"")</f>
        <v>6</v>
      </c>
      <c r="BZ278" s="34">
        <f>IFERROR(VLOOKUP(B278,'[1]1-BASE'!D$1:DA$65536,72,0),"")</f>
        <v>4</v>
      </c>
      <c r="CA278" s="34">
        <f>IFERROR(VLOOKUP(B278,'[1]1-BASE'!D$1:DA$65536,73,0),"")</f>
        <v>2</v>
      </c>
      <c r="CB278" s="34">
        <f>IFERROR(VLOOKUP(B278,'[1]1-BASE'!D$1:DA$65536,74,0),"")</f>
        <v>0</v>
      </c>
      <c r="CC278" s="34">
        <f>IFERROR(VLOOKUP(B278,'[1]1-BASE'!D$1:DA$65536,75,0),"")</f>
        <v>0</v>
      </c>
      <c r="CD278" s="34">
        <f>IFERROR(VLOOKUP(B278,'[1]1-BASE'!D$1:DA$65536,82,0),"")</f>
        <v>0</v>
      </c>
    </row>
    <row r="279" spans="1:82" s="35" customFormat="1" ht="75" customHeight="1">
      <c r="A279" s="27"/>
      <c r="B279" s="28" t="s">
        <v>382</v>
      </c>
      <c r="C279" s="29" t="str">
        <f>IFERROR(VLOOKUP(B279,'[1]1-BASE'!D$1:CB$65536,2,0),"")</f>
        <v>304PPW0</v>
      </c>
      <c r="D279" s="29" t="str">
        <f>IFERROR(VLOOKUP(B279,'[1]1-BASE'!D$1:CB$65536,3,0),"")</f>
        <v>ONNO HOODIE</v>
      </c>
      <c r="E279" s="29" t="str">
        <f>IFERROR(VLOOKUP(B279,'[1]1-BASE'!D$1:CB$65536,4,0),"")</f>
        <v>821</v>
      </c>
      <c r="F279" s="29" t="str">
        <f>IFERROR(VLOOKUP(B279,'[1]1-BASE'!D$1:CB$65536,5,0),"")</f>
        <v>BLUE NAVY</v>
      </c>
      <c r="G279" s="27" t="str">
        <f>IFERROR(VLOOKUP(B279,'[1]1-BASE'!D$1:CB$65536,15,0),"")</f>
        <v>ETE 2019</v>
      </c>
      <c r="H279" s="27" t="str">
        <f>IFERROR(VLOOKUP(B279,'[1]1-BASE'!D$1:CB$65536,17,0),"")</f>
        <v>MAN</v>
      </c>
      <c r="I279" s="30">
        <f>IFERROR(VLOOKUP(B279,'[1]1-BASE'!D$1:CB$65536,7,0),"")</f>
        <v>60</v>
      </c>
      <c r="J279" s="31">
        <f t="shared" si="8"/>
        <v>30</v>
      </c>
      <c r="K279" s="30">
        <f>IFERROR(VLOOKUP(B279,'[1]1-BASE'!D$1:CB$65536,8,0),"")</f>
        <v>0</v>
      </c>
      <c r="L279" s="31">
        <f t="shared" si="9"/>
        <v>0</v>
      </c>
      <c r="M279" s="29" t="str">
        <f>IFERROR(VLOOKUP(B279,'[1]1-BASE'!D$1:CB$65536,18,0),"")</f>
        <v>(vide)</v>
      </c>
      <c r="N279" s="32" t="str">
        <f>IFERROR(VLOOKUP(B279,'[1]1-BASE'!D$1:CB$65536,19,0),"")</f>
        <v>PCS</v>
      </c>
      <c r="O279" s="32">
        <f>IFERROR(VLOOKUP(B279,'[1]1-BASE'!D$1:CB$65536,20,0),"")</f>
        <v>41</v>
      </c>
      <c r="P279" s="33">
        <f>IFERROR(VLOOKUP(B279,'[1]1-BASE'!D$1:CB$65536,21,0),"")</f>
        <v>41</v>
      </c>
      <c r="Q279" s="34">
        <f>IFERROR(VLOOKUP(B279,'[1]1-BASE'!D$1:DA$65536,22,0),"")</f>
        <v>0</v>
      </c>
      <c r="R279" s="34">
        <f>IFERROR(VLOOKUP(B279,'[1]1-BASE'!D$1:DA$65536,23,0),"")</f>
        <v>0</v>
      </c>
      <c r="S279" s="34">
        <f>IFERROR(VLOOKUP(B279,'[1]1-BASE'!D$1:DA$65536,24,0),"")</f>
        <v>0</v>
      </c>
      <c r="T279" s="34">
        <f>IFERROR(VLOOKUP(B279,'[1]1-BASE'!D$1:DA$65536,25,0),"")</f>
        <v>0</v>
      </c>
      <c r="U279" s="34">
        <f>IFERROR(VLOOKUP(B279,'[1]1-BASE'!D$1:DA$65536,26,0),"")</f>
        <v>0</v>
      </c>
      <c r="V279" s="34">
        <f>IFERROR(VLOOKUP(B279,'[1]1-BASE'!D$1:DA$65536,27,0),"")</f>
        <v>0</v>
      </c>
      <c r="W279" s="34">
        <f>IFERROR(VLOOKUP(B279,'[1]1-BASE'!D$1:DA$65536,28,0),"")</f>
        <v>0</v>
      </c>
      <c r="X279" s="34">
        <f>IFERROR(VLOOKUP(B279,'[1]1-BASE'!D$1:DA$65536,29,0),"")</f>
        <v>0</v>
      </c>
      <c r="Y279" s="34">
        <f>IFERROR(VLOOKUP(B279,'[1]1-BASE'!D$1:DA$65536,30,0),"")</f>
        <v>0</v>
      </c>
      <c r="Z279" s="34">
        <f>IFERROR(VLOOKUP(B279,'[1]1-BASE'!D$1:DA$65536,31,0),"")</f>
        <v>0</v>
      </c>
      <c r="AA279" s="34">
        <f>IFERROR(VLOOKUP(B279,'[1]1-BASE'!D$1:DA$65536,32,0),"")</f>
        <v>0</v>
      </c>
      <c r="AB279" s="34">
        <f>IFERROR(VLOOKUP(B279,'[1]1-BASE'!D$1:DA$65536,33,0),"")</f>
        <v>0</v>
      </c>
      <c r="AC279" s="34">
        <f>IFERROR(VLOOKUP(B279,'[1]1-BASE'!D$1:DA$65536,34,0),"")</f>
        <v>0</v>
      </c>
      <c r="AD279" s="34">
        <f>IFERROR(VLOOKUP(B279,'[1]1-BASE'!D$1:DA$65536,35,0),"")</f>
        <v>0</v>
      </c>
      <c r="AE279" s="34">
        <f>IFERROR(VLOOKUP(B279,'[1]1-BASE'!D$1:DA$65536,36,0),"")</f>
        <v>0</v>
      </c>
      <c r="AF279" s="34">
        <f>IFERROR(VLOOKUP(B279,'[1]1-BASE'!D$1:DA$65536,37,0),"")</f>
        <v>0</v>
      </c>
      <c r="AG279" s="34">
        <f>IFERROR(VLOOKUP(B279,'[1]1-BASE'!D$1:DA$65536,38,0),"")</f>
        <v>0</v>
      </c>
      <c r="AH279" s="34">
        <f>IFERROR(VLOOKUP(B279,'[1]1-BASE'!D$1:DA$65536,39,0),"")</f>
        <v>0</v>
      </c>
      <c r="AI279" s="34">
        <f>IFERROR(VLOOKUP(B279,'[1]1-BASE'!D$1:DA$65536,40,0),"")</f>
        <v>0</v>
      </c>
      <c r="AJ279" s="34">
        <f>IFERROR(VLOOKUP(B279,'[1]1-BASE'!D$1:DA$65536,41,0),"")</f>
        <v>0</v>
      </c>
      <c r="AK279" s="34">
        <f>IFERROR(VLOOKUP(B279,'[1]1-BASE'!D$1:DA$65536,42,0),"")</f>
        <v>0</v>
      </c>
      <c r="AL279" s="34">
        <f>IFERROR(VLOOKUP(B279,'[1]1-BASE'!D$1:DA$65536,43,0),"")</f>
        <v>0</v>
      </c>
      <c r="AM279" s="34">
        <f>IFERROR(VLOOKUP(B279,'[1]1-BASE'!D$1:DA$65536,44,0),"")</f>
        <v>0</v>
      </c>
      <c r="AN279" s="34">
        <f>IFERROR(VLOOKUP(B279,'[1]1-BASE'!D$1:DA$65536,45,0),"")</f>
        <v>0</v>
      </c>
      <c r="AO279" s="34">
        <f>IFERROR(VLOOKUP(B279,'[1]1-BASE'!D$1:DA$65536,46,0),"")</f>
        <v>0</v>
      </c>
      <c r="AP279" s="34">
        <f>IFERROR(VLOOKUP(B279,'[1]1-BASE'!D$1:DA$65536,47,0),"")</f>
        <v>0</v>
      </c>
      <c r="AQ279" s="34">
        <f>IFERROR(VLOOKUP(B279,'[1]1-BASE'!D$1:DA$65536,48,0),"")</f>
        <v>0</v>
      </c>
      <c r="AR279" s="34">
        <f>IFERROR(VLOOKUP(B279,'[1]1-BASE'!D$1:DA$65536,49,0),"")</f>
        <v>0</v>
      </c>
      <c r="AS279" s="34">
        <f>IFERROR(VLOOKUP(B279,'[1]1-BASE'!D$1:DA$65536,50,0),"")</f>
        <v>0</v>
      </c>
      <c r="AT279" s="34">
        <f>IFERROR(VLOOKUP(B279,'[1]1-BASE'!D$1:DA$65536,51,0),"")</f>
        <v>0</v>
      </c>
      <c r="AU279" s="34">
        <f>IFERROR(VLOOKUP(B279,'[1]1-BASE'!D$1:DA$65536,52,0),"")</f>
        <v>0</v>
      </c>
      <c r="AV279" s="34">
        <f>IFERROR(VLOOKUP(B279,'[1]1-BASE'!D$1:DA$65536,53,0),"")</f>
        <v>0</v>
      </c>
      <c r="AW279" s="34">
        <f>IFERROR(VLOOKUP(B279,'[1]1-BASE'!D$1:DA$65536,54,0),"")</f>
        <v>0</v>
      </c>
      <c r="AX279" s="34">
        <f>IFERROR(VLOOKUP(B279,'[1]1-BASE'!D$1:DA$65536,55,0),"")</f>
        <v>0</v>
      </c>
      <c r="AY279" s="34">
        <f>IFERROR(VLOOKUP(B279,'[1]1-BASE'!D$1:DA$65536,87,0),"")</f>
        <v>0</v>
      </c>
      <c r="AZ279" s="34">
        <f>IFERROR(VLOOKUP(B279,'[1]1-BASE'!D$1:DA$65536,86,0),"")</f>
        <v>0</v>
      </c>
      <c r="BA279" s="34">
        <f>IFERROR(VLOOKUP(B279,'[1]1-BASE'!D$1:DA$65536,76,0),"")</f>
        <v>0</v>
      </c>
      <c r="BB279" s="34">
        <f>IFERROR(VLOOKUP(B279,'[1]1-BASE'!D$1:DA$65536,77,0),"")</f>
        <v>0</v>
      </c>
      <c r="BC279" s="34">
        <f>IFERROR(VLOOKUP(B279,'[1]1-BASE'!D$1:DA$65536,78,0),"")</f>
        <v>0</v>
      </c>
      <c r="BD279" s="34">
        <f>IFERROR(VLOOKUP(B279,'[1]1-BASE'!D$1:DA$65536,79,0),"")</f>
        <v>0</v>
      </c>
      <c r="BE279" s="34">
        <f>IFERROR(VLOOKUP(B279,'[1]1-BASE'!D$1:DA$65536,80,0),"")</f>
        <v>0</v>
      </c>
      <c r="BF279" s="34">
        <f>IFERROR(VLOOKUP(B279,'[1]1-BASE'!D$1:DA$65536,83,0),"")</f>
        <v>0</v>
      </c>
      <c r="BG279" s="34">
        <f>IFERROR(VLOOKUP(B279,'[1]1-BASE'!D$1:DA$65536,84,0),"")</f>
        <v>0</v>
      </c>
      <c r="BH279" s="34">
        <f>IFERROR(VLOOKUP(B279,'[1]1-BASE'!D$1:DA$65536,81,0),"")</f>
        <v>0</v>
      </c>
      <c r="BI279" s="34">
        <f>IFERROR(VLOOKUP(B279,'[1]1-BASE'!D$1:DA$65536,85,0),"")</f>
        <v>0</v>
      </c>
      <c r="BJ279" s="34">
        <f>IFERROR(VLOOKUP(B279,'[1]1-BASE'!D$1:DA$65536,56,0),"")</f>
        <v>0</v>
      </c>
      <c r="BK279" s="34">
        <f>IFERROR(VLOOKUP(B279,'[1]1-BASE'!D$1:DA$65536,58,0),"")</f>
        <v>0</v>
      </c>
      <c r="BL279" s="34">
        <f>IFERROR(VLOOKUP(B279,'[1]1-BASE'!D$1:DA$65536,59,0),"")</f>
        <v>0</v>
      </c>
      <c r="BM279" s="34">
        <f>IFERROR(VLOOKUP(B279,'[1]1-BASE'!D$1:DA$65536,61,0),"")</f>
        <v>0</v>
      </c>
      <c r="BN279" s="34">
        <f>IFERROR(VLOOKUP(B279,'[1]1-BASE'!D$1:DA$65536,63,0),"")</f>
        <v>0</v>
      </c>
      <c r="BO279" s="34">
        <f>IFERROR(VLOOKUP(B279,'[1]1-BASE'!D$1:DA$65536,65,0),"")</f>
        <v>0</v>
      </c>
      <c r="BP279" s="34">
        <f>IFERROR(VLOOKUP(B279,'[1]1-BASE'!D$1:DA$65536,57,0),"")</f>
        <v>0</v>
      </c>
      <c r="BQ279" s="34">
        <f>IFERROR(VLOOKUP(B279,'[1]1-BASE'!D$1:DA$65536,60,0),"")</f>
        <v>0</v>
      </c>
      <c r="BR279" s="34">
        <f>IFERROR(VLOOKUP(B279,'[1]1-BASE'!D$1:DA$65536,62,0),"")</f>
        <v>0</v>
      </c>
      <c r="BS279" s="34">
        <f>IFERROR(VLOOKUP(B279,'[1]1-BASE'!D$1:DA$65536,64,0),"")</f>
        <v>0</v>
      </c>
      <c r="BT279" s="34">
        <f>IFERROR(VLOOKUP(B279,'[1]1-BASE'!D$1:DA$65536,66,0),"")</f>
        <v>0</v>
      </c>
      <c r="BU279" s="34">
        <f>IFERROR(VLOOKUP(B279,'[1]1-BASE'!D$1:DA$65536,67,0),"")</f>
        <v>0</v>
      </c>
      <c r="BV279" s="34">
        <f>IFERROR(VLOOKUP(B279,'[1]1-BASE'!D$1:DA$65536,68,0),"")</f>
        <v>19</v>
      </c>
      <c r="BW279" s="34">
        <f>IFERROR(VLOOKUP(B279,'[1]1-BASE'!D$1:DA$65536,69,0),"")</f>
        <v>1</v>
      </c>
      <c r="BX279" s="34">
        <f>IFERROR(VLOOKUP(B279,'[1]1-BASE'!D$1:DA$65536,70,0),"")</f>
        <v>21</v>
      </c>
      <c r="BY279" s="34">
        <f>IFERROR(VLOOKUP(B279,'[1]1-BASE'!D$1:DA$65536,71,0),"")</f>
        <v>0</v>
      </c>
      <c r="BZ279" s="34">
        <f>IFERROR(VLOOKUP(B279,'[1]1-BASE'!D$1:DA$65536,72,0),"")</f>
        <v>0</v>
      </c>
      <c r="CA279" s="34">
        <f>IFERROR(VLOOKUP(B279,'[1]1-BASE'!D$1:DA$65536,73,0),"")</f>
        <v>0</v>
      </c>
      <c r="CB279" s="34">
        <f>IFERROR(VLOOKUP(B279,'[1]1-BASE'!D$1:DA$65536,74,0),"")</f>
        <v>0</v>
      </c>
      <c r="CC279" s="34">
        <f>IFERROR(VLOOKUP(B279,'[1]1-BASE'!D$1:DA$65536,75,0),"")</f>
        <v>0</v>
      </c>
      <c r="CD279" s="34">
        <f>IFERROR(VLOOKUP(B279,'[1]1-BASE'!D$1:DA$65536,82,0),"")</f>
        <v>0</v>
      </c>
    </row>
    <row r="280" spans="1:82" s="35" customFormat="1" ht="75" customHeight="1">
      <c r="A280" s="27"/>
      <c r="B280" s="28" t="s">
        <v>383</v>
      </c>
      <c r="C280" s="29" t="str">
        <f>IFERROR(VLOOKUP(B280,'[1]1-BASE'!D$1:CB$65536,2,0),"")</f>
        <v>304PPW0</v>
      </c>
      <c r="D280" s="29" t="str">
        <f>IFERROR(VLOOKUP(B280,'[1]1-BASE'!D$1:CB$65536,3,0),"")</f>
        <v>ONNO HOODIE</v>
      </c>
      <c r="E280" s="29" t="str">
        <f>IFERROR(VLOOKUP(B280,'[1]1-BASE'!D$1:CB$65536,4,0),"")</f>
        <v>B32</v>
      </c>
      <c r="F280" s="29" t="str">
        <f>IFERROR(VLOOKUP(B280,'[1]1-BASE'!D$1:CB$65536,5,0),"")</f>
        <v>PINK LOTUS</v>
      </c>
      <c r="G280" s="27" t="str">
        <f>IFERROR(VLOOKUP(B280,'[1]1-BASE'!D$1:CB$65536,15,0),"")</f>
        <v>ETE 2019</v>
      </c>
      <c r="H280" s="27" t="str">
        <f>IFERROR(VLOOKUP(B280,'[1]1-BASE'!D$1:CB$65536,17,0),"")</f>
        <v>MAN</v>
      </c>
      <c r="I280" s="30">
        <f>IFERROR(VLOOKUP(B280,'[1]1-BASE'!D$1:CB$65536,7,0),"")</f>
        <v>60</v>
      </c>
      <c r="J280" s="31">
        <f t="shared" si="8"/>
        <v>30</v>
      </c>
      <c r="K280" s="30">
        <f>IFERROR(VLOOKUP(B280,'[1]1-BASE'!D$1:CB$65536,8,0),"")</f>
        <v>0</v>
      </c>
      <c r="L280" s="31">
        <f t="shared" si="9"/>
        <v>0</v>
      </c>
      <c r="M280" s="29" t="str">
        <f>IFERROR(VLOOKUP(B280,'[1]1-BASE'!D$1:CB$65536,18,0),"")</f>
        <v>(vide)</v>
      </c>
      <c r="N280" s="32" t="str">
        <f>IFERROR(VLOOKUP(B280,'[1]1-BASE'!D$1:CB$65536,19,0),"")</f>
        <v>PCS</v>
      </c>
      <c r="O280" s="32">
        <f>IFERROR(VLOOKUP(B280,'[1]1-BASE'!D$1:CB$65536,20,0),"")</f>
        <v>55</v>
      </c>
      <c r="P280" s="33">
        <f>IFERROR(VLOOKUP(B280,'[1]1-BASE'!D$1:CB$65536,21,0),"")</f>
        <v>55</v>
      </c>
      <c r="Q280" s="34">
        <f>IFERROR(VLOOKUP(B280,'[1]1-BASE'!D$1:DA$65536,22,0),"")</f>
        <v>0</v>
      </c>
      <c r="R280" s="34">
        <f>IFERROR(VLOOKUP(B280,'[1]1-BASE'!D$1:DA$65536,23,0),"")</f>
        <v>0</v>
      </c>
      <c r="S280" s="34">
        <f>IFERROR(VLOOKUP(B280,'[1]1-BASE'!D$1:DA$65536,24,0),"")</f>
        <v>0</v>
      </c>
      <c r="T280" s="34">
        <f>IFERROR(VLOOKUP(B280,'[1]1-BASE'!D$1:DA$65536,25,0),"")</f>
        <v>0</v>
      </c>
      <c r="U280" s="34">
        <f>IFERROR(VLOOKUP(B280,'[1]1-BASE'!D$1:DA$65536,26,0),"")</f>
        <v>0</v>
      </c>
      <c r="V280" s="34">
        <f>IFERROR(VLOOKUP(B280,'[1]1-BASE'!D$1:DA$65536,27,0),"")</f>
        <v>0</v>
      </c>
      <c r="W280" s="34">
        <f>IFERROR(VLOOKUP(B280,'[1]1-BASE'!D$1:DA$65536,28,0),"")</f>
        <v>0</v>
      </c>
      <c r="X280" s="34">
        <f>IFERROR(VLOOKUP(B280,'[1]1-BASE'!D$1:DA$65536,29,0),"")</f>
        <v>0</v>
      </c>
      <c r="Y280" s="34">
        <f>IFERROR(VLOOKUP(B280,'[1]1-BASE'!D$1:DA$65536,30,0),"")</f>
        <v>0</v>
      </c>
      <c r="Z280" s="34">
        <f>IFERROR(VLOOKUP(B280,'[1]1-BASE'!D$1:DA$65536,31,0),"")</f>
        <v>0</v>
      </c>
      <c r="AA280" s="34">
        <f>IFERROR(VLOOKUP(B280,'[1]1-BASE'!D$1:DA$65536,32,0),"")</f>
        <v>0</v>
      </c>
      <c r="AB280" s="34">
        <f>IFERROR(VLOOKUP(B280,'[1]1-BASE'!D$1:DA$65536,33,0),"")</f>
        <v>0</v>
      </c>
      <c r="AC280" s="34">
        <f>IFERROR(VLOOKUP(B280,'[1]1-BASE'!D$1:DA$65536,34,0),"")</f>
        <v>0</v>
      </c>
      <c r="AD280" s="34">
        <f>IFERROR(VLOOKUP(B280,'[1]1-BASE'!D$1:DA$65536,35,0),"")</f>
        <v>0</v>
      </c>
      <c r="AE280" s="34">
        <f>IFERROR(VLOOKUP(B280,'[1]1-BASE'!D$1:DA$65536,36,0),"")</f>
        <v>0</v>
      </c>
      <c r="AF280" s="34">
        <f>IFERROR(VLOOKUP(B280,'[1]1-BASE'!D$1:DA$65536,37,0),"")</f>
        <v>0</v>
      </c>
      <c r="AG280" s="34">
        <f>IFERROR(VLOOKUP(B280,'[1]1-BASE'!D$1:DA$65536,38,0),"")</f>
        <v>0</v>
      </c>
      <c r="AH280" s="34">
        <f>IFERROR(VLOOKUP(B280,'[1]1-BASE'!D$1:DA$65536,39,0),"")</f>
        <v>0</v>
      </c>
      <c r="AI280" s="34">
        <f>IFERROR(VLOOKUP(B280,'[1]1-BASE'!D$1:DA$65536,40,0),"")</f>
        <v>0</v>
      </c>
      <c r="AJ280" s="34">
        <f>IFERROR(VLOOKUP(B280,'[1]1-BASE'!D$1:DA$65536,41,0),"")</f>
        <v>0</v>
      </c>
      <c r="AK280" s="34">
        <f>IFERROR(VLOOKUP(B280,'[1]1-BASE'!D$1:DA$65536,42,0),"")</f>
        <v>0</v>
      </c>
      <c r="AL280" s="34">
        <f>IFERROR(VLOOKUP(B280,'[1]1-BASE'!D$1:DA$65536,43,0),"")</f>
        <v>0</v>
      </c>
      <c r="AM280" s="34">
        <f>IFERROR(VLOOKUP(B280,'[1]1-BASE'!D$1:DA$65536,44,0),"")</f>
        <v>0</v>
      </c>
      <c r="AN280" s="34">
        <f>IFERROR(VLOOKUP(B280,'[1]1-BASE'!D$1:DA$65536,45,0),"")</f>
        <v>0</v>
      </c>
      <c r="AO280" s="34">
        <f>IFERROR(VLOOKUP(B280,'[1]1-BASE'!D$1:DA$65536,46,0),"")</f>
        <v>0</v>
      </c>
      <c r="AP280" s="34">
        <f>IFERROR(VLOOKUP(B280,'[1]1-BASE'!D$1:DA$65536,47,0),"")</f>
        <v>0</v>
      </c>
      <c r="AQ280" s="34">
        <f>IFERROR(VLOOKUP(B280,'[1]1-BASE'!D$1:DA$65536,48,0),"")</f>
        <v>0</v>
      </c>
      <c r="AR280" s="34">
        <f>IFERROR(VLOOKUP(B280,'[1]1-BASE'!D$1:DA$65536,49,0),"")</f>
        <v>0</v>
      </c>
      <c r="AS280" s="34">
        <f>IFERROR(VLOOKUP(B280,'[1]1-BASE'!D$1:DA$65536,50,0),"")</f>
        <v>0</v>
      </c>
      <c r="AT280" s="34">
        <f>IFERROR(VLOOKUP(B280,'[1]1-BASE'!D$1:DA$65536,51,0),"")</f>
        <v>0</v>
      </c>
      <c r="AU280" s="34">
        <f>IFERROR(VLOOKUP(B280,'[1]1-BASE'!D$1:DA$65536,52,0),"")</f>
        <v>0</v>
      </c>
      <c r="AV280" s="34">
        <f>IFERROR(VLOOKUP(B280,'[1]1-BASE'!D$1:DA$65536,53,0),"")</f>
        <v>0</v>
      </c>
      <c r="AW280" s="34">
        <f>IFERROR(VLOOKUP(B280,'[1]1-BASE'!D$1:DA$65536,54,0),"")</f>
        <v>0</v>
      </c>
      <c r="AX280" s="34">
        <f>IFERROR(VLOOKUP(B280,'[1]1-BASE'!D$1:DA$65536,55,0),"")</f>
        <v>0</v>
      </c>
      <c r="AY280" s="34">
        <f>IFERROR(VLOOKUP(B280,'[1]1-BASE'!D$1:DA$65536,87,0),"")</f>
        <v>0</v>
      </c>
      <c r="AZ280" s="34">
        <f>IFERROR(VLOOKUP(B280,'[1]1-BASE'!D$1:DA$65536,86,0),"")</f>
        <v>0</v>
      </c>
      <c r="BA280" s="34">
        <f>IFERROR(VLOOKUP(B280,'[1]1-BASE'!D$1:DA$65536,76,0),"")</f>
        <v>0</v>
      </c>
      <c r="BB280" s="34">
        <f>IFERROR(VLOOKUP(B280,'[1]1-BASE'!D$1:DA$65536,77,0),"")</f>
        <v>0</v>
      </c>
      <c r="BC280" s="34">
        <f>IFERROR(VLOOKUP(B280,'[1]1-BASE'!D$1:DA$65536,78,0),"")</f>
        <v>0</v>
      </c>
      <c r="BD280" s="34">
        <f>IFERROR(VLOOKUP(B280,'[1]1-BASE'!D$1:DA$65536,79,0),"")</f>
        <v>0</v>
      </c>
      <c r="BE280" s="34">
        <f>IFERROR(VLOOKUP(B280,'[1]1-BASE'!D$1:DA$65536,80,0),"")</f>
        <v>0</v>
      </c>
      <c r="BF280" s="34">
        <f>IFERROR(VLOOKUP(B280,'[1]1-BASE'!D$1:DA$65536,83,0),"")</f>
        <v>0</v>
      </c>
      <c r="BG280" s="34">
        <f>IFERROR(VLOOKUP(B280,'[1]1-BASE'!D$1:DA$65536,84,0),"")</f>
        <v>0</v>
      </c>
      <c r="BH280" s="34">
        <f>IFERROR(VLOOKUP(B280,'[1]1-BASE'!D$1:DA$65536,81,0),"")</f>
        <v>0</v>
      </c>
      <c r="BI280" s="34">
        <f>IFERROR(VLOOKUP(B280,'[1]1-BASE'!D$1:DA$65536,85,0),"")</f>
        <v>0</v>
      </c>
      <c r="BJ280" s="34">
        <f>IFERROR(VLOOKUP(B280,'[1]1-BASE'!D$1:DA$65536,56,0),"")</f>
        <v>0</v>
      </c>
      <c r="BK280" s="34">
        <f>IFERROR(VLOOKUP(B280,'[1]1-BASE'!D$1:DA$65536,58,0),"")</f>
        <v>0</v>
      </c>
      <c r="BL280" s="34">
        <f>IFERROR(VLOOKUP(B280,'[1]1-BASE'!D$1:DA$65536,59,0),"")</f>
        <v>0</v>
      </c>
      <c r="BM280" s="34">
        <f>IFERROR(VLOOKUP(B280,'[1]1-BASE'!D$1:DA$65536,61,0),"")</f>
        <v>0</v>
      </c>
      <c r="BN280" s="34">
        <f>IFERROR(VLOOKUP(B280,'[1]1-BASE'!D$1:DA$65536,63,0),"")</f>
        <v>0</v>
      </c>
      <c r="BO280" s="34">
        <f>IFERROR(VLOOKUP(B280,'[1]1-BASE'!D$1:DA$65536,65,0),"")</f>
        <v>0</v>
      </c>
      <c r="BP280" s="34">
        <f>IFERROR(VLOOKUP(B280,'[1]1-BASE'!D$1:DA$65536,57,0),"")</f>
        <v>0</v>
      </c>
      <c r="BQ280" s="34">
        <f>IFERROR(VLOOKUP(B280,'[1]1-BASE'!D$1:DA$65536,60,0),"")</f>
        <v>0</v>
      </c>
      <c r="BR280" s="34">
        <f>IFERROR(VLOOKUP(B280,'[1]1-BASE'!D$1:DA$65536,62,0),"")</f>
        <v>0</v>
      </c>
      <c r="BS280" s="34">
        <f>IFERROR(VLOOKUP(B280,'[1]1-BASE'!D$1:DA$65536,64,0),"")</f>
        <v>0</v>
      </c>
      <c r="BT280" s="34">
        <f>IFERROR(VLOOKUP(B280,'[1]1-BASE'!D$1:DA$65536,66,0),"")</f>
        <v>0</v>
      </c>
      <c r="BU280" s="34">
        <f>IFERROR(VLOOKUP(B280,'[1]1-BASE'!D$1:DA$65536,67,0),"")</f>
        <v>0</v>
      </c>
      <c r="BV280" s="34">
        <f>IFERROR(VLOOKUP(B280,'[1]1-BASE'!D$1:DA$65536,68,0),"")</f>
        <v>1</v>
      </c>
      <c r="BW280" s="34">
        <f>IFERROR(VLOOKUP(B280,'[1]1-BASE'!D$1:DA$65536,69,0),"")</f>
        <v>12</v>
      </c>
      <c r="BX280" s="34">
        <f>IFERROR(VLOOKUP(B280,'[1]1-BASE'!D$1:DA$65536,70,0),"")</f>
        <v>19</v>
      </c>
      <c r="BY280" s="34">
        <f>IFERROR(VLOOKUP(B280,'[1]1-BASE'!D$1:DA$65536,71,0),"")</f>
        <v>14</v>
      </c>
      <c r="BZ280" s="34">
        <f>IFERROR(VLOOKUP(B280,'[1]1-BASE'!D$1:DA$65536,72,0),"")</f>
        <v>7</v>
      </c>
      <c r="CA280" s="34">
        <f>IFERROR(VLOOKUP(B280,'[1]1-BASE'!D$1:DA$65536,73,0),"")</f>
        <v>2</v>
      </c>
      <c r="CB280" s="34">
        <f>IFERROR(VLOOKUP(B280,'[1]1-BASE'!D$1:DA$65536,74,0),"")</f>
        <v>0</v>
      </c>
      <c r="CC280" s="34">
        <f>IFERROR(VLOOKUP(B280,'[1]1-BASE'!D$1:DA$65536,75,0),"")</f>
        <v>0</v>
      </c>
      <c r="CD280" s="34">
        <f>IFERROR(VLOOKUP(B280,'[1]1-BASE'!D$1:DA$65536,82,0),"")</f>
        <v>0</v>
      </c>
    </row>
    <row r="281" spans="1:82" s="35" customFormat="1" ht="75" customHeight="1">
      <c r="A281" s="27"/>
      <c r="B281" s="28" t="s">
        <v>384</v>
      </c>
      <c r="C281" s="29" t="str">
        <f>IFERROR(VLOOKUP(B281,'[1]1-BASE'!D$1:CB$65536,2,0),"")</f>
        <v>304PPW0</v>
      </c>
      <c r="D281" s="29" t="str">
        <f>IFERROR(VLOOKUP(B281,'[1]1-BASE'!D$1:CB$65536,3,0),"")</f>
        <v>ONNO HOODIE</v>
      </c>
      <c r="E281" s="29" t="str">
        <f>IFERROR(VLOOKUP(B281,'[1]1-BASE'!D$1:CB$65536,4,0),"")</f>
        <v>WAI</v>
      </c>
      <c r="F281" s="29" t="str">
        <f>IFERROR(VLOOKUP(B281,'[1]1-BASE'!D$1:CB$65536,5,0),"")</f>
        <v>GREEN SAGE</v>
      </c>
      <c r="G281" s="27" t="str">
        <f>IFERROR(VLOOKUP(B281,'[1]1-BASE'!D$1:CB$65536,15,0),"")</f>
        <v>ETE 2019</v>
      </c>
      <c r="H281" s="27" t="str">
        <f>IFERROR(VLOOKUP(B281,'[1]1-BASE'!D$1:CB$65536,17,0),"")</f>
        <v>MAN</v>
      </c>
      <c r="I281" s="30">
        <f>IFERROR(VLOOKUP(B281,'[1]1-BASE'!D$1:CB$65536,7,0),"")</f>
        <v>60</v>
      </c>
      <c r="J281" s="31">
        <f t="shared" si="8"/>
        <v>30</v>
      </c>
      <c r="K281" s="30">
        <f>IFERROR(VLOOKUP(B281,'[1]1-BASE'!D$1:CB$65536,8,0),"")</f>
        <v>0</v>
      </c>
      <c r="L281" s="31">
        <f t="shared" si="9"/>
        <v>0</v>
      </c>
      <c r="M281" s="29" t="str">
        <f>IFERROR(VLOOKUP(B281,'[1]1-BASE'!D$1:CB$65536,18,0),"")</f>
        <v>(vide)</v>
      </c>
      <c r="N281" s="32" t="str">
        <f>IFERROR(VLOOKUP(B281,'[1]1-BASE'!D$1:CB$65536,19,0),"")</f>
        <v>PCS</v>
      </c>
      <c r="O281" s="32">
        <f>IFERROR(VLOOKUP(B281,'[1]1-BASE'!D$1:CB$65536,20,0),"")</f>
        <v>48</v>
      </c>
      <c r="P281" s="33">
        <f>IFERROR(VLOOKUP(B281,'[1]1-BASE'!D$1:CB$65536,21,0),"")</f>
        <v>48</v>
      </c>
      <c r="Q281" s="34">
        <f>IFERROR(VLOOKUP(B281,'[1]1-BASE'!D$1:DA$65536,22,0),"")</f>
        <v>0</v>
      </c>
      <c r="R281" s="34">
        <f>IFERROR(VLOOKUP(B281,'[1]1-BASE'!D$1:DA$65536,23,0),"")</f>
        <v>0</v>
      </c>
      <c r="S281" s="34">
        <f>IFERROR(VLOOKUP(B281,'[1]1-BASE'!D$1:DA$65536,24,0),"")</f>
        <v>0</v>
      </c>
      <c r="T281" s="34">
        <f>IFERROR(VLOOKUP(B281,'[1]1-BASE'!D$1:DA$65536,25,0),"")</f>
        <v>0</v>
      </c>
      <c r="U281" s="34">
        <f>IFERROR(VLOOKUP(B281,'[1]1-BASE'!D$1:DA$65536,26,0),"")</f>
        <v>0</v>
      </c>
      <c r="V281" s="34">
        <f>IFERROR(VLOOKUP(B281,'[1]1-BASE'!D$1:DA$65536,27,0),"")</f>
        <v>0</v>
      </c>
      <c r="W281" s="34">
        <f>IFERROR(VLOOKUP(B281,'[1]1-BASE'!D$1:DA$65536,28,0),"")</f>
        <v>0</v>
      </c>
      <c r="X281" s="34">
        <f>IFERROR(VLOOKUP(B281,'[1]1-BASE'!D$1:DA$65536,29,0),"")</f>
        <v>0</v>
      </c>
      <c r="Y281" s="34">
        <f>IFERROR(VLOOKUP(B281,'[1]1-BASE'!D$1:DA$65536,30,0),"")</f>
        <v>0</v>
      </c>
      <c r="Z281" s="34">
        <f>IFERROR(VLOOKUP(B281,'[1]1-BASE'!D$1:DA$65536,31,0),"")</f>
        <v>0</v>
      </c>
      <c r="AA281" s="34">
        <f>IFERROR(VLOOKUP(B281,'[1]1-BASE'!D$1:DA$65536,32,0),"")</f>
        <v>0</v>
      </c>
      <c r="AB281" s="34">
        <f>IFERROR(VLOOKUP(B281,'[1]1-BASE'!D$1:DA$65536,33,0),"")</f>
        <v>0</v>
      </c>
      <c r="AC281" s="34">
        <f>IFERROR(VLOOKUP(B281,'[1]1-BASE'!D$1:DA$65536,34,0),"")</f>
        <v>0</v>
      </c>
      <c r="AD281" s="34">
        <f>IFERROR(VLOOKUP(B281,'[1]1-BASE'!D$1:DA$65536,35,0),"")</f>
        <v>0</v>
      </c>
      <c r="AE281" s="34">
        <f>IFERROR(VLOOKUP(B281,'[1]1-BASE'!D$1:DA$65536,36,0),"")</f>
        <v>0</v>
      </c>
      <c r="AF281" s="34">
        <f>IFERROR(VLOOKUP(B281,'[1]1-BASE'!D$1:DA$65536,37,0),"")</f>
        <v>0</v>
      </c>
      <c r="AG281" s="34">
        <f>IFERROR(VLOOKUP(B281,'[1]1-BASE'!D$1:DA$65536,38,0),"")</f>
        <v>0</v>
      </c>
      <c r="AH281" s="34">
        <f>IFERROR(VLOOKUP(B281,'[1]1-BASE'!D$1:DA$65536,39,0),"")</f>
        <v>0</v>
      </c>
      <c r="AI281" s="34">
        <f>IFERROR(VLOOKUP(B281,'[1]1-BASE'!D$1:DA$65536,40,0),"")</f>
        <v>0</v>
      </c>
      <c r="AJ281" s="34">
        <f>IFERROR(VLOOKUP(B281,'[1]1-BASE'!D$1:DA$65536,41,0),"")</f>
        <v>0</v>
      </c>
      <c r="AK281" s="34">
        <f>IFERROR(VLOOKUP(B281,'[1]1-BASE'!D$1:DA$65536,42,0),"")</f>
        <v>0</v>
      </c>
      <c r="AL281" s="34">
        <f>IFERROR(VLOOKUP(B281,'[1]1-BASE'!D$1:DA$65536,43,0),"")</f>
        <v>0</v>
      </c>
      <c r="AM281" s="34">
        <f>IFERROR(VLOOKUP(B281,'[1]1-BASE'!D$1:DA$65536,44,0),"")</f>
        <v>0</v>
      </c>
      <c r="AN281" s="34">
        <f>IFERROR(VLOOKUP(B281,'[1]1-BASE'!D$1:DA$65536,45,0),"")</f>
        <v>0</v>
      </c>
      <c r="AO281" s="34">
        <f>IFERROR(VLOOKUP(B281,'[1]1-BASE'!D$1:DA$65536,46,0),"")</f>
        <v>0</v>
      </c>
      <c r="AP281" s="34">
        <f>IFERROR(VLOOKUP(B281,'[1]1-BASE'!D$1:DA$65536,47,0),"")</f>
        <v>0</v>
      </c>
      <c r="AQ281" s="34">
        <f>IFERROR(VLOOKUP(B281,'[1]1-BASE'!D$1:DA$65536,48,0),"")</f>
        <v>0</v>
      </c>
      <c r="AR281" s="34">
        <f>IFERROR(VLOOKUP(B281,'[1]1-BASE'!D$1:DA$65536,49,0),"")</f>
        <v>0</v>
      </c>
      <c r="AS281" s="34">
        <f>IFERROR(VLOOKUP(B281,'[1]1-BASE'!D$1:DA$65536,50,0),"")</f>
        <v>0</v>
      </c>
      <c r="AT281" s="34">
        <f>IFERROR(VLOOKUP(B281,'[1]1-BASE'!D$1:DA$65536,51,0),"")</f>
        <v>0</v>
      </c>
      <c r="AU281" s="34">
        <f>IFERROR(VLOOKUP(B281,'[1]1-BASE'!D$1:DA$65536,52,0),"")</f>
        <v>0</v>
      </c>
      <c r="AV281" s="34">
        <f>IFERROR(VLOOKUP(B281,'[1]1-BASE'!D$1:DA$65536,53,0),"")</f>
        <v>0</v>
      </c>
      <c r="AW281" s="34">
        <f>IFERROR(VLOOKUP(B281,'[1]1-BASE'!D$1:DA$65536,54,0),"")</f>
        <v>0</v>
      </c>
      <c r="AX281" s="34">
        <f>IFERROR(VLOOKUP(B281,'[1]1-BASE'!D$1:DA$65536,55,0),"")</f>
        <v>0</v>
      </c>
      <c r="AY281" s="34">
        <f>IFERROR(VLOOKUP(B281,'[1]1-BASE'!D$1:DA$65536,87,0),"")</f>
        <v>0</v>
      </c>
      <c r="AZ281" s="34">
        <f>IFERROR(VLOOKUP(B281,'[1]1-BASE'!D$1:DA$65536,86,0),"")</f>
        <v>0</v>
      </c>
      <c r="BA281" s="34">
        <f>IFERROR(VLOOKUP(B281,'[1]1-BASE'!D$1:DA$65536,76,0),"")</f>
        <v>0</v>
      </c>
      <c r="BB281" s="34">
        <f>IFERROR(VLOOKUP(B281,'[1]1-BASE'!D$1:DA$65536,77,0),"")</f>
        <v>0</v>
      </c>
      <c r="BC281" s="34">
        <f>IFERROR(VLOOKUP(B281,'[1]1-BASE'!D$1:DA$65536,78,0),"")</f>
        <v>0</v>
      </c>
      <c r="BD281" s="34">
        <f>IFERROR(VLOOKUP(B281,'[1]1-BASE'!D$1:DA$65536,79,0),"")</f>
        <v>0</v>
      </c>
      <c r="BE281" s="34">
        <f>IFERROR(VLOOKUP(B281,'[1]1-BASE'!D$1:DA$65536,80,0),"")</f>
        <v>0</v>
      </c>
      <c r="BF281" s="34">
        <f>IFERROR(VLOOKUP(B281,'[1]1-BASE'!D$1:DA$65536,83,0),"")</f>
        <v>0</v>
      </c>
      <c r="BG281" s="34">
        <f>IFERROR(VLOOKUP(B281,'[1]1-BASE'!D$1:DA$65536,84,0),"")</f>
        <v>0</v>
      </c>
      <c r="BH281" s="34">
        <f>IFERROR(VLOOKUP(B281,'[1]1-BASE'!D$1:DA$65536,81,0),"")</f>
        <v>0</v>
      </c>
      <c r="BI281" s="34">
        <f>IFERROR(VLOOKUP(B281,'[1]1-BASE'!D$1:DA$65536,85,0),"")</f>
        <v>0</v>
      </c>
      <c r="BJ281" s="34">
        <f>IFERROR(VLOOKUP(B281,'[1]1-BASE'!D$1:DA$65536,56,0),"")</f>
        <v>0</v>
      </c>
      <c r="BK281" s="34">
        <f>IFERROR(VLOOKUP(B281,'[1]1-BASE'!D$1:DA$65536,58,0),"")</f>
        <v>0</v>
      </c>
      <c r="BL281" s="34">
        <f>IFERROR(VLOOKUP(B281,'[1]1-BASE'!D$1:DA$65536,59,0),"")</f>
        <v>0</v>
      </c>
      <c r="BM281" s="34">
        <f>IFERROR(VLOOKUP(B281,'[1]1-BASE'!D$1:DA$65536,61,0),"")</f>
        <v>0</v>
      </c>
      <c r="BN281" s="34">
        <f>IFERROR(VLOOKUP(B281,'[1]1-BASE'!D$1:DA$65536,63,0),"")</f>
        <v>0</v>
      </c>
      <c r="BO281" s="34">
        <f>IFERROR(VLOOKUP(B281,'[1]1-BASE'!D$1:DA$65536,65,0),"")</f>
        <v>0</v>
      </c>
      <c r="BP281" s="34">
        <f>IFERROR(VLOOKUP(B281,'[1]1-BASE'!D$1:DA$65536,57,0),"")</f>
        <v>0</v>
      </c>
      <c r="BQ281" s="34">
        <f>IFERROR(VLOOKUP(B281,'[1]1-BASE'!D$1:DA$65536,60,0),"")</f>
        <v>0</v>
      </c>
      <c r="BR281" s="34">
        <f>IFERROR(VLOOKUP(B281,'[1]1-BASE'!D$1:DA$65536,62,0),"")</f>
        <v>0</v>
      </c>
      <c r="BS281" s="34">
        <f>IFERROR(VLOOKUP(B281,'[1]1-BASE'!D$1:DA$65536,64,0),"")</f>
        <v>0</v>
      </c>
      <c r="BT281" s="34">
        <f>IFERROR(VLOOKUP(B281,'[1]1-BASE'!D$1:DA$65536,66,0),"")</f>
        <v>0</v>
      </c>
      <c r="BU281" s="34">
        <f>IFERROR(VLOOKUP(B281,'[1]1-BASE'!D$1:DA$65536,67,0),"")</f>
        <v>0</v>
      </c>
      <c r="BV281" s="34">
        <f>IFERROR(VLOOKUP(B281,'[1]1-BASE'!D$1:DA$65536,68,0),"")</f>
        <v>8</v>
      </c>
      <c r="BW281" s="34">
        <f>IFERROR(VLOOKUP(B281,'[1]1-BASE'!D$1:DA$65536,69,0),"")</f>
        <v>6</v>
      </c>
      <c r="BX281" s="34">
        <f>IFERROR(VLOOKUP(B281,'[1]1-BASE'!D$1:DA$65536,70,0),"")</f>
        <v>6</v>
      </c>
      <c r="BY281" s="34">
        <f>IFERROR(VLOOKUP(B281,'[1]1-BASE'!D$1:DA$65536,71,0),"")</f>
        <v>9</v>
      </c>
      <c r="BZ281" s="34">
        <f>IFERROR(VLOOKUP(B281,'[1]1-BASE'!D$1:DA$65536,72,0),"")</f>
        <v>9</v>
      </c>
      <c r="CA281" s="34">
        <f>IFERROR(VLOOKUP(B281,'[1]1-BASE'!D$1:DA$65536,73,0),"")</f>
        <v>10</v>
      </c>
      <c r="CB281" s="34">
        <f>IFERROR(VLOOKUP(B281,'[1]1-BASE'!D$1:DA$65536,74,0),"")</f>
        <v>0</v>
      </c>
      <c r="CC281" s="34">
        <f>IFERROR(VLOOKUP(B281,'[1]1-BASE'!D$1:DA$65536,75,0),"")</f>
        <v>0</v>
      </c>
      <c r="CD281" s="34">
        <f>IFERROR(VLOOKUP(B281,'[1]1-BASE'!D$1:DA$65536,82,0),"")</f>
        <v>0</v>
      </c>
    </row>
    <row r="282" spans="1:82" s="35" customFormat="1" ht="75" customHeight="1">
      <c r="A282" s="27"/>
      <c r="B282" s="28" t="s">
        <v>385</v>
      </c>
      <c r="C282" s="29" t="str">
        <f>IFERROR(VLOOKUP(B282,'[1]1-BASE'!D$1:CB$65536,2,0),"")</f>
        <v>304PPW0</v>
      </c>
      <c r="D282" s="29" t="str">
        <f>IFERROR(VLOOKUP(B282,'[1]1-BASE'!D$1:CB$65536,3,0),"")</f>
        <v>ONNO HOODIE</v>
      </c>
      <c r="E282" s="29" t="str">
        <f>IFERROR(VLOOKUP(B282,'[1]1-BASE'!D$1:CB$65536,4,0),"")</f>
        <v>WNY</v>
      </c>
      <c r="F282" s="29" t="str">
        <f>IFERROR(VLOOKUP(B282,'[1]1-BASE'!D$1:CB$65536,5,0),"")</f>
        <v>RED BORDEAUX</v>
      </c>
      <c r="G282" s="27" t="str">
        <f>IFERROR(VLOOKUP(B282,'[1]1-BASE'!D$1:CB$65536,15,0),"")</f>
        <v>ETE 2019</v>
      </c>
      <c r="H282" s="27" t="str">
        <f>IFERROR(VLOOKUP(B282,'[1]1-BASE'!D$1:CB$65536,17,0),"")</f>
        <v>MAN</v>
      </c>
      <c r="I282" s="30">
        <f>IFERROR(VLOOKUP(B282,'[1]1-BASE'!D$1:CB$65536,7,0),"")</f>
        <v>60</v>
      </c>
      <c r="J282" s="31">
        <f t="shared" si="8"/>
        <v>30</v>
      </c>
      <c r="K282" s="30">
        <f>IFERROR(VLOOKUP(B282,'[1]1-BASE'!D$1:CB$65536,8,0),"")</f>
        <v>0</v>
      </c>
      <c r="L282" s="31">
        <f t="shared" si="9"/>
        <v>0</v>
      </c>
      <c r="M282" s="29" t="str">
        <f>IFERROR(VLOOKUP(B282,'[1]1-BASE'!D$1:CB$65536,18,0),"")</f>
        <v>(vide)</v>
      </c>
      <c r="N282" s="32" t="str">
        <f>IFERROR(VLOOKUP(B282,'[1]1-BASE'!D$1:CB$65536,19,0),"")</f>
        <v>PCS</v>
      </c>
      <c r="O282" s="32">
        <f>IFERROR(VLOOKUP(B282,'[1]1-BASE'!D$1:CB$65536,20,0),"")</f>
        <v>38</v>
      </c>
      <c r="P282" s="33">
        <f>IFERROR(VLOOKUP(B282,'[1]1-BASE'!D$1:CB$65536,21,0),"")</f>
        <v>38</v>
      </c>
      <c r="Q282" s="34">
        <f>IFERROR(VLOOKUP(B282,'[1]1-BASE'!D$1:DA$65536,22,0),"")</f>
        <v>0</v>
      </c>
      <c r="R282" s="34">
        <f>IFERROR(VLOOKUP(B282,'[1]1-BASE'!D$1:DA$65536,23,0),"")</f>
        <v>0</v>
      </c>
      <c r="S282" s="34">
        <f>IFERROR(VLOOKUP(B282,'[1]1-BASE'!D$1:DA$65536,24,0),"")</f>
        <v>0</v>
      </c>
      <c r="T282" s="34">
        <f>IFERROR(VLOOKUP(B282,'[1]1-BASE'!D$1:DA$65536,25,0),"")</f>
        <v>0</v>
      </c>
      <c r="U282" s="34">
        <f>IFERROR(VLOOKUP(B282,'[1]1-BASE'!D$1:DA$65536,26,0),"")</f>
        <v>0</v>
      </c>
      <c r="V282" s="34">
        <f>IFERROR(VLOOKUP(B282,'[1]1-BASE'!D$1:DA$65536,27,0),"")</f>
        <v>0</v>
      </c>
      <c r="W282" s="34">
        <f>IFERROR(VLOOKUP(B282,'[1]1-BASE'!D$1:DA$65536,28,0),"")</f>
        <v>0</v>
      </c>
      <c r="X282" s="34">
        <f>IFERROR(VLOOKUP(B282,'[1]1-BASE'!D$1:DA$65536,29,0),"")</f>
        <v>0</v>
      </c>
      <c r="Y282" s="34">
        <f>IFERROR(VLOOKUP(B282,'[1]1-BASE'!D$1:DA$65536,30,0),"")</f>
        <v>0</v>
      </c>
      <c r="Z282" s="34">
        <f>IFERROR(VLOOKUP(B282,'[1]1-BASE'!D$1:DA$65536,31,0),"")</f>
        <v>0</v>
      </c>
      <c r="AA282" s="34">
        <f>IFERROR(VLOOKUP(B282,'[1]1-BASE'!D$1:DA$65536,32,0),"")</f>
        <v>0</v>
      </c>
      <c r="AB282" s="34">
        <f>IFERROR(VLOOKUP(B282,'[1]1-BASE'!D$1:DA$65536,33,0),"")</f>
        <v>0</v>
      </c>
      <c r="AC282" s="34">
        <f>IFERROR(VLOOKUP(B282,'[1]1-BASE'!D$1:DA$65536,34,0),"")</f>
        <v>0</v>
      </c>
      <c r="AD282" s="34">
        <f>IFERROR(VLOOKUP(B282,'[1]1-BASE'!D$1:DA$65536,35,0),"")</f>
        <v>0</v>
      </c>
      <c r="AE282" s="34">
        <f>IFERROR(VLOOKUP(B282,'[1]1-BASE'!D$1:DA$65536,36,0),"")</f>
        <v>0</v>
      </c>
      <c r="AF282" s="34">
        <f>IFERROR(VLOOKUP(B282,'[1]1-BASE'!D$1:DA$65536,37,0),"")</f>
        <v>0</v>
      </c>
      <c r="AG282" s="34">
        <f>IFERROR(VLOOKUP(B282,'[1]1-BASE'!D$1:DA$65536,38,0),"")</f>
        <v>0</v>
      </c>
      <c r="AH282" s="34">
        <f>IFERROR(VLOOKUP(B282,'[1]1-BASE'!D$1:DA$65536,39,0),"")</f>
        <v>0</v>
      </c>
      <c r="AI282" s="34">
        <f>IFERROR(VLOOKUP(B282,'[1]1-BASE'!D$1:DA$65536,40,0),"")</f>
        <v>0</v>
      </c>
      <c r="AJ282" s="34">
        <f>IFERROR(VLOOKUP(B282,'[1]1-BASE'!D$1:DA$65536,41,0),"")</f>
        <v>0</v>
      </c>
      <c r="AK282" s="34">
        <f>IFERROR(VLOOKUP(B282,'[1]1-BASE'!D$1:DA$65536,42,0),"")</f>
        <v>0</v>
      </c>
      <c r="AL282" s="34">
        <f>IFERROR(VLOOKUP(B282,'[1]1-BASE'!D$1:DA$65536,43,0),"")</f>
        <v>0</v>
      </c>
      <c r="AM282" s="34">
        <f>IFERROR(VLOOKUP(B282,'[1]1-BASE'!D$1:DA$65536,44,0),"")</f>
        <v>0</v>
      </c>
      <c r="AN282" s="34">
        <f>IFERROR(VLOOKUP(B282,'[1]1-BASE'!D$1:DA$65536,45,0),"")</f>
        <v>0</v>
      </c>
      <c r="AO282" s="34">
        <f>IFERROR(VLOOKUP(B282,'[1]1-BASE'!D$1:DA$65536,46,0),"")</f>
        <v>0</v>
      </c>
      <c r="AP282" s="34">
        <f>IFERROR(VLOOKUP(B282,'[1]1-BASE'!D$1:DA$65536,47,0),"")</f>
        <v>0</v>
      </c>
      <c r="AQ282" s="34">
        <f>IFERROR(VLOOKUP(B282,'[1]1-BASE'!D$1:DA$65536,48,0),"")</f>
        <v>0</v>
      </c>
      <c r="AR282" s="34">
        <f>IFERROR(VLOOKUP(B282,'[1]1-BASE'!D$1:DA$65536,49,0),"")</f>
        <v>0</v>
      </c>
      <c r="AS282" s="34">
        <f>IFERROR(VLOOKUP(B282,'[1]1-BASE'!D$1:DA$65536,50,0),"")</f>
        <v>0</v>
      </c>
      <c r="AT282" s="34">
        <f>IFERROR(VLOOKUP(B282,'[1]1-BASE'!D$1:DA$65536,51,0),"")</f>
        <v>0</v>
      </c>
      <c r="AU282" s="34">
        <f>IFERROR(VLOOKUP(B282,'[1]1-BASE'!D$1:DA$65536,52,0),"")</f>
        <v>0</v>
      </c>
      <c r="AV282" s="34">
        <f>IFERROR(VLOOKUP(B282,'[1]1-BASE'!D$1:DA$65536,53,0),"")</f>
        <v>0</v>
      </c>
      <c r="AW282" s="34">
        <f>IFERROR(VLOOKUP(B282,'[1]1-BASE'!D$1:DA$65536,54,0),"")</f>
        <v>0</v>
      </c>
      <c r="AX282" s="34">
        <f>IFERROR(VLOOKUP(B282,'[1]1-BASE'!D$1:DA$65536,55,0),"")</f>
        <v>0</v>
      </c>
      <c r="AY282" s="34">
        <f>IFERROR(VLOOKUP(B282,'[1]1-BASE'!D$1:DA$65536,87,0),"")</f>
        <v>0</v>
      </c>
      <c r="AZ282" s="34">
        <f>IFERROR(VLOOKUP(B282,'[1]1-BASE'!D$1:DA$65536,86,0),"")</f>
        <v>0</v>
      </c>
      <c r="BA282" s="34">
        <f>IFERROR(VLOOKUP(B282,'[1]1-BASE'!D$1:DA$65536,76,0),"")</f>
        <v>0</v>
      </c>
      <c r="BB282" s="34">
        <f>IFERROR(VLOOKUP(B282,'[1]1-BASE'!D$1:DA$65536,77,0),"")</f>
        <v>0</v>
      </c>
      <c r="BC282" s="34">
        <f>IFERROR(VLOOKUP(B282,'[1]1-BASE'!D$1:DA$65536,78,0),"")</f>
        <v>0</v>
      </c>
      <c r="BD282" s="34">
        <f>IFERROR(VLOOKUP(B282,'[1]1-BASE'!D$1:DA$65536,79,0),"")</f>
        <v>0</v>
      </c>
      <c r="BE282" s="34">
        <f>IFERROR(VLOOKUP(B282,'[1]1-BASE'!D$1:DA$65536,80,0),"")</f>
        <v>0</v>
      </c>
      <c r="BF282" s="34">
        <f>IFERROR(VLOOKUP(B282,'[1]1-BASE'!D$1:DA$65536,83,0),"")</f>
        <v>0</v>
      </c>
      <c r="BG282" s="34">
        <f>IFERROR(VLOOKUP(B282,'[1]1-BASE'!D$1:DA$65536,84,0),"")</f>
        <v>0</v>
      </c>
      <c r="BH282" s="34">
        <f>IFERROR(VLOOKUP(B282,'[1]1-BASE'!D$1:DA$65536,81,0),"")</f>
        <v>0</v>
      </c>
      <c r="BI282" s="34">
        <f>IFERROR(VLOOKUP(B282,'[1]1-BASE'!D$1:DA$65536,85,0),"")</f>
        <v>0</v>
      </c>
      <c r="BJ282" s="34">
        <f>IFERROR(VLOOKUP(B282,'[1]1-BASE'!D$1:DA$65536,56,0),"")</f>
        <v>0</v>
      </c>
      <c r="BK282" s="34">
        <f>IFERROR(VLOOKUP(B282,'[1]1-BASE'!D$1:DA$65536,58,0),"")</f>
        <v>0</v>
      </c>
      <c r="BL282" s="34">
        <f>IFERROR(VLOOKUP(B282,'[1]1-BASE'!D$1:DA$65536,59,0),"")</f>
        <v>0</v>
      </c>
      <c r="BM282" s="34">
        <f>IFERROR(VLOOKUP(B282,'[1]1-BASE'!D$1:DA$65536,61,0),"")</f>
        <v>0</v>
      </c>
      <c r="BN282" s="34">
        <f>IFERROR(VLOOKUP(B282,'[1]1-BASE'!D$1:DA$65536,63,0),"")</f>
        <v>0</v>
      </c>
      <c r="BO282" s="34">
        <f>IFERROR(VLOOKUP(B282,'[1]1-BASE'!D$1:DA$65536,65,0),"")</f>
        <v>0</v>
      </c>
      <c r="BP282" s="34">
        <f>IFERROR(VLOOKUP(B282,'[1]1-BASE'!D$1:DA$65536,57,0),"")</f>
        <v>0</v>
      </c>
      <c r="BQ282" s="34">
        <f>IFERROR(VLOOKUP(B282,'[1]1-BASE'!D$1:DA$65536,60,0),"")</f>
        <v>0</v>
      </c>
      <c r="BR282" s="34">
        <f>IFERROR(VLOOKUP(B282,'[1]1-BASE'!D$1:DA$65536,62,0),"")</f>
        <v>0</v>
      </c>
      <c r="BS282" s="34">
        <f>IFERROR(VLOOKUP(B282,'[1]1-BASE'!D$1:DA$65536,64,0),"")</f>
        <v>0</v>
      </c>
      <c r="BT282" s="34">
        <f>IFERROR(VLOOKUP(B282,'[1]1-BASE'!D$1:DA$65536,66,0),"")</f>
        <v>0</v>
      </c>
      <c r="BU282" s="34">
        <f>IFERROR(VLOOKUP(B282,'[1]1-BASE'!D$1:DA$65536,67,0),"")</f>
        <v>0</v>
      </c>
      <c r="BV282" s="34">
        <f>IFERROR(VLOOKUP(B282,'[1]1-BASE'!D$1:DA$65536,68,0),"")</f>
        <v>9</v>
      </c>
      <c r="BW282" s="34">
        <f>IFERROR(VLOOKUP(B282,'[1]1-BASE'!D$1:DA$65536,69,0),"")</f>
        <v>7</v>
      </c>
      <c r="BX282" s="34">
        <f>IFERROR(VLOOKUP(B282,'[1]1-BASE'!D$1:DA$65536,70,0),"")</f>
        <v>9</v>
      </c>
      <c r="BY282" s="34">
        <f>IFERROR(VLOOKUP(B282,'[1]1-BASE'!D$1:DA$65536,71,0),"")</f>
        <v>8</v>
      </c>
      <c r="BZ282" s="34">
        <f>IFERROR(VLOOKUP(B282,'[1]1-BASE'!D$1:DA$65536,72,0),"")</f>
        <v>3</v>
      </c>
      <c r="CA282" s="34">
        <f>IFERROR(VLOOKUP(B282,'[1]1-BASE'!D$1:DA$65536,73,0),"")</f>
        <v>2</v>
      </c>
      <c r="CB282" s="34">
        <f>IFERROR(VLOOKUP(B282,'[1]1-BASE'!D$1:DA$65536,74,0),"")</f>
        <v>0</v>
      </c>
      <c r="CC282" s="34">
        <f>IFERROR(VLOOKUP(B282,'[1]1-BASE'!D$1:DA$65536,75,0),"")</f>
        <v>0</v>
      </c>
      <c r="CD282" s="34">
        <f>IFERROR(VLOOKUP(B282,'[1]1-BASE'!D$1:DA$65536,82,0),"")</f>
        <v>0</v>
      </c>
    </row>
    <row r="283" spans="1:82" s="35" customFormat="1" ht="75" customHeight="1">
      <c r="A283" s="27"/>
      <c r="B283" s="28" t="s">
        <v>386</v>
      </c>
      <c r="C283" s="29" t="str">
        <f>IFERROR(VLOOKUP(B283,'[1]1-BASE'!D$1:CB$65536,2,0),"")</f>
        <v>304PPW0</v>
      </c>
      <c r="D283" s="29" t="str">
        <f>IFERROR(VLOOKUP(B283,'[1]1-BASE'!D$1:CB$65536,3,0),"")</f>
        <v>ONNO HOODIE</v>
      </c>
      <c r="E283" s="29" t="str">
        <f>IFERROR(VLOOKUP(B283,'[1]1-BASE'!D$1:CB$65536,4,0),"")</f>
        <v>XCL</v>
      </c>
      <c r="F283" s="29" t="str">
        <f>IFERROR(VLOOKUP(B283,'[1]1-BASE'!D$1:CB$65536,5,0),"")</f>
        <v>GREEN PASTURES</v>
      </c>
      <c r="G283" s="27" t="str">
        <f>IFERROR(VLOOKUP(B283,'[1]1-BASE'!D$1:CB$65536,15,0),"")</f>
        <v>ETE 2019</v>
      </c>
      <c r="H283" s="27" t="str">
        <f>IFERROR(VLOOKUP(B283,'[1]1-BASE'!D$1:CB$65536,17,0),"")</f>
        <v>MAN</v>
      </c>
      <c r="I283" s="30">
        <f>IFERROR(VLOOKUP(B283,'[1]1-BASE'!D$1:CB$65536,7,0),"")</f>
        <v>60</v>
      </c>
      <c r="J283" s="31">
        <f t="shared" si="8"/>
        <v>30</v>
      </c>
      <c r="K283" s="30">
        <f>IFERROR(VLOOKUP(B283,'[1]1-BASE'!D$1:CB$65536,8,0),"")</f>
        <v>0</v>
      </c>
      <c r="L283" s="31">
        <f t="shared" si="9"/>
        <v>0</v>
      </c>
      <c r="M283" s="29" t="str">
        <f>IFERROR(VLOOKUP(B283,'[1]1-BASE'!D$1:CB$65536,18,0),"")</f>
        <v>(vide)</v>
      </c>
      <c r="N283" s="32" t="str">
        <f>IFERROR(VLOOKUP(B283,'[1]1-BASE'!D$1:CB$65536,19,0),"")</f>
        <v>PCS</v>
      </c>
      <c r="O283" s="32">
        <f>IFERROR(VLOOKUP(B283,'[1]1-BASE'!D$1:CB$65536,20,0),"")</f>
        <v>47</v>
      </c>
      <c r="P283" s="33">
        <f>IFERROR(VLOOKUP(B283,'[1]1-BASE'!D$1:CB$65536,21,0),"")</f>
        <v>47</v>
      </c>
      <c r="Q283" s="34">
        <f>IFERROR(VLOOKUP(B283,'[1]1-BASE'!D$1:DA$65536,22,0),"")</f>
        <v>0</v>
      </c>
      <c r="R283" s="34">
        <f>IFERROR(VLOOKUP(B283,'[1]1-BASE'!D$1:DA$65536,23,0),"")</f>
        <v>0</v>
      </c>
      <c r="S283" s="34">
        <f>IFERROR(VLOOKUP(B283,'[1]1-BASE'!D$1:DA$65536,24,0),"")</f>
        <v>0</v>
      </c>
      <c r="T283" s="34">
        <f>IFERROR(VLOOKUP(B283,'[1]1-BASE'!D$1:DA$65536,25,0),"")</f>
        <v>0</v>
      </c>
      <c r="U283" s="34">
        <f>IFERROR(VLOOKUP(B283,'[1]1-BASE'!D$1:DA$65536,26,0),"")</f>
        <v>0</v>
      </c>
      <c r="V283" s="34">
        <f>IFERROR(VLOOKUP(B283,'[1]1-BASE'!D$1:DA$65536,27,0),"")</f>
        <v>0</v>
      </c>
      <c r="W283" s="34">
        <f>IFERROR(VLOOKUP(B283,'[1]1-BASE'!D$1:DA$65536,28,0),"")</f>
        <v>0</v>
      </c>
      <c r="X283" s="34">
        <f>IFERROR(VLOOKUP(B283,'[1]1-BASE'!D$1:DA$65536,29,0),"")</f>
        <v>0</v>
      </c>
      <c r="Y283" s="34">
        <f>IFERROR(VLOOKUP(B283,'[1]1-BASE'!D$1:DA$65536,30,0),"")</f>
        <v>0</v>
      </c>
      <c r="Z283" s="34">
        <f>IFERROR(VLOOKUP(B283,'[1]1-BASE'!D$1:DA$65536,31,0),"")</f>
        <v>0</v>
      </c>
      <c r="AA283" s="34">
        <f>IFERROR(VLOOKUP(B283,'[1]1-BASE'!D$1:DA$65536,32,0),"")</f>
        <v>0</v>
      </c>
      <c r="AB283" s="34">
        <f>IFERROR(VLOOKUP(B283,'[1]1-BASE'!D$1:DA$65536,33,0),"")</f>
        <v>0</v>
      </c>
      <c r="AC283" s="34">
        <f>IFERROR(VLOOKUP(B283,'[1]1-BASE'!D$1:DA$65536,34,0),"")</f>
        <v>0</v>
      </c>
      <c r="AD283" s="34">
        <f>IFERROR(VLOOKUP(B283,'[1]1-BASE'!D$1:DA$65536,35,0),"")</f>
        <v>0</v>
      </c>
      <c r="AE283" s="34">
        <f>IFERROR(VLOOKUP(B283,'[1]1-BASE'!D$1:DA$65536,36,0),"")</f>
        <v>0</v>
      </c>
      <c r="AF283" s="34">
        <f>IFERROR(VLOOKUP(B283,'[1]1-BASE'!D$1:DA$65536,37,0),"")</f>
        <v>0</v>
      </c>
      <c r="AG283" s="34">
        <f>IFERROR(VLOOKUP(B283,'[1]1-BASE'!D$1:DA$65536,38,0),"")</f>
        <v>0</v>
      </c>
      <c r="AH283" s="34">
        <f>IFERROR(VLOOKUP(B283,'[1]1-BASE'!D$1:DA$65536,39,0),"")</f>
        <v>0</v>
      </c>
      <c r="AI283" s="34">
        <f>IFERROR(VLOOKUP(B283,'[1]1-BASE'!D$1:DA$65536,40,0),"")</f>
        <v>0</v>
      </c>
      <c r="AJ283" s="34">
        <f>IFERROR(VLOOKUP(B283,'[1]1-BASE'!D$1:DA$65536,41,0),"")</f>
        <v>0</v>
      </c>
      <c r="AK283" s="34">
        <f>IFERROR(VLOOKUP(B283,'[1]1-BASE'!D$1:DA$65536,42,0),"")</f>
        <v>0</v>
      </c>
      <c r="AL283" s="34">
        <f>IFERROR(VLOOKUP(B283,'[1]1-BASE'!D$1:DA$65536,43,0),"")</f>
        <v>0</v>
      </c>
      <c r="AM283" s="34">
        <f>IFERROR(VLOOKUP(B283,'[1]1-BASE'!D$1:DA$65536,44,0),"")</f>
        <v>0</v>
      </c>
      <c r="AN283" s="34">
        <f>IFERROR(VLOOKUP(B283,'[1]1-BASE'!D$1:DA$65536,45,0),"")</f>
        <v>0</v>
      </c>
      <c r="AO283" s="34">
        <f>IFERROR(VLOOKUP(B283,'[1]1-BASE'!D$1:DA$65536,46,0),"")</f>
        <v>0</v>
      </c>
      <c r="AP283" s="34">
        <f>IFERROR(VLOOKUP(B283,'[1]1-BASE'!D$1:DA$65536,47,0),"")</f>
        <v>0</v>
      </c>
      <c r="AQ283" s="34">
        <f>IFERROR(VLOOKUP(B283,'[1]1-BASE'!D$1:DA$65536,48,0),"")</f>
        <v>0</v>
      </c>
      <c r="AR283" s="34">
        <f>IFERROR(VLOOKUP(B283,'[1]1-BASE'!D$1:DA$65536,49,0),"")</f>
        <v>0</v>
      </c>
      <c r="AS283" s="34">
        <f>IFERROR(VLOOKUP(B283,'[1]1-BASE'!D$1:DA$65536,50,0),"")</f>
        <v>0</v>
      </c>
      <c r="AT283" s="34">
        <f>IFERROR(VLOOKUP(B283,'[1]1-BASE'!D$1:DA$65536,51,0),"")</f>
        <v>0</v>
      </c>
      <c r="AU283" s="34">
        <f>IFERROR(VLOOKUP(B283,'[1]1-BASE'!D$1:DA$65536,52,0),"")</f>
        <v>0</v>
      </c>
      <c r="AV283" s="34">
        <f>IFERROR(VLOOKUP(B283,'[1]1-BASE'!D$1:DA$65536,53,0),"")</f>
        <v>0</v>
      </c>
      <c r="AW283" s="34">
        <f>IFERROR(VLOOKUP(B283,'[1]1-BASE'!D$1:DA$65536,54,0),"")</f>
        <v>0</v>
      </c>
      <c r="AX283" s="34">
        <f>IFERROR(VLOOKUP(B283,'[1]1-BASE'!D$1:DA$65536,55,0),"")</f>
        <v>0</v>
      </c>
      <c r="AY283" s="34">
        <f>IFERROR(VLOOKUP(B283,'[1]1-BASE'!D$1:DA$65536,87,0),"")</f>
        <v>0</v>
      </c>
      <c r="AZ283" s="34">
        <f>IFERROR(VLOOKUP(B283,'[1]1-BASE'!D$1:DA$65536,86,0),"")</f>
        <v>0</v>
      </c>
      <c r="BA283" s="34">
        <f>IFERROR(VLOOKUP(B283,'[1]1-BASE'!D$1:DA$65536,76,0),"")</f>
        <v>0</v>
      </c>
      <c r="BB283" s="34">
        <f>IFERROR(VLOOKUP(B283,'[1]1-BASE'!D$1:DA$65536,77,0),"")</f>
        <v>0</v>
      </c>
      <c r="BC283" s="34">
        <f>IFERROR(VLOOKUP(B283,'[1]1-BASE'!D$1:DA$65536,78,0),"")</f>
        <v>0</v>
      </c>
      <c r="BD283" s="34">
        <f>IFERROR(VLOOKUP(B283,'[1]1-BASE'!D$1:DA$65536,79,0),"")</f>
        <v>0</v>
      </c>
      <c r="BE283" s="34">
        <f>IFERROR(VLOOKUP(B283,'[1]1-BASE'!D$1:DA$65536,80,0),"")</f>
        <v>0</v>
      </c>
      <c r="BF283" s="34">
        <f>IFERROR(VLOOKUP(B283,'[1]1-BASE'!D$1:DA$65536,83,0),"")</f>
        <v>0</v>
      </c>
      <c r="BG283" s="34">
        <f>IFERROR(VLOOKUP(B283,'[1]1-BASE'!D$1:DA$65536,84,0),"")</f>
        <v>0</v>
      </c>
      <c r="BH283" s="34">
        <f>IFERROR(VLOOKUP(B283,'[1]1-BASE'!D$1:DA$65536,81,0),"")</f>
        <v>0</v>
      </c>
      <c r="BI283" s="34">
        <f>IFERROR(VLOOKUP(B283,'[1]1-BASE'!D$1:DA$65536,85,0),"")</f>
        <v>0</v>
      </c>
      <c r="BJ283" s="34">
        <f>IFERROR(VLOOKUP(B283,'[1]1-BASE'!D$1:DA$65536,56,0),"")</f>
        <v>0</v>
      </c>
      <c r="BK283" s="34">
        <f>IFERROR(VLOOKUP(B283,'[1]1-BASE'!D$1:DA$65536,58,0),"")</f>
        <v>0</v>
      </c>
      <c r="BL283" s="34">
        <f>IFERROR(VLOOKUP(B283,'[1]1-BASE'!D$1:DA$65536,59,0),"")</f>
        <v>0</v>
      </c>
      <c r="BM283" s="34">
        <f>IFERROR(VLOOKUP(B283,'[1]1-BASE'!D$1:DA$65536,61,0),"")</f>
        <v>0</v>
      </c>
      <c r="BN283" s="34">
        <f>IFERROR(VLOOKUP(B283,'[1]1-BASE'!D$1:DA$65536,63,0),"")</f>
        <v>0</v>
      </c>
      <c r="BO283" s="34">
        <f>IFERROR(VLOOKUP(B283,'[1]1-BASE'!D$1:DA$65536,65,0),"")</f>
        <v>0</v>
      </c>
      <c r="BP283" s="34">
        <f>IFERROR(VLOOKUP(B283,'[1]1-BASE'!D$1:DA$65536,57,0),"")</f>
        <v>0</v>
      </c>
      <c r="BQ283" s="34">
        <f>IFERROR(VLOOKUP(B283,'[1]1-BASE'!D$1:DA$65536,60,0),"")</f>
        <v>0</v>
      </c>
      <c r="BR283" s="34">
        <f>IFERROR(VLOOKUP(B283,'[1]1-BASE'!D$1:DA$65536,62,0),"")</f>
        <v>0</v>
      </c>
      <c r="BS283" s="34">
        <f>IFERROR(VLOOKUP(B283,'[1]1-BASE'!D$1:DA$65536,64,0),"")</f>
        <v>0</v>
      </c>
      <c r="BT283" s="34">
        <f>IFERROR(VLOOKUP(B283,'[1]1-BASE'!D$1:DA$65536,66,0),"")</f>
        <v>0</v>
      </c>
      <c r="BU283" s="34">
        <f>IFERROR(VLOOKUP(B283,'[1]1-BASE'!D$1:DA$65536,67,0),"")</f>
        <v>0</v>
      </c>
      <c r="BV283" s="34">
        <f>IFERROR(VLOOKUP(B283,'[1]1-BASE'!D$1:DA$65536,68,0),"")</f>
        <v>0</v>
      </c>
      <c r="BW283" s="34">
        <f>IFERROR(VLOOKUP(B283,'[1]1-BASE'!D$1:DA$65536,69,0),"")</f>
        <v>11</v>
      </c>
      <c r="BX283" s="34">
        <f>IFERROR(VLOOKUP(B283,'[1]1-BASE'!D$1:DA$65536,70,0),"")</f>
        <v>9</v>
      </c>
      <c r="BY283" s="34">
        <f>IFERROR(VLOOKUP(B283,'[1]1-BASE'!D$1:DA$65536,71,0),"")</f>
        <v>11</v>
      </c>
      <c r="BZ283" s="34">
        <f>IFERROR(VLOOKUP(B283,'[1]1-BASE'!D$1:DA$65536,72,0),"")</f>
        <v>13</v>
      </c>
      <c r="CA283" s="34">
        <f>IFERROR(VLOOKUP(B283,'[1]1-BASE'!D$1:DA$65536,73,0),"")</f>
        <v>3</v>
      </c>
      <c r="CB283" s="34">
        <f>IFERROR(VLOOKUP(B283,'[1]1-BASE'!D$1:DA$65536,74,0),"")</f>
        <v>0</v>
      </c>
      <c r="CC283" s="34">
        <f>IFERROR(VLOOKUP(B283,'[1]1-BASE'!D$1:DA$65536,75,0),"")</f>
        <v>0</v>
      </c>
      <c r="CD283" s="34">
        <f>IFERROR(VLOOKUP(B283,'[1]1-BASE'!D$1:DA$65536,82,0),"")</f>
        <v>0</v>
      </c>
    </row>
    <row r="284" spans="1:82" s="35" customFormat="1" ht="75" customHeight="1">
      <c r="A284" s="27"/>
      <c r="B284" s="28" t="s">
        <v>387</v>
      </c>
      <c r="C284" s="29" t="str">
        <f>IFERROR(VLOOKUP(B284,'[1]1-BASE'!D$1:CB$65536,2,0),"")</f>
        <v>304PV60</v>
      </c>
      <c r="D284" s="29" t="str">
        <f>IFERROR(VLOOKUP(B284,'[1]1-BASE'!D$1:CB$65536,3,0),"")</f>
        <v>GARIBO TEE</v>
      </c>
      <c r="E284" s="29" t="str">
        <f>IFERROR(VLOOKUP(B284,'[1]1-BASE'!D$1:CB$65536,4,0),"")</f>
        <v>005</v>
      </c>
      <c r="F284" s="29" t="str">
        <f>IFERROR(VLOOKUP(B284,'[1]1-BASE'!D$1:CB$65536,5,0),"")</f>
        <v>BLACK</v>
      </c>
      <c r="G284" s="27" t="str">
        <f>IFERROR(VLOOKUP(B284,'[1]1-BASE'!D$1:CB$65536,15,0),"")</f>
        <v>ETE 2019</v>
      </c>
      <c r="H284" s="27" t="str">
        <f>IFERROR(VLOOKUP(B284,'[1]1-BASE'!D$1:CB$65536,17,0),"")</f>
        <v>MAN</v>
      </c>
      <c r="I284" s="30">
        <f>IFERROR(VLOOKUP(B284,'[1]1-BASE'!D$1:CB$65536,7,0),"")</f>
        <v>22</v>
      </c>
      <c r="J284" s="31">
        <f t="shared" si="8"/>
        <v>11</v>
      </c>
      <c r="K284" s="30">
        <f>IFERROR(VLOOKUP(B284,'[1]1-BASE'!D$1:CB$65536,8,0),"")</f>
        <v>0</v>
      </c>
      <c r="L284" s="31">
        <f t="shared" si="9"/>
        <v>0</v>
      </c>
      <c r="M284" s="29" t="str">
        <f>IFERROR(VLOOKUP(B284,'[1]1-BASE'!D$1:CB$65536,18,0),"")</f>
        <v>2XL-1|L-2|M-2|S-1|XL-2</v>
      </c>
      <c r="N284" s="32" t="str">
        <f>IFERROR(VLOOKUP(B284,'[1]1-BASE'!D$1:CB$65536,19,0),"")</f>
        <v>C8M</v>
      </c>
      <c r="O284" s="32">
        <f>IFERROR(VLOOKUP(B284,'[1]1-BASE'!D$1:CB$65536,20,0),"")</f>
        <v>264</v>
      </c>
      <c r="P284" s="33">
        <f>IFERROR(VLOOKUP(B284,'[1]1-BASE'!D$1:CB$65536,21,0),"")</f>
        <v>33</v>
      </c>
      <c r="Q284" s="34">
        <f>IFERROR(VLOOKUP(B284,'[1]1-BASE'!D$1:DA$65536,22,0),"")</f>
        <v>0</v>
      </c>
      <c r="R284" s="34">
        <f>IFERROR(VLOOKUP(B284,'[1]1-BASE'!D$1:DA$65536,23,0),"")</f>
        <v>0</v>
      </c>
      <c r="S284" s="34">
        <f>IFERROR(VLOOKUP(B284,'[1]1-BASE'!D$1:DA$65536,24,0),"")</f>
        <v>0</v>
      </c>
      <c r="T284" s="34">
        <f>IFERROR(VLOOKUP(B284,'[1]1-BASE'!D$1:DA$65536,25,0),"")</f>
        <v>0</v>
      </c>
      <c r="U284" s="34">
        <f>IFERROR(VLOOKUP(B284,'[1]1-BASE'!D$1:DA$65536,26,0),"")</f>
        <v>0</v>
      </c>
      <c r="V284" s="34">
        <f>IFERROR(VLOOKUP(B284,'[1]1-BASE'!D$1:DA$65536,27,0),"")</f>
        <v>0</v>
      </c>
      <c r="W284" s="34">
        <f>IFERROR(VLOOKUP(B284,'[1]1-BASE'!D$1:DA$65536,28,0),"")</f>
        <v>0</v>
      </c>
      <c r="X284" s="34">
        <f>IFERROR(VLOOKUP(B284,'[1]1-BASE'!D$1:DA$65536,29,0),"")</f>
        <v>0</v>
      </c>
      <c r="Y284" s="34">
        <f>IFERROR(VLOOKUP(B284,'[1]1-BASE'!D$1:DA$65536,30,0),"")</f>
        <v>0</v>
      </c>
      <c r="Z284" s="34">
        <f>IFERROR(VLOOKUP(B284,'[1]1-BASE'!D$1:DA$65536,31,0),"")</f>
        <v>0</v>
      </c>
      <c r="AA284" s="34">
        <f>IFERROR(VLOOKUP(B284,'[1]1-BASE'!D$1:DA$65536,32,0),"")</f>
        <v>0</v>
      </c>
      <c r="AB284" s="34">
        <f>IFERROR(VLOOKUP(B284,'[1]1-BASE'!D$1:DA$65536,33,0),"")</f>
        <v>0</v>
      </c>
      <c r="AC284" s="34">
        <f>IFERROR(VLOOKUP(B284,'[1]1-BASE'!D$1:DA$65536,34,0),"")</f>
        <v>0</v>
      </c>
      <c r="AD284" s="34">
        <f>IFERROR(VLOOKUP(B284,'[1]1-BASE'!D$1:DA$65536,35,0),"")</f>
        <v>0</v>
      </c>
      <c r="AE284" s="34">
        <f>IFERROR(VLOOKUP(B284,'[1]1-BASE'!D$1:DA$65536,36,0),"")</f>
        <v>0</v>
      </c>
      <c r="AF284" s="34">
        <f>IFERROR(VLOOKUP(B284,'[1]1-BASE'!D$1:DA$65536,37,0),"")</f>
        <v>0</v>
      </c>
      <c r="AG284" s="34">
        <f>IFERROR(VLOOKUP(B284,'[1]1-BASE'!D$1:DA$65536,38,0),"")</f>
        <v>0</v>
      </c>
      <c r="AH284" s="34">
        <f>IFERROR(VLOOKUP(B284,'[1]1-BASE'!D$1:DA$65536,39,0),"")</f>
        <v>0</v>
      </c>
      <c r="AI284" s="34">
        <f>IFERROR(VLOOKUP(B284,'[1]1-BASE'!D$1:DA$65536,40,0),"")</f>
        <v>0</v>
      </c>
      <c r="AJ284" s="34">
        <f>IFERROR(VLOOKUP(B284,'[1]1-BASE'!D$1:DA$65536,41,0),"")</f>
        <v>0</v>
      </c>
      <c r="AK284" s="34">
        <f>IFERROR(VLOOKUP(B284,'[1]1-BASE'!D$1:DA$65536,42,0),"")</f>
        <v>0</v>
      </c>
      <c r="AL284" s="34">
        <f>IFERROR(VLOOKUP(B284,'[1]1-BASE'!D$1:DA$65536,43,0),"")</f>
        <v>0</v>
      </c>
      <c r="AM284" s="34">
        <f>IFERROR(VLOOKUP(B284,'[1]1-BASE'!D$1:DA$65536,44,0),"")</f>
        <v>0</v>
      </c>
      <c r="AN284" s="34">
        <f>IFERROR(VLOOKUP(B284,'[1]1-BASE'!D$1:DA$65536,45,0),"")</f>
        <v>0</v>
      </c>
      <c r="AO284" s="34">
        <f>IFERROR(VLOOKUP(B284,'[1]1-BASE'!D$1:DA$65536,46,0),"")</f>
        <v>0</v>
      </c>
      <c r="AP284" s="34">
        <f>IFERROR(VLOOKUP(B284,'[1]1-BASE'!D$1:DA$65536,47,0),"")</f>
        <v>0</v>
      </c>
      <c r="AQ284" s="34">
        <f>IFERROR(VLOOKUP(B284,'[1]1-BASE'!D$1:DA$65536,48,0),"")</f>
        <v>0</v>
      </c>
      <c r="AR284" s="34">
        <f>IFERROR(VLOOKUP(B284,'[1]1-BASE'!D$1:DA$65536,49,0),"")</f>
        <v>0</v>
      </c>
      <c r="AS284" s="34">
        <f>IFERROR(VLOOKUP(B284,'[1]1-BASE'!D$1:DA$65536,50,0),"")</f>
        <v>0</v>
      </c>
      <c r="AT284" s="34">
        <f>IFERROR(VLOOKUP(B284,'[1]1-BASE'!D$1:DA$65536,51,0),"")</f>
        <v>0</v>
      </c>
      <c r="AU284" s="34">
        <f>IFERROR(VLOOKUP(B284,'[1]1-BASE'!D$1:DA$65536,52,0),"")</f>
        <v>0</v>
      </c>
      <c r="AV284" s="34">
        <f>IFERROR(VLOOKUP(B284,'[1]1-BASE'!D$1:DA$65536,53,0),"")</f>
        <v>0</v>
      </c>
      <c r="AW284" s="34">
        <f>IFERROR(VLOOKUP(B284,'[1]1-BASE'!D$1:DA$65536,54,0),"")</f>
        <v>0</v>
      </c>
      <c r="AX284" s="34">
        <f>IFERROR(VLOOKUP(B284,'[1]1-BASE'!D$1:DA$65536,55,0),"")</f>
        <v>0</v>
      </c>
      <c r="AY284" s="34">
        <f>IFERROR(VLOOKUP(B284,'[1]1-BASE'!D$1:DA$65536,87,0),"")</f>
        <v>0</v>
      </c>
      <c r="AZ284" s="34">
        <f>IFERROR(VLOOKUP(B284,'[1]1-BASE'!D$1:DA$65536,86,0),"")</f>
        <v>0</v>
      </c>
      <c r="BA284" s="34">
        <f>IFERROR(VLOOKUP(B284,'[1]1-BASE'!D$1:DA$65536,76,0),"")</f>
        <v>0</v>
      </c>
      <c r="BB284" s="34">
        <f>IFERROR(VLOOKUP(B284,'[1]1-BASE'!D$1:DA$65536,77,0),"")</f>
        <v>0</v>
      </c>
      <c r="BC284" s="34">
        <f>IFERROR(VLOOKUP(B284,'[1]1-BASE'!D$1:DA$65536,78,0),"")</f>
        <v>0</v>
      </c>
      <c r="BD284" s="34">
        <f>IFERROR(VLOOKUP(B284,'[1]1-BASE'!D$1:DA$65536,79,0),"")</f>
        <v>0</v>
      </c>
      <c r="BE284" s="34">
        <f>IFERROR(VLOOKUP(B284,'[1]1-BASE'!D$1:DA$65536,80,0),"")</f>
        <v>0</v>
      </c>
      <c r="BF284" s="34">
        <f>IFERROR(VLOOKUP(B284,'[1]1-BASE'!D$1:DA$65536,83,0),"")</f>
        <v>0</v>
      </c>
      <c r="BG284" s="34">
        <f>IFERROR(VLOOKUP(B284,'[1]1-BASE'!D$1:DA$65536,84,0),"")</f>
        <v>0</v>
      </c>
      <c r="BH284" s="34">
        <f>IFERROR(VLOOKUP(B284,'[1]1-BASE'!D$1:DA$65536,81,0),"")</f>
        <v>0</v>
      </c>
      <c r="BI284" s="34">
        <f>IFERROR(VLOOKUP(B284,'[1]1-BASE'!D$1:DA$65536,85,0),"")</f>
        <v>0</v>
      </c>
      <c r="BJ284" s="34">
        <f>IFERROR(VLOOKUP(B284,'[1]1-BASE'!D$1:DA$65536,56,0),"")</f>
        <v>0</v>
      </c>
      <c r="BK284" s="34">
        <f>IFERROR(VLOOKUP(B284,'[1]1-BASE'!D$1:DA$65536,58,0),"")</f>
        <v>0</v>
      </c>
      <c r="BL284" s="34">
        <f>IFERROR(VLOOKUP(B284,'[1]1-BASE'!D$1:DA$65536,59,0),"")</f>
        <v>0</v>
      </c>
      <c r="BM284" s="34">
        <f>IFERROR(VLOOKUP(B284,'[1]1-BASE'!D$1:DA$65536,61,0),"")</f>
        <v>0</v>
      </c>
      <c r="BN284" s="34">
        <f>IFERROR(VLOOKUP(B284,'[1]1-BASE'!D$1:DA$65536,63,0),"")</f>
        <v>0</v>
      </c>
      <c r="BO284" s="34">
        <f>IFERROR(VLOOKUP(B284,'[1]1-BASE'!D$1:DA$65536,65,0),"")</f>
        <v>0</v>
      </c>
      <c r="BP284" s="34">
        <f>IFERROR(VLOOKUP(B284,'[1]1-BASE'!D$1:DA$65536,57,0),"")</f>
        <v>0</v>
      </c>
      <c r="BQ284" s="34">
        <f>IFERROR(VLOOKUP(B284,'[1]1-BASE'!D$1:DA$65536,60,0),"")</f>
        <v>0</v>
      </c>
      <c r="BR284" s="34">
        <f>IFERROR(VLOOKUP(B284,'[1]1-BASE'!D$1:DA$65536,62,0),"")</f>
        <v>0</v>
      </c>
      <c r="BS284" s="34">
        <f>IFERROR(VLOOKUP(B284,'[1]1-BASE'!D$1:DA$65536,64,0),"")</f>
        <v>0</v>
      </c>
      <c r="BT284" s="34">
        <f>IFERROR(VLOOKUP(B284,'[1]1-BASE'!D$1:DA$65536,66,0),"")</f>
        <v>0</v>
      </c>
      <c r="BU284" s="34">
        <f>IFERROR(VLOOKUP(B284,'[1]1-BASE'!D$1:DA$65536,67,0),"")</f>
        <v>0</v>
      </c>
      <c r="BV284" s="34">
        <f>IFERROR(VLOOKUP(B284,'[1]1-BASE'!D$1:DA$65536,68,0),"")</f>
        <v>0</v>
      </c>
      <c r="BW284" s="34">
        <f>IFERROR(VLOOKUP(B284,'[1]1-BASE'!D$1:DA$65536,69,0),"")</f>
        <v>0</v>
      </c>
      <c r="BX284" s="34">
        <f>IFERROR(VLOOKUP(B284,'[1]1-BASE'!D$1:DA$65536,70,0),"")</f>
        <v>0</v>
      </c>
      <c r="BY284" s="34">
        <f>IFERROR(VLOOKUP(B284,'[1]1-BASE'!D$1:DA$65536,71,0),"")</f>
        <v>0</v>
      </c>
      <c r="BZ284" s="34">
        <f>IFERROR(VLOOKUP(B284,'[1]1-BASE'!D$1:DA$65536,72,0),"")</f>
        <v>0</v>
      </c>
      <c r="CA284" s="34">
        <f>IFERROR(VLOOKUP(B284,'[1]1-BASE'!D$1:DA$65536,73,0),"")</f>
        <v>0</v>
      </c>
      <c r="CB284" s="34">
        <f>IFERROR(VLOOKUP(B284,'[1]1-BASE'!D$1:DA$65536,74,0),"")</f>
        <v>0</v>
      </c>
      <c r="CC284" s="34">
        <f>IFERROR(VLOOKUP(B284,'[1]1-BASE'!D$1:DA$65536,75,0),"")</f>
        <v>0</v>
      </c>
      <c r="CD284" s="34">
        <f>IFERROR(VLOOKUP(B284,'[1]1-BASE'!D$1:DA$65536,82,0),"")</f>
        <v>33</v>
      </c>
    </row>
    <row r="285" spans="1:82" s="35" customFormat="1" ht="75" customHeight="1">
      <c r="A285" s="27"/>
      <c r="B285" s="28" t="s">
        <v>388</v>
      </c>
      <c r="C285" s="29" t="str">
        <f>IFERROR(VLOOKUP(B285,'[1]1-BASE'!D$1:CB$65536,2,0),"")</f>
        <v>304PV60</v>
      </c>
      <c r="D285" s="29" t="str">
        <f>IFERROR(VLOOKUP(B285,'[1]1-BASE'!D$1:CB$65536,3,0),"")</f>
        <v>GARIBO TEE</v>
      </c>
      <c r="E285" s="29" t="str">
        <f>IFERROR(VLOOKUP(B285,'[1]1-BASE'!D$1:CB$65536,4,0),"")</f>
        <v>016</v>
      </c>
      <c r="F285" s="29" t="str">
        <f>IFERROR(VLOOKUP(B285,'[1]1-BASE'!D$1:CB$65536,5,0),"")</f>
        <v>YELLOW</v>
      </c>
      <c r="G285" s="27" t="str">
        <f>IFERROR(VLOOKUP(B285,'[1]1-BASE'!D$1:CB$65536,15,0),"")</f>
        <v>ETE 2019</v>
      </c>
      <c r="H285" s="27" t="str">
        <f>IFERROR(VLOOKUP(B285,'[1]1-BASE'!D$1:CB$65536,17,0),"")</f>
        <v>MAN</v>
      </c>
      <c r="I285" s="30">
        <f>IFERROR(VLOOKUP(B285,'[1]1-BASE'!D$1:CB$65536,7,0),"")</f>
        <v>22</v>
      </c>
      <c r="J285" s="31">
        <f t="shared" si="8"/>
        <v>11</v>
      </c>
      <c r="K285" s="30">
        <f>IFERROR(VLOOKUP(B285,'[1]1-BASE'!D$1:CB$65536,8,0),"")</f>
        <v>0</v>
      </c>
      <c r="L285" s="31">
        <f t="shared" si="9"/>
        <v>0</v>
      </c>
      <c r="M285" s="29" t="str">
        <f>IFERROR(VLOOKUP(B285,'[1]1-BASE'!D$1:CB$65536,18,0),"")</f>
        <v>2XL-2|3XL-1|L-4|M-2|S-1|XL-4</v>
      </c>
      <c r="N285" s="32" t="str">
        <f>IFERROR(VLOOKUP(B285,'[1]1-BASE'!D$1:CB$65536,19,0),"")</f>
        <v>C14M</v>
      </c>
      <c r="O285" s="32">
        <f>IFERROR(VLOOKUP(B285,'[1]1-BASE'!D$1:CB$65536,20,0),"")</f>
        <v>42</v>
      </c>
      <c r="P285" s="33">
        <f>IFERROR(VLOOKUP(B285,'[1]1-BASE'!D$1:CB$65536,21,0),"")</f>
        <v>3</v>
      </c>
      <c r="Q285" s="34">
        <f>IFERROR(VLOOKUP(B285,'[1]1-BASE'!D$1:DA$65536,22,0),"")</f>
        <v>0</v>
      </c>
      <c r="R285" s="34">
        <f>IFERROR(VLOOKUP(B285,'[1]1-BASE'!D$1:DA$65536,23,0),"")</f>
        <v>0</v>
      </c>
      <c r="S285" s="34">
        <f>IFERROR(VLOOKUP(B285,'[1]1-BASE'!D$1:DA$65536,24,0),"")</f>
        <v>0</v>
      </c>
      <c r="T285" s="34">
        <f>IFERROR(VLOOKUP(B285,'[1]1-BASE'!D$1:DA$65536,25,0),"")</f>
        <v>0</v>
      </c>
      <c r="U285" s="34">
        <f>IFERROR(VLOOKUP(B285,'[1]1-BASE'!D$1:DA$65536,26,0),"")</f>
        <v>0</v>
      </c>
      <c r="V285" s="34">
        <f>IFERROR(VLOOKUP(B285,'[1]1-BASE'!D$1:DA$65536,27,0),"")</f>
        <v>0</v>
      </c>
      <c r="W285" s="34">
        <f>IFERROR(VLOOKUP(B285,'[1]1-BASE'!D$1:DA$65536,28,0),"")</f>
        <v>0</v>
      </c>
      <c r="X285" s="34">
        <f>IFERROR(VLOOKUP(B285,'[1]1-BASE'!D$1:DA$65536,29,0),"")</f>
        <v>0</v>
      </c>
      <c r="Y285" s="34">
        <f>IFERROR(VLOOKUP(B285,'[1]1-BASE'!D$1:DA$65536,30,0),"")</f>
        <v>0</v>
      </c>
      <c r="Z285" s="34">
        <f>IFERROR(VLOOKUP(B285,'[1]1-BASE'!D$1:DA$65536,31,0),"")</f>
        <v>0</v>
      </c>
      <c r="AA285" s="34">
        <f>IFERROR(VLOOKUP(B285,'[1]1-BASE'!D$1:DA$65536,32,0),"")</f>
        <v>0</v>
      </c>
      <c r="AB285" s="34">
        <f>IFERROR(VLOOKUP(B285,'[1]1-BASE'!D$1:DA$65536,33,0),"")</f>
        <v>0</v>
      </c>
      <c r="AC285" s="34">
        <f>IFERROR(VLOOKUP(B285,'[1]1-BASE'!D$1:DA$65536,34,0),"")</f>
        <v>0</v>
      </c>
      <c r="AD285" s="34">
        <f>IFERROR(VLOOKUP(B285,'[1]1-BASE'!D$1:DA$65536,35,0),"")</f>
        <v>0</v>
      </c>
      <c r="AE285" s="34">
        <f>IFERROR(VLOOKUP(B285,'[1]1-BASE'!D$1:DA$65536,36,0),"")</f>
        <v>0</v>
      </c>
      <c r="AF285" s="34">
        <f>IFERROR(VLOOKUP(B285,'[1]1-BASE'!D$1:DA$65536,37,0),"")</f>
        <v>0</v>
      </c>
      <c r="AG285" s="34">
        <f>IFERROR(VLOOKUP(B285,'[1]1-BASE'!D$1:DA$65536,38,0),"")</f>
        <v>0</v>
      </c>
      <c r="AH285" s="34">
        <f>IFERROR(VLOOKUP(B285,'[1]1-BASE'!D$1:DA$65536,39,0),"")</f>
        <v>0</v>
      </c>
      <c r="AI285" s="34">
        <f>IFERROR(VLOOKUP(B285,'[1]1-BASE'!D$1:DA$65536,40,0),"")</f>
        <v>0</v>
      </c>
      <c r="AJ285" s="34">
        <f>IFERROR(VLOOKUP(B285,'[1]1-BASE'!D$1:DA$65536,41,0),"")</f>
        <v>0</v>
      </c>
      <c r="AK285" s="34">
        <f>IFERROR(VLOOKUP(B285,'[1]1-BASE'!D$1:DA$65536,42,0),"")</f>
        <v>0</v>
      </c>
      <c r="AL285" s="34">
        <f>IFERROR(VLOOKUP(B285,'[1]1-BASE'!D$1:DA$65536,43,0),"")</f>
        <v>0</v>
      </c>
      <c r="AM285" s="34">
        <f>IFERROR(VLOOKUP(B285,'[1]1-BASE'!D$1:DA$65536,44,0),"")</f>
        <v>0</v>
      </c>
      <c r="AN285" s="34">
        <f>IFERROR(VLOOKUP(B285,'[1]1-BASE'!D$1:DA$65536,45,0),"")</f>
        <v>0</v>
      </c>
      <c r="AO285" s="34">
        <f>IFERROR(VLOOKUP(B285,'[1]1-BASE'!D$1:DA$65536,46,0),"")</f>
        <v>0</v>
      </c>
      <c r="AP285" s="34">
        <f>IFERROR(VLOOKUP(B285,'[1]1-BASE'!D$1:DA$65536,47,0),"")</f>
        <v>0</v>
      </c>
      <c r="AQ285" s="34">
        <f>IFERROR(VLOOKUP(B285,'[1]1-BASE'!D$1:DA$65536,48,0),"")</f>
        <v>0</v>
      </c>
      <c r="AR285" s="34">
        <f>IFERROR(VLOOKUP(B285,'[1]1-BASE'!D$1:DA$65536,49,0),"")</f>
        <v>0</v>
      </c>
      <c r="AS285" s="34">
        <f>IFERROR(VLOOKUP(B285,'[1]1-BASE'!D$1:DA$65536,50,0),"")</f>
        <v>0</v>
      </c>
      <c r="AT285" s="34">
        <f>IFERROR(VLOOKUP(B285,'[1]1-BASE'!D$1:DA$65536,51,0),"")</f>
        <v>0</v>
      </c>
      <c r="AU285" s="34">
        <f>IFERROR(VLOOKUP(B285,'[1]1-BASE'!D$1:DA$65536,52,0),"")</f>
        <v>0</v>
      </c>
      <c r="AV285" s="34">
        <f>IFERROR(VLOOKUP(B285,'[1]1-BASE'!D$1:DA$65536,53,0),"")</f>
        <v>0</v>
      </c>
      <c r="AW285" s="34">
        <f>IFERROR(VLOOKUP(B285,'[1]1-BASE'!D$1:DA$65536,54,0),"")</f>
        <v>0</v>
      </c>
      <c r="AX285" s="34">
        <f>IFERROR(VLOOKUP(B285,'[1]1-BASE'!D$1:DA$65536,55,0),"")</f>
        <v>0</v>
      </c>
      <c r="AY285" s="34">
        <f>IFERROR(VLOOKUP(B285,'[1]1-BASE'!D$1:DA$65536,87,0),"")</f>
        <v>0</v>
      </c>
      <c r="AZ285" s="34">
        <f>IFERROR(VLOOKUP(B285,'[1]1-BASE'!D$1:DA$65536,86,0),"")</f>
        <v>0</v>
      </c>
      <c r="BA285" s="34">
        <f>IFERROR(VLOOKUP(B285,'[1]1-BASE'!D$1:DA$65536,76,0),"")</f>
        <v>0</v>
      </c>
      <c r="BB285" s="34">
        <f>IFERROR(VLOOKUP(B285,'[1]1-BASE'!D$1:DA$65536,77,0),"")</f>
        <v>0</v>
      </c>
      <c r="BC285" s="34">
        <f>IFERROR(VLOOKUP(B285,'[1]1-BASE'!D$1:DA$65536,78,0),"")</f>
        <v>0</v>
      </c>
      <c r="BD285" s="34">
        <f>IFERROR(VLOOKUP(B285,'[1]1-BASE'!D$1:DA$65536,79,0),"")</f>
        <v>0</v>
      </c>
      <c r="BE285" s="34">
        <f>IFERROR(VLOOKUP(B285,'[1]1-BASE'!D$1:DA$65536,80,0),"")</f>
        <v>0</v>
      </c>
      <c r="BF285" s="34">
        <f>IFERROR(VLOOKUP(B285,'[1]1-BASE'!D$1:DA$65536,83,0),"")</f>
        <v>0</v>
      </c>
      <c r="BG285" s="34">
        <f>IFERROR(VLOOKUP(B285,'[1]1-BASE'!D$1:DA$65536,84,0),"")</f>
        <v>0</v>
      </c>
      <c r="BH285" s="34">
        <f>IFERROR(VLOOKUP(B285,'[1]1-BASE'!D$1:DA$65536,81,0),"")</f>
        <v>0</v>
      </c>
      <c r="BI285" s="34">
        <f>IFERROR(VLOOKUP(B285,'[1]1-BASE'!D$1:DA$65536,85,0),"")</f>
        <v>0</v>
      </c>
      <c r="BJ285" s="34">
        <f>IFERROR(VLOOKUP(B285,'[1]1-BASE'!D$1:DA$65536,56,0),"")</f>
        <v>0</v>
      </c>
      <c r="BK285" s="34">
        <f>IFERROR(VLOOKUP(B285,'[1]1-BASE'!D$1:DA$65536,58,0),"")</f>
        <v>0</v>
      </c>
      <c r="BL285" s="34">
        <f>IFERROR(VLOOKUP(B285,'[1]1-BASE'!D$1:DA$65536,59,0),"")</f>
        <v>0</v>
      </c>
      <c r="BM285" s="34">
        <f>IFERROR(VLOOKUP(B285,'[1]1-BASE'!D$1:DA$65536,61,0),"")</f>
        <v>0</v>
      </c>
      <c r="BN285" s="34">
        <f>IFERROR(VLOOKUP(B285,'[1]1-BASE'!D$1:DA$65536,63,0),"")</f>
        <v>0</v>
      </c>
      <c r="BO285" s="34">
        <f>IFERROR(VLOOKUP(B285,'[1]1-BASE'!D$1:DA$65536,65,0),"")</f>
        <v>0</v>
      </c>
      <c r="BP285" s="34">
        <f>IFERROR(VLOOKUP(B285,'[1]1-BASE'!D$1:DA$65536,57,0),"")</f>
        <v>0</v>
      </c>
      <c r="BQ285" s="34">
        <f>IFERROR(VLOOKUP(B285,'[1]1-BASE'!D$1:DA$65536,60,0),"")</f>
        <v>0</v>
      </c>
      <c r="BR285" s="34">
        <f>IFERROR(VLOOKUP(B285,'[1]1-BASE'!D$1:DA$65536,62,0),"")</f>
        <v>0</v>
      </c>
      <c r="BS285" s="34">
        <f>IFERROR(VLOOKUP(B285,'[1]1-BASE'!D$1:DA$65536,64,0),"")</f>
        <v>0</v>
      </c>
      <c r="BT285" s="34">
        <f>IFERROR(VLOOKUP(B285,'[1]1-BASE'!D$1:DA$65536,66,0),"")</f>
        <v>0</v>
      </c>
      <c r="BU285" s="34">
        <f>IFERROR(VLOOKUP(B285,'[1]1-BASE'!D$1:DA$65536,67,0),"")</f>
        <v>0</v>
      </c>
      <c r="BV285" s="34">
        <f>IFERROR(VLOOKUP(B285,'[1]1-BASE'!D$1:DA$65536,68,0),"")</f>
        <v>0</v>
      </c>
      <c r="BW285" s="34">
        <f>IFERROR(VLOOKUP(B285,'[1]1-BASE'!D$1:DA$65536,69,0),"")</f>
        <v>0</v>
      </c>
      <c r="BX285" s="34">
        <f>IFERROR(VLOOKUP(B285,'[1]1-BASE'!D$1:DA$65536,70,0),"")</f>
        <v>0</v>
      </c>
      <c r="BY285" s="34">
        <f>IFERROR(VLOOKUP(B285,'[1]1-BASE'!D$1:DA$65536,71,0),"")</f>
        <v>0</v>
      </c>
      <c r="BZ285" s="34">
        <f>IFERROR(VLOOKUP(B285,'[1]1-BASE'!D$1:DA$65536,72,0),"")</f>
        <v>0</v>
      </c>
      <c r="CA285" s="34">
        <f>IFERROR(VLOOKUP(B285,'[1]1-BASE'!D$1:DA$65536,73,0),"")</f>
        <v>0</v>
      </c>
      <c r="CB285" s="34">
        <f>IFERROR(VLOOKUP(B285,'[1]1-BASE'!D$1:DA$65536,74,0),"")</f>
        <v>0</v>
      </c>
      <c r="CC285" s="34">
        <f>IFERROR(VLOOKUP(B285,'[1]1-BASE'!D$1:DA$65536,75,0),"")</f>
        <v>0</v>
      </c>
      <c r="CD285" s="34">
        <f>IFERROR(VLOOKUP(B285,'[1]1-BASE'!D$1:DA$65536,82,0),"")</f>
        <v>3</v>
      </c>
    </row>
    <row r="286" spans="1:82" s="35" customFormat="1" ht="75" customHeight="1">
      <c r="A286" s="27"/>
      <c r="B286" s="28" t="s">
        <v>389</v>
      </c>
      <c r="C286" s="29" t="str">
        <f>IFERROR(VLOOKUP(B286,'[1]1-BASE'!D$1:CB$65536,2,0),"")</f>
        <v>304PY50</v>
      </c>
      <c r="D286" s="29" t="str">
        <f>IFERROR(VLOOKUP(B286,'[1]1-BASE'!D$1:CB$65536,3,0),"")</f>
        <v>MANOLO POLO</v>
      </c>
      <c r="E286" s="29" t="str">
        <f>IFERROR(VLOOKUP(B286,'[1]1-BASE'!D$1:CB$65536,4,0),"")</f>
        <v>900</v>
      </c>
      <c r="F286" s="29" t="str">
        <f>IFERROR(VLOOKUP(B286,'[1]1-BASE'!D$1:CB$65536,5,0),"")</f>
        <v>BLACK/WHITE</v>
      </c>
      <c r="G286" s="27" t="str">
        <f>IFERROR(VLOOKUP(B286,'[1]1-BASE'!D$1:CB$65536,15,0),"")</f>
        <v>HIVER 2019</v>
      </c>
      <c r="H286" s="27" t="str">
        <f>IFERROR(VLOOKUP(B286,'[1]1-BASE'!D$1:CB$65536,17,0),"")</f>
        <v>MAN</v>
      </c>
      <c r="I286" s="30">
        <f>IFERROR(VLOOKUP(B286,'[1]1-BASE'!D$1:CB$65536,7,0),"")</f>
        <v>25</v>
      </c>
      <c r="J286" s="31">
        <f t="shared" si="8"/>
        <v>12.5</v>
      </c>
      <c r="K286" s="30">
        <f>IFERROR(VLOOKUP(B286,'[1]1-BASE'!D$1:CB$65536,8,0),"")</f>
        <v>0</v>
      </c>
      <c r="L286" s="31">
        <f t="shared" si="9"/>
        <v>0</v>
      </c>
      <c r="M286" s="29" t="str">
        <f>IFERROR(VLOOKUP(B286,'[1]1-BASE'!D$1:CB$65536,18,0),"")</f>
        <v>(vide)</v>
      </c>
      <c r="N286" s="32" t="str">
        <f>IFERROR(VLOOKUP(B286,'[1]1-BASE'!D$1:CB$65536,19,0),"")</f>
        <v>PCS</v>
      </c>
      <c r="O286" s="32">
        <f>IFERROR(VLOOKUP(B286,'[1]1-BASE'!D$1:CB$65536,20,0),"")</f>
        <v>11</v>
      </c>
      <c r="P286" s="33">
        <f>IFERROR(VLOOKUP(B286,'[1]1-BASE'!D$1:CB$65536,21,0),"")</f>
        <v>11</v>
      </c>
      <c r="Q286" s="34">
        <f>IFERROR(VLOOKUP(B286,'[1]1-BASE'!D$1:DA$65536,22,0),"")</f>
        <v>0</v>
      </c>
      <c r="R286" s="34">
        <f>IFERROR(VLOOKUP(B286,'[1]1-BASE'!D$1:DA$65536,23,0),"")</f>
        <v>0</v>
      </c>
      <c r="S286" s="34">
        <f>IFERROR(VLOOKUP(B286,'[1]1-BASE'!D$1:DA$65536,24,0),"")</f>
        <v>0</v>
      </c>
      <c r="T286" s="34">
        <f>IFERROR(VLOOKUP(B286,'[1]1-BASE'!D$1:DA$65536,25,0),"")</f>
        <v>0</v>
      </c>
      <c r="U286" s="34">
        <f>IFERROR(VLOOKUP(B286,'[1]1-BASE'!D$1:DA$65536,26,0),"")</f>
        <v>0</v>
      </c>
      <c r="V286" s="34">
        <f>IFERROR(VLOOKUP(B286,'[1]1-BASE'!D$1:DA$65536,27,0),"")</f>
        <v>0</v>
      </c>
      <c r="W286" s="34">
        <f>IFERROR(VLOOKUP(B286,'[1]1-BASE'!D$1:DA$65536,28,0),"")</f>
        <v>0</v>
      </c>
      <c r="X286" s="34">
        <f>IFERROR(VLOOKUP(B286,'[1]1-BASE'!D$1:DA$65536,29,0),"")</f>
        <v>0</v>
      </c>
      <c r="Y286" s="34">
        <f>IFERROR(VLOOKUP(B286,'[1]1-BASE'!D$1:DA$65536,30,0),"")</f>
        <v>0</v>
      </c>
      <c r="Z286" s="34">
        <f>IFERROR(VLOOKUP(B286,'[1]1-BASE'!D$1:DA$65536,31,0),"")</f>
        <v>0</v>
      </c>
      <c r="AA286" s="34">
        <f>IFERROR(VLOOKUP(B286,'[1]1-BASE'!D$1:DA$65536,32,0),"")</f>
        <v>0</v>
      </c>
      <c r="AB286" s="34">
        <f>IFERROR(VLOOKUP(B286,'[1]1-BASE'!D$1:DA$65536,33,0),"")</f>
        <v>0</v>
      </c>
      <c r="AC286" s="34">
        <f>IFERROR(VLOOKUP(B286,'[1]1-BASE'!D$1:DA$65536,34,0),"")</f>
        <v>0</v>
      </c>
      <c r="AD286" s="34">
        <f>IFERROR(VLOOKUP(B286,'[1]1-BASE'!D$1:DA$65536,35,0),"")</f>
        <v>0</v>
      </c>
      <c r="AE286" s="34">
        <f>IFERROR(VLOOKUP(B286,'[1]1-BASE'!D$1:DA$65536,36,0),"")</f>
        <v>0</v>
      </c>
      <c r="AF286" s="34">
        <f>IFERROR(VLOOKUP(B286,'[1]1-BASE'!D$1:DA$65536,37,0),"")</f>
        <v>0</v>
      </c>
      <c r="AG286" s="34">
        <f>IFERROR(VLOOKUP(B286,'[1]1-BASE'!D$1:DA$65536,38,0),"")</f>
        <v>0</v>
      </c>
      <c r="AH286" s="34">
        <f>IFERROR(VLOOKUP(B286,'[1]1-BASE'!D$1:DA$65536,39,0),"")</f>
        <v>0</v>
      </c>
      <c r="AI286" s="34">
        <f>IFERROR(VLOOKUP(B286,'[1]1-BASE'!D$1:DA$65536,40,0),"")</f>
        <v>0</v>
      </c>
      <c r="AJ286" s="34">
        <f>IFERROR(VLOOKUP(B286,'[1]1-BASE'!D$1:DA$65536,41,0),"")</f>
        <v>0</v>
      </c>
      <c r="AK286" s="34">
        <f>IFERROR(VLOOKUP(B286,'[1]1-BASE'!D$1:DA$65536,42,0),"")</f>
        <v>0</v>
      </c>
      <c r="AL286" s="34">
        <f>IFERROR(VLOOKUP(B286,'[1]1-BASE'!D$1:DA$65536,43,0),"")</f>
        <v>0</v>
      </c>
      <c r="AM286" s="34">
        <f>IFERROR(VLOOKUP(B286,'[1]1-BASE'!D$1:DA$65536,44,0),"")</f>
        <v>0</v>
      </c>
      <c r="AN286" s="34">
        <f>IFERROR(VLOOKUP(B286,'[1]1-BASE'!D$1:DA$65536,45,0),"")</f>
        <v>0</v>
      </c>
      <c r="AO286" s="34">
        <f>IFERROR(VLOOKUP(B286,'[1]1-BASE'!D$1:DA$65536,46,0),"")</f>
        <v>0</v>
      </c>
      <c r="AP286" s="34">
        <f>IFERROR(VLOOKUP(B286,'[1]1-BASE'!D$1:DA$65536,47,0),"")</f>
        <v>0</v>
      </c>
      <c r="AQ286" s="34">
        <f>IFERROR(VLOOKUP(B286,'[1]1-BASE'!D$1:DA$65536,48,0),"")</f>
        <v>0</v>
      </c>
      <c r="AR286" s="34">
        <f>IFERROR(VLOOKUP(B286,'[1]1-BASE'!D$1:DA$65536,49,0),"")</f>
        <v>0</v>
      </c>
      <c r="AS286" s="34">
        <f>IFERROR(VLOOKUP(B286,'[1]1-BASE'!D$1:DA$65536,50,0),"")</f>
        <v>0</v>
      </c>
      <c r="AT286" s="34">
        <f>IFERROR(VLOOKUP(B286,'[1]1-BASE'!D$1:DA$65536,51,0),"")</f>
        <v>0</v>
      </c>
      <c r="AU286" s="34">
        <f>IFERROR(VLOOKUP(B286,'[1]1-BASE'!D$1:DA$65536,52,0),"")</f>
        <v>0</v>
      </c>
      <c r="AV286" s="34">
        <f>IFERROR(VLOOKUP(B286,'[1]1-BASE'!D$1:DA$65536,53,0),"")</f>
        <v>0</v>
      </c>
      <c r="AW286" s="34">
        <f>IFERROR(VLOOKUP(B286,'[1]1-BASE'!D$1:DA$65536,54,0),"")</f>
        <v>0</v>
      </c>
      <c r="AX286" s="34">
        <f>IFERROR(VLOOKUP(B286,'[1]1-BASE'!D$1:DA$65536,55,0),"")</f>
        <v>0</v>
      </c>
      <c r="AY286" s="34">
        <f>IFERROR(VLOOKUP(B286,'[1]1-BASE'!D$1:DA$65536,87,0),"")</f>
        <v>0</v>
      </c>
      <c r="AZ286" s="34">
        <f>IFERROR(VLOOKUP(B286,'[1]1-BASE'!D$1:DA$65536,86,0),"")</f>
        <v>0</v>
      </c>
      <c r="BA286" s="34">
        <f>IFERROR(VLOOKUP(B286,'[1]1-BASE'!D$1:DA$65536,76,0),"")</f>
        <v>0</v>
      </c>
      <c r="BB286" s="34">
        <f>IFERROR(VLOOKUP(B286,'[1]1-BASE'!D$1:DA$65536,77,0),"")</f>
        <v>0</v>
      </c>
      <c r="BC286" s="34">
        <f>IFERROR(VLOOKUP(B286,'[1]1-BASE'!D$1:DA$65536,78,0),"")</f>
        <v>0</v>
      </c>
      <c r="BD286" s="34">
        <f>IFERROR(VLOOKUP(B286,'[1]1-BASE'!D$1:DA$65536,79,0),"")</f>
        <v>0</v>
      </c>
      <c r="BE286" s="34">
        <f>IFERROR(VLOOKUP(B286,'[1]1-BASE'!D$1:DA$65536,80,0),"")</f>
        <v>0</v>
      </c>
      <c r="BF286" s="34">
        <f>IFERROR(VLOOKUP(B286,'[1]1-BASE'!D$1:DA$65536,83,0),"")</f>
        <v>0</v>
      </c>
      <c r="BG286" s="34">
        <f>IFERROR(VLOOKUP(B286,'[1]1-BASE'!D$1:DA$65536,84,0),"")</f>
        <v>0</v>
      </c>
      <c r="BH286" s="34">
        <f>IFERROR(VLOOKUP(B286,'[1]1-BASE'!D$1:DA$65536,81,0),"")</f>
        <v>0</v>
      </c>
      <c r="BI286" s="34">
        <f>IFERROR(VLOOKUP(B286,'[1]1-BASE'!D$1:DA$65536,85,0),"")</f>
        <v>0</v>
      </c>
      <c r="BJ286" s="34">
        <f>IFERROR(VLOOKUP(B286,'[1]1-BASE'!D$1:DA$65536,56,0),"")</f>
        <v>0</v>
      </c>
      <c r="BK286" s="34">
        <f>IFERROR(VLOOKUP(B286,'[1]1-BASE'!D$1:DA$65536,58,0),"")</f>
        <v>0</v>
      </c>
      <c r="BL286" s="34">
        <f>IFERROR(VLOOKUP(B286,'[1]1-BASE'!D$1:DA$65536,59,0),"")</f>
        <v>0</v>
      </c>
      <c r="BM286" s="34">
        <f>IFERROR(VLOOKUP(B286,'[1]1-BASE'!D$1:DA$65536,61,0),"")</f>
        <v>0</v>
      </c>
      <c r="BN286" s="34">
        <f>IFERROR(VLOOKUP(B286,'[1]1-BASE'!D$1:DA$65536,63,0),"")</f>
        <v>0</v>
      </c>
      <c r="BO286" s="34">
        <f>IFERROR(VLOOKUP(B286,'[1]1-BASE'!D$1:DA$65536,65,0),"")</f>
        <v>0</v>
      </c>
      <c r="BP286" s="34">
        <f>IFERROR(VLOOKUP(B286,'[1]1-BASE'!D$1:DA$65536,57,0),"")</f>
        <v>0</v>
      </c>
      <c r="BQ286" s="34">
        <f>IFERROR(VLOOKUP(B286,'[1]1-BASE'!D$1:DA$65536,60,0),"")</f>
        <v>0</v>
      </c>
      <c r="BR286" s="34">
        <f>IFERROR(VLOOKUP(B286,'[1]1-BASE'!D$1:DA$65536,62,0),"")</f>
        <v>0</v>
      </c>
      <c r="BS286" s="34">
        <f>IFERROR(VLOOKUP(B286,'[1]1-BASE'!D$1:DA$65536,64,0),"")</f>
        <v>0</v>
      </c>
      <c r="BT286" s="34">
        <f>IFERROR(VLOOKUP(B286,'[1]1-BASE'!D$1:DA$65536,66,0),"")</f>
        <v>0</v>
      </c>
      <c r="BU286" s="34">
        <f>IFERROR(VLOOKUP(B286,'[1]1-BASE'!D$1:DA$65536,67,0),"")</f>
        <v>0</v>
      </c>
      <c r="BV286" s="34">
        <f>IFERROR(VLOOKUP(B286,'[1]1-BASE'!D$1:DA$65536,68,0),"")</f>
        <v>0</v>
      </c>
      <c r="BW286" s="34">
        <f>IFERROR(VLOOKUP(B286,'[1]1-BASE'!D$1:DA$65536,69,0),"")</f>
        <v>2</v>
      </c>
      <c r="BX286" s="34">
        <f>IFERROR(VLOOKUP(B286,'[1]1-BASE'!D$1:DA$65536,70,0),"")</f>
        <v>0</v>
      </c>
      <c r="BY286" s="34">
        <f>IFERROR(VLOOKUP(B286,'[1]1-BASE'!D$1:DA$65536,71,0),"")</f>
        <v>3</v>
      </c>
      <c r="BZ286" s="34">
        <f>IFERROR(VLOOKUP(B286,'[1]1-BASE'!D$1:DA$65536,72,0),"")</f>
        <v>3</v>
      </c>
      <c r="CA286" s="34">
        <f>IFERROR(VLOOKUP(B286,'[1]1-BASE'!D$1:DA$65536,73,0),"")</f>
        <v>3</v>
      </c>
      <c r="CB286" s="34">
        <f>IFERROR(VLOOKUP(B286,'[1]1-BASE'!D$1:DA$65536,74,0),"")</f>
        <v>0</v>
      </c>
      <c r="CC286" s="34">
        <f>IFERROR(VLOOKUP(B286,'[1]1-BASE'!D$1:DA$65536,75,0),"")</f>
        <v>0</v>
      </c>
      <c r="CD286" s="34">
        <f>IFERROR(VLOOKUP(B286,'[1]1-BASE'!D$1:DA$65536,82,0),"")</f>
        <v>0</v>
      </c>
    </row>
    <row r="287" spans="1:82" s="35" customFormat="1" ht="75" customHeight="1">
      <c r="A287" s="27"/>
      <c r="B287" s="28" t="s">
        <v>390</v>
      </c>
      <c r="C287" s="29" t="str">
        <f>IFERROR(VLOOKUP(B287,'[1]1-BASE'!D$1:CB$65536,2,0),"")</f>
        <v>304PY50</v>
      </c>
      <c r="D287" s="29" t="str">
        <f>IFERROR(VLOOKUP(B287,'[1]1-BASE'!D$1:CB$65536,3,0),"")</f>
        <v>MANOLO POLO</v>
      </c>
      <c r="E287" s="29" t="str">
        <f>IFERROR(VLOOKUP(B287,'[1]1-BASE'!D$1:CB$65536,4,0),"")</f>
        <v>902</v>
      </c>
      <c r="F287" s="29" t="str">
        <f>IFERROR(VLOOKUP(B287,'[1]1-BASE'!D$1:CB$65536,5,0),"")</f>
        <v>BLUE NAVY/WHITE</v>
      </c>
      <c r="G287" s="27" t="str">
        <f>IFERROR(VLOOKUP(B287,'[1]1-BASE'!D$1:CB$65536,15,0),"")</f>
        <v>HIVER 2019</v>
      </c>
      <c r="H287" s="27" t="str">
        <f>IFERROR(VLOOKUP(B287,'[1]1-BASE'!D$1:CB$65536,17,0),"")</f>
        <v>MAN</v>
      </c>
      <c r="I287" s="30">
        <f>IFERROR(VLOOKUP(B287,'[1]1-BASE'!D$1:CB$65536,7,0),"")</f>
        <v>25</v>
      </c>
      <c r="J287" s="31">
        <f t="shared" si="8"/>
        <v>12.5</v>
      </c>
      <c r="K287" s="30">
        <f>IFERROR(VLOOKUP(B287,'[1]1-BASE'!D$1:CB$65536,8,0),"")</f>
        <v>0</v>
      </c>
      <c r="L287" s="31">
        <f t="shared" si="9"/>
        <v>0</v>
      </c>
      <c r="M287" s="29" t="str">
        <f>IFERROR(VLOOKUP(B287,'[1]1-BASE'!D$1:CB$65536,18,0),"")</f>
        <v>(vide)</v>
      </c>
      <c r="N287" s="32" t="str">
        <f>IFERROR(VLOOKUP(B287,'[1]1-BASE'!D$1:CB$65536,19,0),"")</f>
        <v>PCS</v>
      </c>
      <c r="O287" s="32">
        <f>IFERROR(VLOOKUP(B287,'[1]1-BASE'!D$1:CB$65536,20,0),"")</f>
        <v>26</v>
      </c>
      <c r="P287" s="33">
        <f>IFERROR(VLOOKUP(B287,'[1]1-BASE'!D$1:CB$65536,21,0),"")</f>
        <v>26</v>
      </c>
      <c r="Q287" s="34">
        <f>IFERROR(VLOOKUP(B287,'[1]1-BASE'!D$1:DA$65536,22,0),"")</f>
        <v>0</v>
      </c>
      <c r="R287" s="34">
        <f>IFERROR(VLOOKUP(B287,'[1]1-BASE'!D$1:DA$65536,23,0),"")</f>
        <v>0</v>
      </c>
      <c r="S287" s="34">
        <f>IFERROR(VLOOKUP(B287,'[1]1-BASE'!D$1:DA$65536,24,0),"")</f>
        <v>0</v>
      </c>
      <c r="T287" s="34">
        <f>IFERROR(VLOOKUP(B287,'[1]1-BASE'!D$1:DA$65536,25,0),"")</f>
        <v>0</v>
      </c>
      <c r="U287" s="34">
        <f>IFERROR(VLOOKUP(B287,'[1]1-BASE'!D$1:DA$65536,26,0),"")</f>
        <v>0</v>
      </c>
      <c r="V287" s="34">
        <f>IFERROR(VLOOKUP(B287,'[1]1-BASE'!D$1:DA$65536,27,0),"")</f>
        <v>0</v>
      </c>
      <c r="W287" s="34">
        <f>IFERROR(VLOOKUP(B287,'[1]1-BASE'!D$1:DA$65536,28,0),"")</f>
        <v>0</v>
      </c>
      <c r="X287" s="34">
        <f>IFERROR(VLOOKUP(B287,'[1]1-BASE'!D$1:DA$65536,29,0),"")</f>
        <v>0</v>
      </c>
      <c r="Y287" s="34">
        <f>IFERROR(VLOOKUP(B287,'[1]1-BASE'!D$1:DA$65536,30,0),"")</f>
        <v>0</v>
      </c>
      <c r="Z287" s="34">
        <f>IFERROR(VLOOKUP(B287,'[1]1-BASE'!D$1:DA$65536,31,0),"")</f>
        <v>0</v>
      </c>
      <c r="AA287" s="34">
        <f>IFERROR(VLOOKUP(B287,'[1]1-BASE'!D$1:DA$65536,32,0),"")</f>
        <v>0</v>
      </c>
      <c r="AB287" s="34">
        <f>IFERROR(VLOOKUP(B287,'[1]1-BASE'!D$1:DA$65536,33,0),"")</f>
        <v>0</v>
      </c>
      <c r="AC287" s="34">
        <f>IFERROR(VLOOKUP(B287,'[1]1-BASE'!D$1:DA$65536,34,0),"")</f>
        <v>0</v>
      </c>
      <c r="AD287" s="34">
        <f>IFERROR(VLOOKUP(B287,'[1]1-BASE'!D$1:DA$65536,35,0),"")</f>
        <v>0</v>
      </c>
      <c r="AE287" s="34">
        <f>IFERROR(VLOOKUP(B287,'[1]1-BASE'!D$1:DA$65536,36,0),"")</f>
        <v>0</v>
      </c>
      <c r="AF287" s="34">
        <f>IFERROR(VLOOKUP(B287,'[1]1-BASE'!D$1:DA$65536,37,0),"")</f>
        <v>0</v>
      </c>
      <c r="AG287" s="34">
        <f>IFERROR(VLOOKUP(B287,'[1]1-BASE'!D$1:DA$65536,38,0),"")</f>
        <v>0</v>
      </c>
      <c r="AH287" s="34">
        <f>IFERROR(VLOOKUP(B287,'[1]1-BASE'!D$1:DA$65536,39,0),"")</f>
        <v>0</v>
      </c>
      <c r="AI287" s="34">
        <f>IFERROR(VLOOKUP(B287,'[1]1-BASE'!D$1:DA$65536,40,0),"")</f>
        <v>0</v>
      </c>
      <c r="AJ287" s="34">
        <f>IFERROR(VLOOKUP(B287,'[1]1-BASE'!D$1:DA$65536,41,0),"")</f>
        <v>0</v>
      </c>
      <c r="AK287" s="34">
        <f>IFERROR(VLOOKUP(B287,'[1]1-BASE'!D$1:DA$65536,42,0),"")</f>
        <v>0</v>
      </c>
      <c r="AL287" s="34">
        <f>IFERROR(VLOOKUP(B287,'[1]1-BASE'!D$1:DA$65536,43,0),"")</f>
        <v>0</v>
      </c>
      <c r="AM287" s="34">
        <f>IFERROR(VLOOKUP(B287,'[1]1-BASE'!D$1:DA$65536,44,0),"")</f>
        <v>0</v>
      </c>
      <c r="AN287" s="34">
        <f>IFERROR(VLOOKUP(B287,'[1]1-BASE'!D$1:DA$65536,45,0),"")</f>
        <v>0</v>
      </c>
      <c r="AO287" s="34">
        <f>IFERROR(VLOOKUP(B287,'[1]1-BASE'!D$1:DA$65536,46,0),"")</f>
        <v>0</v>
      </c>
      <c r="AP287" s="34">
        <f>IFERROR(VLOOKUP(B287,'[1]1-BASE'!D$1:DA$65536,47,0),"")</f>
        <v>0</v>
      </c>
      <c r="AQ287" s="34">
        <f>IFERROR(VLOOKUP(B287,'[1]1-BASE'!D$1:DA$65536,48,0),"")</f>
        <v>0</v>
      </c>
      <c r="AR287" s="34">
        <f>IFERROR(VLOOKUP(B287,'[1]1-BASE'!D$1:DA$65536,49,0),"")</f>
        <v>0</v>
      </c>
      <c r="AS287" s="34">
        <f>IFERROR(VLOOKUP(B287,'[1]1-BASE'!D$1:DA$65536,50,0),"")</f>
        <v>0</v>
      </c>
      <c r="AT287" s="34">
        <f>IFERROR(VLOOKUP(B287,'[1]1-BASE'!D$1:DA$65536,51,0),"")</f>
        <v>0</v>
      </c>
      <c r="AU287" s="34">
        <f>IFERROR(VLOOKUP(B287,'[1]1-BASE'!D$1:DA$65536,52,0),"")</f>
        <v>0</v>
      </c>
      <c r="AV287" s="34">
        <f>IFERROR(VLOOKUP(B287,'[1]1-BASE'!D$1:DA$65536,53,0),"")</f>
        <v>0</v>
      </c>
      <c r="AW287" s="34">
        <f>IFERROR(VLOOKUP(B287,'[1]1-BASE'!D$1:DA$65536,54,0),"")</f>
        <v>0</v>
      </c>
      <c r="AX287" s="34">
        <f>IFERROR(VLOOKUP(B287,'[1]1-BASE'!D$1:DA$65536,55,0),"")</f>
        <v>0</v>
      </c>
      <c r="AY287" s="34">
        <f>IFERROR(VLOOKUP(B287,'[1]1-BASE'!D$1:DA$65536,87,0),"")</f>
        <v>0</v>
      </c>
      <c r="AZ287" s="34">
        <f>IFERROR(VLOOKUP(B287,'[1]1-BASE'!D$1:DA$65536,86,0),"")</f>
        <v>0</v>
      </c>
      <c r="BA287" s="34">
        <f>IFERROR(VLOOKUP(B287,'[1]1-BASE'!D$1:DA$65536,76,0),"")</f>
        <v>0</v>
      </c>
      <c r="BB287" s="34">
        <f>IFERROR(VLOOKUP(B287,'[1]1-BASE'!D$1:DA$65536,77,0),"")</f>
        <v>0</v>
      </c>
      <c r="BC287" s="34">
        <f>IFERROR(VLOOKUP(B287,'[1]1-BASE'!D$1:DA$65536,78,0),"")</f>
        <v>0</v>
      </c>
      <c r="BD287" s="34">
        <f>IFERROR(VLOOKUP(B287,'[1]1-BASE'!D$1:DA$65536,79,0),"")</f>
        <v>0</v>
      </c>
      <c r="BE287" s="34">
        <f>IFERROR(VLOOKUP(B287,'[1]1-BASE'!D$1:DA$65536,80,0),"")</f>
        <v>0</v>
      </c>
      <c r="BF287" s="34">
        <f>IFERROR(VLOOKUP(B287,'[1]1-BASE'!D$1:DA$65536,83,0),"")</f>
        <v>0</v>
      </c>
      <c r="BG287" s="34">
        <f>IFERROR(VLOOKUP(B287,'[1]1-BASE'!D$1:DA$65536,84,0),"")</f>
        <v>0</v>
      </c>
      <c r="BH287" s="34">
        <f>IFERROR(VLOOKUP(B287,'[1]1-BASE'!D$1:DA$65536,81,0),"")</f>
        <v>0</v>
      </c>
      <c r="BI287" s="34">
        <f>IFERROR(VLOOKUP(B287,'[1]1-BASE'!D$1:DA$65536,85,0),"")</f>
        <v>0</v>
      </c>
      <c r="BJ287" s="34">
        <f>IFERROR(VLOOKUP(B287,'[1]1-BASE'!D$1:DA$65536,56,0),"")</f>
        <v>0</v>
      </c>
      <c r="BK287" s="34">
        <f>IFERROR(VLOOKUP(B287,'[1]1-BASE'!D$1:DA$65536,58,0),"")</f>
        <v>0</v>
      </c>
      <c r="BL287" s="34">
        <f>IFERROR(VLOOKUP(B287,'[1]1-BASE'!D$1:DA$65536,59,0),"")</f>
        <v>0</v>
      </c>
      <c r="BM287" s="34">
        <f>IFERROR(VLOOKUP(B287,'[1]1-BASE'!D$1:DA$65536,61,0),"")</f>
        <v>0</v>
      </c>
      <c r="BN287" s="34">
        <f>IFERROR(VLOOKUP(B287,'[1]1-BASE'!D$1:DA$65536,63,0),"")</f>
        <v>0</v>
      </c>
      <c r="BO287" s="34">
        <f>IFERROR(VLOOKUP(B287,'[1]1-BASE'!D$1:DA$65536,65,0),"")</f>
        <v>0</v>
      </c>
      <c r="BP287" s="34">
        <f>IFERROR(VLOOKUP(B287,'[1]1-BASE'!D$1:DA$65536,57,0),"")</f>
        <v>0</v>
      </c>
      <c r="BQ287" s="34">
        <f>IFERROR(VLOOKUP(B287,'[1]1-BASE'!D$1:DA$65536,60,0),"")</f>
        <v>0</v>
      </c>
      <c r="BR287" s="34">
        <f>IFERROR(VLOOKUP(B287,'[1]1-BASE'!D$1:DA$65536,62,0),"")</f>
        <v>0</v>
      </c>
      <c r="BS287" s="34">
        <f>IFERROR(VLOOKUP(B287,'[1]1-BASE'!D$1:DA$65536,64,0),"")</f>
        <v>0</v>
      </c>
      <c r="BT287" s="34">
        <f>IFERROR(VLOOKUP(B287,'[1]1-BASE'!D$1:DA$65536,66,0),"")</f>
        <v>0</v>
      </c>
      <c r="BU287" s="34">
        <f>IFERROR(VLOOKUP(B287,'[1]1-BASE'!D$1:DA$65536,67,0),"")</f>
        <v>0</v>
      </c>
      <c r="BV287" s="34">
        <f>IFERROR(VLOOKUP(B287,'[1]1-BASE'!D$1:DA$65536,68,0),"")</f>
        <v>0</v>
      </c>
      <c r="BW287" s="34">
        <f>IFERROR(VLOOKUP(B287,'[1]1-BASE'!D$1:DA$65536,69,0),"")</f>
        <v>4</v>
      </c>
      <c r="BX287" s="34">
        <f>IFERROR(VLOOKUP(B287,'[1]1-BASE'!D$1:DA$65536,70,0),"")</f>
        <v>1</v>
      </c>
      <c r="BY287" s="34">
        <f>IFERROR(VLOOKUP(B287,'[1]1-BASE'!D$1:DA$65536,71,0),"")</f>
        <v>4</v>
      </c>
      <c r="BZ287" s="34">
        <f>IFERROR(VLOOKUP(B287,'[1]1-BASE'!D$1:DA$65536,72,0),"")</f>
        <v>12</v>
      </c>
      <c r="CA287" s="34">
        <f>IFERROR(VLOOKUP(B287,'[1]1-BASE'!D$1:DA$65536,73,0),"")</f>
        <v>3</v>
      </c>
      <c r="CB287" s="34">
        <f>IFERROR(VLOOKUP(B287,'[1]1-BASE'!D$1:DA$65536,74,0),"")</f>
        <v>2</v>
      </c>
      <c r="CC287" s="34">
        <f>IFERROR(VLOOKUP(B287,'[1]1-BASE'!D$1:DA$65536,75,0),"")</f>
        <v>0</v>
      </c>
      <c r="CD287" s="34">
        <f>IFERROR(VLOOKUP(B287,'[1]1-BASE'!D$1:DA$65536,82,0),"")</f>
        <v>0</v>
      </c>
    </row>
    <row r="288" spans="1:82" s="35" customFormat="1" ht="75" customHeight="1">
      <c r="A288" s="27"/>
      <c r="B288" s="28" t="s">
        <v>391</v>
      </c>
      <c r="C288" s="29" t="str">
        <f>IFERROR(VLOOKUP(B288,'[1]1-BASE'!D$1:CB$65536,2,0),"")</f>
        <v>304PY50</v>
      </c>
      <c r="D288" s="29" t="str">
        <f>IFERROR(VLOOKUP(B288,'[1]1-BASE'!D$1:CB$65536,3,0),"")</f>
        <v>MANOLO POLO</v>
      </c>
      <c r="E288" s="29" t="str">
        <f>IFERROR(VLOOKUP(B288,'[1]1-BASE'!D$1:CB$65536,4,0),"")</f>
        <v>903</v>
      </c>
      <c r="F288" s="29" t="str">
        <f>IFERROR(VLOOKUP(B288,'[1]1-BASE'!D$1:CB$65536,5,0),"")</f>
        <v>BLUE ROYAL/WHITE</v>
      </c>
      <c r="G288" s="27" t="str">
        <f>IFERROR(VLOOKUP(B288,'[1]1-BASE'!D$1:CB$65536,15,0),"")</f>
        <v>HIVER 2019</v>
      </c>
      <c r="H288" s="27" t="str">
        <f>IFERROR(VLOOKUP(B288,'[1]1-BASE'!D$1:CB$65536,17,0),"")</f>
        <v>MAN</v>
      </c>
      <c r="I288" s="30">
        <f>IFERROR(VLOOKUP(B288,'[1]1-BASE'!D$1:CB$65536,7,0),"")</f>
        <v>25</v>
      </c>
      <c r="J288" s="31">
        <f t="shared" si="8"/>
        <v>12.5</v>
      </c>
      <c r="K288" s="30">
        <f>IFERROR(VLOOKUP(B288,'[1]1-BASE'!D$1:CB$65536,8,0),"")</f>
        <v>0</v>
      </c>
      <c r="L288" s="31">
        <f t="shared" si="9"/>
        <v>0</v>
      </c>
      <c r="M288" s="29" t="str">
        <f>IFERROR(VLOOKUP(B288,'[1]1-BASE'!D$1:CB$65536,18,0),"")</f>
        <v>(vide)</v>
      </c>
      <c r="N288" s="32" t="str">
        <f>IFERROR(VLOOKUP(B288,'[1]1-BASE'!D$1:CB$65536,19,0),"")</f>
        <v>PCS</v>
      </c>
      <c r="O288" s="32">
        <f>IFERROR(VLOOKUP(B288,'[1]1-BASE'!D$1:CB$65536,20,0),"")</f>
        <v>12</v>
      </c>
      <c r="P288" s="33">
        <f>IFERROR(VLOOKUP(B288,'[1]1-BASE'!D$1:CB$65536,21,0),"")</f>
        <v>12</v>
      </c>
      <c r="Q288" s="34">
        <f>IFERROR(VLOOKUP(B288,'[1]1-BASE'!D$1:DA$65536,22,0),"")</f>
        <v>0</v>
      </c>
      <c r="R288" s="34">
        <f>IFERROR(VLOOKUP(B288,'[1]1-BASE'!D$1:DA$65536,23,0),"")</f>
        <v>0</v>
      </c>
      <c r="S288" s="34">
        <f>IFERROR(VLOOKUP(B288,'[1]1-BASE'!D$1:DA$65536,24,0),"")</f>
        <v>0</v>
      </c>
      <c r="T288" s="34">
        <f>IFERROR(VLOOKUP(B288,'[1]1-BASE'!D$1:DA$65536,25,0),"")</f>
        <v>0</v>
      </c>
      <c r="U288" s="34">
        <f>IFERROR(VLOOKUP(B288,'[1]1-BASE'!D$1:DA$65536,26,0),"")</f>
        <v>0</v>
      </c>
      <c r="V288" s="34">
        <f>IFERROR(VLOOKUP(B288,'[1]1-BASE'!D$1:DA$65536,27,0),"")</f>
        <v>0</v>
      </c>
      <c r="W288" s="34">
        <f>IFERROR(VLOOKUP(B288,'[1]1-BASE'!D$1:DA$65536,28,0),"")</f>
        <v>0</v>
      </c>
      <c r="X288" s="34">
        <f>IFERROR(VLOOKUP(B288,'[1]1-BASE'!D$1:DA$65536,29,0),"")</f>
        <v>0</v>
      </c>
      <c r="Y288" s="34">
        <f>IFERROR(VLOOKUP(B288,'[1]1-BASE'!D$1:DA$65536,30,0),"")</f>
        <v>0</v>
      </c>
      <c r="Z288" s="34">
        <f>IFERROR(VLOOKUP(B288,'[1]1-BASE'!D$1:DA$65536,31,0),"")</f>
        <v>0</v>
      </c>
      <c r="AA288" s="34">
        <f>IFERROR(VLOOKUP(B288,'[1]1-BASE'!D$1:DA$65536,32,0),"")</f>
        <v>0</v>
      </c>
      <c r="AB288" s="34">
        <f>IFERROR(VLOOKUP(B288,'[1]1-BASE'!D$1:DA$65536,33,0),"")</f>
        <v>0</v>
      </c>
      <c r="AC288" s="34">
        <f>IFERROR(VLOOKUP(B288,'[1]1-BASE'!D$1:DA$65536,34,0),"")</f>
        <v>0</v>
      </c>
      <c r="AD288" s="34">
        <f>IFERROR(VLOOKUP(B288,'[1]1-BASE'!D$1:DA$65536,35,0),"")</f>
        <v>0</v>
      </c>
      <c r="AE288" s="34">
        <f>IFERROR(VLOOKUP(B288,'[1]1-BASE'!D$1:DA$65536,36,0),"")</f>
        <v>0</v>
      </c>
      <c r="AF288" s="34">
        <f>IFERROR(VLOOKUP(B288,'[1]1-BASE'!D$1:DA$65536,37,0),"")</f>
        <v>0</v>
      </c>
      <c r="AG288" s="34">
        <f>IFERROR(VLOOKUP(B288,'[1]1-BASE'!D$1:DA$65536,38,0),"")</f>
        <v>0</v>
      </c>
      <c r="AH288" s="34">
        <f>IFERROR(VLOOKUP(B288,'[1]1-BASE'!D$1:DA$65536,39,0),"")</f>
        <v>0</v>
      </c>
      <c r="AI288" s="34">
        <f>IFERROR(VLOOKUP(B288,'[1]1-BASE'!D$1:DA$65536,40,0),"")</f>
        <v>0</v>
      </c>
      <c r="AJ288" s="34">
        <f>IFERROR(VLOOKUP(B288,'[1]1-BASE'!D$1:DA$65536,41,0),"")</f>
        <v>0</v>
      </c>
      <c r="AK288" s="34">
        <f>IFERROR(VLOOKUP(B288,'[1]1-BASE'!D$1:DA$65536,42,0),"")</f>
        <v>0</v>
      </c>
      <c r="AL288" s="34">
        <f>IFERROR(VLOOKUP(B288,'[1]1-BASE'!D$1:DA$65536,43,0),"")</f>
        <v>0</v>
      </c>
      <c r="AM288" s="34">
        <f>IFERROR(VLOOKUP(B288,'[1]1-BASE'!D$1:DA$65536,44,0),"")</f>
        <v>0</v>
      </c>
      <c r="AN288" s="34">
        <f>IFERROR(VLOOKUP(B288,'[1]1-BASE'!D$1:DA$65536,45,0),"")</f>
        <v>0</v>
      </c>
      <c r="AO288" s="34">
        <f>IFERROR(VLOOKUP(B288,'[1]1-BASE'!D$1:DA$65536,46,0),"")</f>
        <v>0</v>
      </c>
      <c r="AP288" s="34">
        <f>IFERROR(VLOOKUP(B288,'[1]1-BASE'!D$1:DA$65536,47,0),"")</f>
        <v>0</v>
      </c>
      <c r="AQ288" s="34">
        <f>IFERROR(VLOOKUP(B288,'[1]1-BASE'!D$1:DA$65536,48,0),"")</f>
        <v>0</v>
      </c>
      <c r="AR288" s="34">
        <f>IFERROR(VLOOKUP(B288,'[1]1-BASE'!D$1:DA$65536,49,0),"")</f>
        <v>0</v>
      </c>
      <c r="AS288" s="34">
        <f>IFERROR(VLOOKUP(B288,'[1]1-BASE'!D$1:DA$65536,50,0),"")</f>
        <v>0</v>
      </c>
      <c r="AT288" s="34">
        <f>IFERROR(VLOOKUP(B288,'[1]1-BASE'!D$1:DA$65536,51,0),"")</f>
        <v>0</v>
      </c>
      <c r="AU288" s="34">
        <f>IFERROR(VLOOKUP(B288,'[1]1-BASE'!D$1:DA$65536,52,0),"")</f>
        <v>0</v>
      </c>
      <c r="AV288" s="34">
        <f>IFERROR(VLOOKUP(B288,'[1]1-BASE'!D$1:DA$65536,53,0),"")</f>
        <v>0</v>
      </c>
      <c r="AW288" s="34">
        <f>IFERROR(VLOOKUP(B288,'[1]1-BASE'!D$1:DA$65536,54,0),"")</f>
        <v>0</v>
      </c>
      <c r="AX288" s="34">
        <f>IFERROR(VLOOKUP(B288,'[1]1-BASE'!D$1:DA$65536,55,0),"")</f>
        <v>0</v>
      </c>
      <c r="AY288" s="34">
        <f>IFERROR(VLOOKUP(B288,'[1]1-BASE'!D$1:DA$65536,87,0),"")</f>
        <v>0</v>
      </c>
      <c r="AZ288" s="34">
        <f>IFERROR(VLOOKUP(B288,'[1]1-BASE'!D$1:DA$65536,86,0),"")</f>
        <v>0</v>
      </c>
      <c r="BA288" s="34">
        <f>IFERROR(VLOOKUP(B288,'[1]1-BASE'!D$1:DA$65536,76,0),"")</f>
        <v>0</v>
      </c>
      <c r="BB288" s="34">
        <f>IFERROR(VLOOKUP(B288,'[1]1-BASE'!D$1:DA$65536,77,0),"")</f>
        <v>0</v>
      </c>
      <c r="BC288" s="34">
        <f>IFERROR(VLOOKUP(B288,'[1]1-BASE'!D$1:DA$65536,78,0),"")</f>
        <v>0</v>
      </c>
      <c r="BD288" s="34">
        <f>IFERROR(VLOOKUP(B288,'[1]1-BASE'!D$1:DA$65536,79,0),"")</f>
        <v>0</v>
      </c>
      <c r="BE288" s="34">
        <f>IFERROR(VLOOKUP(B288,'[1]1-BASE'!D$1:DA$65536,80,0),"")</f>
        <v>0</v>
      </c>
      <c r="BF288" s="34">
        <f>IFERROR(VLOOKUP(B288,'[1]1-BASE'!D$1:DA$65536,83,0),"")</f>
        <v>0</v>
      </c>
      <c r="BG288" s="34">
        <f>IFERROR(VLOOKUP(B288,'[1]1-BASE'!D$1:DA$65536,84,0),"")</f>
        <v>0</v>
      </c>
      <c r="BH288" s="34">
        <f>IFERROR(VLOOKUP(B288,'[1]1-BASE'!D$1:DA$65536,81,0),"")</f>
        <v>0</v>
      </c>
      <c r="BI288" s="34">
        <f>IFERROR(VLOOKUP(B288,'[1]1-BASE'!D$1:DA$65536,85,0),"")</f>
        <v>0</v>
      </c>
      <c r="BJ288" s="34">
        <f>IFERROR(VLOOKUP(B288,'[1]1-BASE'!D$1:DA$65536,56,0),"")</f>
        <v>0</v>
      </c>
      <c r="BK288" s="34">
        <f>IFERROR(VLOOKUP(B288,'[1]1-BASE'!D$1:DA$65536,58,0),"")</f>
        <v>0</v>
      </c>
      <c r="BL288" s="34">
        <f>IFERROR(VLOOKUP(B288,'[1]1-BASE'!D$1:DA$65536,59,0),"")</f>
        <v>0</v>
      </c>
      <c r="BM288" s="34">
        <f>IFERROR(VLOOKUP(B288,'[1]1-BASE'!D$1:DA$65536,61,0),"")</f>
        <v>0</v>
      </c>
      <c r="BN288" s="34">
        <f>IFERROR(VLOOKUP(B288,'[1]1-BASE'!D$1:DA$65536,63,0),"")</f>
        <v>0</v>
      </c>
      <c r="BO288" s="34">
        <f>IFERROR(VLOOKUP(B288,'[1]1-BASE'!D$1:DA$65536,65,0),"")</f>
        <v>0</v>
      </c>
      <c r="BP288" s="34">
        <f>IFERROR(VLOOKUP(B288,'[1]1-BASE'!D$1:DA$65536,57,0),"")</f>
        <v>0</v>
      </c>
      <c r="BQ288" s="34">
        <f>IFERROR(VLOOKUP(B288,'[1]1-BASE'!D$1:DA$65536,60,0),"")</f>
        <v>0</v>
      </c>
      <c r="BR288" s="34">
        <f>IFERROR(VLOOKUP(B288,'[1]1-BASE'!D$1:DA$65536,62,0),"")</f>
        <v>0</v>
      </c>
      <c r="BS288" s="34">
        <f>IFERROR(VLOOKUP(B288,'[1]1-BASE'!D$1:DA$65536,64,0),"")</f>
        <v>0</v>
      </c>
      <c r="BT288" s="34">
        <f>IFERROR(VLOOKUP(B288,'[1]1-BASE'!D$1:DA$65536,66,0),"")</f>
        <v>0</v>
      </c>
      <c r="BU288" s="34">
        <f>IFERROR(VLOOKUP(B288,'[1]1-BASE'!D$1:DA$65536,67,0),"")</f>
        <v>0</v>
      </c>
      <c r="BV288" s="34">
        <f>IFERROR(VLOOKUP(B288,'[1]1-BASE'!D$1:DA$65536,68,0),"")</f>
        <v>0</v>
      </c>
      <c r="BW288" s="34">
        <f>IFERROR(VLOOKUP(B288,'[1]1-BASE'!D$1:DA$65536,69,0),"")</f>
        <v>3</v>
      </c>
      <c r="BX288" s="34">
        <f>IFERROR(VLOOKUP(B288,'[1]1-BASE'!D$1:DA$65536,70,0),"")</f>
        <v>6</v>
      </c>
      <c r="BY288" s="34">
        <f>IFERROR(VLOOKUP(B288,'[1]1-BASE'!D$1:DA$65536,71,0),"")</f>
        <v>2</v>
      </c>
      <c r="BZ288" s="34">
        <f>IFERROR(VLOOKUP(B288,'[1]1-BASE'!D$1:DA$65536,72,0),"")</f>
        <v>1</v>
      </c>
      <c r="CA288" s="34">
        <f>IFERROR(VLOOKUP(B288,'[1]1-BASE'!D$1:DA$65536,73,0),"")</f>
        <v>0</v>
      </c>
      <c r="CB288" s="34">
        <f>IFERROR(VLOOKUP(B288,'[1]1-BASE'!D$1:DA$65536,74,0),"")</f>
        <v>0</v>
      </c>
      <c r="CC288" s="34">
        <f>IFERROR(VLOOKUP(B288,'[1]1-BASE'!D$1:DA$65536,75,0),"")</f>
        <v>0</v>
      </c>
      <c r="CD288" s="34">
        <f>IFERROR(VLOOKUP(B288,'[1]1-BASE'!D$1:DA$65536,82,0),"")</f>
        <v>0</v>
      </c>
    </row>
    <row r="289" spans="1:82" s="35" customFormat="1" ht="75" customHeight="1">
      <c r="A289" s="27"/>
      <c r="B289" s="28" t="s">
        <v>392</v>
      </c>
      <c r="C289" s="29" t="str">
        <f>IFERROR(VLOOKUP(B289,'[1]1-BASE'!D$1:CB$65536,2,0),"")</f>
        <v>304Q900</v>
      </c>
      <c r="D289" s="29" t="str">
        <f>IFERROR(VLOOKUP(B289,'[1]1-BASE'!D$1:CB$65536,3,0),"")</f>
        <v>GENOUET PANTS</v>
      </c>
      <c r="E289" s="29" t="str">
        <f>IFERROR(VLOOKUP(B289,'[1]1-BASE'!D$1:CB$65536,4,0),"")</f>
        <v>005</v>
      </c>
      <c r="F289" s="29" t="str">
        <f>IFERROR(VLOOKUP(B289,'[1]1-BASE'!D$1:CB$65536,5,0),"")</f>
        <v>BLACK</v>
      </c>
      <c r="G289" s="27" t="str">
        <f>IFERROR(VLOOKUP(B289,'[1]1-BASE'!D$1:CB$65536,15,0),"")</f>
        <v>ETE 2019</v>
      </c>
      <c r="H289" s="27" t="str">
        <f>IFERROR(VLOOKUP(B289,'[1]1-BASE'!D$1:CB$65536,17,0),"")</f>
        <v>MAN</v>
      </c>
      <c r="I289" s="30">
        <f>IFERROR(VLOOKUP(B289,'[1]1-BASE'!D$1:CB$65536,7,0),"")</f>
        <v>0</v>
      </c>
      <c r="J289" s="31">
        <f t="shared" si="8"/>
        <v>0</v>
      </c>
      <c r="K289" s="30">
        <f>IFERROR(VLOOKUP(B289,'[1]1-BASE'!D$1:CB$65536,8,0),"")</f>
        <v>0</v>
      </c>
      <c r="L289" s="31">
        <f t="shared" si="9"/>
        <v>0</v>
      </c>
      <c r="M289" s="29" t="str">
        <f>IFERROR(VLOOKUP(B289,'[1]1-BASE'!D$1:CB$65536,18,0),"")</f>
        <v>(vide)</v>
      </c>
      <c r="N289" s="32" t="str">
        <f>IFERROR(VLOOKUP(B289,'[1]1-BASE'!D$1:CB$65536,19,0),"")</f>
        <v>PCS</v>
      </c>
      <c r="O289" s="32">
        <f>IFERROR(VLOOKUP(B289,'[1]1-BASE'!D$1:CB$65536,20,0),"")</f>
        <v>251</v>
      </c>
      <c r="P289" s="33">
        <f>IFERROR(VLOOKUP(B289,'[1]1-BASE'!D$1:CB$65536,21,0),"")</f>
        <v>251</v>
      </c>
      <c r="Q289" s="34">
        <f>IFERROR(VLOOKUP(B289,'[1]1-BASE'!D$1:DA$65536,22,0),"")</f>
        <v>0</v>
      </c>
      <c r="R289" s="34">
        <f>IFERROR(VLOOKUP(B289,'[1]1-BASE'!D$1:DA$65536,23,0),"")</f>
        <v>0</v>
      </c>
      <c r="S289" s="34">
        <f>IFERROR(VLOOKUP(B289,'[1]1-BASE'!D$1:DA$65536,24,0),"")</f>
        <v>0</v>
      </c>
      <c r="T289" s="34">
        <f>IFERROR(VLOOKUP(B289,'[1]1-BASE'!D$1:DA$65536,25,0),"")</f>
        <v>0</v>
      </c>
      <c r="U289" s="34">
        <f>IFERROR(VLOOKUP(B289,'[1]1-BASE'!D$1:DA$65536,26,0),"")</f>
        <v>0</v>
      </c>
      <c r="V289" s="34">
        <f>IFERROR(VLOOKUP(B289,'[1]1-BASE'!D$1:DA$65536,27,0),"")</f>
        <v>0</v>
      </c>
      <c r="W289" s="34">
        <f>IFERROR(VLOOKUP(B289,'[1]1-BASE'!D$1:DA$65536,28,0),"")</f>
        <v>0</v>
      </c>
      <c r="X289" s="34">
        <f>IFERROR(VLOOKUP(B289,'[1]1-BASE'!D$1:DA$65536,29,0),"")</f>
        <v>0</v>
      </c>
      <c r="Y289" s="34">
        <f>IFERROR(VLOOKUP(B289,'[1]1-BASE'!D$1:DA$65536,30,0),"")</f>
        <v>0</v>
      </c>
      <c r="Z289" s="34">
        <f>IFERROR(VLOOKUP(B289,'[1]1-BASE'!D$1:DA$65536,31,0),"")</f>
        <v>0</v>
      </c>
      <c r="AA289" s="34">
        <f>IFERROR(VLOOKUP(B289,'[1]1-BASE'!D$1:DA$65536,32,0),"")</f>
        <v>0</v>
      </c>
      <c r="AB289" s="34">
        <f>IFERROR(VLOOKUP(B289,'[1]1-BASE'!D$1:DA$65536,33,0),"")</f>
        <v>0</v>
      </c>
      <c r="AC289" s="34">
        <f>IFERROR(VLOOKUP(B289,'[1]1-BASE'!D$1:DA$65536,34,0),"")</f>
        <v>0</v>
      </c>
      <c r="AD289" s="34">
        <f>IFERROR(VLOOKUP(B289,'[1]1-BASE'!D$1:DA$65536,35,0),"")</f>
        <v>0</v>
      </c>
      <c r="AE289" s="34">
        <f>IFERROR(VLOOKUP(B289,'[1]1-BASE'!D$1:DA$65536,36,0),"")</f>
        <v>0</v>
      </c>
      <c r="AF289" s="34">
        <f>IFERROR(VLOOKUP(B289,'[1]1-BASE'!D$1:DA$65536,37,0),"")</f>
        <v>0</v>
      </c>
      <c r="AG289" s="34">
        <f>IFERROR(VLOOKUP(B289,'[1]1-BASE'!D$1:DA$65536,38,0),"")</f>
        <v>0</v>
      </c>
      <c r="AH289" s="34">
        <f>IFERROR(VLOOKUP(B289,'[1]1-BASE'!D$1:DA$65536,39,0),"")</f>
        <v>0</v>
      </c>
      <c r="AI289" s="34">
        <f>IFERROR(VLOOKUP(B289,'[1]1-BASE'!D$1:DA$65536,40,0),"")</f>
        <v>0</v>
      </c>
      <c r="AJ289" s="34">
        <f>IFERROR(VLOOKUP(B289,'[1]1-BASE'!D$1:DA$65536,41,0),"")</f>
        <v>0</v>
      </c>
      <c r="AK289" s="34">
        <f>IFERROR(VLOOKUP(B289,'[1]1-BASE'!D$1:DA$65536,42,0),"")</f>
        <v>0</v>
      </c>
      <c r="AL289" s="34">
        <f>IFERROR(VLOOKUP(B289,'[1]1-BASE'!D$1:DA$65536,43,0),"")</f>
        <v>0</v>
      </c>
      <c r="AM289" s="34">
        <f>IFERROR(VLOOKUP(B289,'[1]1-BASE'!D$1:DA$65536,44,0),"")</f>
        <v>0</v>
      </c>
      <c r="AN289" s="34">
        <f>IFERROR(VLOOKUP(B289,'[1]1-BASE'!D$1:DA$65536,45,0),"")</f>
        <v>0</v>
      </c>
      <c r="AO289" s="34">
        <f>IFERROR(VLOOKUP(B289,'[1]1-BASE'!D$1:DA$65536,46,0),"")</f>
        <v>0</v>
      </c>
      <c r="AP289" s="34">
        <f>IFERROR(VLOOKUP(B289,'[1]1-BASE'!D$1:DA$65536,47,0),"")</f>
        <v>0</v>
      </c>
      <c r="AQ289" s="34">
        <f>IFERROR(VLOOKUP(B289,'[1]1-BASE'!D$1:DA$65536,48,0),"")</f>
        <v>0</v>
      </c>
      <c r="AR289" s="34">
        <f>IFERROR(VLOOKUP(B289,'[1]1-BASE'!D$1:DA$65536,49,0),"")</f>
        <v>0</v>
      </c>
      <c r="AS289" s="34">
        <f>IFERROR(VLOOKUP(B289,'[1]1-BASE'!D$1:DA$65536,50,0),"")</f>
        <v>0</v>
      </c>
      <c r="AT289" s="34">
        <f>IFERROR(VLOOKUP(B289,'[1]1-BASE'!D$1:DA$65536,51,0),"")</f>
        <v>0</v>
      </c>
      <c r="AU289" s="34">
        <f>IFERROR(VLOOKUP(B289,'[1]1-BASE'!D$1:DA$65536,52,0),"")</f>
        <v>0</v>
      </c>
      <c r="AV289" s="34">
        <f>IFERROR(VLOOKUP(B289,'[1]1-BASE'!D$1:DA$65536,53,0),"")</f>
        <v>0</v>
      </c>
      <c r="AW289" s="34">
        <f>IFERROR(VLOOKUP(B289,'[1]1-BASE'!D$1:DA$65536,54,0),"")</f>
        <v>0</v>
      </c>
      <c r="AX289" s="34">
        <f>IFERROR(VLOOKUP(B289,'[1]1-BASE'!D$1:DA$65536,55,0),"")</f>
        <v>0</v>
      </c>
      <c r="AY289" s="34">
        <f>IFERROR(VLOOKUP(B289,'[1]1-BASE'!D$1:DA$65536,87,0),"")</f>
        <v>0</v>
      </c>
      <c r="AZ289" s="34">
        <f>IFERROR(VLOOKUP(B289,'[1]1-BASE'!D$1:DA$65536,86,0),"")</f>
        <v>0</v>
      </c>
      <c r="BA289" s="34">
        <f>IFERROR(VLOOKUP(B289,'[1]1-BASE'!D$1:DA$65536,76,0),"")</f>
        <v>0</v>
      </c>
      <c r="BB289" s="34">
        <f>IFERROR(VLOOKUP(B289,'[1]1-BASE'!D$1:DA$65536,77,0),"")</f>
        <v>0</v>
      </c>
      <c r="BC289" s="34">
        <f>IFERROR(VLOOKUP(B289,'[1]1-BASE'!D$1:DA$65536,78,0),"")</f>
        <v>0</v>
      </c>
      <c r="BD289" s="34">
        <f>IFERROR(VLOOKUP(B289,'[1]1-BASE'!D$1:DA$65536,79,0),"")</f>
        <v>0</v>
      </c>
      <c r="BE289" s="34">
        <f>IFERROR(VLOOKUP(B289,'[1]1-BASE'!D$1:DA$65536,80,0),"")</f>
        <v>0</v>
      </c>
      <c r="BF289" s="34">
        <f>IFERROR(VLOOKUP(B289,'[1]1-BASE'!D$1:DA$65536,83,0),"")</f>
        <v>0</v>
      </c>
      <c r="BG289" s="34">
        <f>IFERROR(VLOOKUP(B289,'[1]1-BASE'!D$1:DA$65536,84,0),"")</f>
        <v>0</v>
      </c>
      <c r="BH289" s="34">
        <f>IFERROR(VLOOKUP(B289,'[1]1-BASE'!D$1:DA$65536,81,0),"")</f>
        <v>0</v>
      </c>
      <c r="BI289" s="34">
        <f>IFERROR(VLOOKUP(B289,'[1]1-BASE'!D$1:DA$65536,85,0),"")</f>
        <v>0</v>
      </c>
      <c r="BJ289" s="34">
        <f>IFERROR(VLOOKUP(B289,'[1]1-BASE'!D$1:DA$65536,56,0),"")</f>
        <v>0</v>
      </c>
      <c r="BK289" s="34">
        <f>IFERROR(VLOOKUP(B289,'[1]1-BASE'!D$1:DA$65536,58,0),"")</f>
        <v>0</v>
      </c>
      <c r="BL289" s="34">
        <f>IFERROR(VLOOKUP(B289,'[1]1-BASE'!D$1:DA$65536,59,0),"")</f>
        <v>0</v>
      </c>
      <c r="BM289" s="34">
        <f>IFERROR(VLOOKUP(B289,'[1]1-BASE'!D$1:DA$65536,61,0),"")</f>
        <v>0</v>
      </c>
      <c r="BN289" s="34">
        <f>IFERROR(VLOOKUP(B289,'[1]1-BASE'!D$1:DA$65536,63,0),"")</f>
        <v>0</v>
      </c>
      <c r="BO289" s="34">
        <f>IFERROR(VLOOKUP(B289,'[1]1-BASE'!D$1:DA$65536,65,0),"")</f>
        <v>0</v>
      </c>
      <c r="BP289" s="34">
        <f>IFERROR(VLOOKUP(B289,'[1]1-BASE'!D$1:DA$65536,57,0),"")</f>
        <v>0</v>
      </c>
      <c r="BQ289" s="34">
        <f>IFERROR(VLOOKUP(B289,'[1]1-BASE'!D$1:DA$65536,60,0),"")</f>
        <v>0</v>
      </c>
      <c r="BR289" s="34">
        <f>IFERROR(VLOOKUP(B289,'[1]1-BASE'!D$1:DA$65536,62,0),"")</f>
        <v>0</v>
      </c>
      <c r="BS289" s="34">
        <f>IFERROR(VLOOKUP(B289,'[1]1-BASE'!D$1:DA$65536,64,0),"")</f>
        <v>0</v>
      </c>
      <c r="BT289" s="34">
        <f>IFERROR(VLOOKUP(B289,'[1]1-BASE'!D$1:DA$65536,66,0),"")</f>
        <v>0</v>
      </c>
      <c r="BU289" s="34">
        <f>IFERROR(VLOOKUP(B289,'[1]1-BASE'!D$1:DA$65536,67,0),"")</f>
        <v>0</v>
      </c>
      <c r="BV289" s="34">
        <f>IFERROR(VLOOKUP(B289,'[1]1-BASE'!D$1:DA$65536,68,0),"")</f>
        <v>0</v>
      </c>
      <c r="BW289" s="34">
        <f>IFERROR(VLOOKUP(B289,'[1]1-BASE'!D$1:DA$65536,69,0),"")</f>
        <v>21</v>
      </c>
      <c r="BX289" s="34">
        <f>IFERROR(VLOOKUP(B289,'[1]1-BASE'!D$1:DA$65536,70,0),"")</f>
        <v>33</v>
      </c>
      <c r="BY289" s="34">
        <f>IFERROR(VLOOKUP(B289,'[1]1-BASE'!D$1:DA$65536,71,0),"")</f>
        <v>85</v>
      </c>
      <c r="BZ289" s="34">
        <f>IFERROR(VLOOKUP(B289,'[1]1-BASE'!D$1:DA$65536,72,0),"")</f>
        <v>50</v>
      </c>
      <c r="CA289" s="34">
        <f>IFERROR(VLOOKUP(B289,'[1]1-BASE'!D$1:DA$65536,73,0),"")</f>
        <v>47</v>
      </c>
      <c r="CB289" s="34">
        <f>IFERROR(VLOOKUP(B289,'[1]1-BASE'!D$1:DA$65536,74,0),"")</f>
        <v>15</v>
      </c>
      <c r="CC289" s="34">
        <f>IFERROR(VLOOKUP(B289,'[1]1-BASE'!D$1:DA$65536,75,0),"")</f>
        <v>0</v>
      </c>
      <c r="CD289" s="34">
        <f>IFERROR(VLOOKUP(B289,'[1]1-BASE'!D$1:DA$65536,82,0),"")</f>
        <v>0</v>
      </c>
    </row>
    <row r="290" spans="1:82" s="35" customFormat="1" ht="75" customHeight="1">
      <c r="A290" s="27"/>
      <c r="B290" s="28" t="s">
        <v>393</v>
      </c>
      <c r="C290" s="29" t="str">
        <f>IFERROR(VLOOKUP(B290,'[1]1-BASE'!D$1:CB$65536,2,0),"")</f>
        <v>304QF00</v>
      </c>
      <c r="D290" s="29" t="str">
        <f>IFERROR(VLOOKUP(B290,'[1]1-BASE'!D$1:CB$65536,3,0),"")</f>
        <v>BORELI</v>
      </c>
      <c r="E290" s="29" t="str">
        <f>IFERROR(VLOOKUP(B290,'[1]1-BASE'!D$1:CB$65536,4,0),"")</f>
        <v>926</v>
      </c>
      <c r="F290" s="29" t="str">
        <f>IFERROR(VLOOKUP(B290,'[1]1-BASE'!D$1:CB$65536,5,0),"")</f>
        <v>GREY COLD MEL/BLUE NAVY</v>
      </c>
      <c r="G290" s="27" t="str">
        <f>IFERROR(VLOOKUP(B290,'[1]1-BASE'!D$1:CB$65536,15,0),"")</f>
        <v>HIVER 2019</v>
      </c>
      <c r="H290" s="27" t="str">
        <f>IFERROR(VLOOKUP(B290,'[1]1-BASE'!D$1:CB$65536,17,0),"")</f>
        <v>BOY</v>
      </c>
      <c r="I290" s="30">
        <f>IFERROR(VLOOKUP(B290,'[1]1-BASE'!D$1:CB$65536,7,0),"")</f>
        <v>35</v>
      </c>
      <c r="J290" s="31">
        <f t="shared" si="8"/>
        <v>17.5</v>
      </c>
      <c r="K290" s="30">
        <f>IFERROR(VLOOKUP(B290,'[1]1-BASE'!D$1:CB$65536,8,0),"")</f>
        <v>0</v>
      </c>
      <c r="L290" s="31">
        <f t="shared" si="9"/>
        <v>0</v>
      </c>
      <c r="M290" s="29" t="str">
        <f>IFERROR(VLOOKUP(B290,'[1]1-BASE'!D$1:CB$65536,18,0),"")</f>
        <v>10Y-3|12Y-2|14Y-1|4Y-2|6Y-3|8Y-3</v>
      </c>
      <c r="N290" s="32" t="str">
        <f>IFERROR(VLOOKUP(B290,'[1]1-BASE'!D$1:CB$65536,19,0),"")</f>
        <v>C14K</v>
      </c>
      <c r="O290" s="32">
        <f>IFERROR(VLOOKUP(B290,'[1]1-BASE'!D$1:CB$65536,20,0),"")</f>
        <v>238</v>
      </c>
      <c r="P290" s="33">
        <f>IFERROR(VLOOKUP(B290,'[1]1-BASE'!D$1:CB$65536,21,0),"")</f>
        <v>17</v>
      </c>
      <c r="Q290" s="34">
        <f>IFERROR(VLOOKUP(B290,'[1]1-BASE'!D$1:DA$65536,22,0),"")</f>
        <v>0</v>
      </c>
      <c r="R290" s="34">
        <f>IFERROR(VLOOKUP(B290,'[1]1-BASE'!D$1:DA$65536,23,0),"")</f>
        <v>0</v>
      </c>
      <c r="S290" s="34">
        <f>IFERROR(VLOOKUP(B290,'[1]1-BASE'!D$1:DA$65536,24,0),"")</f>
        <v>0</v>
      </c>
      <c r="T290" s="34">
        <f>IFERROR(VLOOKUP(B290,'[1]1-BASE'!D$1:DA$65536,25,0),"")</f>
        <v>0</v>
      </c>
      <c r="U290" s="34">
        <f>IFERROR(VLOOKUP(B290,'[1]1-BASE'!D$1:DA$65536,26,0),"")</f>
        <v>0</v>
      </c>
      <c r="V290" s="34">
        <f>IFERROR(VLOOKUP(B290,'[1]1-BASE'!D$1:DA$65536,27,0),"")</f>
        <v>0</v>
      </c>
      <c r="W290" s="34">
        <f>IFERROR(VLOOKUP(B290,'[1]1-BASE'!D$1:DA$65536,28,0),"")</f>
        <v>0</v>
      </c>
      <c r="X290" s="34">
        <f>IFERROR(VLOOKUP(B290,'[1]1-BASE'!D$1:DA$65536,29,0),"")</f>
        <v>0</v>
      </c>
      <c r="Y290" s="34">
        <f>IFERROR(VLOOKUP(B290,'[1]1-BASE'!D$1:DA$65536,30,0),"")</f>
        <v>0</v>
      </c>
      <c r="Z290" s="34">
        <f>IFERROR(VLOOKUP(B290,'[1]1-BASE'!D$1:DA$65536,31,0),"")</f>
        <v>0</v>
      </c>
      <c r="AA290" s="34">
        <f>IFERROR(VLOOKUP(B290,'[1]1-BASE'!D$1:DA$65536,32,0),"")</f>
        <v>0</v>
      </c>
      <c r="AB290" s="34">
        <f>IFERROR(VLOOKUP(B290,'[1]1-BASE'!D$1:DA$65536,33,0),"")</f>
        <v>0</v>
      </c>
      <c r="AC290" s="34">
        <f>IFERROR(VLOOKUP(B290,'[1]1-BASE'!D$1:DA$65536,34,0),"")</f>
        <v>0</v>
      </c>
      <c r="AD290" s="34">
        <f>IFERROR(VLOOKUP(B290,'[1]1-BASE'!D$1:DA$65536,35,0),"")</f>
        <v>0</v>
      </c>
      <c r="AE290" s="34">
        <f>IFERROR(VLOOKUP(B290,'[1]1-BASE'!D$1:DA$65536,36,0),"")</f>
        <v>0</v>
      </c>
      <c r="AF290" s="34">
        <f>IFERROR(VLOOKUP(B290,'[1]1-BASE'!D$1:DA$65536,37,0),"")</f>
        <v>0</v>
      </c>
      <c r="AG290" s="34">
        <f>IFERROR(VLOOKUP(B290,'[1]1-BASE'!D$1:DA$65536,38,0),"")</f>
        <v>0</v>
      </c>
      <c r="AH290" s="34">
        <f>IFERROR(VLOOKUP(B290,'[1]1-BASE'!D$1:DA$65536,39,0),"")</f>
        <v>0</v>
      </c>
      <c r="AI290" s="34">
        <f>IFERROR(VLOOKUP(B290,'[1]1-BASE'!D$1:DA$65536,40,0),"")</f>
        <v>0</v>
      </c>
      <c r="AJ290" s="34">
        <f>IFERROR(VLOOKUP(B290,'[1]1-BASE'!D$1:DA$65536,41,0),"")</f>
        <v>0</v>
      </c>
      <c r="AK290" s="34">
        <f>IFERROR(VLOOKUP(B290,'[1]1-BASE'!D$1:DA$65536,42,0),"")</f>
        <v>0</v>
      </c>
      <c r="AL290" s="34">
        <f>IFERROR(VLOOKUP(B290,'[1]1-BASE'!D$1:DA$65536,43,0),"")</f>
        <v>0</v>
      </c>
      <c r="AM290" s="34">
        <f>IFERROR(VLOOKUP(B290,'[1]1-BASE'!D$1:DA$65536,44,0),"")</f>
        <v>0</v>
      </c>
      <c r="AN290" s="34">
        <f>IFERROR(VLOOKUP(B290,'[1]1-BASE'!D$1:DA$65536,45,0),"")</f>
        <v>0</v>
      </c>
      <c r="AO290" s="34">
        <f>IFERROR(VLOOKUP(B290,'[1]1-BASE'!D$1:DA$65536,46,0),"")</f>
        <v>0</v>
      </c>
      <c r="AP290" s="34">
        <f>IFERROR(VLOOKUP(B290,'[1]1-BASE'!D$1:DA$65536,47,0),"")</f>
        <v>0</v>
      </c>
      <c r="AQ290" s="34">
        <f>IFERROR(VLOOKUP(B290,'[1]1-BASE'!D$1:DA$65536,48,0),"")</f>
        <v>0</v>
      </c>
      <c r="AR290" s="34">
        <f>IFERROR(VLOOKUP(B290,'[1]1-BASE'!D$1:DA$65536,49,0),"")</f>
        <v>0</v>
      </c>
      <c r="AS290" s="34">
        <f>IFERROR(VLOOKUP(B290,'[1]1-BASE'!D$1:DA$65536,50,0),"")</f>
        <v>0</v>
      </c>
      <c r="AT290" s="34">
        <f>IFERROR(VLOOKUP(B290,'[1]1-BASE'!D$1:DA$65536,51,0),"")</f>
        <v>0</v>
      </c>
      <c r="AU290" s="34">
        <f>IFERROR(VLOOKUP(B290,'[1]1-BASE'!D$1:DA$65536,52,0),"")</f>
        <v>0</v>
      </c>
      <c r="AV290" s="34">
        <f>IFERROR(VLOOKUP(B290,'[1]1-BASE'!D$1:DA$65536,53,0),"")</f>
        <v>0</v>
      </c>
      <c r="AW290" s="34">
        <f>IFERROR(VLOOKUP(B290,'[1]1-BASE'!D$1:DA$65536,54,0),"")</f>
        <v>0</v>
      </c>
      <c r="AX290" s="34">
        <f>IFERROR(VLOOKUP(B290,'[1]1-BASE'!D$1:DA$65536,55,0),"")</f>
        <v>0</v>
      </c>
      <c r="AY290" s="34">
        <f>IFERROR(VLOOKUP(B290,'[1]1-BASE'!D$1:DA$65536,87,0),"")</f>
        <v>0</v>
      </c>
      <c r="AZ290" s="34">
        <f>IFERROR(VLOOKUP(B290,'[1]1-BASE'!D$1:DA$65536,86,0),"")</f>
        <v>0</v>
      </c>
      <c r="BA290" s="34">
        <f>IFERROR(VLOOKUP(B290,'[1]1-BASE'!D$1:DA$65536,76,0),"")</f>
        <v>0</v>
      </c>
      <c r="BB290" s="34">
        <f>IFERROR(VLOOKUP(B290,'[1]1-BASE'!D$1:DA$65536,77,0),"")</f>
        <v>0</v>
      </c>
      <c r="BC290" s="34">
        <f>IFERROR(VLOOKUP(B290,'[1]1-BASE'!D$1:DA$65536,78,0),"")</f>
        <v>0</v>
      </c>
      <c r="BD290" s="34">
        <f>IFERROR(VLOOKUP(B290,'[1]1-BASE'!D$1:DA$65536,79,0),"")</f>
        <v>0</v>
      </c>
      <c r="BE290" s="34">
        <f>IFERROR(VLOOKUP(B290,'[1]1-BASE'!D$1:DA$65536,80,0),"")</f>
        <v>0</v>
      </c>
      <c r="BF290" s="34">
        <f>IFERROR(VLOOKUP(B290,'[1]1-BASE'!D$1:DA$65536,83,0),"")</f>
        <v>0</v>
      </c>
      <c r="BG290" s="34">
        <f>IFERROR(VLOOKUP(B290,'[1]1-BASE'!D$1:DA$65536,84,0),"")</f>
        <v>0</v>
      </c>
      <c r="BH290" s="34">
        <f>IFERROR(VLOOKUP(B290,'[1]1-BASE'!D$1:DA$65536,81,0),"")</f>
        <v>0</v>
      </c>
      <c r="BI290" s="34">
        <f>IFERROR(VLOOKUP(B290,'[1]1-BASE'!D$1:DA$65536,85,0),"")</f>
        <v>0</v>
      </c>
      <c r="BJ290" s="34">
        <f>IFERROR(VLOOKUP(B290,'[1]1-BASE'!D$1:DA$65536,56,0),"")</f>
        <v>0</v>
      </c>
      <c r="BK290" s="34">
        <f>IFERROR(VLOOKUP(B290,'[1]1-BASE'!D$1:DA$65536,58,0),"")</f>
        <v>0</v>
      </c>
      <c r="BL290" s="34">
        <f>IFERROR(VLOOKUP(B290,'[1]1-BASE'!D$1:DA$65536,59,0),"")</f>
        <v>0</v>
      </c>
      <c r="BM290" s="34">
        <f>IFERROR(VLOOKUP(B290,'[1]1-BASE'!D$1:DA$65536,61,0),"")</f>
        <v>0</v>
      </c>
      <c r="BN290" s="34">
        <f>IFERROR(VLOOKUP(B290,'[1]1-BASE'!D$1:DA$65536,63,0),"")</f>
        <v>0</v>
      </c>
      <c r="BO290" s="34">
        <f>IFERROR(VLOOKUP(B290,'[1]1-BASE'!D$1:DA$65536,65,0),"")</f>
        <v>0</v>
      </c>
      <c r="BP290" s="34">
        <f>IFERROR(VLOOKUP(B290,'[1]1-BASE'!D$1:DA$65536,57,0),"")</f>
        <v>0</v>
      </c>
      <c r="BQ290" s="34">
        <f>IFERROR(VLOOKUP(B290,'[1]1-BASE'!D$1:DA$65536,60,0),"")</f>
        <v>0</v>
      </c>
      <c r="BR290" s="34">
        <f>IFERROR(VLOOKUP(B290,'[1]1-BASE'!D$1:DA$65536,62,0),"")</f>
        <v>0</v>
      </c>
      <c r="BS290" s="34">
        <f>IFERROR(VLOOKUP(B290,'[1]1-BASE'!D$1:DA$65536,64,0),"")</f>
        <v>0</v>
      </c>
      <c r="BT290" s="34">
        <f>IFERROR(VLOOKUP(B290,'[1]1-BASE'!D$1:DA$65536,66,0),"")</f>
        <v>0</v>
      </c>
      <c r="BU290" s="34">
        <f>IFERROR(VLOOKUP(B290,'[1]1-BASE'!D$1:DA$65536,67,0),"")</f>
        <v>0</v>
      </c>
      <c r="BV290" s="34">
        <f>IFERROR(VLOOKUP(B290,'[1]1-BASE'!D$1:DA$65536,68,0),"")</f>
        <v>0</v>
      </c>
      <c r="BW290" s="34">
        <f>IFERROR(VLOOKUP(B290,'[1]1-BASE'!D$1:DA$65536,69,0),"")</f>
        <v>0</v>
      </c>
      <c r="BX290" s="34">
        <f>IFERROR(VLOOKUP(B290,'[1]1-BASE'!D$1:DA$65536,70,0),"")</f>
        <v>0</v>
      </c>
      <c r="BY290" s="34">
        <f>IFERROR(VLOOKUP(B290,'[1]1-BASE'!D$1:DA$65536,71,0),"")</f>
        <v>0</v>
      </c>
      <c r="BZ290" s="34">
        <f>IFERROR(VLOOKUP(B290,'[1]1-BASE'!D$1:DA$65536,72,0),"")</f>
        <v>0</v>
      </c>
      <c r="CA290" s="34">
        <f>IFERROR(VLOOKUP(B290,'[1]1-BASE'!D$1:DA$65536,73,0),"")</f>
        <v>0</v>
      </c>
      <c r="CB290" s="34">
        <f>IFERROR(VLOOKUP(B290,'[1]1-BASE'!D$1:DA$65536,74,0),"")</f>
        <v>0</v>
      </c>
      <c r="CC290" s="34">
        <f>IFERROR(VLOOKUP(B290,'[1]1-BASE'!D$1:DA$65536,75,0),"")</f>
        <v>0</v>
      </c>
      <c r="CD290" s="34">
        <f>IFERROR(VLOOKUP(B290,'[1]1-BASE'!D$1:DA$65536,82,0),"")</f>
        <v>17</v>
      </c>
    </row>
    <row r="291" spans="1:82" s="35" customFormat="1" ht="75" customHeight="1">
      <c r="A291" s="27"/>
      <c r="B291" s="28" t="s">
        <v>394</v>
      </c>
      <c r="C291" s="29" t="str">
        <f>IFERROR(VLOOKUP(B291,'[1]1-BASE'!D$1:CB$65536,2,0),"")</f>
        <v>304QF00</v>
      </c>
      <c r="D291" s="29" t="str">
        <f>IFERROR(VLOOKUP(B291,'[1]1-BASE'!D$1:CB$65536,3,0),"")</f>
        <v>BORELI</v>
      </c>
      <c r="E291" s="29" t="str">
        <f>IFERROR(VLOOKUP(B291,'[1]1-BASE'!D$1:CB$65536,4,0),"")</f>
        <v>926</v>
      </c>
      <c r="F291" s="29" t="str">
        <f>IFERROR(VLOOKUP(B291,'[1]1-BASE'!D$1:CB$65536,5,0),"")</f>
        <v>GREY COLD MEL/BLUE NAVY</v>
      </c>
      <c r="G291" s="27" t="str">
        <f>IFERROR(VLOOKUP(B291,'[1]1-BASE'!D$1:CB$65536,15,0),"")</f>
        <v>HIVER 2019</v>
      </c>
      <c r="H291" s="27" t="str">
        <f>IFERROR(VLOOKUP(B291,'[1]1-BASE'!D$1:CB$65536,17,0),"")</f>
        <v>BOY</v>
      </c>
      <c r="I291" s="30">
        <f>IFERROR(VLOOKUP(B291,'[1]1-BASE'!D$1:CB$65536,7,0),"")</f>
        <v>0</v>
      </c>
      <c r="J291" s="31">
        <f t="shared" si="8"/>
        <v>0</v>
      </c>
      <c r="K291" s="30">
        <f>IFERROR(VLOOKUP(B291,'[1]1-BASE'!D$1:CB$65536,8,0),"")</f>
        <v>35</v>
      </c>
      <c r="L291" s="31">
        <f t="shared" si="9"/>
        <v>17.5</v>
      </c>
      <c r="M291" s="29" t="str">
        <f>IFERROR(VLOOKUP(B291,'[1]1-BASE'!D$1:CB$65536,18,0),"")</f>
        <v>(vide)</v>
      </c>
      <c r="N291" s="32" t="str">
        <f>IFERROR(VLOOKUP(B291,'[1]1-BASE'!D$1:CB$65536,19,0),"")</f>
        <v>PCS</v>
      </c>
      <c r="O291" s="32">
        <f>IFERROR(VLOOKUP(B291,'[1]1-BASE'!D$1:CB$65536,20,0),"")</f>
        <v>46</v>
      </c>
      <c r="P291" s="33">
        <f>IFERROR(VLOOKUP(B291,'[1]1-BASE'!D$1:CB$65536,21,0),"")</f>
        <v>46</v>
      </c>
      <c r="Q291" s="34">
        <f>IFERROR(VLOOKUP(B291,'[1]1-BASE'!D$1:DA$65536,22,0),"")</f>
        <v>0</v>
      </c>
      <c r="R291" s="34">
        <f>IFERROR(VLOOKUP(B291,'[1]1-BASE'!D$1:DA$65536,23,0),"")</f>
        <v>0</v>
      </c>
      <c r="S291" s="34">
        <f>IFERROR(VLOOKUP(B291,'[1]1-BASE'!D$1:DA$65536,24,0),"")</f>
        <v>0</v>
      </c>
      <c r="T291" s="34">
        <f>IFERROR(VLOOKUP(B291,'[1]1-BASE'!D$1:DA$65536,25,0),"")</f>
        <v>0</v>
      </c>
      <c r="U291" s="34">
        <f>IFERROR(VLOOKUP(B291,'[1]1-BASE'!D$1:DA$65536,26,0),"")</f>
        <v>0</v>
      </c>
      <c r="V291" s="34">
        <f>IFERROR(VLOOKUP(B291,'[1]1-BASE'!D$1:DA$65536,27,0),"")</f>
        <v>0</v>
      </c>
      <c r="W291" s="34">
        <f>IFERROR(VLOOKUP(B291,'[1]1-BASE'!D$1:DA$65536,28,0),"")</f>
        <v>0</v>
      </c>
      <c r="X291" s="34">
        <f>IFERROR(VLOOKUP(B291,'[1]1-BASE'!D$1:DA$65536,29,0),"")</f>
        <v>0</v>
      </c>
      <c r="Y291" s="34">
        <f>IFERROR(VLOOKUP(B291,'[1]1-BASE'!D$1:DA$65536,30,0),"")</f>
        <v>0</v>
      </c>
      <c r="Z291" s="34">
        <f>IFERROR(VLOOKUP(B291,'[1]1-BASE'!D$1:DA$65536,31,0),"")</f>
        <v>0</v>
      </c>
      <c r="AA291" s="34">
        <f>IFERROR(VLOOKUP(B291,'[1]1-BASE'!D$1:DA$65536,32,0),"")</f>
        <v>0</v>
      </c>
      <c r="AB291" s="34">
        <f>IFERROR(VLOOKUP(B291,'[1]1-BASE'!D$1:DA$65536,33,0),"")</f>
        <v>0</v>
      </c>
      <c r="AC291" s="34">
        <f>IFERROR(VLOOKUP(B291,'[1]1-BASE'!D$1:DA$65536,34,0),"")</f>
        <v>0</v>
      </c>
      <c r="AD291" s="34">
        <f>IFERROR(VLOOKUP(B291,'[1]1-BASE'!D$1:DA$65536,35,0),"")</f>
        <v>0</v>
      </c>
      <c r="AE291" s="34">
        <f>IFERROR(VLOOKUP(B291,'[1]1-BASE'!D$1:DA$65536,36,0),"")</f>
        <v>0</v>
      </c>
      <c r="AF291" s="34">
        <f>IFERROR(VLOOKUP(B291,'[1]1-BASE'!D$1:DA$65536,37,0),"")</f>
        <v>0</v>
      </c>
      <c r="AG291" s="34">
        <f>IFERROR(VLOOKUP(B291,'[1]1-BASE'!D$1:DA$65536,38,0),"")</f>
        <v>0</v>
      </c>
      <c r="AH291" s="34">
        <f>IFERROR(VLOOKUP(B291,'[1]1-BASE'!D$1:DA$65536,39,0),"")</f>
        <v>0</v>
      </c>
      <c r="AI291" s="34">
        <f>IFERROR(VLOOKUP(B291,'[1]1-BASE'!D$1:DA$65536,40,0),"")</f>
        <v>0</v>
      </c>
      <c r="AJ291" s="34">
        <f>IFERROR(VLOOKUP(B291,'[1]1-BASE'!D$1:DA$65536,41,0),"")</f>
        <v>0</v>
      </c>
      <c r="AK291" s="34">
        <f>IFERROR(VLOOKUP(B291,'[1]1-BASE'!D$1:DA$65536,42,0),"")</f>
        <v>0</v>
      </c>
      <c r="AL291" s="34">
        <f>IFERROR(VLOOKUP(B291,'[1]1-BASE'!D$1:DA$65536,43,0),"")</f>
        <v>0</v>
      </c>
      <c r="AM291" s="34">
        <f>IFERROR(VLOOKUP(B291,'[1]1-BASE'!D$1:DA$65536,44,0),"")</f>
        <v>0</v>
      </c>
      <c r="AN291" s="34">
        <f>IFERROR(VLOOKUP(B291,'[1]1-BASE'!D$1:DA$65536,45,0),"")</f>
        <v>0</v>
      </c>
      <c r="AO291" s="34">
        <f>IFERROR(VLOOKUP(B291,'[1]1-BASE'!D$1:DA$65536,46,0),"")</f>
        <v>0</v>
      </c>
      <c r="AP291" s="34">
        <f>IFERROR(VLOOKUP(B291,'[1]1-BASE'!D$1:DA$65536,47,0),"")</f>
        <v>0</v>
      </c>
      <c r="AQ291" s="34">
        <f>IFERROR(VLOOKUP(B291,'[1]1-BASE'!D$1:DA$65536,48,0),"")</f>
        <v>0</v>
      </c>
      <c r="AR291" s="34">
        <f>IFERROR(VLOOKUP(B291,'[1]1-BASE'!D$1:DA$65536,49,0),"")</f>
        <v>0</v>
      </c>
      <c r="AS291" s="34">
        <f>IFERROR(VLOOKUP(B291,'[1]1-BASE'!D$1:DA$65536,50,0),"")</f>
        <v>0</v>
      </c>
      <c r="AT291" s="34">
        <f>IFERROR(VLOOKUP(B291,'[1]1-BASE'!D$1:DA$65536,51,0),"")</f>
        <v>0</v>
      </c>
      <c r="AU291" s="34">
        <f>IFERROR(VLOOKUP(B291,'[1]1-BASE'!D$1:DA$65536,52,0),"")</f>
        <v>0</v>
      </c>
      <c r="AV291" s="34">
        <f>IFERROR(VLOOKUP(B291,'[1]1-BASE'!D$1:DA$65536,53,0),"")</f>
        <v>0</v>
      </c>
      <c r="AW291" s="34">
        <f>IFERROR(VLOOKUP(B291,'[1]1-BASE'!D$1:DA$65536,54,0),"")</f>
        <v>0</v>
      </c>
      <c r="AX291" s="34">
        <f>IFERROR(VLOOKUP(B291,'[1]1-BASE'!D$1:DA$65536,55,0),"")</f>
        <v>0</v>
      </c>
      <c r="AY291" s="34">
        <f>IFERROR(VLOOKUP(B291,'[1]1-BASE'!D$1:DA$65536,87,0),"")</f>
        <v>0</v>
      </c>
      <c r="AZ291" s="34">
        <f>IFERROR(VLOOKUP(B291,'[1]1-BASE'!D$1:DA$65536,86,0),"")</f>
        <v>0</v>
      </c>
      <c r="BA291" s="34">
        <f>IFERROR(VLOOKUP(B291,'[1]1-BASE'!D$1:DA$65536,76,0),"")</f>
        <v>0</v>
      </c>
      <c r="BB291" s="34">
        <f>IFERROR(VLOOKUP(B291,'[1]1-BASE'!D$1:DA$65536,77,0),"")</f>
        <v>0</v>
      </c>
      <c r="BC291" s="34">
        <f>IFERROR(VLOOKUP(B291,'[1]1-BASE'!D$1:DA$65536,78,0),"")</f>
        <v>0</v>
      </c>
      <c r="BD291" s="34">
        <f>IFERROR(VLOOKUP(B291,'[1]1-BASE'!D$1:DA$65536,79,0),"")</f>
        <v>0</v>
      </c>
      <c r="BE291" s="34">
        <f>IFERROR(VLOOKUP(B291,'[1]1-BASE'!D$1:DA$65536,80,0),"")</f>
        <v>0</v>
      </c>
      <c r="BF291" s="34">
        <f>IFERROR(VLOOKUP(B291,'[1]1-BASE'!D$1:DA$65536,83,0),"")</f>
        <v>0</v>
      </c>
      <c r="BG291" s="34">
        <f>IFERROR(VLOOKUP(B291,'[1]1-BASE'!D$1:DA$65536,84,0),"")</f>
        <v>0</v>
      </c>
      <c r="BH291" s="34">
        <f>IFERROR(VLOOKUP(B291,'[1]1-BASE'!D$1:DA$65536,81,0),"")</f>
        <v>0</v>
      </c>
      <c r="BI291" s="34">
        <f>IFERROR(VLOOKUP(B291,'[1]1-BASE'!D$1:DA$65536,85,0),"")</f>
        <v>0</v>
      </c>
      <c r="BJ291" s="34">
        <f>IFERROR(VLOOKUP(B291,'[1]1-BASE'!D$1:DA$65536,56,0),"")</f>
        <v>11</v>
      </c>
      <c r="BK291" s="34">
        <f>IFERROR(VLOOKUP(B291,'[1]1-BASE'!D$1:DA$65536,58,0),"")</f>
        <v>16</v>
      </c>
      <c r="BL291" s="34">
        <f>IFERROR(VLOOKUP(B291,'[1]1-BASE'!D$1:DA$65536,59,0),"")</f>
        <v>7</v>
      </c>
      <c r="BM291" s="34">
        <f>IFERROR(VLOOKUP(B291,'[1]1-BASE'!D$1:DA$65536,61,0),"")</f>
        <v>11</v>
      </c>
      <c r="BN291" s="34">
        <f>IFERROR(VLOOKUP(B291,'[1]1-BASE'!D$1:DA$65536,63,0),"")</f>
        <v>0</v>
      </c>
      <c r="BO291" s="34">
        <f>IFERROR(VLOOKUP(B291,'[1]1-BASE'!D$1:DA$65536,65,0),"")</f>
        <v>1</v>
      </c>
      <c r="BP291" s="34">
        <f>IFERROR(VLOOKUP(B291,'[1]1-BASE'!D$1:DA$65536,57,0),"")</f>
        <v>0</v>
      </c>
      <c r="BQ291" s="34">
        <f>IFERROR(VLOOKUP(B291,'[1]1-BASE'!D$1:DA$65536,60,0),"")</f>
        <v>0</v>
      </c>
      <c r="BR291" s="34">
        <f>IFERROR(VLOOKUP(B291,'[1]1-BASE'!D$1:DA$65536,62,0),"")</f>
        <v>0</v>
      </c>
      <c r="BS291" s="34">
        <f>IFERROR(VLOOKUP(B291,'[1]1-BASE'!D$1:DA$65536,64,0),"")</f>
        <v>0</v>
      </c>
      <c r="BT291" s="34">
        <f>IFERROR(VLOOKUP(B291,'[1]1-BASE'!D$1:DA$65536,66,0),"")</f>
        <v>0</v>
      </c>
      <c r="BU291" s="34">
        <f>IFERROR(VLOOKUP(B291,'[1]1-BASE'!D$1:DA$65536,67,0),"")</f>
        <v>0</v>
      </c>
      <c r="BV291" s="34">
        <f>IFERROR(VLOOKUP(B291,'[1]1-BASE'!D$1:DA$65536,68,0),"")</f>
        <v>0</v>
      </c>
      <c r="BW291" s="34">
        <f>IFERROR(VLOOKUP(B291,'[1]1-BASE'!D$1:DA$65536,69,0),"")</f>
        <v>0</v>
      </c>
      <c r="BX291" s="34">
        <f>IFERROR(VLOOKUP(B291,'[1]1-BASE'!D$1:DA$65536,70,0),"")</f>
        <v>0</v>
      </c>
      <c r="BY291" s="34">
        <f>IFERROR(VLOOKUP(B291,'[1]1-BASE'!D$1:DA$65536,71,0),"")</f>
        <v>0</v>
      </c>
      <c r="BZ291" s="34">
        <f>IFERROR(VLOOKUP(B291,'[1]1-BASE'!D$1:DA$65536,72,0),"")</f>
        <v>0</v>
      </c>
      <c r="CA291" s="34">
        <f>IFERROR(VLOOKUP(B291,'[1]1-BASE'!D$1:DA$65536,73,0),"")</f>
        <v>0</v>
      </c>
      <c r="CB291" s="34">
        <f>IFERROR(VLOOKUP(B291,'[1]1-BASE'!D$1:DA$65536,74,0),"")</f>
        <v>0</v>
      </c>
      <c r="CC291" s="34">
        <f>IFERROR(VLOOKUP(B291,'[1]1-BASE'!D$1:DA$65536,75,0),"")</f>
        <v>0</v>
      </c>
      <c r="CD291" s="34">
        <f>IFERROR(VLOOKUP(B291,'[1]1-BASE'!D$1:DA$65536,82,0),"")</f>
        <v>0</v>
      </c>
    </row>
    <row r="292" spans="1:82" s="35" customFormat="1" ht="75" customHeight="1">
      <c r="A292" s="27"/>
      <c r="B292" s="28" t="s">
        <v>395</v>
      </c>
      <c r="C292" s="29" t="str">
        <f>IFERROR(VLOOKUP(B292,'[1]1-BASE'!D$1:CB$65536,2,0),"")</f>
        <v>304QF00</v>
      </c>
      <c r="D292" s="29" t="str">
        <f>IFERROR(VLOOKUP(B292,'[1]1-BASE'!D$1:CB$65536,3,0),"")</f>
        <v>BORELI</v>
      </c>
      <c r="E292" s="29" t="str">
        <f>IFERROR(VLOOKUP(B292,'[1]1-BASE'!D$1:CB$65536,4,0),"")</f>
        <v>927</v>
      </c>
      <c r="F292" s="29" t="str">
        <f>IFERROR(VLOOKUP(B292,'[1]1-BASE'!D$1:CB$65536,5,0),"")</f>
        <v>BLACK MEL/NAVY COLD MEL</v>
      </c>
      <c r="G292" s="27" t="str">
        <f>IFERROR(VLOOKUP(B292,'[1]1-BASE'!D$1:CB$65536,15,0),"")</f>
        <v>HIVER 2019</v>
      </c>
      <c r="H292" s="27" t="str">
        <f>IFERROR(VLOOKUP(B292,'[1]1-BASE'!D$1:CB$65536,17,0),"")</f>
        <v>BOY</v>
      </c>
      <c r="I292" s="30">
        <f>IFERROR(VLOOKUP(B292,'[1]1-BASE'!D$1:CB$65536,7,0),"")</f>
        <v>35</v>
      </c>
      <c r="J292" s="31">
        <f t="shared" si="8"/>
        <v>17.5</v>
      </c>
      <c r="K292" s="30">
        <f>IFERROR(VLOOKUP(B292,'[1]1-BASE'!D$1:CB$65536,8,0),"")</f>
        <v>0</v>
      </c>
      <c r="L292" s="31">
        <f t="shared" si="9"/>
        <v>0</v>
      </c>
      <c r="M292" s="29" t="str">
        <f>IFERROR(VLOOKUP(B292,'[1]1-BASE'!D$1:CB$65536,18,0),"")</f>
        <v>10Y-2|12Y-1|14Y-1|4Y-1|6Y-1|8Y-2</v>
      </c>
      <c r="N292" s="32" t="str">
        <f>IFERROR(VLOOKUP(B292,'[1]1-BASE'!D$1:CB$65536,19,0),"")</f>
        <v>C8K</v>
      </c>
      <c r="O292" s="32">
        <f>IFERROR(VLOOKUP(B292,'[1]1-BASE'!D$1:CB$65536,20,0),"")</f>
        <v>16</v>
      </c>
      <c r="P292" s="33">
        <f>IFERROR(VLOOKUP(B292,'[1]1-BASE'!D$1:CB$65536,21,0),"")</f>
        <v>2</v>
      </c>
      <c r="Q292" s="34">
        <f>IFERROR(VLOOKUP(B292,'[1]1-BASE'!D$1:DA$65536,22,0),"")</f>
        <v>0</v>
      </c>
      <c r="R292" s="34">
        <f>IFERROR(VLOOKUP(B292,'[1]1-BASE'!D$1:DA$65536,23,0),"")</f>
        <v>0</v>
      </c>
      <c r="S292" s="34">
        <f>IFERROR(VLOOKUP(B292,'[1]1-BASE'!D$1:DA$65536,24,0),"")</f>
        <v>0</v>
      </c>
      <c r="T292" s="34">
        <f>IFERROR(VLOOKUP(B292,'[1]1-BASE'!D$1:DA$65536,25,0),"")</f>
        <v>0</v>
      </c>
      <c r="U292" s="34">
        <f>IFERROR(VLOOKUP(B292,'[1]1-BASE'!D$1:DA$65536,26,0),"")</f>
        <v>0</v>
      </c>
      <c r="V292" s="34">
        <f>IFERROR(VLOOKUP(B292,'[1]1-BASE'!D$1:DA$65536,27,0),"")</f>
        <v>0</v>
      </c>
      <c r="W292" s="34">
        <f>IFERROR(VLOOKUP(B292,'[1]1-BASE'!D$1:DA$65536,28,0),"")</f>
        <v>0</v>
      </c>
      <c r="X292" s="34">
        <f>IFERROR(VLOOKUP(B292,'[1]1-BASE'!D$1:DA$65536,29,0),"")</f>
        <v>0</v>
      </c>
      <c r="Y292" s="34">
        <f>IFERROR(VLOOKUP(B292,'[1]1-BASE'!D$1:DA$65536,30,0),"")</f>
        <v>0</v>
      </c>
      <c r="Z292" s="34">
        <f>IFERROR(VLOOKUP(B292,'[1]1-BASE'!D$1:DA$65536,31,0),"")</f>
        <v>0</v>
      </c>
      <c r="AA292" s="34">
        <f>IFERROR(VLOOKUP(B292,'[1]1-BASE'!D$1:DA$65536,32,0),"")</f>
        <v>0</v>
      </c>
      <c r="AB292" s="34">
        <f>IFERROR(VLOOKUP(B292,'[1]1-BASE'!D$1:DA$65536,33,0),"")</f>
        <v>0</v>
      </c>
      <c r="AC292" s="34">
        <f>IFERROR(VLOOKUP(B292,'[1]1-BASE'!D$1:DA$65536,34,0),"")</f>
        <v>0</v>
      </c>
      <c r="AD292" s="34">
        <f>IFERROR(VLOOKUP(B292,'[1]1-BASE'!D$1:DA$65536,35,0),"")</f>
        <v>0</v>
      </c>
      <c r="AE292" s="34">
        <f>IFERROR(VLOOKUP(B292,'[1]1-BASE'!D$1:DA$65536,36,0),"")</f>
        <v>0</v>
      </c>
      <c r="AF292" s="34">
        <f>IFERROR(VLOOKUP(B292,'[1]1-BASE'!D$1:DA$65536,37,0),"")</f>
        <v>0</v>
      </c>
      <c r="AG292" s="34">
        <f>IFERROR(VLOOKUP(B292,'[1]1-BASE'!D$1:DA$65536,38,0),"")</f>
        <v>0</v>
      </c>
      <c r="AH292" s="34">
        <f>IFERROR(VLOOKUP(B292,'[1]1-BASE'!D$1:DA$65536,39,0),"")</f>
        <v>0</v>
      </c>
      <c r="AI292" s="34">
        <f>IFERROR(VLOOKUP(B292,'[1]1-BASE'!D$1:DA$65536,40,0),"")</f>
        <v>0</v>
      </c>
      <c r="AJ292" s="34">
        <f>IFERROR(VLOOKUP(B292,'[1]1-BASE'!D$1:DA$65536,41,0),"")</f>
        <v>0</v>
      </c>
      <c r="AK292" s="34">
        <f>IFERROR(VLOOKUP(B292,'[1]1-BASE'!D$1:DA$65536,42,0),"")</f>
        <v>0</v>
      </c>
      <c r="AL292" s="34">
        <f>IFERROR(VLOOKUP(B292,'[1]1-BASE'!D$1:DA$65536,43,0),"")</f>
        <v>0</v>
      </c>
      <c r="AM292" s="34">
        <f>IFERROR(VLOOKUP(B292,'[1]1-BASE'!D$1:DA$65536,44,0),"")</f>
        <v>0</v>
      </c>
      <c r="AN292" s="34">
        <f>IFERROR(VLOOKUP(B292,'[1]1-BASE'!D$1:DA$65536,45,0),"")</f>
        <v>0</v>
      </c>
      <c r="AO292" s="34">
        <f>IFERROR(VLOOKUP(B292,'[1]1-BASE'!D$1:DA$65536,46,0),"")</f>
        <v>0</v>
      </c>
      <c r="AP292" s="34">
        <f>IFERROR(VLOOKUP(B292,'[1]1-BASE'!D$1:DA$65536,47,0),"")</f>
        <v>0</v>
      </c>
      <c r="AQ292" s="34">
        <f>IFERROR(VLOOKUP(B292,'[1]1-BASE'!D$1:DA$65536,48,0),"")</f>
        <v>0</v>
      </c>
      <c r="AR292" s="34">
        <f>IFERROR(VLOOKUP(B292,'[1]1-BASE'!D$1:DA$65536,49,0),"")</f>
        <v>0</v>
      </c>
      <c r="AS292" s="34">
        <f>IFERROR(VLOOKUP(B292,'[1]1-BASE'!D$1:DA$65536,50,0),"")</f>
        <v>0</v>
      </c>
      <c r="AT292" s="34">
        <f>IFERROR(VLOOKUP(B292,'[1]1-BASE'!D$1:DA$65536,51,0),"")</f>
        <v>0</v>
      </c>
      <c r="AU292" s="34">
        <f>IFERROR(VLOOKUP(B292,'[1]1-BASE'!D$1:DA$65536,52,0),"")</f>
        <v>0</v>
      </c>
      <c r="AV292" s="34">
        <f>IFERROR(VLOOKUP(B292,'[1]1-BASE'!D$1:DA$65536,53,0),"")</f>
        <v>0</v>
      </c>
      <c r="AW292" s="34">
        <f>IFERROR(VLOOKUP(B292,'[1]1-BASE'!D$1:DA$65536,54,0),"")</f>
        <v>0</v>
      </c>
      <c r="AX292" s="34">
        <f>IFERROR(VLOOKUP(B292,'[1]1-BASE'!D$1:DA$65536,55,0),"")</f>
        <v>0</v>
      </c>
      <c r="AY292" s="34">
        <f>IFERROR(VLOOKUP(B292,'[1]1-BASE'!D$1:DA$65536,87,0),"")</f>
        <v>0</v>
      </c>
      <c r="AZ292" s="34">
        <f>IFERROR(VLOOKUP(B292,'[1]1-BASE'!D$1:DA$65536,86,0),"")</f>
        <v>0</v>
      </c>
      <c r="BA292" s="34">
        <f>IFERROR(VLOOKUP(B292,'[1]1-BASE'!D$1:DA$65536,76,0),"")</f>
        <v>0</v>
      </c>
      <c r="BB292" s="34">
        <f>IFERROR(VLOOKUP(B292,'[1]1-BASE'!D$1:DA$65536,77,0),"")</f>
        <v>0</v>
      </c>
      <c r="BC292" s="34">
        <f>IFERROR(VLOOKUP(B292,'[1]1-BASE'!D$1:DA$65536,78,0),"")</f>
        <v>0</v>
      </c>
      <c r="BD292" s="34">
        <f>IFERROR(VLOOKUP(B292,'[1]1-BASE'!D$1:DA$65536,79,0),"")</f>
        <v>0</v>
      </c>
      <c r="BE292" s="34">
        <f>IFERROR(VLOOKUP(B292,'[1]1-BASE'!D$1:DA$65536,80,0),"")</f>
        <v>0</v>
      </c>
      <c r="BF292" s="34">
        <f>IFERROR(VLOOKUP(B292,'[1]1-BASE'!D$1:DA$65536,83,0),"")</f>
        <v>0</v>
      </c>
      <c r="BG292" s="34">
        <f>IFERROR(VLOOKUP(B292,'[1]1-BASE'!D$1:DA$65536,84,0),"")</f>
        <v>0</v>
      </c>
      <c r="BH292" s="34">
        <f>IFERROR(VLOOKUP(B292,'[1]1-BASE'!D$1:DA$65536,81,0),"")</f>
        <v>0</v>
      </c>
      <c r="BI292" s="34">
        <f>IFERROR(VLOOKUP(B292,'[1]1-BASE'!D$1:DA$65536,85,0),"")</f>
        <v>0</v>
      </c>
      <c r="BJ292" s="34">
        <f>IFERROR(VLOOKUP(B292,'[1]1-BASE'!D$1:DA$65536,56,0),"")</f>
        <v>0</v>
      </c>
      <c r="BK292" s="34">
        <f>IFERROR(VLOOKUP(B292,'[1]1-BASE'!D$1:DA$65536,58,0),"")</f>
        <v>0</v>
      </c>
      <c r="BL292" s="34">
        <f>IFERROR(VLOOKUP(B292,'[1]1-BASE'!D$1:DA$65536,59,0),"")</f>
        <v>0</v>
      </c>
      <c r="BM292" s="34">
        <f>IFERROR(VLOOKUP(B292,'[1]1-BASE'!D$1:DA$65536,61,0),"")</f>
        <v>0</v>
      </c>
      <c r="BN292" s="34">
        <f>IFERROR(VLOOKUP(B292,'[1]1-BASE'!D$1:DA$65536,63,0),"")</f>
        <v>0</v>
      </c>
      <c r="BO292" s="34">
        <f>IFERROR(VLOOKUP(B292,'[1]1-BASE'!D$1:DA$65536,65,0),"")</f>
        <v>0</v>
      </c>
      <c r="BP292" s="34">
        <f>IFERROR(VLOOKUP(B292,'[1]1-BASE'!D$1:DA$65536,57,0),"")</f>
        <v>0</v>
      </c>
      <c r="BQ292" s="34">
        <f>IFERROR(VLOOKUP(B292,'[1]1-BASE'!D$1:DA$65536,60,0),"")</f>
        <v>0</v>
      </c>
      <c r="BR292" s="34">
        <f>IFERROR(VLOOKUP(B292,'[1]1-BASE'!D$1:DA$65536,62,0),"")</f>
        <v>0</v>
      </c>
      <c r="BS292" s="34">
        <f>IFERROR(VLOOKUP(B292,'[1]1-BASE'!D$1:DA$65536,64,0),"")</f>
        <v>0</v>
      </c>
      <c r="BT292" s="34">
        <f>IFERROR(VLOOKUP(B292,'[1]1-BASE'!D$1:DA$65536,66,0),"")</f>
        <v>0</v>
      </c>
      <c r="BU292" s="34">
        <f>IFERROR(VLOOKUP(B292,'[1]1-BASE'!D$1:DA$65536,67,0),"")</f>
        <v>0</v>
      </c>
      <c r="BV292" s="34">
        <f>IFERROR(VLOOKUP(B292,'[1]1-BASE'!D$1:DA$65536,68,0),"")</f>
        <v>0</v>
      </c>
      <c r="BW292" s="34">
        <f>IFERROR(VLOOKUP(B292,'[1]1-BASE'!D$1:DA$65536,69,0),"")</f>
        <v>0</v>
      </c>
      <c r="BX292" s="34">
        <f>IFERROR(VLOOKUP(B292,'[1]1-BASE'!D$1:DA$65536,70,0),"")</f>
        <v>0</v>
      </c>
      <c r="BY292" s="34">
        <f>IFERROR(VLOOKUP(B292,'[1]1-BASE'!D$1:DA$65536,71,0),"")</f>
        <v>0</v>
      </c>
      <c r="BZ292" s="34">
        <f>IFERROR(VLOOKUP(B292,'[1]1-BASE'!D$1:DA$65536,72,0),"")</f>
        <v>0</v>
      </c>
      <c r="CA292" s="34">
        <f>IFERROR(VLOOKUP(B292,'[1]1-BASE'!D$1:DA$65536,73,0),"")</f>
        <v>0</v>
      </c>
      <c r="CB292" s="34">
        <f>IFERROR(VLOOKUP(B292,'[1]1-BASE'!D$1:DA$65536,74,0),"")</f>
        <v>0</v>
      </c>
      <c r="CC292" s="34">
        <f>IFERROR(VLOOKUP(B292,'[1]1-BASE'!D$1:DA$65536,75,0),"")</f>
        <v>0</v>
      </c>
      <c r="CD292" s="34">
        <f>IFERROR(VLOOKUP(B292,'[1]1-BASE'!D$1:DA$65536,82,0),"")</f>
        <v>2</v>
      </c>
    </row>
    <row r="293" spans="1:82" s="35" customFormat="1" ht="75" customHeight="1">
      <c r="A293" s="27"/>
      <c r="B293" s="28" t="s">
        <v>396</v>
      </c>
      <c r="C293" s="29" t="str">
        <f>IFERROR(VLOOKUP(B293,'[1]1-BASE'!D$1:CB$65536,2,0),"")</f>
        <v>304QF00</v>
      </c>
      <c r="D293" s="29" t="str">
        <f>IFERROR(VLOOKUP(B293,'[1]1-BASE'!D$1:CB$65536,3,0),"")</f>
        <v>BORELI</v>
      </c>
      <c r="E293" s="29" t="str">
        <f>IFERROR(VLOOKUP(B293,'[1]1-BASE'!D$1:CB$65536,4,0),"")</f>
        <v>927</v>
      </c>
      <c r="F293" s="29" t="str">
        <f>IFERROR(VLOOKUP(B293,'[1]1-BASE'!D$1:CB$65536,5,0),"")</f>
        <v>BLACK MEL/NAVY COLD MEL</v>
      </c>
      <c r="G293" s="27" t="str">
        <f>IFERROR(VLOOKUP(B293,'[1]1-BASE'!D$1:CB$65536,15,0),"")</f>
        <v>HIVER 2019</v>
      </c>
      <c r="H293" s="27" t="str">
        <f>IFERROR(VLOOKUP(B293,'[1]1-BASE'!D$1:CB$65536,17,0),"")</f>
        <v>BOY</v>
      </c>
      <c r="I293" s="30">
        <f>IFERROR(VLOOKUP(B293,'[1]1-BASE'!D$1:CB$65536,7,0),"")</f>
        <v>0</v>
      </c>
      <c r="J293" s="31">
        <f t="shared" si="8"/>
        <v>0</v>
      </c>
      <c r="K293" s="30">
        <f>IFERROR(VLOOKUP(B293,'[1]1-BASE'!D$1:CB$65536,8,0),"")</f>
        <v>35</v>
      </c>
      <c r="L293" s="31">
        <f t="shared" si="9"/>
        <v>17.5</v>
      </c>
      <c r="M293" s="29" t="str">
        <f>IFERROR(VLOOKUP(B293,'[1]1-BASE'!D$1:CB$65536,18,0),"")</f>
        <v>(vide)</v>
      </c>
      <c r="N293" s="32" t="str">
        <f>IFERROR(VLOOKUP(B293,'[1]1-BASE'!D$1:CB$65536,19,0),"")</f>
        <v>PCS</v>
      </c>
      <c r="O293" s="32">
        <f>IFERROR(VLOOKUP(B293,'[1]1-BASE'!D$1:CB$65536,20,0),"")</f>
        <v>30</v>
      </c>
      <c r="P293" s="33">
        <f>IFERROR(VLOOKUP(B293,'[1]1-BASE'!D$1:CB$65536,21,0),"")</f>
        <v>30</v>
      </c>
      <c r="Q293" s="34">
        <f>IFERROR(VLOOKUP(B293,'[1]1-BASE'!D$1:DA$65536,22,0),"")</f>
        <v>0</v>
      </c>
      <c r="R293" s="34">
        <f>IFERROR(VLOOKUP(B293,'[1]1-BASE'!D$1:DA$65536,23,0),"")</f>
        <v>0</v>
      </c>
      <c r="S293" s="34">
        <f>IFERROR(VLOOKUP(B293,'[1]1-BASE'!D$1:DA$65536,24,0),"")</f>
        <v>0</v>
      </c>
      <c r="T293" s="34">
        <f>IFERROR(VLOOKUP(B293,'[1]1-BASE'!D$1:DA$65536,25,0),"")</f>
        <v>0</v>
      </c>
      <c r="U293" s="34">
        <f>IFERROR(VLOOKUP(B293,'[1]1-BASE'!D$1:DA$65536,26,0),"")</f>
        <v>0</v>
      </c>
      <c r="V293" s="34">
        <f>IFERROR(VLOOKUP(B293,'[1]1-BASE'!D$1:DA$65536,27,0),"")</f>
        <v>0</v>
      </c>
      <c r="W293" s="34">
        <f>IFERROR(VLOOKUP(B293,'[1]1-BASE'!D$1:DA$65536,28,0),"")</f>
        <v>0</v>
      </c>
      <c r="X293" s="34">
        <f>IFERROR(VLOOKUP(B293,'[1]1-BASE'!D$1:DA$65536,29,0),"")</f>
        <v>0</v>
      </c>
      <c r="Y293" s="34">
        <f>IFERROR(VLOOKUP(B293,'[1]1-BASE'!D$1:DA$65536,30,0),"")</f>
        <v>0</v>
      </c>
      <c r="Z293" s="34">
        <f>IFERROR(VLOOKUP(B293,'[1]1-BASE'!D$1:DA$65536,31,0),"")</f>
        <v>0</v>
      </c>
      <c r="AA293" s="34">
        <f>IFERROR(VLOOKUP(B293,'[1]1-BASE'!D$1:DA$65536,32,0),"")</f>
        <v>0</v>
      </c>
      <c r="AB293" s="34">
        <f>IFERROR(VLOOKUP(B293,'[1]1-BASE'!D$1:DA$65536,33,0),"")</f>
        <v>0</v>
      </c>
      <c r="AC293" s="34">
        <f>IFERROR(VLOOKUP(B293,'[1]1-BASE'!D$1:DA$65536,34,0),"")</f>
        <v>0</v>
      </c>
      <c r="AD293" s="34">
        <f>IFERROR(VLOOKUP(B293,'[1]1-BASE'!D$1:DA$65536,35,0),"")</f>
        <v>0</v>
      </c>
      <c r="AE293" s="34">
        <f>IFERROR(VLOOKUP(B293,'[1]1-BASE'!D$1:DA$65536,36,0),"")</f>
        <v>0</v>
      </c>
      <c r="AF293" s="34">
        <f>IFERROR(VLOOKUP(B293,'[1]1-BASE'!D$1:DA$65536,37,0),"")</f>
        <v>0</v>
      </c>
      <c r="AG293" s="34">
        <f>IFERROR(VLOOKUP(B293,'[1]1-BASE'!D$1:DA$65536,38,0),"")</f>
        <v>0</v>
      </c>
      <c r="AH293" s="34">
        <f>IFERROR(VLOOKUP(B293,'[1]1-BASE'!D$1:DA$65536,39,0),"")</f>
        <v>0</v>
      </c>
      <c r="AI293" s="34">
        <f>IFERROR(VLOOKUP(B293,'[1]1-BASE'!D$1:DA$65536,40,0),"")</f>
        <v>0</v>
      </c>
      <c r="AJ293" s="34">
        <f>IFERROR(VLOOKUP(B293,'[1]1-BASE'!D$1:DA$65536,41,0),"")</f>
        <v>0</v>
      </c>
      <c r="AK293" s="34">
        <f>IFERROR(VLOOKUP(B293,'[1]1-BASE'!D$1:DA$65536,42,0),"")</f>
        <v>0</v>
      </c>
      <c r="AL293" s="34">
        <f>IFERROR(VLOOKUP(B293,'[1]1-BASE'!D$1:DA$65536,43,0),"")</f>
        <v>0</v>
      </c>
      <c r="AM293" s="34">
        <f>IFERROR(VLOOKUP(B293,'[1]1-BASE'!D$1:DA$65536,44,0),"")</f>
        <v>0</v>
      </c>
      <c r="AN293" s="34">
        <f>IFERROR(VLOOKUP(B293,'[1]1-BASE'!D$1:DA$65536,45,0),"")</f>
        <v>0</v>
      </c>
      <c r="AO293" s="34">
        <f>IFERROR(VLOOKUP(B293,'[1]1-BASE'!D$1:DA$65536,46,0),"")</f>
        <v>0</v>
      </c>
      <c r="AP293" s="34">
        <f>IFERROR(VLOOKUP(B293,'[1]1-BASE'!D$1:DA$65536,47,0),"")</f>
        <v>0</v>
      </c>
      <c r="AQ293" s="34">
        <f>IFERROR(VLOOKUP(B293,'[1]1-BASE'!D$1:DA$65536,48,0),"")</f>
        <v>0</v>
      </c>
      <c r="AR293" s="34">
        <f>IFERROR(VLOOKUP(B293,'[1]1-BASE'!D$1:DA$65536,49,0),"")</f>
        <v>0</v>
      </c>
      <c r="AS293" s="34">
        <f>IFERROR(VLOOKUP(B293,'[1]1-BASE'!D$1:DA$65536,50,0),"")</f>
        <v>0</v>
      </c>
      <c r="AT293" s="34">
        <f>IFERROR(VLOOKUP(B293,'[1]1-BASE'!D$1:DA$65536,51,0),"")</f>
        <v>0</v>
      </c>
      <c r="AU293" s="34">
        <f>IFERROR(VLOOKUP(B293,'[1]1-BASE'!D$1:DA$65536,52,0),"")</f>
        <v>0</v>
      </c>
      <c r="AV293" s="34">
        <f>IFERROR(VLOOKUP(B293,'[1]1-BASE'!D$1:DA$65536,53,0),"")</f>
        <v>0</v>
      </c>
      <c r="AW293" s="34">
        <f>IFERROR(VLOOKUP(B293,'[1]1-BASE'!D$1:DA$65536,54,0),"")</f>
        <v>0</v>
      </c>
      <c r="AX293" s="34">
        <f>IFERROR(VLOOKUP(B293,'[1]1-BASE'!D$1:DA$65536,55,0),"")</f>
        <v>0</v>
      </c>
      <c r="AY293" s="34">
        <f>IFERROR(VLOOKUP(B293,'[1]1-BASE'!D$1:DA$65536,87,0),"")</f>
        <v>0</v>
      </c>
      <c r="AZ293" s="34">
        <f>IFERROR(VLOOKUP(B293,'[1]1-BASE'!D$1:DA$65536,86,0),"")</f>
        <v>0</v>
      </c>
      <c r="BA293" s="34">
        <f>IFERROR(VLOOKUP(B293,'[1]1-BASE'!D$1:DA$65536,76,0),"")</f>
        <v>0</v>
      </c>
      <c r="BB293" s="34">
        <f>IFERROR(VLOOKUP(B293,'[1]1-BASE'!D$1:DA$65536,77,0),"")</f>
        <v>0</v>
      </c>
      <c r="BC293" s="34">
        <f>IFERROR(VLOOKUP(B293,'[1]1-BASE'!D$1:DA$65536,78,0),"")</f>
        <v>0</v>
      </c>
      <c r="BD293" s="34">
        <f>IFERROR(VLOOKUP(B293,'[1]1-BASE'!D$1:DA$65536,79,0),"")</f>
        <v>0</v>
      </c>
      <c r="BE293" s="34">
        <f>IFERROR(VLOOKUP(B293,'[1]1-BASE'!D$1:DA$65536,80,0),"")</f>
        <v>0</v>
      </c>
      <c r="BF293" s="34">
        <f>IFERROR(VLOOKUP(B293,'[1]1-BASE'!D$1:DA$65536,83,0),"")</f>
        <v>0</v>
      </c>
      <c r="BG293" s="34">
        <f>IFERROR(VLOOKUP(B293,'[1]1-BASE'!D$1:DA$65536,84,0),"")</f>
        <v>0</v>
      </c>
      <c r="BH293" s="34">
        <f>IFERROR(VLOOKUP(B293,'[1]1-BASE'!D$1:DA$65536,81,0),"")</f>
        <v>0</v>
      </c>
      <c r="BI293" s="34">
        <f>IFERROR(VLOOKUP(B293,'[1]1-BASE'!D$1:DA$65536,85,0),"")</f>
        <v>0</v>
      </c>
      <c r="BJ293" s="34">
        <f>IFERROR(VLOOKUP(B293,'[1]1-BASE'!D$1:DA$65536,56,0),"")</f>
        <v>0</v>
      </c>
      <c r="BK293" s="34">
        <f>IFERROR(VLOOKUP(B293,'[1]1-BASE'!D$1:DA$65536,58,0),"")</f>
        <v>0</v>
      </c>
      <c r="BL293" s="34">
        <f>IFERROR(VLOOKUP(B293,'[1]1-BASE'!D$1:DA$65536,59,0),"")</f>
        <v>0</v>
      </c>
      <c r="BM293" s="34">
        <f>IFERROR(VLOOKUP(B293,'[1]1-BASE'!D$1:DA$65536,61,0),"")</f>
        <v>16</v>
      </c>
      <c r="BN293" s="34">
        <f>IFERROR(VLOOKUP(B293,'[1]1-BASE'!D$1:DA$65536,63,0),"")</f>
        <v>7</v>
      </c>
      <c r="BO293" s="34">
        <f>IFERROR(VLOOKUP(B293,'[1]1-BASE'!D$1:DA$65536,65,0),"")</f>
        <v>7</v>
      </c>
      <c r="BP293" s="34">
        <f>IFERROR(VLOOKUP(B293,'[1]1-BASE'!D$1:DA$65536,57,0),"")</f>
        <v>0</v>
      </c>
      <c r="BQ293" s="34">
        <f>IFERROR(VLOOKUP(B293,'[1]1-BASE'!D$1:DA$65536,60,0),"")</f>
        <v>0</v>
      </c>
      <c r="BR293" s="34">
        <f>IFERROR(VLOOKUP(B293,'[1]1-BASE'!D$1:DA$65536,62,0),"")</f>
        <v>0</v>
      </c>
      <c r="BS293" s="34">
        <f>IFERROR(VLOOKUP(B293,'[1]1-BASE'!D$1:DA$65536,64,0),"")</f>
        <v>0</v>
      </c>
      <c r="BT293" s="34">
        <f>IFERROR(VLOOKUP(B293,'[1]1-BASE'!D$1:DA$65536,66,0),"")</f>
        <v>0</v>
      </c>
      <c r="BU293" s="34">
        <f>IFERROR(VLOOKUP(B293,'[1]1-BASE'!D$1:DA$65536,67,0),"")</f>
        <v>0</v>
      </c>
      <c r="BV293" s="34">
        <f>IFERROR(VLOOKUP(B293,'[1]1-BASE'!D$1:DA$65536,68,0),"")</f>
        <v>0</v>
      </c>
      <c r="BW293" s="34">
        <f>IFERROR(VLOOKUP(B293,'[1]1-BASE'!D$1:DA$65536,69,0),"")</f>
        <v>0</v>
      </c>
      <c r="BX293" s="34">
        <f>IFERROR(VLOOKUP(B293,'[1]1-BASE'!D$1:DA$65536,70,0),"")</f>
        <v>0</v>
      </c>
      <c r="BY293" s="34">
        <f>IFERROR(VLOOKUP(B293,'[1]1-BASE'!D$1:DA$65536,71,0),"")</f>
        <v>0</v>
      </c>
      <c r="BZ293" s="34">
        <f>IFERROR(VLOOKUP(B293,'[1]1-BASE'!D$1:DA$65536,72,0),"")</f>
        <v>0</v>
      </c>
      <c r="CA293" s="34">
        <f>IFERROR(VLOOKUP(B293,'[1]1-BASE'!D$1:DA$65536,73,0),"")</f>
        <v>0</v>
      </c>
      <c r="CB293" s="34">
        <f>IFERROR(VLOOKUP(B293,'[1]1-BASE'!D$1:DA$65536,74,0),"")</f>
        <v>0</v>
      </c>
      <c r="CC293" s="34">
        <f>IFERROR(VLOOKUP(B293,'[1]1-BASE'!D$1:DA$65536,75,0),"")</f>
        <v>0</v>
      </c>
      <c r="CD293" s="34">
        <f>IFERROR(VLOOKUP(B293,'[1]1-BASE'!D$1:DA$65536,82,0),"")</f>
        <v>0</v>
      </c>
    </row>
    <row r="294" spans="1:82" s="35" customFormat="1" ht="75" customHeight="1">
      <c r="A294" s="27"/>
      <c r="B294" s="28" t="s">
        <v>397</v>
      </c>
      <c r="C294" s="29" t="str">
        <f>IFERROR(VLOOKUP(B294,'[1]1-BASE'!D$1:CB$65536,2,0),"")</f>
        <v>304QFZ0</v>
      </c>
      <c r="D294" s="29" t="str">
        <f>IFERROR(VLOOKUP(B294,'[1]1-BASE'!D$1:CB$65536,3,0),"")</f>
        <v>GIANTO</v>
      </c>
      <c r="E294" s="29" t="str">
        <f>IFERROR(VLOOKUP(B294,'[1]1-BASE'!D$1:CB$65536,4,0),"")</f>
        <v>900</v>
      </c>
      <c r="F294" s="29" t="str">
        <f>IFERROR(VLOOKUP(B294,'[1]1-BASE'!D$1:CB$65536,5,0),"")</f>
        <v>BLUE AZZURRO/BLACK</v>
      </c>
      <c r="G294" s="27" t="str">
        <f>IFERROR(VLOOKUP(B294,'[1]1-BASE'!D$1:CB$65536,15,0),"")</f>
        <v>HIVER 2019</v>
      </c>
      <c r="H294" s="27" t="str">
        <f>IFERROR(VLOOKUP(B294,'[1]1-BASE'!D$1:CB$65536,17,0),"")</f>
        <v>MAN</v>
      </c>
      <c r="I294" s="30">
        <f>IFERROR(VLOOKUP(B294,'[1]1-BASE'!D$1:CB$65536,7,0),"")</f>
        <v>55</v>
      </c>
      <c r="J294" s="31">
        <f t="shared" si="8"/>
        <v>27.5</v>
      </c>
      <c r="K294" s="30">
        <f>IFERROR(VLOOKUP(B294,'[1]1-BASE'!D$1:CB$65536,8,0),"")</f>
        <v>0</v>
      </c>
      <c r="L294" s="31">
        <f t="shared" si="9"/>
        <v>0</v>
      </c>
      <c r="M294" s="29" t="str">
        <f>IFERROR(VLOOKUP(B294,'[1]1-BASE'!D$1:CB$65536,18,0),"")</f>
        <v>2XL-1|L-3|M-2|S-1|XL-3</v>
      </c>
      <c r="N294" s="32" t="str">
        <f>IFERROR(VLOOKUP(B294,'[1]1-BASE'!D$1:CB$65536,19,0),"")</f>
        <v>C10HT</v>
      </c>
      <c r="O294" s="32">
        <f>IFERROR(VLOOKUP(B294,'[1]1-BASE'!D$1:CB$65536,20,0),"")</f>
        <v>210</v>
      </c>
      <c r="P294" s="33">
        <f>IFERROR(VLOOKUP(B294,'[1]1-BASE'!D$1:CB$65536,21,0),"")</f>
        <v>21</v>
      </c>
      <c r="Q294" s="34">
        <f>IFERROR(VLOOKUP(B294,'[1]1-BASE'!D$1:DA$65536,22,0),"")</f>
        <v>0</v>
      </c>
      <c r="R294" s="34">
        <f>IFERROR(VLOOKUP(B294,'[1]1-BASE'!D$1:DA$65536,23,0),"")</f>
        <v>0</v>
      </c>
      <c r="S294" s="34">
        <f>IFERROR(VLOOKUP(B294,'[1]1-BASE'!D$1:DA$65536,24,0),"")</f>
        <v>0</v>
      </c>
      <c r="T294" s="34">
        <f>IFERROR(VLOOKUP(B294,'[1]1-BASE'!D$1:DA$65536,25,0),"")</f>
        <v>0</v>
      </c>
      <c r="U294" s="34">
        <f>IFERROR(VLOOKUP(B294,'[1]1-BASE'!D$1:DA$65536,26,0),"")</f>
        <v>0</v>
      </c>
      <c r="V294" s="34">
        <f>IFERROR(VLOOKUP(B294,'[1]1-BASE'!D$1:DA$65536,27,0),"")</f>
        <v>0</v>
      </c>
      <c r="W294" s="34">
        <f>IFERROR(VLOOKUP(B294,'[1]1-BASE'!D$1:DA$65536,28,0),"")</f>
        <v>0</v>
      </c>
      <c r="X294" s="34">
        <f>IFERROR(VLOOKUP(B294,'[1]1-BASE'!D$1:DA$65536,29,0),"")</f>
        <v>0</v>
      </c>
      <c r="Y294" s="34">
        <f>IFERROR(VLOOKUP(B294,'[1]1-BASE'!D$1:DA$65536,30,0),"")</f>
        <v>0</v>
      </c>
      <c r="Z294" s="34">
        <f>IFERROR(VLOOKUP(B294,'[1]1-BASE'!D$1:DA$65536,31,0),"")</f>
        <v>0</v>
      </c>
      <c r="AA294" s="34">
        <f>IFERROR(VLOOKUP(B294,'[1]1-BASE'!D$1:DA$65536,32,0),"")</f>
        <v>0</v>
      </c>
      <c r="AB294" s="34">
        <f>IFERROR(VLOOKUP(B294,'[1]1-BASE'!D$1:DA$65536,33,0),"")</f>
        <v>0</v>
      </c>
      <c r="AC294" s="34">
        <f>IFERROR(VLOOKUP(B294,'[1]1-BASE'!D$1:DA$65536,34,0),"")</f>
        <v>0</v>
      </c>
      <c r="AD294" s="34">
        <f>IFERROR(VLOOKUP(B294,'[1]1-BASE'!D$1:DA$65536,35,0),"")</f>
        <v>0</v>
      </c>
      <c r="AE294" s="34">
        <f>IFERROR(VLOOKUP(B294,'[1]1-BASE'!D$1:DA$65536,36,0),"")</f>
        <v>0</v>
      </c>
      <c r="AF294" s="34">
        <f>IFERROR(VLOOKUP(B294,'[1]1-BASE'!D$1:DA$65536,37,0),"")</f>
        <v>0</v>
      </c>
      <c r="AG294" s="34">
        <f>IFERROR(VLOOKUP(B294,'[1]1-BASE'!D$1:DA$65536,38,0),"")</f>
        <v>0</v>
      </c>
      <c r="AH294" s="34">
        <f>IFERROR(VLOOKUP(B294,'[1]1-BASE'!D$1:DA$65536,39,0),"")</f>
        <v>0</v>
      </c>
      <c r="AI294" s="34">
        <f>IFERROR(VLOOKUP(B294,'[1]1-BASE'!D$1:DA$65536,40,0),"")</f>
        <v>0</v>
      </c>
      <c r="AJ294" s="34">
        <f>IFERROR(VLOOKUP(B294,'[1]1-BASE'!D$1:DA$65536,41,0),"")</f>
        <v>0</v>
      </c>
      <c r="AK294" s="34">
        <f>IFERROR(VLOOKUP(B294,'[1]1-BASE'!D$1:DA$65536,42,0),"")</f>
        <v>0</v>
      </c>
      <c r="AL294" s="34">
        <f>IFERROR(VLOOKUP(B294,'[1]1-BASE'!D$1:DA$65536,43,0),"")</f>
        <v>0</v>
      </c>
      <c r="AM294" s="34">
        <f>IFERROR(VLOOKUP(B294,'[1]1-BASE'!D$1:DA$65536,44,0),"")</f>
        <v>0</v>
      </c>
      <c r="AN294" s="34">
        <f>IFERROR(VLOOKUP(B294,'[1]1-BASE'!D$1:DA$65536,45,0),"")</f>
        <v>0</v>
      </c>
      <c r="AO294" s="34">
        <f>IFERROR(VLOOKUP(B294,'[1]1-BASE'!D$1:DA$65536,46,0),"")</f>
        <v>0</v>
      </c>
      <c r="AP294" s="34">
        <f>IFERROR(VLOOKUP(B294,'[1]1-BASE'!D$1:DA$65536,47,0),"")</f>
        <v>0</v>
      </c>
      <c r="AQ294" s="34">
        <f>IFERROR(VLOOKUP(B294,'[1]1-BASE'!D$1:DA$65536,48,0),"")</f>
        <v>0</v>
      </c>
      <c r="AR294" s="34">
        <f>IFERROR(VLOOKUP(B294,'[1]1-BASE'!D$1:DA$65536,49,0),"")</f>
        <v>0</v>
      </c>
      <c r="AS294" s="34">
        <f>IFERROR(VLOOKUP(B294,'[1]1-BASE'!D$1:DA$65536,50,0),"")</f>
        <v>0</v>
      </c>
      <c r="AT294" s="34">
        <f>IFERROR(VLOOKUP(B294,'[1]1-BASE'!D$1:DA$65536,51,0),"")</f>
        <v>0</v>
      </c>
      <c r="AU294" s="34">
        <f>IFERROR(VLOOKUP(B294,'[1]1-BASE'!D$1:DA$65536,52,0),"")</f>
        <v>0</v>
      </c>
      <c r="AV294" s="34">
        <f>IFERROR(VLOOKUP(B294,'[1]1-BASE'!D$1:DA$65536,53,0),"")</f>
        <v>0</v>
      </c>
      <c r="AW294" s="34">
        <f>IFERROR(VLOOKUP(B294,'[1]1-BASE'!D$1:DA$65536,54,0),"")</f>
        <v>0</v>
      </c>
      <c r="AX294" s="34">
        <f>IFERROR(VLOOKUP(B294,'[1]1-BASE'!D$1:DA$65536,55,0),"")</f>
        <v>0</v>
      </c>
      <c r="AY294" s="34">
        <f>IFERROR(VLOOKUP(B294,'[1]1-BASE'!D$1:DA$65536,87,0),"")</f>
        <v>0</v>
      </c>
      <c r="AZ294" s="34">
        <f>IFERROR(VLOOKUP(B294,'[1]1-BASE'!D$1:DA$65536,86,0),"")</f>
        <v>0</v>
      </c>
      <c r="BA294" s="34">
        <f>IFERROR(VLOOKUP(B294,'[1]1-BASE'!D$1:DA$65536,76,0),"")</f>
        <v>0</v>
      </c>
      <c r="BB294" s="34">
        <f>IFERROR(VLOOKUP(B294,'[1]1-BASE'!D$1:DA$65536,77,0),"")</f>
        <v>0</v>
      </c>
      <c r="BC294" s="34">
        <f>IFERROR(VLOOKUP(B294,'[1]1-BASE'!D$1:DA$65536,78,0),"")</f>
        <v>0</v>
      </c>
      <c r="BD294" s="34">
        <f>IFERROR(VLOOKUP(B294,'[1]1-BASE'!D$1:DA$65536,79,0),"")</f>
        <v>0</v>
      </c>
      <c r="BE294" s="34">
        <f>IFERROR(VLOOKUP(B294,'[1]1-BASE'!D$1:DA$65536,80,0),"")</f>
        <v>0</v>
      </c>
      <c r="BF294" s="34">
        <f>IFERROR(VLOOKUP(B294,'[1]1-BASE'!D$1:DA$65536,83,0),"")</f>
        <v>0</v>
      </c>
      <c r="BG294" s="34">
        <f>IFERROR(VLOOKUP(B294,'[1]1-BASE'!D$1:DA$65536,84,0),"")</f>
        <v>0</v>
      </c>
      <c r="BH294" s="34">
        <f>IFERROR(VLOOKUP(B294,'[1]1-BASE'!D$1:DA$65536,81,0),"")</f>
        <v>0</v>
      </c>
      <c r="BI294" s="34">
        <f>IFERROR(VLOOKUP(B294,'[1]1-BASE'!D$1:DA$65536,85,0),"")</f>
        <v>0</v>
      </c>
      <c r="BJ294" s="34">
        <f>IFERROR(VLOOKUP(B294,'[1]1-BASE'!D$1:DA$65536,56,0),"")</f>
        <v>0</v>
      </c>
      <c r="BK294" s="34">
        <f>IFERROR(VLOOKUP(B294,'[1]1-BASE'!D$1:DA$65536,58,0),"")</f>
        <v>0</v>
      </c>
      <c r="BL294" s="34">
        <f>IFERROR(VLOOKUP(B294,'[1]1-BASE'!D$1:DA$65536,59,0),"")</f>
        <v>0</v>
      </c>
      <c r="BM294" s="34">
        <f>IFERROR(VLOOKUP(B294,'[1]1-BASE'!D$1:DA$65536,61,0),"")</f>
        <v>0</v>
      </c>
      <c r="BN294" s="34">
        <f>IFERROR(VLOOKUP(B294,'[1]1-BASE'!D$1:DA$65536,63,0),"")</f>
        <v>0</v>
      </c>
      <c r="BO294" s="34">
        <f>IFERROR(VLOOKUP(B294,'[1]1-BASE'!D$1:DA$65536,65,0),"")</f>
        <v>0</v>
      </c>
      <c r="BP294" s="34">
        <f>IFERROR(VLOOKUP(B294,'[1]1-BASE'!D$1:DA$65536,57,0),"")</f>
        <v>0</v>
      </c>
      <c r="BQ294" s="34">
        <f>IFERROR(VLOOKUP(B294,'[1]1-BASE'!D$1:DA$65536,60,0),"")</f>
        <v>0</v>
      </c>
      <c r="BR294" s="34">
        <f>IFERROR(VLOOKUP(B294,'[1]1-BASE'!D$1:DA$65536,62,0),"")</f>
        <v>0</v>
      </c>
      <c r="BS294" s="34">
        <f>IFERROR(VLOOKUP(B294,'[1]1-BASE'!D$1:DA$65536,64,0),"")</f>
        <v>0</v>
      </c>
      <c r="BT294" s="34">
        <f>IFERROR(VLOOKUP(B294,'[1]1-BASE'!D$1:DA$65536,66,0),"")</f>
        <v>0</v>
      </c>
      <c r="BU294" s="34">
        <f>IFERROR(VLOOKUP(B294,'[1]1-BASE'!D$1:DA$65536,67,0),"")</f>
        <v>0</v>
      </c>
      <c r="BV294" s="34">
        <f>IFERROR(VLOOKUP(B294,'[1]1-BASE'!D$1:DA$65536,68,0),"")</f>
        <v>0</v>
      </c>
      <c r="BW294" s="34">
        <f>IFERROR(VLOOKUP(B294,'[1]1-BASE'!D$1:DA$65536,69,0),"")</f>
        <v>0</v>
      </c>
      <c r="BX294" s="34">
        <f>IFERROR(VLOOKUP(B294,'[1]1-BASE'!D$1:DA$65536,70,0),"")</f>
        <v>0</v>
      </c>
      <c r="BY294" s="34">
        <f>IFERROR(VLOOKUP(B294,'[1]1-BASE'!D$1:DA$65536,71,0),"")</f>
        <v>0</v>
      </c>
      <c r="BZ294" s="34">
        <f>IFERROR(VLOOKUP(B294,'[1]1-BASE'!D$1:DA$65536,72,0),"")</f>
        <v>0</v>
      </c>
      <c r="CA294" s="34">
        <f>IFERROR(VLOOKUP(B294,'[1]1-BASE'!D$1:DA$65536,73,0),"")</f>
        <v>0</v>
      </c>
      <c r="CB294" s="34">
        <f>IFERROR(VLOOKUP(B294,'[1]1-BASE'!D$1:DA$65536,74,0),"")</f>
        <v>0</v>
      </c>
      <c r="CC294" s="34">
        <f>IFERROR(VLOOKUP(B294,'[1]1-BASE'!D$1:DA$65536,75,0),"")</f>
        <v>0</v>
      </c>
      <c r="CD294" s="34">
        <f>IFERROR(VLOOKUP(B294,'[1]1-BASE'!D$1:DA$65536,82,0),"")</f>
        <v>21</v>
      </c>
    </row>
    <row r="295" spans="1:82" s="35" customFormat="1" ht="75" customHeight="1">
      <c r="A295" s="27"/>
      <c r="B295" s="28" t="s">
        <v>398</v>
      </c>
      <c r="C295" s="29" t="str">
        <f>IFERROR(VLOOKUP(B295,'[1]1-BASE'!D$1:CB$65536,2,0),"")</f>
        <v>304QFZ0</v>
      </c>
      <c r="D295" s="29" t="str">
        <f>IFERROR(VLOOKUP(B295,'[1]1-BASE'!D$1:CB$65536,3,0),"")</f>
        <v>GIANTO</v>
      </c>
      <c r="E295" s="29" t="str">
        <f>IFERROR(VLOOKUP(B295,'[1]1-BASE'!D$1:CB$65536,4,0),"")</f>
        <v>900</v>
      </c>
      <c r="F295" s="29" t="str">
        <f>IFERROR(VLOOKUP(B295,'[1]1-BASE'!D$1:CB$65536,5,0),"")</f>
        <v>BLUE AZZURRO/BLACK</v>
      </c>
      <c r="G295" s="27" t="str">
        <f>IFERROR(VLOOKUP(B295,'[1]1-BASE'!D$1:CB$65536,15,0),"")</f>
        <v>HIVER 2019</v>
      </c>
      <c r="H295" s="27" t="str">
        <f>IFERROR(VLOOKUP(B295,'[1]1-BASE'!D$1:CB$65536,17,0),"")</f>
        <v>MAN</v>
      </c>
      <c r="I295" s="30">
        <f>IFERROR(VLOOKUP(B295,'[1]1-BASE'!D$1:CB$65536,7,0),"")</f>
        <v>55</v>
      </c>
      <c r="J295" s="31">
        <f t="shared" si="8"/>
        <v>27.5</v>
      </c>
      <c r="K295" s="30">
        <f>IFERROR(VLOOKUP(B295,'[1]1-BASE'!D$1:CB$65536,8,0),"")</f>
        <v>0</v>
      </c>
      <c r="L295" s="31">
        <f t="shared" si="9"/>
        <v>0</v>
      </c>
      <c r="M295" s="29" t="str">
        <f>IFERROR(VLOOKUP(B295,'[1]1-BASE'!D$1:CB$65536,18,0),"")</f>
        <v>(vide)</v>
      </c>
      <c r="N295" s="32" t="str">
        <f>IFERROR(VLOOKUP(B295,'[1]1-BASE'!D$1:CB$65536,19,0),"")</f>
        <v>PCS</v>
      </c>
      <c r="O295" s="32">
        <f>IFERROR(VLOOKUP(B295,'[1]1-BASE'!D$1:CB$65536,20,0),"")</f>
        <v>3</v>
      </c>
      <c r="P295" s="33">
        <f>IFERROR(VLOOKUP(B295,'[1]1-BASE'!D$1:CB$65536,21,0),"")</f>
        <v>3</v>
      </c>
      <c r="Q295" s="34">
        <f>IFERROR(VLOOKUP(B295,'[1]1-BASE'!D$1:DA$65536,22,0),"")</f>
        <v>0</v>
      </c>
      <c r="R295" s="34">
        <f>IFERROR(VLOOKUP(B295,'[1]1-BASE'!D$1:DA$65536,23,0),"")</f>
        <v>0</v>
      </c>
      <c r="S295" s="34">
        <f>IFERROR(VLOOKUP(B295,'[1]1-BASE'!D$1:DA$65536,24,0),"")</f>
        <v>0</v>
      </c>
      <c r="T295" s="34">
        <f>IFERROR(VLOOKUP(B295,'[1]1-BASE'!D$1:DA$65536,25,0),"")</f>
        <v>0</v>
      </c>
      <c r="U295" s="34">
        <f>IFERROR(VLOOKUP(B295,'[1]1-BASE'!D$1:DA$65536,26,0),"")</f>
        <v>0</v>
      </c>
      <c r="V295" s="34">
        <f>IFERROR(VLOOKUP(B295,'[1]1-BASE'!D$1:DA$65536,27,0),"")</f>
        <v>0</v>
      </c>
      <c r="W295" s="34">
        <f>IFERROR(VLOOKUP(B295,'[1]1-BASE'!D$1:DA$65536,28,0),"")</f>
        <v>0</v>
      </c>
      <c r="X295" s="34">
        <f>IFERROR(VLOOKUP(B295,'[1]1-BASE'!D$1:DA$65536,29,0),"")</f>
        <v>0</v>
      </c>
      <c r="Y295" s="34">
        <f>IFERROR(VLOOKUP(B295,'[1]1-BASE'!D$1:DA$65536,30,0),"")</f>
        <v>0</v>
      </c>
      <c r="Z295" s="34">
        <f>IFERROR(VLOOKUP(B295,'[1]1-BASE'!D$1:DA$65536,31,0),"")</f>
        <v>0</v>
      </c>
      <c r="AA295" s="34">
        <f>IFERROR(VLOOKUP(B295,'[1]1-BASE'!D$1:DA$65536,32,0),"")</f>
        <v>0</v>
      </c>
      <c r="AB295" s="34">
        <f>IFERROR(VLOOKUP(B295,'[1]1-BASE'!D$1:DA$65536,33,0),"")</f>
        <v>0</v>
      </c>
      <c r="AC295" s="34">
        <f>IFERROR(VLOOKUP(B295,'[1]1-BASE'!D$1:DA$65536,34,0),"")</f>
        <v>0</v>
      </c>
      <c r="AD295" s="34">
        <f>IFERROR(VLOOKUP(B295,'[1]1-BASE'!D$1:DA$65536,35,0),"")</f>
        <v>0</v>
      </c>
      <c r="AE295" s="34">
        <f>IFERROR(VLOOKUP(B295,'[1]1-BASE'!D$1:DA$65536,36,0),"")</f>
        <v>0</v>
      </c>
      <c r="AF295" s="34">
        <f>IFERROR(VLOOKUP(B295,'[1]1-BASE'!D$1:DA$65536,37,0),"")</f>
        <v>0</v>
      </c>
      <c r="AG295" s="34">
        <f>IFERROR(VLOOKUP(B295,'[1]1-BASE'!D$1:DA$65536,38,0),"")</f>
        <v>0</v>
      </c>
      <c r="AH295" s="34">
        <f>IFERROR(VLOOKUP(B295,'[1]1-BASE'!D$1:DA$65536,39,0),"")</f>
        <v>0</v>
      </c>
      <c r="AI295" s="34">
        <f>IFERROR(VLOOKUP(B295,'[1]1-BASE'!D$1:DA$65536,40,0),"")</f>
        <v>0</v>
      </c>
      <c r="AJ295" s="34">
        <f>IFERROR(VLOOKUP(B295,'[1]1-BASE'!D$1:DA$65536,41,0),"")</f>
        <v>0</v>
      </c>
      <c r="AK295" s="34">
        <f>IFERROR(VLOOKUP(B295,'[1]1-BASE'!D$1:DA$65536,42,0),"")</f>
        <v>0</v>
      </c>
      <c r="AL295" s="34">
        <f>IFERROR(VLOOKUP(B295,'[1]1-BASE'!D$1:DA$65536,43,0),"")</f>
        <v>0</v>
      </c>
      <c r="AM295" s="34">
        <f>IFERROR(VLOOKUP(B295,'[1]1-BASE'!D$1:DA$65536,44,0),"")</f>
        <v>0</v>
      </c>
      <c r="AN295" s="34">
        <f>IFERROR(VLOOKUP(B295,'[1]1-BASE'!D$1:DA$65536,45,0),"")</f>
        <v>0</v>
      </c>
      <c r="AO295" s="34">
        <f>IFERROR(VLOOKUP(B295,'[1]1-BASE'!D$1:DA$65536,46,0),"")</f>
        <v>0</v>
      </c>
      <c r="AP295" s="34">
        <f>IFERROR(VLOOKUP(B295,'[1]1-BASE'!D$1:DA$65536,47,0),"")</f>
        <v>0</v>
      </c>
      <c r="AQ295" s="34">
        <f>IFERROR(VLOOKUP(B295,'[1]1-BASE'!D$1:DA$65536,48,0),"")</f>
        <v>0</v>
      </c>
      <c r="AR295" s="34">
        <f>IFERROR(VLOOKUP(B295,'[1]1-BASE'!D$1:DA$65536,49,0),"")</f>
        <v>0</v>
      </c>
      <c r="AS295" s="34">
        <f>IFERROR(VLOOKUP(B295,'[1]1-BASE'!D$1:DA$65536,50,0),"")</f>
        <v>0</v>
      </c>
      <c r="AT295" s="34">
        <f>IFERROR(VLOOKUP(B295,'[1]1-BASE'!D$1:DA$65536,51,0),"")</f>
        <v>0</v>
      </c>
      <c r="AU295" s="34">
        <f>IFERROR(VLOOKUP(B295,'[1]1-BASE'!D$1:DA$65536,52,0),"")</f>
        <v>0</v>
      </c>
      <c r="AV295" s="34">
        <f>IFERROR(VLOOKUP(B295,'[1]1-BASE'!D$1:DA$65536,53,0),"")</f>
        <v>0</v>
      </c>
      <c r="AW295" s="34">
        <f>IFERROR(VLOOKUP(B295,'[1]1-BASE'!D$1:DA$65536,54,0),"")</f>
        <v>0</v>
      </c>
      <c r="AX295" s="34">
        <f>IFERROR(VLOOKUP(B295,'[1]1-BASE'!D$1:DA$65536,55,0),"")</f>
        <v>0</v>
      </c>
      <c r="AY295" s="34">
        <f>IFERROR(VLOOKUP(B295,'[1]1-BASE'!D$1:DA$65536,87,0),"")</f>
        <v>0</v>
      </c>
      <c r="AZ295" s="34">
        <f>IFERROR(VLOOKUP(B295,'[1]1-BASE'!D$1:DA$65536,86,0),"")</f>
        <v>0</v>
      </c>
      <c r="BA295" s="34">
        <f>IFERROR(VLOOKUP(B295,'[1]1-BASE'!D$1:DA$65536,76,0),"")</f>
        <v>0</v>
      </c>
      <c r="BB295" s="34">
        <f>IFERROR(VLOOKUP(B295,'[1]1-BASE'!D$1:DA$65536,77,0),"")</f>
        <v>0</v>
      </c>
      <c r="BC295" s="34">
        <f>IFERROR(VLOOKUP(B295,'[1]1-BASE'!D$1:DA$65536,78,0),"")</f>
        <v>0</v>
      </c>
      <c r="BD295" s="34">
        <f>IFERROR(VLOOKUP(B295,'[1]1-BASE'!D$1:DA$65536,79,0),"")</f>
        <v>0</v>
      </c>
      <c r="BE295" s="34">
        <f>IFERROR(VLOOKUP(B295,'[1]1-BASE'!D$1:DA$65536,80,0),"")</f>
        <v>0</v>
      </c>
      <c r="BF295" s="34">
        <f>IFERROR(VLOOKUP(B295,'[1]1-BASE'!D$1:DA$65536,83,0),"")</f>
        <v>0</v>
      </c>
      <c r="BG295" s="34">
        <f>IFERROR(VLOOKUP(B295,'[1]1-BASE'!D$1:DA$65536,84,0),"")</f>
        <v>0</v>
      </c>
      <c r="BH295" s="34">
        <f>IFERROR(VLOOKUP(B295,'[1]1-BASE'!D$1:DA$65536,81,0),"")</f>
        <v>0</v>
      </c>
      <c r="BI295" s="34">
        <f>IFERROR(VLOOKUP(B295,'[1]1-BASE'!D$1:DA$65536,85,0),"")</f>
        <v>0</v>
      </c>
      <c r="BJ295" s="34">
        <f>IFERROR(VLOOKUP(B295,'[1]1-BASE'!D$1:DA$65536,56,0),"")</f>
        <v>0</v>
      </c>
      <c r="BK295" s="34">
        <f>IFERROR(VLOOKUP(B295,'[1]1-BASE'!D$1:DA$65536,58,0),"")</f>
        <v>0</v>
      </c>
      <c r="BL295" s="34">
        <f>IFERROR(VLOOKUP(B295,'[1]1-BASE'!D$1:DA$65536,59,0),"")</f>
        <v>0</v>
      </c>
      <c r="BM295" s="34">
        <f>IFERROR(VLOOKUP(B295,'[1]1-BASE'!D$1:DA$65536,61,0),"")</f>
        <v>0</v>
      </c>
      <c r="BN295" s="34">
        <f>IFERROR(VLOOKUP(B295,'[1]1-BASE'!D$1:DA$65536,63,0),"")</f>
        <v>0</v>
      </c>
      <c r="BO295" s="34">
        <f>IFERROR(VLOOKUP(B295,'[1]1-BASE'!D$1:DA$65536,65,0),"")</f>
        <v>0</v>
      </c>
      <c r="BP295" s="34">
        <f>IFERROR(VLOOKUP(B295,'[1]1-BASE'!D$1:DA$65536,57,0),"")</f>
        <v>0</v>
      </c>
      <c r="BQ295" s="34">
        <f>IFERROR(VLOOKUP(B295,'[1]1-BASE'!D$1:DA$65536,60,0),"")</f>
        <v>0</v>
      </c>
      <c r="BR295" s="34">
        <f>IFERROR(VLOOKUP(B295,'[1]1-BASE'!D$1:DA$65536,62,0),"")</f>
        <v>0</v>
      </c>
      <c r="BS295" s="34">
        <f>IFERROR(VLOOKUP(B295,'[1]1-BASE'!D$1:DA$65536,64,0),"")</f>
        <v>0</v>
      </c>
      <c r="BT295" s="34">
        <f>IFERROR(VLOOKUP(B295,'[1]1-BASE'!D$1:DA$65536,66,0),"")</f>
        <v>0</v>
      </c>
      <c r="BU295" s="34">
        <f>IFERROR(VLOOKUP(B295,'[1]1-BASE'!D$1:DA$65536,67,0),"")</f>
        <v>0</v>
      </c>
      <c r="BV295" s="34">
        <f>IFERROR(VLOOKUP(B295,'[1]1-BASE'!D$1:DA$65536,68,0),"")</f>
        <v>0</v>
      </c>
      <c r="BW295" s="34">
        <f>IFERROR(VLOOKUP(B295,'[1]1-BASE'!D$1:DA$65536,69,0),"")</f>
        <v>1</v>
      </c>
      <c r="BX295" s="34">
        <f>IFERROR(VLOOKUP(B295,'[1]1-BASE'!D$1:DA$65536,70,0),"")</f>
        <v>0</v>
      </c>
      <c r="BY295" s="34">
        <f>IFERROR(VLOOKUP(B295,'[1]1-BASE'!D$1:DA$65536,71,0),"")</f>
        <v>1</v>
      </c>
      <c r="BZ295" s="34">
        <f>IFERROR(VLOOKUP(B295,'[1]1-BASE'!D$1:DA$65536,72,0),"")</f>
        <v>1</v>
      </c>
      <c r="CA295" s="34">
        <f>IFERROR(VLOOKUP(B295,'[1]1-BASE'!D$1:DA$65536,73,0),"")</f>
        <v>0</v>
      </c>
      <c r="CB295" s="34">
        <f>IFERROR(VLOOKUP(B295,'[1]1-BASE'!D$1:DA$65536,74,0),"")</f>
        <v>0</v>
      </c>
      <c r="CC295" s="34">
        <f>IFERROR(VLOOKUP(B295,'[1]1-BASE'!D$1:DA$65536,75,0),"")</f>
        <v>0</v>
      </c>
      <c r="CD295" s="34">
        <f>IFERROR(VLOOKUP(B295,'[1]1-BASE'!D$1:DA$65536,82,0),"")</f>
        <v>0</v>
      </c>
    </row>
    <row r="296" spans="1:82" s="35" customFormat="1" ht="75" customHeight="1">
      <c r="A296" s="27"/>
      <c r="B296" s="28" t="s">
        <v>399</v>
      </c>
      <c r="C296" s="29" t="str">
        <f>IFERROR(VLOOKUP(B296,'[1]1-BASE'!D$1:CB$65536,2,0),"")</f>
        <v>304QFZ0</v>
      </c>
      <c r="D296" s="29" t="str">
        <f>IFERROR(VLOOKUP(B296,'[1]1-BASE'!D$1:CB$65536,3,0),"")</f>
        <v>GIANTO</v>
      </c>
      <c r="E296" s="29" t="str">
        <f>IFERROR(VLOOKUP(B296,'[1]1-BASE'!D$1:CB$65536,4,0),"")</f>
        <v>901</v>
      </c>
      <c r="F296" s="29" t="str">
        <f>IFERROR(VLOOKUP(B296,'[1]1-BASE'!D$1:CB$65536,5,0),"")</f>
        <v>BLACK/GREY MD MEL</v>
      </c>
      <c r="G296" s="27" t="str">
        <f>IFERROR(VLOOKUP(B296,'[1]1-BASE'!D$1:CB$65536,15,0),"")</f>
        <v>HIVER 2019</v>
      </c>
      <c r="H296" s="27" t="str">
        <f>IFERROR(VLOOKUP(B296,'[1]1-BASE'!D$1:CB$65536,17,0),"")</f>
        <v>MAN</v>
      </c>
      <c r="I296" s="30">
        <f>IFERROR(VLOOKUP(B296,'[1]1-BASE'!D$1:CB$65536,7,0),"")</f>
        <v>55</v>
      </c>
      <c r="J296" s="31">
        <f t="shared" si="8"/>
        <v>27.5</v>
      </c>
      <c r="K296" s="30">
        <f>IFERROR(VLOOKUP(B296,'[1]1-BASE'!D$1:CB$65536,8,0),"")</f>
        <v>0</v>
      </c>
      <c r="L296" s="31">
        <f t="shared" si="9"/>
        <v>0</v>
      </c>
      <c r="M296" s="29" t="str">
        <f>IFERROR(VLOOKUP(B296,'[1]1-BASE'!D$1:CB$65536,18,0),"")</f>
        <v>2XL-1|L-3|M-2|S-1|XL-3</v>
      </c>
      <c r="N296" s="32" t="str">
        <f>IFERROR(VLOOKUP(B296,'[1]1-BASE'!D$1:CB$65536,19,0),"")</f>
        <v>C10HT</v>
      </c>
      <c r="O296" s="32">
        <f>IFERROR(VLOOKUP(B296,'[1]1-BASE'!D$1:CB$65536,20,0),"")</f>
        <v>290</v>
      </c>
      <c r="P296" s="33">
        <f>IFERROR(VLOOKUP(B296,'[1]1-BASE'!D$1:CB$65536,21,0),"")</f>
        <v>29</v>
      </c>
      <c r="Q296" s="34">
        <f>IFERROR(VLOOKUP(B296,'[1]1-BASE'!D$1:DA$65536,22,0),"")</f>
        <v>0</v>
      </c>
      <c r="R296" s="34">
        <f>IFERROR(VLOOKUP(B296,'[1]1-BASE'!D$1:DA$65536,23,0),"")</f>
        <v>0</v>
      </c>
      <c r="S296" s="34">
        <f>IFERROR(VLOOKUP(B296,'[1]1-BASE'!D$1:DA$65536,24,0),"")</f>
        <v>0</v>
      </c>
      <c r="T296" s="34">
        <f>IFERROR(VLOOKUP(B296,'[1]1-BASE'!D$1:DA$65536,25,0),"")</f>
        <v>0</v>
      </c>
      <c r="U296" s="34">
        <f>IFERROR(VLOOKUP(B296,'[1]1-BASE'!D$1:DA$65536,26,0),"")</f>
        <v>0</v>
      </c>
      <c r="V296" s="34">
        <f>IFERROR(VLOOKUP(B296,'[1]1-BASE'!D$1:DA$65536,27,0),"")</f>
        <v>0</v>
      </c>
      <c r="W296" s="34">
        <f>IFERROR(VLOOKUP(B296,'[1]1-BASE'!D$1:DA$65536,28,0),"")</f>
        <v>0</v>
      </c>
      <c r="X296" s="34">
        <f>IFERROR(VLOOKUP(B296,'[1]1-BASE'!D$1:DA$65536,29,0),"")</f>
        <v>0</v>
      </c>
      <c r="Y296" s="34">
        <f>IFERROR(VLOOKUP(B296,'[1]1-BASE'!D$1:DA$65536,30,0),"")</f>
        <v>0</v>
      </c>
      <c r="Z296" s="34">
        <f>IFERROR(VLOOKUP(B296,'[1]1-BASE'!D$1:DA$65536,31,0),"")</f>
        <v>0</v>
      </c>
      <c r="AA296" s="34">
        <f>IFERROR(VLOOKUP(B296,'[1]1-BASE'!D$1:DA$65536,32,0),"")</f>
        <v>0</v>
      </c>
      <c r="AB296" s="34">
        <f>IFERROR(VLOOKUP(B296,'[1]1-BASE'!D$1:DA$65536,33,0),"")</f>
        <v>0</v>
      </c>
      <c r="AC296" s="34">
        <f>IFERROR(VLOOKUP(B296,'[1]1-BASE'!D$1:DA$65536,34,0),"")</f>
        <v>0</v>
      </c>
      <c r="AD296" s="34">
        <f>IFERROR(VLOOKUP(B296,'[1]1-BASE'!D$1:DA$65536,35,0),"")</f>
        <v>0</v>
      </c>
      <c r="AE296" s="34">
        <f>IFERROR(VLOOKUP(B296,'[1]1-BASE'!D$1:DA$65536,36,0),"")</f>
        <v>0</v>
      </c>
      <c r="AF296" s="34">
        <f>IFERROR(VLOOKUP(B296,'[1]1-BASE'!D$1:DA$65536,37,0),"")</f>
        <v>0</v>
      </c>
      <c r="AG296" s="34">
        <f>IFERROR(VLOOKUP(B296,'[1]1-BASE'!D$1:DA$65536,38,0),"")</f>
        <v>0</v>
      </c>
      <c r="AH296" s="34">
        <f>IFERROR(VLOOKUP(B296,'[1]1-BASE'!D$1:DA$65536,39,0),"")</f>
        <v>0</v>
      </c>
      <c r="AI296" s="34">
        <f>IFERROR(VLOOKUP(B296,'[1]1-BASE'!D$1:DA$65536,40,0),"")</f>
        <v>0</v>
      </c>
      <c r="AJ296" s="34">
        <f>IFERROR(VLOOKUP(B296,'[1]1-BASE'!D$1:DA$65536,41,0),"")</f>
        <v>0</v>
      </c>
      <c r="AK296" s="34">
        <f>IFERROR(VLOOKUP(B296,'[1]1-BASE'!D$1:DA$65536,42,0),"")</f>
        <v>0</v>
      </c>
      <c r="AL296" s="34">
        <f>IFERROR(VLOOKUP(B296,'[1]1-BASE'!D$1:DA$65536,43,0),"")</f>
        <v>0</v>
      </c>
      <c r="AM296" s="34">
        <f>IFERROR(VLOOKUP(B296,'[1]1-BASE'!D$1:DA$65536,44,0),"")</f>
        <v>0</v>
      </c>
      <c r="AN296" s="34">
        <f>IFERROR(VLOOKUP(B296,'[1]1-BASE'!D$1:DA$65536,45,0),"")</f>
        <v>0</v>
      </c>
      <c r="AO296" s="34">
        <f>IFERROR(VLOOKUP(B296,'[1]1-BASE'!D$1:DA$65536,46,0),"")</f>
        <v>0</v>
      </c>
      <c r="AP296" s="34">
        <f>IFERROR(VLOOKUP(B296,'[1]1-BASE'!D$1:DA$65536,47,0),"")</f>
        <v>0</v>
      </c>
      <c r="AQ296" s="34">
        <f>IFERROR(VLOOKUP(B296,'[1]1-BASE'!D$1:DA$65536,48,0),"")</f>
        <v>0</v>
      </c>
      <c r="AR296" s="34">
        <f>IFERROR(VLOOKUP(B296,'[1]1-BASE'!D$1:DA$65536,49,0),"")</f>
        <v>0</v>
      </c>
      <c r="AS296" s="34">
        <f>IFERROR(VLOOKUP(B296,'[1]1-BASE'!D$1:DA$65536,50,0),"")</f>
        <v>0</v>
      </c>
      <c r="AT296" s="34">
        <f>IFERROR(VLOOKUP(B296,'[1]1-BASE'!D$1:DA$65536,51,0),"")</f>
        <v>0</v>
      </c>
      <c r="AU296" s="34">
        <f>IFERROR(VLOOKUP(B296,'[1]1-BASE'!D$1:DA$65536,52,0),"")</f>
        <v>0</v>
      </c>
      <c r="AV296" s="34">
        <f>IFERROR(VLOOKUP(B296,'[1]1-BASE'!D$1:DA$65536,53,0),"")</f>
        <v>0</v>
      </c>
      <c r="AW296" s="34">
        <f>IFERROR(VLOOKUP(B296,'[1]1-BASE'!D$1:DA$65536,54,0),"")</f>
        <v>0</v>
      </c>
      <c r="AX296" s="34">
        <f>IFERROR(VLOOKUP(B296,'[1]1-BASE'!D$1:DA$65536,55,0),"")</f>
        <v>0</v>
      </c>
      <c r="AY296" s="34">
        <f>IFERROR(VLOOKUP(B296,'[1]1-BASE'!D$1:DA$65536,87,0),"")</f>
        <v>0</v>
      </c>
      <c r="AZ296" s="34">
        <f>IFERROR(VLOOKUP(B296,'[1]1-BASE'!D$1:DA$65536,86,0),"")</f>
        <v>0</v>
      </c>
      <c r="BA296" s="34">
        <f>IFERROR(VLOOKUP(B296,'[1]1-BASE'!D$1:DA$65536,76,0),"")</f>
        <v>0</v>
      </c>
      <c r="BB296" s="34">
        <f>IFERROR(VLOOKUP(B296,'[1]1-BASE'!D$1:DA$65536,77,0),"")</f>
        <v>0</v>
      </c>
      <c r="BC296" s="34">
        <f>IFERROR(VLOOKUP(B296,'[1]1-BASE'!D$1:DA$65536,78,0),"")</f>
        <v>0</v>
      </c>
      <c r="BD296" s="34">
        <f>IFERROR(VLOOKUP(B296,'[1]1-BASE'!D$1:DA$65536,79,0),"")</f>
        <v>0</v>
      </c>
      <c r="BE296" s="34">
        <f>IFERROR(VLOOKUP(B296,'[1]1-BASE'!D$1:DA$65536,80,0),"")</f>
        <v>0</v>
      </c>
      <c r="BF296" s="34">
        <f>IFERROR(VLOOKUP(B296,'[1]1-BASE'!D$1:DA$65536,83,0),"")</f>
        <v>0</v>
      </c>
      <c r="BG296" s="34">
        <f>IFERROR(VLOOKUP(B296,'[1]1-BASE'!D$1:DA$65536,84,0),"")</f>
        <v>0</v>
      </c>
      <c r="BH296" s="34">
        <f>IFERROR(VLOOKUP(B296,'[1]1-BASE'!D$1:DA$65536,81,0),"")</f>
        <v>0</v>
      </c>
      <c r="BI296" s="34">
        <f>IFERROR(VLOOKUP(B296,'[1]1-BASE'!D$1:DA$65536,85,0),"")</f>
        <v>0</v>
      </c>
      <c r="BJ296" s="34">
        <f>IFERROR(VLOOKUP(B296,'[1]1-BASE'!D$1:DA$65536,56,0),"")</f>
        <v>0</v>
      </c>
      <c r="BK296" s="34">
        <f>IFERROR(VLOOKUP(B296,'[1]1-BASE'!D$1:DA$65536,58,0),"")</f>
        <v>0</v>
      </c>
      <c r="BL296" s="34">
        <f>IFERROR(VLOOKUP(B296,'[1]1-BASE'!D$1:DA$65536,59,0),"")</f>
        <v>0</v>
      </c>
      <c r="BM296" s="34">
        <f>IFERROR(VLOOKUP(B296,'[1]1-BASE'!D$1:DA$65536,61,0),"")</f>
        <v>0</v>
      </c>
      <c r="BN296" s="34">
        <f>IFERROR(VLOOKUP(B296,'[1]1-BASE'!D$1:DA$65536,63,0),"")</f>
        <v>0</v>
      </c>
      <c r="BO296" s="34">
        <f>IFERROR(VLOOKUP(B296,'[1]1-BASE'!D$1:DA$65536,65,0),"")</f>
        <v>0</v>
      </c>
      <c r="BP296" s="34">
        <f>IFERROR(VLOOKUP(B296,'[1]1-BASE'!D$1:DA$65536,57,0),"")</f>
        <v>0</v>
      </c>
      <c r="BQ296" s="34">
        <f>IFERROR(VLOOKUP(B296,'[1]1-BASE'!D$1:DA$65536,60,0),"")</f>
        <v>0</v>
      </c>
      <c r="BR296" s="34">
        <f>IFERROR(VLOOKUP(B296,'[1]1-BASE'!D$1:DA$65536,62,0),"")</f>
        <v>0</v>
      </c>
      <c r="BS296" s="34">
        <f>IFERROR(VLOOKUP(B296,'[1]1-BASE'!D$1:DA$65536,64,0),"")</f>
        <v>0</v>
      </c>
      <c r="BT296" s="34">
        <f>IFERROR(VLOOKUP(B296,'[1]1-BASE'!D$1:DA$65536,66,0),"")</f>
        <v>0</v>
      </c>
      <c r="BU296" s="34">
        <f>IFERROR(VLOOKUP(B296,'[1]1-BASE'!D$1:DA$65536,67,0),"")</f>
        <v>0</v>
      </c>
      <c r="BV296" s="34">
        <f>IFERROR(VLOOKUP(B296,'[1]1-BASE'!D$1:DA$65536,68,0),"")</f>
        <v>0</v>
      </c>
      <c r="BW296" s="34">
        <f>IFERROR(VLOOKUP(B296,'[1]1-BASE'!D$1:DA$65536,69,0),"")</f>
        <v>0</v>
      </c>
      <c r="BX296" s="34">
        <f>IFERROR(VLOOKUP(B296,'[1]1-BASE'!D$1:DA$65536,70,0),"")</f>
        <v>0</v>
      </c>
      <c r="BY296" s="34">
        <f>IFERROR(VLOOKUP(B296,'[1]1-BASE'!D$1:DA$65536,71,0),"")</f>
        <v>0</v>
      </c>
      <c r="BZ296" s="34">
        <f>IFERROR(VLOOKUP(B296,'[1]1-BASE'!D$1:DA$65536,72,0),"")</f>
        <v>0</v>
      </c>
      <c r="CA296" s="34">
        <f>IFERROR(VLOOKUP(B296,'[1]1-BASE'!D$1:DA$65536,73,0),"")</f>
        <v>0</v>
      </c>
      <c r="CB296" s="34">
        <f>IFERROR(VLOOKUP(B296,'[1]1-BASE'!D$1:DA$65536,74,0),"")</f>
        <v>0</v>
      </c>
      <c r="CC296" s="34">
        <f>IFERROR(VLOOKUP(B296,'[1]1-BASE'!D$1:DA$65536,75,0),"")</f>
        <v>0</v>
      </c>
      <c r="CD296" s="34">
        <f>IFERROR(VLOOKUP(B296,'[1]1-BASE'!D$1:DA$65536,82,0),"")</f>
        <v>29</v>
      </c>
    </row>
    <row r="297" spans="1:82" s="35" customFormat="1" ht="75" customHeight="1">
      <c r="A297" s="27"/>
      <c r="B297" s="28" t="s">
        <v>400</v>
      </c>
      <c r="C297" s="29" t="str">
        <f>IFERROR(VLOOKUP(B297,'[1]1-BASE'!D$1:CB$65536,2,0),"")</f>
        <v>304QFZ0</v>
      </c>
      <c r="D297" s="29" t="str">
        <f>IFERROR(VLOOKUP(B297,'[1]1-BASE'!D$1:CB$65536,3,0),"")</f>
        <v>GIANTO</v>
      </c>
      <c r="E297" s="29" t="str">
        <f>IFERROR(VLOOKUP(B297,'[1]1-BASE'!D$1:CB$65536,4,0),"")</f>
        <v>901</v>
      </c>
      <c r="F297" s="29" t="str">
        <f>IFERROR(VLOOKUP(B297,'[1]1-BASE'!D$1:CB$65536,5,0),"")</f>
        <v>BLACK/GREY MD MEL</v>
      </c>
      <c r="G297" s="27" t="str">
        <f>IFERROR(VLOOKUP(B297,'[1]1-BASE'!D$1:CB$65536,15,0),"")</f>
        <v>HIVER 2019</v>
      </c>
      <c r="H297" s="27" t="str">
        <f>IFERROR(VLOOKUP(B297,'[1]1-BASE'!D$1:CB$65536,17,0),"")</f>
        <v>MAN</v>
      </c>
      <c r="I297" s="30">
        <f>IFERROR(VLOOKUP(B297,'[1]1-BASE'!D$1:CB$65536,7,0),"")</f>
        <v>55</v>
      </c>
      <c r="J297" s="31">
        <f t="shared" ref="J297:J360" si="10">IFERROR(I297/2,"")</f>
        <v>27.5</v>
      </c>
      <c r="K297" s="30">
        <f>IFERROR(VLOOKUP(B297,'[1]1-BASE'!D$1:CB$65536,8,0),"")</f>
        <v>0</v>
      </c>
      <c r="L297" s="31">
        <f t="shared" ref="L297:L360" si="11">IFERROR(K297/2,"")</f>
        <v>0</v>
      </c>
      <c r="M297" s="29" t="str">
        <f>IFERROR(VLOOKUP(B297,'[1]1-BASE'!D$1:CB$65536,18,0),"")</f>
        <v>(vide)</v>
      </c>
      <c r="N297" s="32" t="str">
        <f>IFERROR(VLOOKUP(B297,'[1]1-BASE'!D$1:CB$65536,19,0),"")</f>
        <v>PCS</v>
      </c>
      <c r="O297" s="32">
        <f>IFERROR(VLOOKUP(B297,'[1]1-BASE'!D$1:CB$65536,20,0),"")</f>
        <v>2</v>
      </c>
      <c r="P297" s="33">
        <f>IFERROR(VLOOKUP(B297,'[1]1-BASE'!D$1:CB$65536,21,0),"")</f>
        <v>2</v>
      </c>
      <c r="Q297" s="34">
        <f>IFERROR(VLOOKUP(B297,'[1]1-BASE'!D$1:DA$65536,22,0),"")</f>
        <v>0</v>
      </c>
      <c r="R297" s="34">
        <f>IFERROR(VLOOKUP(B297,'[1]1-BASE'!D$1:DA$65536,23,0),"")</f>
        <v>0</v>
      </c>
      <c r="S297" s="34">
        <f>IFERROR(VLOOKUP(B297,'[1]1-BASE'!D$1:DA$65536,24,0),"")</f>
        <v>0</v>
      </c>
      <c r="T297" s="34">
        <f>IFERROR(VLOOKUP(B297,'[1]1-BASE'!D$1:DA$65536,25,0),"")</f>
        <v>0</v>
      </c>
      <c r="U297" s="34">
        <f>IFERROR(VLOOKUP(B297,'[1]1-BASE'!D$1:DA$65536,26,0),"")</f>
        <v>0</v>
      </c>
      <c r="V297" s="34">
        <f>IFERROR(VLOOKUP(B297,'[1]1-BASE'!D$1:DA$65536,27,0),"")</f>
        <v>0</v>
      </c>
      <c r="W297" s="34">
        <f>IFERROR(VLOOKUP(B297,'[1]1-BASE'!D$1:DA$65536,28,0),"")</f>
        <v>0</v>
      </c>
      <c r="X297" s="34">
        <f>IFERROR(VLOOKUP(B297,'[1]1-BASE'!D$1:DA$65536,29,0),"")</f>
        <v>0</v>
      </c>
      <c r="Y297" s="34">
        <f>IFERROR(VLOOKUP(B297,'[1]1-BASE'!D$1:DA$65536,30,0),"")</f>
        <v>0</v>
      </c>
      <c r="Z297" s="34">
        <f>IFERROR(VLOOKUP(B297,'[1]1-BASE'!D$1:DA$65536,31,0),"")</f>
        <v>0</v>
      </c>
      <c r="AA297" s="34">
        <f>IFERROR(VLOOKUP(B297,'[1]1-BASE'!D$1:DA$65536,32,0),"")</f>
        <v>0</v>
      </c>
      <c r="AB297" s="34">
        <f>IFERROR(VLOOKUP(B297,'[1]1-BASE'!D$1:DA$65536,33,0),"")</f>
        <v>0</v>
      </c>
      <c r="AC297" s="34">
        <f>IFERROR(VLOOKUP(B297,'[1]1-BASE'!D$1:DA$65536,34,0),"")</f>
        <v>0</v>
      </c>
      <c r="AD297" s="34">
        <f>IFERROR(VLOOKUP(B297,'[1]1-BASE'!D$1:DA$65536,35,0),"")</f>
        <v>0</v>
      </c>
      <c r="AE297" s="34">
        <f>IFERROR(VLOOKUP(B297,'[1]1-BASE'!D$1:DA$65536,36,0),"")</f>
        <v>0</v>
      </c>
      <c r="AF297" s="34">
        <f>IFERROR(VLOOKUP(B297,'[1]1-BASE'!D$1:DA$65536,37,0),"")</f>
        <v>0</v>
      </c>
      <c r="AG297" s="34">
        <f>IFERROR(VLOOKUP(B297,'[1]1-BASE'!D$1:DA$65536,38,0),"")</f>
        <v>0</v>
      </c>
      <c r="AH297" s="34">
        <f>IFERROR(VLOOKUP(B297,'[1]1-BASE'!D$1:DA$65536,39,0),"")</f>
        <v>0</v>
      </c>
      <c r="AI297" s="34">
        <f>IFERROR(VLOOKUP(B297,'[1]1-BASE'!D$1:DA$65536,40,0),"")</f>
        <v>0</v>
      </c>
      <c r="AJ297" s="34">
        <f>IFERROR(VLOOKUP(B297,'[1]1-BASE'!D$1:DA$65536,41,0),"")</f>
        <v>0</v>
      </c>
      <c r="AK297" s="34">
        <f>IFERROR(VLOOKUP(B297,'[1]1-BASE'!D$1:DA$65536,42,0),"")</f>
        <v>0</v>
      </c>
      <c r="AL297" s="34">
        <f>IFERROR(VLOOKUP(B297,'[1]1-BASE'!D$1:DA$65536,43,0),"")</f>
        <v>0</v>
      </c>
      <c r="AM297" s="34">
        <f>IFERROR(VLOOKUP(B297,'[1]1-BASE'!D$1:DA$65536,44,0),"")</f>
        <v>0</v>
      </c>
      <c r="AN297" s="34">
        <f>IFERROR(VLOOKUP(B297,'[1]1-BASE'!D$1:DA$65536,45,0),"")</f>
        <v>0</v>
      </c>
      <c r="AO297" s="34">
        <f>IFERROR(VLOOKUP(B297,'[1]1-BASE'!D$1:DA$65536,46,0),"")</f>
        <v>0</v>
      </c>
      <c r="AP297" s="34">
        <f>IFERROR(VLOOKUP(B297,'[1]1-BASE'!D$1:DA$65536,47,0),"")</f>
        <v>0</v>
      </c>
      <c r="AQ297" s="34">
        <f>IFERROR(VLOOKUP(B297,'[1]1-BASE'!D$1:DA$65536,48,0),"")</f>
        <v>0</v>
      </c>
      <c r="AR297" s="34">
        <f>IFERROR(VLOOKUP(B297,'[1]1-BASE'!D$1:DA$65536,49,0),"")</f>
        <v>0</v>
      </c>
      <c r="AS297" s="34">
        <f>IFERROR(VLOOKUP(B297,'[1]1-BASE'!D$1:DA$65536,50,0),"")</f>
        <v>0</v>
      </c>
      <c r="AT297" s="34">
        <f>IFERROR(VLOOKUP(B297,'[1]1-BASE'!D$1:DA$65536,51,0),"")</f>
        <v>0</v>
      </c>
      <c r="AU297" s="34">
        <f>IFERROR(VLOOKUP(B297,'[1]1-BASE'!D$1:DA$65536,52,0),"")</f>
        <v>0</v>
      </c>
      <c r="AV297" s="34">
        <f>IFERROR(VLOOKUP(B297,'[1]1-BASE'!D$1:DA$65536,53,0),"")</f>
        <v>0</v>
      </c>
      <c r="AW297" s="34">
        <f>IFERROR(VLOOKUP(B297,'[1]1-BASE'!D$1:DA$65536,54,0),"")</f>
        <v>0</v>
      </c>
      <c r="AX297" s="34">
        <f>IFERROR(VLOOKUP(B297,'[1]1-BASE'!D$1:DA$65536,55,0),"")</f>
        <v>0</v>
      </c>
      <c r="AY297" s="34">
        <f>IFERROR(VLOOKUP(B297,'[1]1-BASE'!D$1:DA$65536,87,0),"")</f>
        <v>0</v>
      </c>
      <c r="AZ297" s="34">
        <f>IFERROR(VLOOKUP(B297,'[1]1-BASE'!D$1:DA$65536,86,0),"")</f>
        <v>0</v>
      </c>
      <c r="BA297" s="34">
        <f>IFERROR(VLOOKUP(B297,'[1]1-BASE'!D$1:DA$65536,76,0),"")</f>
        <v>0</v>
      </c>
      <c r="BB297" s="34">
        <f>IFERROR(VLOOKUP(B297,'[1]1-BASE'!D$1:DA$65536,77,0),"")</f>
        <v>0</v>
      </c>
      <c r="BC297" s="34">
        <f>IFERROR(VLOOKUP(B297,'[1]1-BASE'!D$1:DA$65536,78,0),"")</f>
        <v>0</v>
      </c>
      <c r="BD297" s="34">
        <f>IFERROR(VLOOKUP(B297,'[1]1-BASE'!D$1:DA$65536,79,0),"")</f>
        <v>0</v>
      </c>
      <c r="BE297" s="34">
        <f>IFERROR(VLOOKUP(B297,'[1]1-BASE'!D$1:DA$65536,80,0),"")</f>
        <v>0</v>
      </c>
      <c r="BF297" s="34">
        <f>IFERROR(VLOOKUP(B297,'[1]1-BASE'!D$1:DA$65536,83,0),"")</f>
        <v>0</v>
      </c>
      <c r="BG297" s="34">
        <f>IFERROR(VLOOKUP(B297,'[1]1-BASE'!D$1:DA$65536,84,0),"")</f>
        <v>0</v>
      </c>
      <c r="BH297" s="34">
        <f>IFERROR(VLOOKUP(B297,'[1]1-BASE'!D$1:DA$65536,81,0),"")</f>
        <v>0</v>
      </c>
      <c r="BI297" s="34">
        <f>IFERROR(VLOOKUP(B297,'[1]1-BASE'!D$1:DA$65536,85,0),"")</f>
        <v>0</v>
      </c>
      <c r="BJ297" s="34">
        <f>IFERROR(VLOOKUP(B297,'[1]1-BASE'!D$1:DA$65536,56,0),"")</f>
        <v>0</v>
      </c>
      <c r="BK297" s="34">
        <f>IFERROR(VLOOKUP(B297,'[1]1-BASE'!D$1:DA$65536,58,0),"")</f>
        <v>0</v>
      </c>
      <c r="BL297" s="34">
        <f>IFERROR(VLOOKUP(B297,'[1]1-BASE'!D$1:DA$65536,59,0),"")</f>
        <v>0</v>
      </c>
      <c r="BM297" s="34">
        <f>IFERROR(VLOOKUP(B297,'[1]1-BASE'!D$1:DA$65536,61,0),"")</f>
        <v>0</v>
      </c>
      <c r="BN297" s="34">
        <f>IFERROR(VLOOKUP(B297,'[1]1-BASE'!D$1:DA$65536,63,0),"")</f>
        <v>0</v>
      </c>
      <c r="BO297" s="34">
        <f>IFERROR(VLOOKUP(B297,'[1]1-BASE'!D$1:DA$65536,65,0),"")</f>
        <v>0</v>
      </c>
      <c r="BP297" s="34">
        <f>IFERROR(VLOOKUP(B297,'[1]1-BASE'!D$1:DA$65536,57,0),"")</f>
        <v>0</v>
      </c>
      <c r="BQ297" s="34">
        <f>IFERROR(VLOOKUP(B297,'[1]1-BASE'!D$1:DA$65536,60,0),"")</f>
        <v>0</v>
      </c>
      <c r="BR297" s="34">
        <f>IFERROR(VLOOKUP(B297,'[1]1-BASE'!D$1:DA$65536,62,0),"")</f>
        <v>0</v>
      </c>
      <c r="BS297" s="34">
        <f>IFERROR(VLOOKUP(B297,'[1]1-BASE'!D$1:DA$65536,64,0),"")</f>
        <v>0</v>
      </c>
      <c r="BT297" s="34">
        <f>IFERROR(VLOOKUP(B297,'[1]1-BASE'!D$1:DA$65536,66,0),"")</f>
        <v>0</v>
      </c>
      <c r="BU297" s="34">
        <f>IFERROR(VLOOKUP(B297,'[1]1-BASE'!D$1:DA$65536,67,0),"")</f>
        <v>0</v>
      </c>
      <c r="BV297" s="34">
        <f>IFERROR(VLOOKUP(B297,'[1]1-BASE'!D$1:DA$65536,68,0),"")</f>
        <v>0</v>
      </c>
      <c r="BW297" s="34">
        <f>IFERROR(VLOOKUP(B297,'[1]1-BASE'!D$1:DA$65536,69,0),"")</f>
        <v>0</v>
      </c>
      <c r="BX297" s="34">
        <f>IFERROR(VLOOKUP(B297,'[1]1-BASE'!D$1:DA$65536,70,0),"")</f>
        <v>0</v>
      </c>
      <c r="BY297" s="34">
        <f>IFERROR(VLOOKUP(B297,'[1]1-BASE'!D$1:DA$65536,71,0),"")</f>
        <v>2</v>
      </c>
      <c r="BZ297" s="34">
        <f>IFERROR(VLOOKUP(B297,'[1]1-BASE'!D$1:DA$65536,72,0),"")</f>
        <v>0</v>
      </c>
      <c r="CA297" s="34">
        <f>IFERROR(VLOOKUP(B297,'[1]1-BASE'!D$1:DA$65536,73,0),"")</f>
        <v>0</v>
      </c>
      <c r="CB297" s="34">
        <f>IFERROR(VLOOKUP(B297,'[1]1-BASE'!D$1:DA$65536,74,0),"")</f>
        <v>0</v>
      </c>
      <c r="CC297" s="34">
        <f>IFERROR(VLOOKUP(B297,'[1]1-BASE'!D$1:DA$65536,75,0),"")</f>
        <v>0</v>
      </c>
      <c r="CD297" s="34">
        <f>IFERROR(VLOOKUP(B297,'[1]1-BASE'!D$1:DA$65536,82,0),"")</f>
        <v>0</v>
      </c>
    </row>
    <row r="298" spans="1:82" s="35" customFormat="1" ht="75" customHeight="1">
      <c r="A298" s="27"/>
      <c r="B298" s="28" t="s">
        <v>401</v>
      </c>
      <c r="C298" s="29" t="str">
        <f>IFERROR(VLOOKUP(B298,'[1]1-BASE'!D$1:CB$65536,2,0),"")</f>
        <v>304QFZ0</v>
      </c>
      <c r="D298" s="29" t="str">
        <f>IFERROR(VLOOKUP(B298,'[1]1-BASE'!D$1:CB$65536,3,0),"")</f>
        <v>GIANTO</v>
      </c>
      <c r="E298" s="29" t="str">
        <f>IFERROR(VLOOKUP(B298,'[1]1-BASE'!D$1:CB$65536,4,0),"")</f>
        <v>903</v>
      </c>
      <c r="F298" s="29" t="str">
        <f>IFERROR(VLOOKUP(B298,'[1]1-BASE'!D$1:CB$65536,5,0),"")</f>
        <v>GREY MD MEL/BLACK</v>
      </c>
      <c r="G298" s="27" t="str">
        <f>IFERROR(VLOOKUP(B298,'[1]1-BASE'!D$1:CB$65536,15,0),"")</f>
        <v>HIVER 2019</v>
      </c>
      <c r="H298" s="27" t="str">
        <f>IFERROR(VLOOKUP(B298,'[1]1-BASE'!D$1:CB$65536,17,0),"")</f>
        <v>MAN</v>
      </c>
      <c r="I298" s="30">
        <f>IFERROR(VLOOKUP(B298,'[1]1-BASE'!D$1:CB$65536,7,0),"")</f>
        <v>55</v>
      </c>
      <c r="J298" s="31">
        <f t="shared" si="10"/>
        <v>27.5</v>
      </c>
      <c r="K298" s="30">
        <f>IFERROR(VLOOKUP(B298,'[1]1-BASE'!D$1:CB$65536,8,0),"")</f>
        <v>0</v>
      </c>
      <c r="L298" s="31">
        <f t="shared" si="11"/>
        <v>0</v>
      </c>
      <c r="M298" s="29" t="str">
        <f>IFERROR(VLOOKUP(B298,'[1]1-BASE'!D$1:CB$65536,18,0),"")</f>
        <v>2XL-1|L-3|M-2|S-1|XL-3</v>
      </c>
      <c r="N298" s="32" t="str">
        <f>IFERROR(VLOOKUP(B298,'[1]1-BASE'!D$1:CB$65536,19,0),"")</f>
        <v>C10HT</v>
      </c>
      <c r="O298" s="32">
        <f>IFERROR(VLOOKUP(B298,'[1]1-BASE'!D$1:CB$65536,20,0),"")</f>
        <v>600</v>
      </c>
      <c r="P298" s="33">
        <f>IFERROR(VLOOKUP(B298,'[1]1-BASE'!D$1:CB$65536,21,0),"")</f>
        <v>60</v>
      </c>
      <c r="Q298" s="34">
        <f>IFERROR(VLOOKUP(B298,'[1]1-BASE'!D$1:DA$65536,22,0),"")</f>
        <v>0</v>
      </c>
      <c r="R298" s="34">
        <f>IFERROR(VLOOKUP(B298,'[1]1-BASE'!D$1:DA$65536,23,0),"")</f>
        <v>0</v>
      </c>
      <c r="S298" s="34">
        <f>IFERROR(VLOOKUP(B298,'[1]1-BASE'!D$1:DA$65536,24,0),"")</f>
        <v>0</v>
      </c>
      <c r="T298" s="34">
        <f>IFERROR(VLOOKUP(B298,'[1]1-BASE'!D$1:DA$65536,25,0),"")</f>
        <v>0</v>
      </c>
      <c r="U298" s="34">
        <f>IFERROR(VLOOKUP(B298,'[1]1-BASE'!D$1:DA$65536,26,0),"")</f>
        <v>0</v>
      </c>
      <c r="V298" s="34">
        <f>IFERROR(VLOOKUP(B298,'[1]1-BASE'!D$1:DA$65536,27,0),"")</f>
        <v>0</v>
      </c>
      <c r="W298" s="34">
        <f>IFERROR(VLOOKUP(B298,'[1]1-BASE'!D$1:DA$65536,28,0),"")</f>
        <v>0</v>
      </c>
      <c r="X298" s="34">
        <f>IFERROR(VLOOKUP(B298,'[1]1-BASE'!D$1:DA$65536,29,0),"")</f>
        <v>0</v>
      </c>
      <c r="Y298" s="34">
        <f>IFERROR(VLOOKUP(B298,'[1]1-BASE'!D$1:DA$65536,30,0),"")</f>
        <v>0</v>
      </c>
      <c r="Z298" s="34">
        <f>IFERROR(VLOOKUP(B298,'[1]1-BASE'!D$1:DA$65536,31,0),"")</f>
        <v>0</v>
      </c>
      <c r="AA298" s="34">
        <f>IFERROR(VLOOKUP(B298,'[1]1-BASE'!D$1:DA$65536,32,0),"")</f>
        <v>0</v>
      </c>
      <c r="AB298" s="34">
        <f>IFERROR(VLOOKUP(B298,'[1]1-BASE'!D$1:DA$65536,33,0),"")</f>
        <v>0</v>
      </c>
      <c r="AC298" s="34">
        <f>IFERROR(VLOOKUP(B298,'[1]1-BASE'!D$1:DA$65536,34,0),"")</f>
        <v>0</v>
      </c>
      <c r="AD298" s="34">
        <f>IFERROR(VLOOKUP(B298,'[1]1-BASE'!D$1:DA$65536,35,0),"")</f>
        <v>0</v>
      </c>
      <c r="AE298" s="34">
        <f>IFERROR(VLOOKUP(B298,'[1]1-BASE'!D$1:DA$65536,36,0),"")</f>
        <v>0</v>
      </c>
      <c r="AF298" s="34">
        <f>IFERROR(VLOOKUP(B298,'[1]1-BASE'!D$1:DA$65536,37,0),"")</f>
        <v>0</v>
      </c>
      <c r="AG298" s="34">
        <f>IFERROR(VLOOKUP(B298,'[1]1-BASE'!D$1:DA$65536,38,0),"")</f>
        <v>0</v>
      </c>
      <c r="AH298" s="34">
        <f>IFERROR(VLOOKUP(B298,'[1]1-BASE'!D$1:DA$65536,39,0),"")</f>
        <v>0</v>
      </c>
      <c r="AI298" s="34">
        <f>IFERROR(VLOOKUP(B298,'[1]1-BASE'!D$1:DA$65536,40,0),"")</f>
        <v>0</v>
      </c>
      <c r="AJ298" s="34">
        <f>IFERROR(VLOOKUP(B298,'[1]1-BASE'!D$1:DA$65536,41,0),"")</f>
        <v>0</v>
      </c>
      <c r="AK298" s="34">
        <f>IFERROR(VLOOKUP(B298,'[1]1-BASE'!D$1:DA$65536,42,0),"")</f>
        <v>0</v>
      </c>
      <c r="AL298" s="34">
        <f>IFERROR(VLOOKUP(B298,'[1]1-BASE'!D$1:DA$65536,43,0),"")</f>
        <v>0</v>
      </c>
      <c r="AM298" s="34">
        <f>IFERROR(VLOOKUP(B298,'[1]1-BASE'!D$1:DA$65536,44,0),"")</f>
        <v>0</v>
      </c>
      <c r="AN298" s="34">
        <f>IFERROR(VLOOKUP(B298,'[1]1-BASE'!D$1:DA$65536,45,0),"")</f>
        <v>0</v>
      </c>
      <c r="AO298" s="34">
        <f>IFERROR(VLOOKUP(B298,'[1]1-BASE'!D$1:DA$65536,46,0),"")</f>
        <v>0</v>
      </c>
      <c r="AP298" s="34">
        <f>IFERROR(VLOOKUP(B298,'[1]1-BASE'!D$1:DA$65536,47,0),"")</f>
        <v>0</v>
      </c>
      <c r="AQ298" s="34">
        <f>IFERROR(VLOOKUP(B298,'[1]1-BASE'!D$1:DA$65536,48,0),"")</f>
        <v>0</v>
      </c>
      <c r="AR298" s="34">
        <f>IFERROR(VLOOKUP(B298,'[1]1-BASE'!D$1:DA$65536,49,0),"")</f>
        <v>0</v>
      </c>
      <c r="AS298" s="34">
        <f>IFERROR(VLOOKUP(B298,'[1]1-BASE'!D$1:DA$65536,50,0),"")</f>
        <v>0</v>
      </c>
      <c r="AT298" s="34">
        <f>IFERROR(VLOOKUP(B298,'[1]1-BASE'!D$1:DA$65536,51,0),"")</f>
        <v>0</v>
      </c>
      <c r="AU298" s="34">
        <f>IFERROR(VLOOKUP(B298,'[1]1-BASE'!D$1:DA$65536,52,0),"")</f>
        <v>0</v>
      </c>
      <c r="AV298" s="34">
        <f>IFERROR(VLOOKUP(B298,'[1]1-BASE'!D$1:DA$65536,53,0),"")</f>
        <v>0</v>
      </c>
      <c r="AW298" s="34">
        <f>IFERROR(VLOOKUP(B298,'[1]1-BASE'!D$1:DA$65536,54,0),"")</f>
        <v>0</v>
      </c>
      <c r="AX298" s="34">
        <f>IFERROR(VLOOKUP(B298,'[1]1-BASE'!D$1:DA$65536,55,0),"")</f>
        <v>0</v>
      </c>
      <c r="AY298" s="34">
        <f>IFERROR(VLOOKUP(B298,'[1]1-BASE'!D$1:DA$65536,87,0),"")</f>
        <v>0</v>
      </c>
      <c r="AZ298" s="34">
        <f>IFERROR(VLOOKUP(B298,'[1]1-BASE'!D$1:DA$65536,86,0),"")</f>
        <v>0</v>
      </c>
      <c r="BA298" s="34">
        <f>IFERROR(VLOOKUP(B298,'[1]1-BASE'!D$1:DA$65536,76,0),"")</f>
        <v>0</v>
      </c>
      <c r="BB298" s="34">
        <f>IFERROR(VLOOKUP(B298,'[1]1-BASE'!D$1:DA$65536,77,0),"")</f>
        <v>0</v>
      </c>
      <c r="BC298" s="34">
        <f>IFERROR(VLOOKUP(B298,'[1]1-BASE'!D$1:DA$65536,78,0),"")</f>
        <v>0</v>
      </c>
      <c r="BD298" s="34">
        <f>IFERROR(VLOOKUP(B298,'[1]1-BASE'!D$1:DA$65536,79,0),"")</f>
        <v>0</v>
      </c>
      <c r="BE298" s="34">
        <f>IFERROR(VLOOKUP(B298,'[1]1-BASE'!D$1:DA$65536,80,0),"")</f>
        <v>0</v>
      </c>
      <c r="BF298" s="34">
        <f>IFERROR(VLOOKUP(B298,'[1]1-BASE'!D$1:DA$65536,83,0),"")</f>
        <v>0</v>
      </c>
      <c r="BG298" s="34">
        <f>IFERROR(VLOOKUP(B298,'[1]1-BASE'!D$1:DA$65536,84,0),"")</f>
        <v>0</v>
      </c>
      <c r="BH298" s="34">
        <f>IFERROR(VLOOKUP(B298,'[1]1-BASE'!D$1:DA$65536,81,0),"")</f>
        <v>0</v>
      </c>
      <c r="BI298" s="34">
        <f>IFERROR(VLOOKUP(B298,'[1]1-BASE'!D$1:DA$65536,85,0),"")</f>
        <v>0</v>
      </c>
      <c r="BJ298" s="34">
        <f>IFERROR(VLOOKUP(B298,'[1]1-BASE'!D$1:DA$65536,56,0),"")</f>
        <v>0</v>
      </c>
      <c r="BK298" s="34">
        <f>IFERROR(VLOOKUP(B298,'[1]1-BASE'!D$1:DA$65536,58,0),"")</f>
        <v>0</v>
      </c>
      <c r="BL298" s="34">
        <f>IFERROR(VLOOKUP(B298,'[1]1-BASE'!D$1:DA$65536,59,0),"")</f>
        <v>0</v>
      </c>
      <c r="BM298" s="34">
        <f>IFERROR(VLOOKUP(B298,'[1]1-BASE'!D$1:DA$65536,61,0),"")</f>
        <v>0</v>
      </c>
      <c r="BN298" s="34">
        <f>IFERROR(VLOOKUP(B298,'[1]1-BASE'!D$1:DA$65536,63,0),"")</f>
        <v>0</v>
      </c>
      <c r="BO298" s="34">
        <f>IFERROR(VLOOKUP(B298,'[1]1-BASE'!D$1:DA$65536,65,0),"")</f>
        <v>0</v>
      </c>
      <c r="BP298" s="34">
        <f>IFERROR(VLOOKUP(B298,'[1]1-BASE'!D$1:DA$65536,57,0),"")</f>
        <v>0</v>
      </c>
      <c r="BQ298" s="34">
        <f>IFERROR(VLOOKUP(B298,'[1]1-BASE'!D$1:DA$65536,60,0),"")</f>
        <v>0</v>
      </c>
      <c r="BR298" s="34">
        <f>IFERROR(VLOOKUP(B298,'[1]1-BASE'!D$1:DA$65536,62,0),"")</f>
        <v>0</v>
      </c>
      <c r="BS298" s="34">
        <f>IFERROR(VLOOKUP(B298,'[1]1-BASE'!D$1:DA$65536,64,0),"")</f>
        <v>0</v>
      </c>
      <c r="BT298" s="34">
        <f>IFERROR(VLOOKUP(B298,'[1]1-BASE'!D$1:DA$65536,66,0),"")</f>
        <v>0</v>
      </c>
      <c r="BU298" s="34">
        <f>IFERROR(VLOOKUP(B298,'[1]1-BASE'!D$1:DA$65536,67,0),"")</f>
        <v>0</v>
      </c>
      <c r="BV298" s="34">
        <f>IFERROR(VLOOKUP(B298,'[1]1-BASE'!D$1:DA$65536,68,0),"")</f>
        <v>0</v>
      </c>
      <c r="BW298" s="34">
        <f>IFERROR(VLOOKUP(B298,'[1]1-BASE'!D$1:DA$65536,69,0),"")</f>
        <v>0</v>
      </c>
      <c r="BX298" s="34">
        <f>IFERROR(VLOOKUP(B298,'[1]1-BASE'!D$1:DA$65536,70,0),"")</f>
        <v>0</v>
      </c>
      <c r="BY298" s="34">
        <f>IFERROR(VLOOKUP(B298,'[1]1-BASE'!D$1:DA$65536,71,0),"")</f>
        <v>0</v>
      </c>
      <c r="BZ298" s="34">
        <f>IFERROR(VLOOKUP(B298,'[1]1-BASE'!D$1:DA$65536,72,0),"")</f>
        <v>0</v>
      </c>
      <c r="CA298" s="34">
        <f>IFERROR(VLOOKUP(B298,'[1]1-BASE'!D$1:DA$65536,73,0),"")</f>
        <v>0</v>
      </c>
      <c r="CB298" s="34">
        <f>IFERROR(VLOOKUP(B298,'[1]1-BASE'!D$1:DA$65536,74,0),"")</f>
        <v>0</v>
      </c>
      <c r="CC298" s="34">
        <f>IFERROR(VLOOKUP(B298,'[1]1-BASE'!D$1:DA$65536,75,0),"")</f>
        <v>0</v>
      </c>
      <c r="CD298" s="34">
        <f>IFERROR(VLOOKUP(B298,'[1]1-BASE'!D$1:DA$65536,82,0),"")</f>
        <v>60</v>
      </c>
    </row>
    <row r="299" spans="1:82" s="35" customFormat="1" ht="75" customHeight="1">
      <c r="A299" s="27"/>
      <c r="B299" s="28" t="s">
        <v>402</v>
      </c>
      <c r="C299" s="29" t="str">
        <f>IFERROR(VLOOKUP(B299,'[1]1-BASE'!D$1:CB$65536,2,0),"")</f>
        <v>304QFZ0</v>
      </c>
      <c r="D299" s="29" t="str">
        <f>IFERROR(VLOOKUP(B299,'[1]1-BASE'!D$1:CB$65536,3,0),"")</f>
        <v>GIANTO</v>
      </c>
      <c r="E299" s="29" t="str">
        <f>IFERROR(VLOOKUP(B299,'[1]1-BASE'!D$1:CB$65536,4,0),"")</f>
        <v>903</v>
      </c>
      <c r="F299" s="29" t="str">
        <f>IFERROR(VLOOKUP(B299,'[1]1-BASE'!D$1:CB$65536,5,0),"")</f>
        <v>GREY MD MEL/BLACK</v>
      </c>
      <c r="G299" s="27" t="str">
        <f>IFERROR(VLOOKUP(B299,'[1]1-BASE'!D$1:CB$65536,15,0),"")</f>
        <v>HIVER 2019</v>
      </c>
      <c r="H299" s="27" t="str">
        <f>IFERROR(VLOOKUP(B299,'[1]1-BASE'!D$1:CB$65536,17,0),"")</f>
        <v>MAN</v>
      </c>
      <c r="I299" s="30">
        <f>IFERROR(VLOOKUP(B299,'[1]1-BASE'!D$1:CB$65536,7,0),"")</f>
        <v>55</v>
      </c>
      <c r="J299" s="31">
        <f t="shared" si="10"/>
        <v>27.5</v>
      </c>
      <c r="K299" s="30">
        <f>IFERROR(VLOOKUP(B299,'[1]1-BASE'!D$1:CB$65536,8,0),"")</f>
        <v>0</v>
      </c>
      <c r="L299" s="31">
        <f t="shared" si="11"/>
        <v>0</v>
      </c>
      <c r="M299" s="29" t="str">
        <f>IFERROR(VLOOKUP(B299,'[1]1-BASE'!D$1:CB$65536,18,0),"")</f>
        <v>(vide)</v>
      </c>
      <c r="N299" s="32" t="str">
        <f>IFERROR(VLOOKUP(B299,'[1]1-BASE'!D$1:CB$65536,19,0),"")</f>
        <v>PCS</v>
      </c>
      <c r="O299" s="32">
        <f>IFERROR(VLOOKUP(B299,'[1]1-BASE'!D$1:CB$65536,20,0),"")</f>
        <v>2</v>
      </c>
      <c r="P299" s="33">
        <f>IFERROR(VLOOKUP(B299,'[1]1-BASE'!D$1:CB$65536,21,0),"")</f>
        <v>2</v>
      </c>
      <c r="Q299" s="34">
        <f>IFERROR(VLOOKUP(B299,'[1]1-BASE'!D$1:DA$65536,22,0),"")</f>
        <v>0</v>
      </c>
      <c r="R299" s="34">
        <f>IFERROR(VLOOKUP(B299,'[1]1-BASE'!D$1:DA$65536,23,0),"")</f>
        <v>0</v>
      </c>
      <c r="S299" s="34">
        <f>IFERROR(VLOOKUP(B299,'[1]1-BASE'!D$1:DA$65536,24,0),"")</f>
        <v>0</v>
      </c>
      <c r="T299" s="34">
        <f>IFERROR(VLOOKUP(B299,'[1]1-BASE'!D$1:DA$65536,25,0),"")</f>
        <v>0</v>
      </c>
      <c r="U299" s="34">
        <f>IFERROR(VLOOKUP(B299,'[1]1-BASE'!D$1:DA$65536,26,0),"")</f>
        <v>0</v>
      </c>
      <c r="V299" s="34">
        <f>IFERROR(VLOOKUP(B299,'[1]1-BASE'!D$1:DA$65536,27,0),"")</f>
        <v>0</v>
      </c>
      <c r="W299" s="34">
        <f>IFERROR(VLOOKUP(B299,'[1]1-BASE'!D$1:DA$65536,28,0),"")</f>
        <v>0</v>
      </c>
      <c r="X299" s="34">
        <f>IFERROR(VLOOKUP(B299,'[1]1-BASE'!D$1:DA$65536,29,0),"")</f>
        <v>0</v>
      </c>
      <c r="Y299" s="34">
        <f>IFERROR(VLOOKUP(B299,'[1]1-BASE'!D$1:DA$65536,30,0),"")</f>
        <v>0</v>
      </c>
      <c r="Z299" s="34">
        <f>IFERROR(VLOOKUP(B299,'[1]1-BASE'!D$1:DA$65536,31,0),"")</f>
        <v>0</v>
      </c>
      <c r="AA299" s="34">
        <f>IFERROR(VLOOKUP(B299,'[1]1-BASE'!D$1:DA$65536,32,0),"")</f>
        <v>0</v>
      </c>
      <c r="AB299" s="34">
        <f>IFERROR(VLOOKUP(B299,'[1]1-BASE'!D$1:DA$65536,33,0),"")</f>
        <v>0</v>
      </c>
      <c r="AC299" s="34">
        <f>IFERROR(VLOOKUP(B299,'[1]1-BASE'!D$1:DA$65536,34,0),"")</f>
        <v>0</v>
      </c>
      <c r="AD299" s="34">
        <f>IFERROR(VLOOKUP(B299,'[1]1-BASE'!D$1:DA$65536,35,0),"")</f>
        <v>0</v>
      </c>
      <c r="AE299" s="34">
        <f>IFERROR(VLOOKUP(B299,'[1]1-BASE'!D$1:DA$65536,36,0),"")</f>
        <v>0</v>
      </c>
      <c r="AF299" s="34">
        <f>IFERROR(VLOOKUP(B299,'[1]1-BASE'!D$1:DA$65536,37,0),"")</f>
        <v>0</v>
      </c>
      <c r="AG299" s="34">
        <f>IFERROR(VLOOKUP(B299,'[1]1-BASE'!D$1:DA$65536,38,0),"")</f>
        <v>0</v>
      </c>
      <c r="AH299" s="34">
        <f>IFERROR(VLOOKUP(B299,'[1]1-BASE'!D$1:DA$65536,39,0),"")</f>
        <v>0</v>
      </c>
      <c r="AI299" s="34">
        <f>IFERROR(VLOOKUP(B299,'[1]1-BASE'!D$1:DA$65536,40,0),"")</f>
        <v>0</v>
      </c>
      <c r="AJ299" s="34">
        <f>IFERROR(VLOOKUP(B299,'[1]1-BASE'!D$1:DA$65536,41,0),"")</f>
        <v>0</v>
      </c>
      <c r="AK299" s="34">
        <f>IFERROR(VLOOKUP(B299,'[1]1-BASE'!D$1:DA$65536,42,0),"")</f>
        <v>0</v>
      </c>
      <c r="AL299" s="34">
        <f>IFERROR(VLOOKUP(B299,'[1]1-BASE'!D$1:DA$65536,43,0),"")</f>
        <v>0</v>
      </c>
      <c r="AM299" s="34">
        <f>IFERROR(VLOOKUP(B299,'[1]1-BASE'!D$1:DA$65536,44,0),"")</f>
        <v>0</v>
      </c>
      <c r="AN299" s="34">
        <f>IFERROR(VLOOKUP(B299,'[1]1-BASE'!D$1:DA$65536,45,0),"")</f>
        <v>0</v>
      </c>
      <c r="AO299" s="34">
        <f>IFERROR(VLOOKUP(B299,'[1]1-BASE'!D$1:DA$65536,46,0),"")</f>
        <v>0</v>
      </c>
      <c r="AP299" s="34">
        <f>IFERROR(VLOOKUP(B299,'[1]1-BASE'!D$1:DA$65536,47,0),"")</f>
        <v>0</v>
      </c>
      <c r="AQ299" s="34">
        <f>IFERROR(VLOOKUP(B299,'[1]1-BASE'!D$1:DA$65536,48,0),"")</f>
        <v>0</v>
      </c>
      <c r="AR299" s="34">
        <f>IFERROR(VLOOKUP(B299,'[1]1-BASE'!D$1:DA$65536,49,0),"")</f>
        <v>0</v>
      </c>
      <c r="AS299" s="34">
        <f>IFERROR(VLOOKUP(B299,'[1]1-BASE'!D$1:DA$65536,50,0),"")</f>
        <v>0</v>
      </c>
      <c r="AT299" s="34">
        <f>IFERROR(VLOOKUP(B299,'[1]1-BASE'!D$1:DA$65536,51,0),"")</f>
        <v>0</v>
      </c>
      <c r="AU299" s="34">
        <f>IFERROR(VLOOKUP(B299,'[1]1-BASE'!D$1:DA$65536,52,0),"")</f>
        <v>0</v>
      </c>
      <c r="AV299" s="34">
        <f>IFERROR(VLOOKUP(B299,'[1]1-BASE'!D$1:DA$65536,53,0),"")</f>
        <v>0</v>
      </c>
      <c r="AW299" s="34">
        <f>IFERROR(VLOOKUP(B299,'[1]1-BASE'!D$1:DA$65536,54,0),"")</f>
        <v>0</v>
      </c>
      <c r="AX299" s="34">
        <f>IFERROR(VLOOKUP(B299,'[1]1-BASE'!D$1:DA$65536,55,0),"")</f>
        <v>0</v>
      </c>
      <c r="AY299" s="34">
        <f>IFERROR(VLOOKUP(B299,'[1]1-BASE'!D$1:DA$65536,87,0),"")</f>
        <v>0</v>
      </c>
      <c r="AZ299" s="34">
        <f>IFERROR(VLOOKUP(B299,'[1]1-BASE'!D$1:DA$65536,86,0),"")</f>
        <v>0</v>
      </c>
      <c r="BA299" s="34">
        <f>IFERROR(VLOOKUP(B299,'[1]1-BASE'!D$1:DA$65536,76,0),"")</f>
        <v>0</v>
      </c>
      <c r="BB299" s="34">
        <f>IFERROR(VLOOKUP(B299,'[1]1-BASE'!D$1:DA$65536,77,0),"")</f>
        <v>0</v>
      </c>
      <c r="BC299" s="34">
        <f>IFERROR(VLOOKUP(B299,'[1]1-BASE'!D$1:DA$65536,78,0),"")</f>
        <v>0</v>
      </c>
      <c r="BD299" s="34">
        <f>IFERROR(VLOOKUP(B299,'[1]1-BASE'!D$1:DA$65536,79,0),"")</f>
        <v>0</v>
      </c>
      <c r="BE299" s="34">
        <f>IFERROR(VLOOKUP(B299,'[1]1-BASE'!D$1:DA$65536,80,0),"")</f>
        <v>0</v>
      </c>
      <c r="BF299" s="34">
        <f>IFERROR(VLOOKUP(B299,'[1]1-BASE'!D$1:DA$65536,83,0),"")</f>
        <v>0</v>
      </c>
      <c r="BG299" s="34">
        <f>IFERROR(VLOOKUP(B299,'[1]1-BASE'!D$1:DA$65536,84,0),"")</f>
        <v>0</v>
      </c>
      <c r="BH299" s="34">
        <f>IFERROR(VLOOKUP(B299,'[1]1-BASE'!D$1:DA$65536,81,0),"")</f>
        <v>0</v>
      </c>
      <c r="BI299" s="34">
        <f>IFERROR(VLOOKUP(B299,'[1]1-BASE'!D$1:DA$65536,85,0),"")</f>
        <v>0</v>
      </c>
      <c r="BJ299" s="34">
        <f>IFERROR(VLOOKUP(B299,'[1]1-BASE'!D$1:DA$65536,56,0),"")</f>
        <v>0</v>
      </c>
      <c r="BK299" s="34">
        <f>IFERROR(VLOOKUP(B299,'[1]1-BASE'!D$1:DA$65536,58,0),"")</f>
        <v>0</v>
      </c>
      <c r="BL299" s="34">
        <f>IFERROR(VLOOKUP(B299,'[1]1-BASE'!D$1:DA$65536,59,0),"")</f>
        <v>0</v>
      </c>
      <c r="BM299" s="34">
        <f>IFERROR(VLOOKUP(B299,'[1]1-BASE'!D$1:DA$65536,61,0),"")</f>
        <v>0</v>
      </c>
      <c r="BN299" s="34">
        <f>IFERROR(VLOOKUP(B299,'[1]1-BASE'!D$1:DA$65536,63,0),"")</f>
        <v>0</v>
      </c>
      <c r="BO299" s="34">
        <f>IFERROR(VLOOKUP(B299,'[1]1-BASE'!D$1:DA$65536,65,0),"")</f>
        <v>0</v>
      </c>
      <c r="BP299" s="34">
        <f>IFERROR(VLOOKUP(B299,'[1]1-BASE'!D$1:DA$65536,57,0),"")</f>
        <v>0</v>
      </c>
      <c r="BQ299" s="34">
        <f>IFERROR(VLOOKUP(B299,'[1]1-BASE'!D$1:DA$65536,60,0),"")</f>
        <v>0</v>
      </c>
      <c r="BR299" s="34">
        <f>IFERROR(VLOOKUP(B299,'[1]1-BASE'!D$1:DA$65536,62,0),"")</f>
        <v>0</v>
      </c>
      <c r="BS299" s="34">
        <f>IFERROR(VLOOKUP(B299,'[1]1-BASE'!D$1:DA$65536,64,0),"")</f>
        <v>0</v>
      </c>
      <c r="BT299" s="34">
        <f>IFERROR(VLOOKUP(B299,'[1]1-BASE'!D$1:DA$65536,66,0),"")</f>
        <v>0</v>
      </c>
      <c r="BU299" s="34">
        <f>IFERROR(VLOOKUP(B299,'[1]1-BASE'!D$1:DA$65536,67,0),"")</f>
        <v>0</v>
      </c>
      <c r="BV299" s="34">
        <f>IFERROR(VLOOKUP(B299,'[1]1-BASE'!D$1:DA$65536,68,0),"")</f>
        <v>0</v>
      </c>
      <c r="BW299" s="34">
        <f>IFERROR(VLOOKUP(B299,'[1]1-BASE'!D$1:DA$65536,69,0),"")</f>
        <v>0</v>
      </c>
      <c r="BX299" s="34">
        <f>IFERROR(VLOOKUP(B299,'[1]1-BASE'!D$1:DA$65536,70,0),"")</f>
        <v>1</v>
      </c>
      <c r="BY299" s="34">
        <f>IFERROR(VLOOKUP(B299,'[1]1-BASE'!D$1:DA$65536,71,0),"")</f>
        <v>0</v>
      </c>
      <c r="BZ299" s="34">
        <f>IFERROR(VLOOKUP(B299,'[1]1-BASE'!D$1:DA$65536,72,0),"")</f>
        <v>0</v>
      </c>
      <c r="CA299" s="34">
        <f>IFERROR(VLOOKUP(B299,'[1]1-BASE'!D$1:DA$65536,73,0),"")</f>
        <v>1</v>
      </c>
      <c r="CB299" s="34">
        <f>IFERROR(VLOOKUP(B299,'[1]1-BASE'!D$1:DA$65536,74,0),"")</f>
        <v>0</v>
      </c>
      <c r="CC299" s="34">
        <f>IFERROR(VLOOKUP(B299,'[1]1-BASE'!D$1:DA$65536,75,0),"")</f>
        <v>0</v>
      </c>
      <c r="CD299" s="34">
        <f>IFERROR(VLOOKUP(B299,'[1]1-BASE'!D$1:DA$65536,82,0),"")</f>
        <v>0</v>
      </c>
    </row>
    <row r="300" spans="1:82" s="35" customFormat="1" ht="75" customHeight="1">
      <c r="A300" s="27"/>
      <c r="B300" s="28" t="s">
        <v>403</v>
      </c>
      <c r="C300" s="29" t="str">
        <f>IFERROR(VLOOKUP(B300,'[1]1-BASE'!D$1:CB$65536,2,0),"")</f>
        <v>304QHQ0</v>
      </c>
      <c r="D300" s="29" t="str">
        <f>IFERROR(VLOOKUP(B300,'[1]1-BASE'!D$1:CB$65536,3,0),"")</f>
        <v>ILIAN</v>
      </c>
      <c r="E300" s="29" t="str">
        <f>IFERROR(VLOOKUP(B300,'[1]1-BASE'!D$1:CB$65536,4,0),"")</f>
        <v>912</v>
      </c>
      <c r="F300" s="29" t="str">
        <f>IFERROR(VLOOKUP(B300,'[1]1-BASE'!D$1:CB$65536,5,0),"")</f>
        <v>BLACK/GREY/RED RUSSIA</v>
      </c>
      <c r="G300" s="27" t="str">
        <f>IFERROR(VLOOKUP(B300,'[1]1-BASE'!D$1:CB$65536,15,0),"")</f>
        <v>HIVER 2019</v>
      </c>
      <c r="H300" s="27" t="str">
        <f>IFERROR(VLOOKUP(B300,'[1]1-BASE'!D$1:CB$65536,17,0),"")</f>
        <v>MAN</v>
      </c>
      <c r="I300" s="30">
        <f>IFERROR(VLOOKUP(B300,'[1]1-BASE'!D$1:CB$65536,7,0),"")</f>
        <v>55</v>
      </c>
      <c r="J300" s="31">
        <f t="shared" si="10"/>
        <v>27.5</v>
      </c>
      <c r="K300" s="30">
        <f>IFERROR(VLOOKUP(B300,'[1]1-BASE'!D$1:CB$65536,8,0),"")</f>
        <v>0</v>
      </c>
      <c r="L300" s="31">
        <f t="shared" si="11"/>
        <v>0</v>
      </c>
      <c r="M300" s="29" t="str">
        <f>IFERROR(VLOOKUP(B300,'[1]1-BASE'!D$1:CB$65536,18,0),"")</f>
        <v>(vide)</v>
      </c>
      <c r="N300" s="32" t="str">
        <f>IFERROR(VLOOKUP(B300,'[1]1-BASE'!D$1:CB$65536,19,0),"")</f>
        <v>PCS</v>
      </c>
      <c r="O300" s="32">
        <f>IFERROR(VLOOKUP(B300,'[1]1-BASE'!D$1:CB$65536,20,0),"")</f>
        <v>74</v>
      </c>
      <c r="P300" s="33">
        <f>IFERROR(VLOOKUP(B300,'[1]1-BASE'!D$1:CB$65536,21,0),"")</f>
        <v>74</v>
      </c>
      <c r="Q300" s="34">
        <f>IFERROR(VLOOKUP(B300,'[1]1-BASE'!D$1:DA$65536,22,0),"")</f>
        <v>0</v>
      </c>
      <c r="R300" s="34">
        <f>IFERROR(VLOOKUP(B300,'[1]1-BASE'!D$1:DA$65536,23,0),"")</f>
        <v>0</v>
      </c>
      <c r="S300" s="34">
        <f>IFERROR(VLOOKUP(B300,'[1]1-BASE'!D$1:DA$65536,24,0),"")</f>
        <v>0</v>
      </c>
      <c r="T300" s="34">
        <f>IFERROR(VLOOKUP(B300,'[1]1-BASE'!D$1:DA$65536,25,0),"")</f>
        <v>0</v>
      </c>
      <c r="U300" s="34">
        <f>IFERROR(VLOOKUP(B300,'[1]1-BASE'!D$1:DA$65536,26,0),"")</f>
        <v>0</v>
      </c>
      <c r="V300" s="34">
        <f>IFERROR(VLOOKUP(B300,'[1]1-BASE'!D$1:DA$65536,27,0),"")</f>
        <v>0</v>
      </c>
      <c r="W300" s="34">
        <f>IFERROR(VLOOKUP(B300,'[1]1-BASE'!D$1:DA$65536,28,0),"")</f>
        <v>0</v>
      </c>
      <c r="X300" s="34">
        <f>IFERROR(VLOOKUP(B300,'[1]1-BASE'!D$1:DA$65536,29,0),"")</f>
        <v>0</v>
      </c>
      <c r="Y300" s="34">
        <f>IFERROR(VLOOKUP(B300,'[1]1-BASE'!D$1:DA$65536,30,0),"")</f>
        <v>0</v>
      </c>
      <c r="Z300" s="34">
        <f>IFERROR(VLOOKUP(B300,'[1]1-BASE'!D$1:DA$65536,31,0),"")</f>
        <v>0</v>
      </c>
      <c r="AA300" s="34">
        <f>IFERROR(VLOOKUP(B300,'[1]1-BASE'!D$1:DA$65536,32,0),"")</f>
        <v>0</v>
      </c>
      <c r="AB300" s="34">
        <f>IFERROR(VLOOKUP(B300,'[1]1-BASE'!D$1:DA$65536,33,0),"")</f>
        <v>0</v>
      </c>
      <c r="AC300" s="34">
        <f>IFERROR(VLOOKUP(B300,'[1]1-BASE'!D$1:DA$65536,34,0),"")</f>
        <v>0</v>
      </c>
      <c r="AD300" s="34">
        <f>IFERROR(VLOOKUP(B300,'[1]1-BASE'!D$1:DA$65536,35,0),"")</f>
        <v>0</v>
      </c>
      <c r="AE300" s="34">
        <f>IFERROR(VLOOKUP(B300,'[1]1-BASE'!D$1:DA$65536,36,0),"")</f>
        <v>0</v>
      </c>
      <c r="AF300" s="34">
        <f>IFERROR(VLOOKUP(B300,'[1]1-BASE'!D$1:DA$65536,37,0),"")</f>
        <v>0</v>
      </c>
      <c r="AG300" s="34">
        <f>IFERROR(VLOOKUP(B300,'[1]1-BASE'!D$1:DA$65536,38,0),"")</f>
        <v>0</v>
      </c>
      <c r="AH300" s="34">
        <f>IFERROR(VLOOKUP(B300,'[1]1-BASE'!D$1:DA$65536,39,0),"")</f>
        <v>0</v>
      </c>
      <c r="AI300" s="34">
        <f>IFERROR(VLOOKUP(B300,'[1]1-BASE'!D$1:DA$65536,40,0),"")</f>
        <v>0</v>
      </c>
      <c r="AJ300" s="34">
        <f>IFERROR(VLOOKUP(B300,'[1]1-BASE'!D$1:DA$65536,41,0),"")</f>
        <v>0</v>
      </c>
      <c r="AK300" s="34">
        <f>IFERROR(VLOOKUP(B300,'[1]1-BASE'!D$1:DA$65536,42,0),"")</f>
        <v>0</v>
      </c>
      <c r="AL300" s="34">
        <f>IFERROR(VLOOKUP(B300,'[1]1-BASE'!D$1:DA$65536,43,0),"")</f>
        <v>0</v>
      </c>
      <c r="AM300" s="34">
        <f>IFERROR(VLOOKUP(B300,'[1]1-BASE'!D$1:DA$65536,44,0),"")</f>
        <v>0</v>
      </c>
      <c r="AN300" s="34">
        <f>IFERROR(VLOOKUP(B300,'[1]1-BASE'!D$1:DA$65536,45,0),"")</f>
        <v>0</v>
      </c>
      <c r="AO300" s="34">
        <f>IFERROR(VLOOKUP(B300,'[1]1-BASE'!D$1:DA$65536,46,0),"")</f>
        <v>0</v>
      </c>
      <c r="AP300" s="34">
        <f>IFERROR(VLOOKUP(B300,'[1]1-BASE'!D$1:DA$65536,47,0),"")</f>
        <v>0</v>
      </c>
      <c r="AQ300" s="34">
        <f>IFERROR(VLOOKUP(B300,'[1]1-BASE'!D$1:DA$65536,48,0),"")</f>
        <v>0</v>
      </c>
      <c r="AR300" s="34">
        <f>IFERROR(VLOOKUP(B300,'[1]1-BASE'!D$1:DA$65536,49,0),"")</f>
        <v>0</v>
      </c>
      <c r="AS300" s="34">
        <f>IFERROR(VLOOKUP(B300,'[1]1-BASE'!D$1:DA$65536,50,0),"")</f>
        <v>0</v>
      </c>
      <c r="AT300" s="34">
        <f>IFERROR(VLOOKUP(B300,'[1]1-BASE'!D$1:DA$65536,51,0),"")</f>
        <v>0</v>
      </c>
      <c r="AU300" s="34">
        <f>IFERROR(VLOOKUP(B300,'[1]1-BASE'!D$1:DA$65536,52,0),"")</f>
        <v>0</v>
      </c>
      <c r="AV300" s="34">
        <f>IFERROR(VLOOKUP(B300,'[1]1-BASE'!D$1:DA$65536,53,0),"")</f>
        <v>0</v>
      </c>
      <c r="AW300" s="34">
        <f>IFERROR(VLOOKUP(B300,'[1]1-BASE'!D$1:DA$65536,54,0),"")</f>
        <v>0</v>
      </c>
      <c r="AX300" s="34">
        <f>IFERROR(VLOOKUP(B300,'[1]1-BASE'!D$1:DA$65536,55,0),"")</f>
        <v>0</v>
      </c>
      <c r="AY300" s="34">
        <f>IFERROR(VLOOKUP(B300,'[1]1-BASE'!D$1:DA$65536,87,0),"")</f>
        <v>0</v>
      </c>
      <c r="AZ300" s="34">
        <f>IFERROR(VLOOKUP(B300,'[1]1-BASE'!D$1:DA$65536,86,0),"")</f>
        <v>0</v>
      </c>
      <c r="BA300" s="34">
        <f>IFERROR(VLOOKUP(B300,'[1]1-BASE'!D$1:DA$65536,76,0),"")</f>
        <v>0</v>
      </c>
      <c r="BB300" s="34">
        <f>IFERROR(VLOOKUP(B300,'[1]1-BASE'!D$1:DA$65536,77,0),"")</f>
        <v>0</v>
      </c>
      <c r="BC300" s="34">
        <f>IFERROR(VLOOKUP(B300,'[1]1-BASE'!D$1:DA$65536,78,0),"")</f>
        <v>0</v>
      </c>
      <c r="BD300" s="34">
        <f>IFERROR(VLOOKUP(B300,'[1]1-BASE'!D$1:DA$65536,79,0),"")</f>
        <v>0</v>
      </c>
      <c r="BE300" s="34">
        <f>IFERROR(VLOOKUP(B300,'[1]1-BASE'!D$1:DA$65536,80,0),"")</f>
        <v>0</v>
      </c>
      <c r="BF300" s="34">
        <f>IFERROR(VLOOKUP(B300,'[1]1-BASE'!D$1:DA$65536,83,0),"")</f>
        <v>0</v>
      </c>
      <c r="BG300" s="34">
        <f>IFERROR(VLOOKUP(B300,'[1]1-BASE'!D$1:DA$65536,84,0),"")</f>
        <v>0</v>
      </c>
      <c r="BH300" s="34">
        <f>IFERROR(VLOOKUP(B300,'[1]1-BASE'!D$1:DA$65536,81,0),"")</f>
        <v>0</v>
      </c>
      <c r="BI300" s="34">
        <f>IFERROR(VLOOKUP(B300,'[1]1-BASE'!D$1:DA$65536,85,0),"")</f>
        <v>0</v>
      </c>
      <c r="BJ300" s="34">
        <f>IFERROR(VLOOKUP(B300,'[1]1-BASE'!D$1:DA$65536,56,0),"")</f>
        <v>0</v>
      </c>
      <c r="BK300" s="34">
        <f>IFERROR(VLOOKUP(B300,'[1]1-BASE'!D$1:DA$65536,58,0),"")</f>
        <v>0</v>
      </c>
      <c r="BL300" s="34">
        <f>IFERROR(VLOOKUP(B300,'[1]1-BASE'!D$1:DA$65536,59,0),"")</f>
        <v>0</v>
      </c>
      <c r="BM300" s="34">
        <f>IFERROR(VLOOKUP(B300,'[1]1-BASE'!D$1:DA$65536,61,0),"")</f>
        <v>0</v>
      </c>
      <c r="BN300" s="34">
        <f>IFERROR(VLOOKUP(B300,'[1]1-BASE'!D$1:DA$65536,63,0),"")</f>
        <v>0</v>
      </c>
      <c r="BO300" s="34">
        <f>IFERROR(VLOOKUP(B300,'[1]1-BASE'!D$1:DA$65536,65,0),"")</f>
        <v>0</v>
      </c>
      <c r="BP300" s="34">
        <f>IFERROR(VLOOKUP(B300,'[1]1-BASE'!D$1:DA$65536,57,0),"")</f>
        <v>0</v>
      </c>
      <c r="BQ300" s="34">
        <f>IFERROR(VLOOKUP(B300,'[1]1-BASE'!D$1:DA$65536,60,0),"")</f>
        <v>0</v>
      </c>
      <c r="BR300" s="34">
        <f>IFERROR(VLOOKUP(B300,'[1]1-BASE'!D$1:DA$65536,62,0),"")</f>
        <v>0</v>
      </c>
      <c r="BS300" s="34">
        <f>IFERROR(VLOOKUP(B300,'[1]1-BASE'!D$1:DA$65536,64,0),"")</f>
        <v>0</v>
      </c>
      <c r="BT300" s="34">
        <f>IFERROR(VLOOKUP(B300,'[1]1-BASE'!D$1:DA$65536,66,0),"")</f>
        <v>0</v>
      </c>
      <c r="BU300" s="34">
        <f>IFERROR(VLOOKUP(B300,'[1]1-BASE'!D$1:DA$65536,67,0),"")</f>
        <v>0</v>
      </c>
      <c r="BV300" s="34">
        <f>IFERROR(VLOOKUP(B300,'[1]1-BASE'!D$1:DA$65536,68,0),"")</f>
        <v>0</v>
      </c>
      <c r="BW300" s="34">
        <f>IFERROR(VLOOKUP(B300,'[1]1-BASE'!D$1:DA$65536,69,0),"")</f>
        <v>8</v>
      </c>
      <c r="BX300" s="34">
        <f>IFERROR(VLOOKUP(B300,'[1]1-BASE'!D$1:DA$65536,70,0),"")</f>
        <v>18</v>
      </c>
      <c r="BY300" s="34">
        <f>IFERROR(VLOOKUP(B300,'[1]1-BASE'!D$1:DA$65536,71,0),"")</f>
        <v>27</v>
      </c>
      <c r="BZ300" s="34">
        <f>IFERROR(VLOOKUP(B300,'[1]1-BASE'!D$1:DA$65536,72,0),"")</f>
        <v>10</v>
      </c>
      <c r="CA300" s="34">
        <f>IFERROR(VLOOKUP(B300,'[1]1-BASE'!D$1:DA$65536,73,0),"")</f>
        <v>11</v>
      </c>
      <c r="CB300" s="34">
        <f>IFERROR(VLOOKUP(B300,'[1]1-BASE'!D$1:DA$65536,74,0),"")</f>
        <v>0</v>
      </c>
      <c r="CC300" s="34">
        <f>IFERROR(VLOOKUP(B300,'[1]1-BASE'!D$1:DA$65536,75,0),"")</f>
        <v>0</v>
      </c>
      <c r="CD300" s="34">
        <f>IFERROR(VLOOKUP(B300,'[1]1-BASE'!D$1:DA$65536,82,0),"")</f>
        <v>0</v>
      </c>
    </row>
    <row r="301" spans="1:82" s="35" customFormat="1" ht="75" customHeight="1">
      <c r="A301" s="27"/>
      <c r="B301" s="28" t="s">
        <v>404</v>
      </c>
      <c r="C301" s="29" t="str">
        <f>IFERROR(VLOOKUP(B301,'[1]1-BASE'!D$1:CB$65536,2,0),"")</f>
        <v>304QHQ0</v>
      </c>
      <c r="D301" s="29" t="str">
        <f>IFERROR(VLOOKUP(B301,'[1]1-BASE'!D$1:CB$65536,3,0),"")</f>
        <v>ILIAN</v>
      </c>
      <c r="E301" s="29" t="str">
        <f>IFERROR(VLOOKUP(B301,'[1]1-BASE'!D$1:CB$65536,4,0),"")</f>
        <v>922</v>
      </c>
      <c r="F301" s="29" t="str">
        <f>IFERROR(VLOOKUP(B301,'[1]1-BASE'!D$1:CB$65536,5,0),"")</f>
        <v>BLUE NAVY/WHITE/PINK</v>
      </c>
      <c r="G301" s="27" t="str">
        <f>IFERROR(VLOOKUP(B301,'[1]1-BASE'!D$1:CB$65536,15,0),"")</f>
        <v>HIVER 2019</v>
      </c>
      <c r="H301" s="27" t="str">
        <f>IFERROR(VLOOKUP(B301,'[1]1-BASE'!D$1:CB$65536,17,0),"")</f>
        <v>MAN</v>
      </c>
      <c r="I301" s="30">
        <f>IFERROR(VLOOKUP(B301,'[1]1-BASE'!D$1:CB$65536,7,0),"")</f>
        <v>55</v>
      </c>
      <c r="J301" s="31">
        <f t="shared" si="10"/>
        <v>27.5</v>
      </c>
      <c r="K301" s="30">
        <f>IFERROR(VLOOKUP(B301,'[1]1-BASE'!D$1:CB$65536,8,0),"")</f>
        <v>0</v>
      </c>
      <c r="L301" s="31">
        <f t="shared" si="11"/>
        <v>0</v>
      </c>
      <c r="M301" s="29" t="str">
        <f>IFERROR(VLOOKUP(B301,'[1]1-BASE'!D$1:CB$65536,18,0),"")</f>
        <v>(vide)</v>
      </c>
      <c r="N301" s="32" t="str">
        <f>IFERROR(VLOOKUP(B301,'[1]1-BASE'!D$1:CB$65536,19,0),"")</f>
        <v>PCS</v>
      </c>
      <c r="O301" s="32">
        <f>IFERROR(VLOOKUP(B301,'[1]1-BASE'!D$1:CB$65536,20,0),"")</f>
        <v>86</v>
      </c>
      <c r="P301" s="33">
        <f>IFERROR(VLOOKUP(B301,'[1]1-BASE'!D$1:CB$65536,21,0),"")</f>
        <v>86</v>
      </c>
      <c r="Q301" s="34">
        <f>IFERROR(VLOOKUP(B301,'[1]1-BASE'!D$1:DA$65536,22,0),"")</f>
        <v>0</v>
      </c>
      <c r="R301" s="34">
        <f>IFERROR(VLOOKUP(B301,'[1]1-BASE'!D$1:DA$65536,23,0),"")</f>
        <v>0</v>
      </c>
      <c r="S301" s="34">
        <f>IFERROR(VLOOKUP(B301,'[1]1-BASE'!D$1:DA$65536,24,0),"")</f>
        <v>0</v>
      </c>
      <c r="T301" s="34">
        <f>IFERROR(VLOOKUP(B301,'[1]1-BASE'!D$1:DA$65536,25,0),"")</f>
        <v>0</v>
      </c>
      <c r="U301" s="34">
        <f>IFERROR(VLOOKUP(B301,'[1]1-BASE'!D$1:DA$65536,26,0),"")</f>
        <v>0</v>
      </c>
      <c r="V301" s="34">
        <f>IFERROR(VLOOKUP(B301,'[1]1-BASE'!D$1:DA$65536,27,0),"")</f>
        <v>0</v>
      </c>
      <c r="W301" s="34">
        <f>IFERROR(VLOOKUP(B301,'[1]1-BASE'!D$1:DA$65536,28,0),"")</f>
        <v>0</v>
      </c>
      <c r="X301" s="34">
        <f>IFERROR(VLOOKUP(B301,'[1]1-BASE'!D$1:DA$65536,29,0),"")</f>
        <v>0</v>
      </c>
      <c r="Y301" s="34">
        <f>IFERROR(VLOOKUP(B301,'[1]1-BASE'!D$1:DA$65536,30,0),"")</f>
        <v>0</v>
      </c>
      <c r="Z301" s="34">
        <f>IFERROR(VLOOKUP(B301,'[1]1-BASE'!D$1:DA$65536,31,0),"")</f>
        <v>0</v>
      </c>
      <c r="AA301" s="34">
        <f>IFERROR(VLOOKUP(B301,'[1]1-BASE'!D$1:DA$65536,32,0),"")</f>
        <v>0</v>
      </c>
      <c r="AB301" s="34">
        <f>IFERROR(VLOOKUP(B301,'[1]1-BASE'!D$1:DA$65536,33,0),"")</f>
        <v>0</v>
      </c>
      <c r="AC301" s="34">
        <f>IFERROR(VLOOKUP(B301,'[1]1-BASE'!D$1:DA$65536,34,0),"")</f>
        <v>0</v>
      </c>
      <c r="AD301" s="34">
        <f>IFERROR(VLOOKUP(B301,'[1]1-BASE'!D$1:DA$65536,35,0),"")</f>
        <v>0</v>
      </c>
      <c r="AE301" s="34">
        <f>IFERROR(VLOOKUP(B301,'[1]1-BASE'!D$1:DA$65536,36,0),"")</f>
        <v>0</v>
      </c>
      <c r="AF301" s="34">
        <f>IFERROR(VLOOKUP(B301,'[1]1-BASE'!D$1:DA$65536,37,0),"")</f>
        <v>0</v>
      </c>
      <c r="AG301" s="34">
        <f>IFERROR(VLOOKUP(B301,'[1]1-BASE'!D$1:DA$65536,38,0),"")</f>
        <v>0</v>
      </c>
      <c r="AH301" s="34">
        <f>IFERROR(VLOOKUP(B301,'[1]1-BASE'!D$1:DA$65536,39,0),"")</f>
        <v>0</v>
      </c>
      <c r="AI301" s="34">
        <f>IFERROR(VLOOKUP(B301,'[1]1-BASE'!D$1:DA$65536,40,0),"")</f>
        <v>0</v>
      </c>
      <c r="AJ301" s="34">
        <f>IFERROR(VLOOKUP(B301,'[1]1-BASE'!D$1:DA$65536,41,0),"")</f>
        <v>0</v>
      </c>
      <c r="AK301" s="34">
        <f>IFERROR(VLOOKUP(B301,'[1]1-BASE'!D$1:DA$65536,42,0),"")</f>
        <v>0</v>
      </c>
      <c r="AL301" s="34">
        <f>IFERROR(VLOOKUP(B301,'[1]1-BASE'!D$1:DA$65536,43,0),"")</f>
        <v>0</v>
      </c>
      <c r="AM301" s="34">
        <f>IFERROR(VLOOKUP(B301,'[1]1-BASE'!D$1:DA$65536,44,0),"")</f>
        <v>0</v>
      </c>
      <c r="AN301" s="34">
        <f>IFERROR(VLOOKUP(B301,'[1]1-BASE'!D$1:DA$65536,45,0),"")</f>
        <v>0</v>
      </c>
      <c r="AO301" s="34">
        <f>IFERROR(VLOOKUP(B301,'[1]1-BASE'!D$1:DA$65536,46,0),"")</f>
        <v>0</v>
      </c>
      <c r="AP301" s="34">
        <f>IFERROR(VLOOKUP(B301,'[1]1-BASE'!D$1:DA$65536,47,0),"")</f>
        <v>0</v>
      </c>
      <c r="AQ301" s="34">
        <f>IFERROR(VLOOKUP(B301,'[1]1-BASE'!D$1:DA$65536,48,0),"")</f>
        <v>0</v>
      </c>
      <c r="AR301" s="34">
        <f>IFERROR(VLOOKUP(B301,'[1]1-BASE'!D$1:DA$65536,49,0),"")</f>
        <v>0</v>
      </c>
      <c r="AS301" s="34">
        <f>IFERROR(VLOOKUP(B301,'[1]1-BASE'!D$1:DA$65536,50,0),"")</f>
        <v>0</v>
      </c>
      <c r="AT301" s="34">
        <f>IFERROR(VLOOKUP(B301,'[1]1-BASE'!D$1:DA$65536,51,0),"")</f>
        <v>0</v>
      </c>
      <c r="AU301" s="34">
        <f>IFERROR(VLOOKUP(B301,'[1]1-BASE'!D$1:DA$65536,52,0),"")</f>
        <v>0</v>
      </c>
      <c r="AV301" s="34">
        <f>IFERROR(VLOOKUP(B301,'[1]1-BASE'!D$1:DA$65536,53,0),"")</f>
        <v>0</v>
      </c>
      <c r="AW301" s="34">
        <f>IFERROR(VLOOKUP(B301,'[1]1-BASE'!D$1:DA$65536,54,0),"")</f>
        <v>0</v>
      </c>
      <c r="AX301" s="34">
        <f>IFERROR(VLOOKUP(B301,'[1]1-BASE'!D$1:DA$65536,55,0),"")</f>
        <v>0</v>
      </c>
      <c r="AY301" s="34">
        <f>IFERROR(VLOOKUP(B301,'[1]1-BASE'!D$1:DA$65536,87,0),"")</f>
        <v>0</v>
      </c>
      <c r="AZ301" s="34">
        <f>IFERROR(VLOOKUP(B301,'[1]1-BASE'!D$1:DA$65536,86,0),"")</f>
        <v>0</v>
      </c>
      <c r="BA301" s="34">
        <f>IFERROR(VLOOKUP(B301,'[1]1-BASE'!D$1:DA$65536,76,0),"")</f>
        <v>0</v>
      </c>
      <c r="BB301" s="34">
        <f>IFERROR(VLOOKUP(B301,'[1]1-BASE'!D$1:DA$65536,77,0),"")</f>
        <v>0</v>
      </c>
      <c r="BC301" s="34">
        <f>IFERROR(VLOOKUP(B301,'[1]1-BASE'!D$1:DA$65536,78,0),"")</f>
        <v>0</v>
      </c>
      <c r="BD301" s="34">
        <f>IFERROR(VLOOKUP(B301,'[1]1-BASE'!D$1:DA$65536,79,0),"")</f>
        <v>0</v>
      </c>
      <c r="BE301" s="34">
        <f>IFERROR(VLOOKUP(B301,'[1]1-BASE'!D$1:DA$65536,80,0),"")</f>
        <v>0</v>
      </c>
      <c r="BF301" s="34">
        <f>IFERROR(VLOOKUP(B301,'[1]1-BASE'!D$1:DA$65536,83,0),"")</f>
        <v>0</v>
      </c>
      <c r="BG301" s="34">
        <f>IFERROR(VLOOKUP(B301,'[1]1-BASE'!D$1:DA$65536,84,0),"")</f>
        <v>0</v>
      </c>
      <c r="BH301" s="34">
        <f>IFERROR(VLOOKUP(B301,'[1]1-BASE'!D$1:DA$65536,81,0),"")</f>
        <v>0</v>
      </c>
      <c r="BI301" s="34">
        <f>IFERROR(VLOOKUP(B301,'[1]1-BASE'!D$1:DA$65536,85,0),"")</f>
        <v>0</v>
      </c>
      <c r="BJ301" s="34">
        <f>IFERROR(VLOOKUP(B301,'[1]1-BASE'!D$1:DA$65536,56,0),"")</f>
        <v>0</v>
      </c>
      <c r="BK301" s="34">
        <f>IFERROR(VLOOKUP(B301,'[1]1-BASE'!D$1:DA$65536,58,0),"")</f>
        <v>0</v>
      </c>
      <c r="BL301" s="34">
        <f>IFERROR(VLOOKUP(B301,'[1]1-BASE'!D$1:DA$65536,59,0),"")</f>
        <v>0</v>
      </c>
      <c r="BM301" s="34">
        <f>IFERROR(VLOOKUP(B301,'[1]1-BASE'!D$1:DA$65536,61,0),"")</f>
        <v>0</v>
      </c>
      <c r="BN301" s="34">
        <f>IFERROR(VLOOKUP(B301,'[1]1-BASE'!D$1:DA$65536,63,0),"")</f>
        <v>0</v>
      </c>
      <c r="BO301" s="34">
        <f>IFERROR(VLOOKUP(B301,'[1]1-BASE'!D$1:DA$65536,65,0),"")</f>
        <v>0</v>
      </c>
      <c r="BP301" s="34">
        <f>IFERROR(VLOOKUP(B301,'[1]1-BASE'!D$1:DA$65536,57,0),"")</f>
        <v>0</v>
      </c>
      <c r="BQ301" s="34">
        <f>IFERROR(VLOOKUP(B301,'[1]1-BASE'!D$1:DA$65536,60,0),"")</f>
        <v>0</v>
      </c>
      <c r="BR301" s="34">
        <f>IFERROR(VLOOKUP(B301,'[1]1-BASE'!D$1:DA$65536,62,0),"")</f>
        <v>0</v>
      </c>
      <c r="BS301" s="34">
        <f>IFERROR(VLOOKUP(B301,'[1]1-BASE'!D$1:DA$65536,64,0),"")</f>
        <v>0</v>
      </c>
      <c r="BT301" s="34">
        <f>IFERROR(VLOOKUP(B301,'[1]1-BASE'!D$1:DA$65536,66,0),"")</f>
        <v>0</v>
      </c>
      <c r="BU301" s="34">
        <f>IFERROR(VLOOKUP(B301,'[1]1-BASE'!D$1:DA$65536,67,0),"")</f>
        <v>0</v>
      </c>
      <c r="BV301" s="34">
        <f>IFERROR(VLOOKUP(B301,'[1]1-BASE'!D$1:DA$65536,68,0),"")</f>
        <v>0</v>
      </c>
      <c r="BW301" s="34">
        <f>IFERROR(VLOOKUP(B301,'[1]1-BASE'!D$1:DA$65536,69,0),"")</f>
        <v>8</v>
      </c>
      <c r="BX301" s="34">
        <f>IFERROR(VLOOKUP(B301,'[1]1-BASE'!D$1:DA$65536,70,0),"")</f>
        <v>34</v>
      </c>
      <c r="BY301" s="34">
        <f>IFERROR(VLOOKUP(B301,'[1]1-BASE'!D$1:DA$65536,71,0),"")</f>
        <v>19</v>
      </c>
      <c r="BZ301" s="34">
        <f>IFERROR(VLOOKUP(B301,'[1]1-BASE'!D$1:DA$65536,72,0),"")</f>
        <v>17</v>
      </c>
      <c r="CA301" s="34">
        <f>IFERROR(VLOOKUP(B301,'[1]1-BASE'!D$1:DA$65536,73,0),"")</f>
        <v>8</v>
      </c>
      <c r="CB301" s="34">
        <f>IFERROR(VLOOKUP(B301,'[1]1-BASE'!D$1:DA$65536,74,0),"")</f>
        <v>0</v>
      </c>
      <c r="CC301" s="34">
        <f>IFERROR(VLOOKUP(B301,'[1]1-BASE'!D$1:DA$65536,75,0),"")</f>
        <v>0</v>
      </c>
      <c r="CD301" s="34">
        <f>IFERROR(VLOOKUP(B301,'[1]1-BASE'!D$1:DA$65536,82,0),"")</f>
        <v>0</v>
      </c>
    </row>
    <row r="302" spans="1:82" s="35" customFormat="1" ht="75" customHeight="1">
      <c r="A302" s="27"/>
      <c r="B302" s="28" t="s">
        <v>405</v>
      </c>
      <c r="C302" s="29" t="str">
        <f>IFERROR(VLOOKUP(B302,'[1]1-BASE'!D$1:CB$65536,2,0),"")</f>
        <v>304QHQ0</v>
      </c>
      <c r="D302" s="29" t="str">
        <f>IFERROR(VLOOKUP(B302,'[1]1-BASE'!D$1:CB$65536,3,0),"")</f>
        <v>ILIAN</v>
      </c>
      <c r="E302" s="29" t="str">
        <f>IFERROR(VLOOKUP(B302,'[1]1-BASE'!D$1:CB$65536,4,0),"")</f>
        <v>923</v>
      </c>
      <c r="F302" s="29" t="str">
        <f>IFERROR(VLOOKUP(B302,'[1]1-BASE'!D$1:CB$65536,5,0),"")</f>
        <v>BLACK/WHITE/RED RUSSIA</v>
      </c>
      <c r="G302" s="27" t="str">
        <f>IFERROR(VLOOKUP(B302,'[1]1-BASE'!D$1:CB$65536,15,0),"")</f>
        <v>HIVER 2019</v>
      </c>
      <c r="H302" s="27" t="str">
        <f>IFERROR(VLOOKUP(B302,'[1]1-BASE'!D$1:CB$65536,17,0),"")</f>
        <v>MAN</v>
      </c>
      <c r="I302" s="30">
        <f>IFERROR(VLOOKUP(B302,'[1]1-BASE'!D$1:CB$65536,7,0),"")</f>
        <v>0</v>
      </c>
      <c r="J302" s="31">
        <f t="shared" si="10"/>
        <v>0</v>
      </c>
      <c r="K302" s="30">
        <f>IFERROR(VLOOKUP(B302,'[1]1-BASE'!D$1:CB$65536,8,0),"")</f>
        <v>35</v>
      </c>
      <c r="L302" s="31">
        <f t="shared" si="11"/>
        <v>17.5</v>
      </c>
      <c r="M302" s="29" t="str">
        <f>IFERROR(VLOOKUP(B302,'[1]1-BASE'!D$1:CB$65536,18,0),"")</f>
        <v>(vide)</v>
      </c>
      <c r="N302" s="32" t="str">
        <f>IFERROR(VLOOKUP(B302,'[1]1-BASE'!D$1:CB$65536,19,0),"")</f>
        <v>PCS</v>
      </c>
      <c r="O302" s="32">
        <f>IFERROR(VLOOKUP(B302,'[1]1-BASE'!D$1:CB$65536,20,0),"")</f>
        <v>55</v>
      </c>
      <c r="P302" s="33">
        <f>IFERROR(VLOOKUP(B302,'[1]1-BASE'!D$1:CB$65536,21,0),"")</f>
        <v>55</v>
      </c>
      <c r="Q302" s="34">
        <f>IFERROR(VLOOKUP(B302,'[1]1-BASE'!D$1:DA$65536,22,0),"")</f>
        <v>0</v>
      </c>
      <c r="R302" s="34">
        <f>IFERROR(VLOOKUP(B302,'[1]1-BASE'!D$1:DA$65536,23,0),"")</f>
        <v>0</v>
      </c>
      <c r="S302" s="34">
        <f>IFERROR(VLOOKUP(B302,'[1]1-BASE'!D$1:DA$65536,24,0),"")</f>
        <v>0</v>
      </c>
      <c r="T302" s="34">
        <f>IFERROR(VLOOKUP(B302,'[1]1-BASE'!D$1:DA$65536,25,0),"")</f>
        <v>0</v>
      </c>
      <c r="U302" s="34">
        <f>IFERROR(VLOOKUP(B302,'[1]1-BASE'!D$1:DA$65536,26,0),"")</f>
        <v>0</v>
      </c>
      <c r="V302" s="34">
        <f>IFERROR(VLOOKUP(B302,'[1]1-BASE'!D$1:DA$65536,27,0),"")</f>
        <v>0</v>
      </c>
      <c r="W302" s="34">
        <f>IFERROR(VLOOKUP(B302,'[1]1-BASE'!D$1:DA$65536,28,0),"")</f>
        <v>0</v>
      </c>
      <c r="X302" s="34">
        <f>IFERROR(VLOOKUP(B302,'[1]1-BASE'!D$1:DA$65536,29,0),"")</f>
        <v>0</v>
      </c>
      <c r="Y302" s="34">
        <f>IFERROR(VLOOKUP(B302,'[1]1-BASE'!D$1:DA$65536,30,0),"")</f>
        <v>0</v>
      </c>
      <c r="Z302" s="34">
        <f>IFERROR(VLOOKUP(B302,'[1]1-BASE'!D$1:DA$65536,31,0),"")</f>
        <v>0</v>
      </c>
      <c r="AA302" s="34">
        <f>IFERROR(VLOOKUP(B302,'[1]1-BASE'!D$1:DA$65536,32,0),"")</f>
        <v>0</v>
      </c>
      <c r="AB302" s="34">
        <f>IFERROR(VLOOKUP(B302,'[1]1-BASE'!D$1:DA$65536,33,0),"")</f>
        <v>0</v>
      </c>
      <c r="AC302" s="34">
        <f>IFERROR(VLOOKUP(B302,'[1]1-BASE'!D$1:DA$65536,34,0),"")</f>
        <v>0</v>
      </c>
      <c r="AD302" s="34">
        <f>IFERROR(VLOOKUP(B302,'[1]1-BASE'!D$1:DA$65536,35,0),"")</f>
        <v>0</v>
      </c>
      <c r="AE302" s="34">
        <f>IFERROR(VLOOKUP(B302,'[1]1-BASE'!D$1:DA$65536,36,0),"")</f>
        <v>0</v>
      </c>
      <c r="AF302" s="34">
        <f>IFERROR(VLOOKUP(B302,'[1]1-BASE'!D$1:DA$65536,37,0),"")</f>
        <v>0</v>
      </c>
      <c r="AG302" s="34">
        <f>IFERROR(VLOOKUP(B302,'[1]1-BASE'!D$1:DA$65536,38,0),"")</f>
        <v>0</v>
      </c>
      <c r="AH302" s="34">
        <f>IFERROR(VLOOKUP(B302,'[1]1-BASE'!D$1:DA$65536,39,0),"")</f>
        <v>0</v>
      </c>
      <c r="AI302" s="34">
        <f>IFERROR(VLOOKUP(B302,'[1]1-BASE'!D$1:DA$65536,40,0),"")</f>
        <v>0</v>
      </c>
      <c r="AJ302" s="34">
        <f>IFERROR(VLOOKUP(B302,'[1]1-BASE'!D$1:DA$65536,41,0),"")</f>
        <v>0</v>
      </c>
      <c r="AK302" s="34">
        <f>IFERROR(VLOOKUP(B302,'[1]1-BASE'!D$1:DA$65536,42,0),"")</f>
        <v>0</v>
      </c>
      <c r="AL302" s="34">
        <f>IFERROR(VLOOKUP(B302,'[1]1-BASE'!D$1:DA$65536,43,0),"")</f>
        <v>0</v>
      </c>
      <c r="AM302" s="34">
        <f>IFERROR(VLOOKUP(B302,'[1]1-BASE'!D$1:DA$65536,44,0),"")</f>
        <v>0</v>
      </c>
      <c r="AN302" s="34">
        <f>IFERROR(VLOOKUP(B302,'[1]1-BASE'!D$1:DA$65536,45,0),"")</f>
        <v>0</v>
      </c>
      <c r="AO302" s="34">
        <f>IFERROR(VLOOKUP(B302,'[1]1-BASE'!D$1:DA$65536,46,0),"")</f>
        <v>0</v>
      </c>
      <c r="AP302" s="34">
        <f>IFERROR(VLOOKUP(B302,'[1]1-BASE'!D$1:DA$65536,47,0),"")</f>
        <v>0</v>
      </c>
      <c r="AQ302" s="34">
        <f>IFERROR(VLOOKUP(B302,'[1]1-BASE'!D$1:DA$65536,48,0),"")</f>
        <v>0</v>
      </c>
      <c r="AR302" s="34">
        <f>IFERROR(VLOOKUP(B302,'[1]1-BASE'!D$1:DA$65536,49,0),"")</f>
        <v>0</v>
      </c>
      <c r="AS302" s="34">
        <f>IFERROR(VLOOKUP(B302,'[1]1-BASE'!D$1:DA$65536,50,0),"")</f>
        <v>0</v>
      </c>
      <c r="AT302" s="34">
        <f>IFERROR(VLOOKUP(B302,'[1]1-BASE'!D$1:DA$65536,51,0),"")</f>
        <v>0</v>
      </c>
      <c r="AU302" s="34">
        <f>IFERROR(VLOOKUP(B302,'[1]1-BASE'!D$1:DA$65536,52,0),"")</f>
        <v>0</v>
      </c>
      <c r="AV302" s="34">
        <f>IFERROR(VLOOKUP(B302,'[1]1-BASE'!D$1:DA$65536,53,0),"")</f>
        <v>0</v>
      </c>
      <c r="AW302" s="34">
        <f>IFERROR(VLOOKUP(B302,'[1]1-BASE'!D$1:DA$65536,54,0),"")</f>
        <v>0</v>
      </c>
      <c r="AX302" s="34">
        <f>IFERROR(VLOOKUP(B302,'[1]1-BASE'!D$1:DA$65536,55,0),"")</f>
        <v>0</v>
      </c>
      <c r="AY302" s="34">
        <f>IFERROR(VLOOKUP(B302,'[1]1-BASE'!D$1:DA$65536,87,0),"")</f>
        <v>0</v>
      </c>
      <c r="AZ302" s="34">
        <f>IFERROR(VLOOKUP(B302,'[1]1-BASE'!D$1:DA$65536,86,0),"")</f>
        <v>0</v>
      </c>
      <c r="BA302" s="34">
        <f>IFERROR(VLOOKUP(B302,'[1]1-BASE'!D$1:DA$65536,76,0),"")</f>
        <v>0</v>
      </c>
      <c r="BB302" s="34">
        <f>IFERROR(VLOOKUP(B302,'[1]1-BASE'!D$1:DA$65536,77,0),"")</f>
        <v>0</v>
      </c>
      <c r="BC302" s="34">
        <f>IFERROR(VLOOKUP(B302,'[1]1-BASE'!D$1:DA$65536,78,0),"")</f>
        <v>0</v>
      </c>
      <c r="BD302" s="34">
        <f>IFERROR(VLOOKUP(B302,'[1]1-BASE'!D$1:DA$65536,79,0),"")</f>
        <v>0</v>
      </c>
      <c r="BE302" s="34">
        <f>IFERROR(VLOOKUP(B302,'[1]1-BASE'!D$1:DA$65536,80,0),"")</f>
        <v>0</v>
      </c>
      <c r="BF302" s="34">
        <f>IFERROR(VLOOKUP(B302,'[1]1-BASE'!D$1:DA$65536,83,0),"")</f>
        <v>0</v>
      </c>
      <c r="BG302" s="34">
        <f>IFERROR(VLOOKUP(B302,'[1]1-BASE'!D$1:DA$65536,84,0),"")</f>
        <v>0</v>
      </c>
      <c r="BH302" s="34">
        <f>IFERROR(VLOOKUP(B302,'[1]1-BASE'!D$1:DA$65536,81,0),"")</f>
        <v>0</v>
      </c>
      <c r="BI302" s="34">
        <f>IFERROR(VLOOKUP(B302,'[1]1-BASE'!D$1:DA$65536,85,0),"")</f>
        <v>0</v>
      </c>
      <c r="BJ302" s="34">
        <f>IFERROR(VLOOKUP(B302,'[1]1-BASE'!D$1:DA$65536,56,0),"")</f>
        <v>0</v>
      </c>
      <c r="BK302" s="34">
        <f>IFERROR(VLOOKUP(B302,'[1]1-BASE'!D$1:DA$65536,58,0),"")</f>
        <v>12</v>
      </c>
      <c r="BL302" s="34">
        <f>IFERROR(VLOOKUP(B302,'[1]1-BASE'!D$1:DA$65536,59,0),"")</f>
        <v>13</v>
      </c>
      <c r="BM302" s="34">
        <f>IFERROR(VLOOKUP(B302,'[1]1-BASE'!D$1:DA$65536,61,0),"")</f>
        <v>19</v>
      </c>
      <c r="BN302" s="34">
        <f>IFERROR(VLOOKUP(B302,'[1]1-BASE'!D$1:DA$65536,63,0),"")</f>
        <v>5</v>
      </c>
      <c r="BO302" s="34">
        <f>IFERROR(VLOOKUP(B302,'[1]1-BASE'!D$1:DA$65536,65,0),"")</f>
        <v>6</v>
      </c>
      <c r="BP302" s="34">
        <f>IFERROR(VLOOKUP(B302,'[1]1-BASE'!D$1:DA$65536,57,0),"")</f>
        <v>0</v>
      </c>
      <c r="BQ302" s="34">
        <f>IFERROR(VLOOKUP(B302,'[1]1-BASE'!D$1:DA$65536,60,0),"")</f>
        <v>0</v>
      </c>
      <c r="BR302" s="34">
        <f>IFERROR(VLOOKUP(B302,'[1]1-BASE'!D$1:DA$65536,62,0),"")</f>
        <v>0</v>
      </c>
      <c r="BS302" s="34">
        <f>IFERROR(VLOOKUP(B302,'[1]1-BASE'!D$1:DA$65536,64,0),"")</f>
        <v>0</v>
      </c>
      <c r="BT302" s="34">
        <f>IFERROR(VLOOKUP(B302,'[1]1-BASE'!D$1:DA$65536,66,0),"")</f>
        <v>0</v>
      </c>
      <c r="BU302" s="34">
        <f>IFERROR(VLOOKUP(B302,'[1]1-BASE'!D$1:DA$65536,67,0),"")</f>
        <v>0</v>
      </c>
      <c r="BV302" s="34">
        <f>IFERROR(VLOOKUP(B302,'[1]1-BASE'!D$1:DA$65536,68,0),"")</f>
        <v>0</v>
      </c>
      <c r="BW302" s="34">
        <f>IFERROR(VLOOKUP(B302,'[1]1-BASE'!D$1:DA$65536,69,0),"")</f>
        <v>0</v>
      </c>
      <c r="BX302" s="34">
        <f>IFERROR(VLOOKUP(B302,'[1]1-BASE'!D$1:DA$65536,70,0),"")</f>
        <v>0</v>
      </c>
      <c r="BY302" s="34">
        <f>IFERROR(VLOOKUP(B302,'[1]1-BASE'!D$1:DA$65536,71,0),"")</f>
        <v>0</v>
      </c>
      <c r="BZ302" s="34">
        <f>IFERROR(VLOOKUP(B302,'[1]1-BASE'!D$1:DA$65536,72,0),"")</f>
        <v>0</v>
      </c>
      <c r="CA302" s="34">
        <f>IFERROR(VLOOKUP(B302,'[1]1-BASE'!D$1:DA$65536,73,0),"")</f>
        <v>0</v>
      </c>
      <c r="CB302" s="34">
        <f>IFERROR(VLOOKUP(B302,'[1]1-BASE'!D$1:DA$65536,74,0),"")</f>
        <v>0</v>
      </c>
      <c r="CC302" s="34">
        <f>IFERROR(VLOOKUP(B302,'[1]1-BASE'!D$1:DA$65536,75,0),"")</f>
        <v>0</v>
      </c>
      <c r="CD302" s="34">
        <f>IFERROR(VLOOKUP(B302,'[1]1-BASE'!D$1:DA$65536,82,0),"")</f>
        <v>0</v>
      </c>
    </row>
    <row r="303" spans="1:82" s="35" customFormat="1" ht="75" customHeight="1">
      <c r="A303" s="27"/>
      <c r="B303" s="28" t="s">
        <v>406</v>
      </c>
      <c r="C303" s="29" t="str">
        <f>IFERROR(VLOOKUP(B303,'[1]1-BASE'!D$1:CB$65536,2,0),"")</f>
        <v>304RV30</v>
      </c>
      <c r="D303" s="29" t="str">
        <f>IFERROR(VLOOKUP(B303,'[1]1-BASE'!D$1:CB$65536,3,0),"")</f>
        <v>RAGGIO</v>
      </c>
      <c r="E303" s="29" t="str">
        <f>IFERROR(VLOOKUP(B303,'[1]1-BASE'!D$1:CB$65536,4,0),"")</f>
        <v>900</v>
      </c>
      <c r="F303" s="29" t="str">
        <f>IFERROR(VLOOKUP(B303,'[1]1-BASE'!D$1:CB$65536,5,0),"")</f>
        <v>GREEN AFRICA/WHITE</v>
      </c>
      <c r="G303" s="27" t="str">
        <f>IFERROR(VLOOKUP(B303,'[1]1-BASE'!D$1:CB$65536,15,0),"")</f>
        <v>HIVER 2019</v>
      </c>
      <c r="H303" s="27" t="str">
        <f>IFERROR(VLOOKUP(B303,'[1]1-BASE'!D$1:CB$65536,17,0),"")</f>
        <v>MAN</v>
      </c>
      <c r="I303" s="30">
        <f>IFERROR(VLOOKUP(B303,'[1]1-BASE'!D$1:CB$65536,7,0),"")</f>
        <v>35</v>
      </c>
      <c r="J303" s="31">
        <f t="shared" si="10"/>
        <v>17.5</v>
      </c>
      <c r="K303" s="30">
        <f>IFERROR(VLOOKUP(B303,'[1]1-BASE'!D$1:CB$65536,8,0),"")</f>
        <v>0</v>
      </c>
      <c r="L303" s="31">
        <f t="shared" si="11"/>
        <v>0</v>
      </c>
      <c r="M303" s="29" t="str">
        <f>IFERROR(VLOOKUP(B303,'[1]1-BASE'!D$1:CB$65536,18,0),"")</f>
        <v>(vide)</v>
      </c>
      <c r="N303" s="32" t="str">
        <f>IFERROR(VLOOKUP(B303,'[1]1-BASE'!D$1:CB$65536,19,0),"")</f>
        <v>PCS</v>
      </c>
      <c r="O303" s="32">
        <f>IFERROR(VLOOKUP(B303,'[1]1-BASE'!D$1:CB$65536,20,0),"")</f>
        <v>49</v>
      </c>
      <c r="P303" s="33">
        <f>IFERROR(VLOOKUP(B303,'[1]1-BASE'!D$1:CB$65536,21,0),"")</f>
        <v>49</v>
      </c>
      <c r="Q303" s="34">
        <f>IFERROR(VLOOKUP(B303,'[1]1-BASE'!D$1:DA$65536,22,0),"")</f>
        <v>0</v>
      </c>
      <c r="R303" s="34">
        <f>IFERROR(VLOOKUP(B303,'[1]1-BASE'!D$1:DA$65536,23,0),"")</f>
        <v>0</v>
      </c>
      <c r="S303" s="34">
        <f>IFERROR(VLOOKUP(B303,'[1]1-BASE'!D$1:DA$65536,24,0),"")</f>
        <v>0</v>
      </c>
      <c r="T303" s="34">
        <f>IFERROR(VLOOKUP(B303,'[1]1-BASE'!D$1:DA$65536,25,0),"")</f>
        <v>0</v>
      </c>
      <c r="U303" s="34">
        <f>IFERROR(VLOOKUP(B303,'[1]1-BASE'!D$1:DA$65536,26,0),"")</f>
        <v>0</v>
      </c>
      <c r="V303" s="34">
        <f>IFERROR(VLOOKUP(B303,'[1]1-BASE'!D$1:DA$65536,27,0),"")</f>
        <v>0</v>
      </c>
      <c r="W303" s="34">
        <f>IFERROR(VLOOKUP(B303,'[1]1-BASE'!D$1:DA$65536,28,0),"")</f>
        <v>0</v>
      </c>
      <c r="X303" s="34">
        <f>IFERROR(VLOOKUP(B303,'[1]1-BASE'!D$1:DA$65536,29,0),"")</f>
        <v>0</v>
      </c>
      <c r="Y303" s="34">
        <f>IFERROR(VLOOKUP(B303,'[1]1-BASE'!D$1:DA$65536,30,0),"")</f>
        <v>0</v>
      </c>
      <c r="Z303" s="34">
        <f>IFERROR(VLOOKUP(B303,'[1]1-BASE'!D$1:DA$65536,31,0),"")</f>
        <v>0</v>
      </c>
      <c r="AA303" s="34">
        <f>IFERROR(VLOOKUP(B303,'[1]1-BASE'!D$1:DA$65536,32,0),"")</f>
        <v>0</v>
      </c>
      <c r="AB303" s="34">
        <f>IFERROR(VLOOKUP(B303,'[1]1-BASE'!D$1:DA$65536,33,0),"")</f>
        <v>0</v>
      </c>
      <c r="AC303" s="34">
        <f>IFERROR(VLOOKUP(B303,'[1]1-BASE'!D$1:DA$65536,34,0),"")</f>
        <v>0</v>
      </c>
      <c r="AD303" s="34">
        <f>IFERROR(VLOOKUP(B303,'[1]1-BASE'!D$1:DA$65536,35,0),"")</f>
        <v>0</v>
      </c>
      <c r="AE303" s="34">
        <f>IFERROR(VLOOKUP(B303,'[1]1-BASE'!D$1:DA$65536,36,0),"")</f>
        <v>0</v>
      </c>
      <c r="AF303" s="34">
        <f>IFERROR(VLOOKUP(B303,'[1]1-BASE'!D$1:DA$65536,37,0),"")</f>
        <v>0</v>
      </c>
      <c r="AG303" s="34">
        <f>IFERROR(VLOOKUP(B303,'[1]1-BASE'!D$1:DA$65536,38,0),"")</f>
        <v>0</v>
      </c>
      <c r="AH303" s="34">
        <f>IFERROR(VLOOKUP(B303,'[1]1-BASE'!D$1:DA$65536,39,0),"")</f>
        <v>0</v>
      </c>
      <c r="AI303" s="34">
        <f>IFERROR(VLOOKUP(B303,'[1]1-BASE'!D$1:DA$65536,40,0),"")</f>
        <v>0</v>
      </c>
      <c r="AJ303" s="34">
        <f>IFERROR(VLOOKUP(B303,'[1]1-BASE'!D$1:DA$65536,41,0),"")</f>
        <v>0</v>
      </c>
      <c r="AK303" s="34">
        <f>IFERROR(VLOOKUP(B303,'[1]1-BASE'!D$1:DA$65536,42,0),"")</f>
        <v>0</v>
      </c>
      <c r="AL303" s="34">
        <f>IFERROR(VLOOKUP(B303,'[1]1-BASE'!D$1:DA$65536,43,0),"")</f>
        <v>0</v>
      </c>
      <c r="AM303" s="34">
        <f>IFERROR(VLOOKUP(B303,'[1]1-BASE'!D$1:DA$65536,44,0),"")</f>
        <v>0</v>
      </c>
      <c r="AN303" s="34">
        <f>IFERROR(VLOOKUP(B303,'[1]1-BASE'!D$1:DA$65536,45,0),"")</f>
        <v>0</v>
      </c>
      <c r="AO303" s="34">
        <f>IFERROR(VLOOKUP(B303,'[1]1-BASE'!D$1:DA$65536,46,0),"")</f>
        <v>0</v>
      </c>
      <c r="AP303" s="34">
        <f>IFERROR(VLOOKUP(B303,'[1]1-BASE'!D$1:DA$65536,47,0),"")</f>
        <v>0</v>
      </c>
      <c r="AQ303" s="34">
        <f>IFERROR(VLOOKUP(B303,'[1]1-BASE'!D$1:DA$65536,48,0),"")</f>
        <v>0</v>
      </c>
      <c r="AR303" s="34">
        <f>IFERROR(VLOOKUP(B303,'[1]1-BASE'!D$1:DA$65536,49,0),"")</f>
        <v>0</v>
      </c>
      <c r="AS303" s="34">
        <f>IFERROR(VLOOKUP(B303,'[1]1-BASE'!D$1:DA$65536,50,0),"")</f>
        <v>0</v>
      </c>
      <c r="AT303" s="34">
        <f>IFERROR(VLOOKUP(B303,'[1]1-BASE'!D$1:DA$65536,51,0),"")</f>
        <v>0</v>
      </c>
      <c r="AU303" s="34">
        <f>IFERROR(VLOOKUP(B303,'[1]1-BASE'!D$1:DA$65536,52,0),"")</f>
        <v>0</v>
      </c>
      <c r="AV303" s="34">
        <f>IFERROR(VLOOKUP(B303,'[1]1-BASE'!D$1:DA$65536,53,0),"")</f>
        <v>0</v>
      </c>
      <c r="AW303" s="34">
        <f>IFERROR(VLOOKUP(B303,'[1]1-BASE'!D$1:DA$65536,54,0),"")</f>
        <v>0</v>
      </c>
      <c r="AX303" s="34">
        <f>IFERROR(VLOOKUP(B303,'[1]1-BASE'!D$1:DA$65536,55,0),"")</f>
        <v>0</v>
      </c>
      <c r="AY303" s="34">
        <f>IFERROR(VLOOKUP(B303,'[1]1-BASE'!D$1:DA$65536,87,0),"")</f>
        <v>0</v>
      </c>
      <c r="AZ303" s="34">
        <f>IFERROR(VLOOKUP(B303,'[1]1-BASE'!D$1:DA$65536,86,0),"")</f>
        <v>0</v>
      </c>
      <c r="BA303" s="34">
        <f>IFERROR(VLOOKUP(B303,'[1]1-BASE'!D$1:DA$65536,76,0),"")</f>
        <v>0</v>
      </c>
      <c r="BB303" s="34">
        <f>IFERROR(VLOOKUP(B303,'[1]1-BASE'!D$1:DA$65536,77,0),"")</f>
        <v>0</v>
      </c>
      <c r="BC303" s="34">
        <f>IFERROR(VLOOKUP(B303,'[1]1-BASE'!D$1:DA$65536,78,0),"")</f>
        <v>0</v>
      </c>
      <c r="BD303" s="34">
        <f>IFERROR(VLOOKUP(B303,'[1]1-BASE'!D$1:DA$65536,79,0),"")</f>
        <v>0</v>
      </c>
      <c r="BE303" s="34">
        <f>IFERROR(VLOOKUP(B303,'[1]1-BASE'!D$1:DA$65536,80,0),"")</f>
        <v>0</v>
      </c>
      <c r="BF303" s="34">
        <f>IFERROR(VLOOKUP(B303,'[1]1-BASE'!D$1:DA$65536,83,0),"")</f>
        <v>0</v>
      </c>
      <c r="BG303" s="34">
        <f>IFERROR(VLOOKUP(B303,'[1]1-BASE'!D$1:DA$65536,84,0),"")</f>
        <v>0</v>
      </c>
      <c r="BH303" s="34">
        <f>IFERROR(VLOOKUP(B303,'[1]1-BASE'!D$1:DA$65536,81,0),"")</f>
        <v>0</v>
      </c>
      <c r="BI303" s="34">
        <f>IFERROR(VLOOKUP(B303,'[1]1-BASE'!D$1:DA$65536,85,0),"")</f>
        <v>0</v>
      </c>
      <c r="BJ303" s="34">
        <f>IFERROR(VLOOKUP(B303,'[1]1-BASE'!D$1:DA$65536,56,0),"")</f>
        <v>0</v>
      </c>
      <c r="BK303" s="34">
        <f>IFERROR(VLOOKUP(B303,'[1]1-BASE'!D$1:DA$65536,58,0),"")</f>
        <v>0</v>
      </c>
      <c r="BL303" s="34">
        <f>IFERROR(VLOOKUP(B303,'[1]1-BASE'!D$1:DA$65536,59,0),"")</f>
        <v>0</v>
      </c>
      <c r="BM303" s="34">
        <f>IFERROR(VLOOKUP(B303,'[1]1-BASE'!D$1:DA$65536,61,0),"")</f>
        <v>0</v>
      </c>
      <c r="BN303" s="34">
        <f>IFERROR(VLOOKUP(B303,'[1]1-BASE'!D$1:DA$65536,63,0),"")</f>
        <v>0</v>
      </c>
      <c r="BO303" s="34">
        <f>IFERROR(VLOOKUP(B303,'[1]1-BASE'!D$1:DA$65536,65,0),"")</f>
        <v>0</v>
      </c>
      <c r="BP303" s="34">
        <f>IFERROR(VLOOKUP(B303,'[1]1-BASE'!D$1:DA$65536,57,0),"")</f>
        <v>0</v>
      </c>
      <c r="BQ303" s="34">
        <f>IFERROR(VLOOKUP(B303,'[1]1-BASE'!D$1:DA$65536,60,0),"")</f>
        <v>0</v>
      </c>
      <c r="BR303" s="34">
        <f>IFERROR(VLOOKUP(B303,'[1]1-BASE'!D$1:DA$65536,62,0),"")</f>
        <v>0</v>
      </c>
      <c r="BS303" s="34">
        <f>IFERROR(VLOOKUP(B303,'[1]1-BASE'!D$1:DA$65536,64,0),"")</f>
        <v>0</v>
      </c>
      <c r="BT303" s="34">
        <f>IFERROR(VLOOKUP(B303,'[1]1-BASE'!D$1:DA$65536,66,0),"")</f>
        <v>0</v>
      </c>
      <c r="BU303" s="34">
        <f>IFERROR(VLOOKUP(B303,'[1]1-BASE'!D$1:DA$65536,67,0),"")</f>
        <v>0</v>
      </c>
      <c r="BV303" s="34">
        <f>IFERROR(VLOOKUP(B303,'[1]1-BASE'!D$1:DA$65536,68,0),"")</f>
        <v>9</v>
      </c>
      <c r="BW303" s="34">
        <f>IFERROR(VLOOKUP(B303,'[1]1-BASE'!D$1:DA$65536,69,0),"")</f>
        <v>7</v>
      </c>
      <c r="BX303" s="34">
        <f>IFERROR(VLOOKUP(B303,'[1]1-BASE'!D$1:DA$65536,70,0),"")</f>
        <v>7</v>
      </c>
      <c r="BY303" s="34">
        <f>IFERROR(VLOOKUP(B303,'[1]1-BASE'!D$1:DA$65536,71,0),"")</f>
        <v>10</v>
      </c>
      <c r="BZ303" s="34">
        <f>IFERROR(VLOOKUP(B303,'[1]1-BASE'!D$1:DA$65536,72,0),"")</f>
        <v>12</v>
      </c>
      <c r="CA303" s="34">
        <f>IFERROR(VLOOKUP(B303,'[1]1-BASE'!D$1:DA$65536,73,0),"")</f>
        <v>4</v>
      </c>
      <c r="CB303" s="34">
        <f>IFERROR(VLOOKUP(B303,'[1]1-BASE'!D$1:DA$65536,74,0),"")</f>
        <v>0</v>
      </c>
      <c r="CC303" s="34">
        <f>IFERROR(VLOOKUP(B303,'[1]1-BASE'!D$1:DA$65536,75,0),"")</f>
        <v>0</v>
      </c>
      <c r="CD303" s="34">
        <f>IFERROR(VLOOKUP(B303,'[1]1-BASE'!D$1:DA$65536,82,0),"")</f>
        <v>0</v>
      </c>
    </row>
    <row r="304" spans="1:82" s="35" customFormat="1" ht="75" customHeight="1">
      <c r="A304" s="27"/>
      <c r="B304" s="28" t="s">
        <v>407</v>
      </c>
      <c r="C304" s="29" t="str">
        <f>IFERROR(VLOOKUP(B304,'[1]1-BASE'!D$1:CB$65536,2,0),"")</f>
        <v>304RV30</v>
      </c>
      <c r="D304" s="29" t="str">
        <f>IFERROR(VLOOKUP(B304,'[1]1-BASE'!D$1:CB$65536,3,0),"")</f>
        <v>RAGGIO</v>
      </c>
      <c r="E304" s="29" t="str">
        <f>IFERROR(VLOOKUP(B304,'[1]1-BASE'!D$1:CB$65536,4,0),"")</f>
        <v>902</v>
      </c>
      <c r="F304" s="29" t="str">
        <f>IFERROR(VLOOKUP(B304,'[1]1-BASE'!D$1:CB$65536,5,0),"")</f>
        <v>BLACK/WHITE</v>
      </c>
      <c r="G304" s="27" t="str">
        <f>IFERROR(VLOOKUP(B304,'[1]1-BASE'!D$1:CB$65536,15,0),"")</f>
        <v>HIVER 2019</v>
      </c>
      <c r="H304" s="27" t="str">
        <f>IFERROR(VLOOKUP(B304,'[1]1-BASE'!D$1:CB$65536,17,0),"")</f>
        <v>MAN</v>
      </c>
      <c r="I304" s="30">
        <f>IFERROR(VLOOKUP(B304,'[1]1-BASE'!D$1:CB$65536,7,0),"")</f>
        <v>35</v>
      </c>
      <c r="J304" s="31">
        <f t="shared" si="10"/>
        <v>17.5</v>
      </c>
      <c r="K304" s="30">
        <f>IFERROR(VLOOKUP(B304,'[1]1-BASE'!D$1:CB$65536,8,0),"")</f>
        <v>0</v>
      </c>
      <c r="L304" s="31">
        <f t="shared" si="11"/>
        <v>0</v>
      </c>
      <c r="M304" s="29" t="str">
        <f>IFERROR(VLOOKUP(B304,'[1]1-BASE'!D$1:CB$65536,18,0),"")</f>
        <v>(vide)</v>
      </c>
      <c r="N304" s="32" t="str">
        <f>IFERROR(VLOOKUP(B304,'[1]1-BASE'!D$1:CB$65536,19,0),"")</f>
        <v>PCS</v>
      </c>
      <c r="O304" s="32">
        <f>IFERROR(VLOOKUP(B304,'[1]1-BASE'!D$1:CB$65536,20,0),"")</f>
        <v>30</v>
      </c>
      <c r="P304" s="33">
        <f>IFERROR(VLOOKUP(B304,'[1]1-BASE'!D$1:CB$65536,21,0),"")</f>
        <v>30</v>
      </c>
      <c r="Q304" s="34">
        <f>IFERROR(VLOOKUP(B304,'[1]1-BASE'!D$1:DA$65536,22,0),"")</f>
        <v>0</v>
      </c>
      <c r="R304" s="34">
        <f>IFERROR(VLOOKUP(B304,'[1]1-BASE'!D$1:DA$65536,23,0),"")</f>
        <v>0</v>
      </c>
      <c r="S304" s="34">
        <f>IFERROR(VLOOKUP(B304,'[1]1-BASE'!D$1:DA$65536,24,0),"")</f>
        <v>0</v>
      </c>
      <c r="T304" s="34">
        <f>IFERROR(VLOOKUP(B304,'[1]1-BASE'!D$1:DA$65536,25,0),"")</f>
        <v>0</v>
      </c>
      <c r="U304" s="34">
        <f>IFERROR(VLOOKUP(B304,'[1]1-BASE'!D$1:DA$65536,26,0),"")</f>
        <v>0</v>
      </c>
      <c r="V304" s="34">
        <f>IFERROR(VLOOKUP(B304,'[1]1-BASE'!D$1:DA$65536,27,0),"")</f>
        <v>0</v>
      </c>
      <c r="W304" s="34">
        <f>IFERROR(VLOOKUP(B304,'[1]1-BASE'!D$1:DA$65536,28,0),"")</f>
        <v>0</v>
      </c>
      <c r="X304" s="34">
        <f>IFERROR(VLOOKUP(B304,'[1]1-BASE'!D$1:DA$65536,29,0),"")</f>
        <v>0</v>
      </c>
      <c r="Y304" s="34">
        <f>IFERROR(VLOOKUP(B304,'[1]1-BASE'!D$1:DA$65536,30,0),"")</f>
        <v>0</v>
      </c>
      <c r="Z304" s="34">
        <f>IFERROR(VLOOKUP(B304,'[1]1-BASE'!D$1:DA$65536,31,0),"")</f>
        <v>0</v>
      </c>
      <c r="AA304" s="34">
        <f>IFERROR(VLOOKUP(B304,'[1]1-BASE'!D$1:DA$65536,32,0),"")</f>
        <v>0</v>
      </c>
      <c r="AB304" s="34">
        <f>IFERROR(VLOOKUP(B304,'[1]1-BASE'!D$1:DA$65536,33,0),"")</f>
        <v>0</v>
      </c>
      <c r="AC304" s="34">
        <f>IFERROR(VLOOKUP(B304,'[1]1-BASE'!D$1:DA$65536,34,0),"")</f>
        <v>0</v>
      </c>
      <c r="AD304" s="34">
        <f>IFERROR(VLOOKUP(B304,'[1]1-BASE'!D$1:DA$65536,35,0),"")</f>
        <v>0</v>
      </c>
      <c r="AE304" s="34">
        <f>IFERROR(VLOOKUP(B304,'[1]1-BASE'!D$1:DA$65536,36,0),"")</f>
        <v>0</v>
      </c>
      <c r="AF304" s="34">
        <f>IFERROR(VLOOKUP(B304,'[1]1-BASE'!D$1:DA$65536,37,0),"")</f>
        <v>0</v>
      </c>
      <c r="AG304" s="34">
        <f>IFERROR(VLOOKUP(B304,'[1]1-BASE'!D$1:DA$65536,38,0),"")</f>
        <v>0</v>
      </c>
      <c r="AH304" s="34">
        <f>IFERROR(VLOOKUP(B304,'[1]1-BASE'!D$1:DA$65536,39,0),"")</f>
        <v>0</v>
      </c>
      <c r="AI304" s="34">
        <f>IFERROR(VLOOKUP(B304,'[1]1-BASE'!D$1:DA$65536,40,0),"")</f>
        <v>0</v>
      </c>
      <c r="AJ304" s="34">
        <f>IFERROR(VLOOKUP(B304,'[1]1-BASE'!D$1:DA$65536,41,0),"")</f>
        <v>0</v>
      </c>
      <c r="AK304" s="34">
        <f>IFERROR(VLOOKUP(B304,'[1]1-BASE'!D$1:DA$65536,42,0),"")</f>
        <v>0</v>
      </c>
      <c r="AL304" s="34">
        <f>IFERROR(VLOOKUP(B304,'[1]1-BASE'!D$1:DA$65536,43,0),"")</f>
        <v>0</v>
      </c>
      <c r="AM304" s="34">
        <f>IFERROR(VLOOKUP(B304,'[1]1-BASE'!D$1:DA$65536,44,0),"")</f>
        <v>0</v>
      </c>
      <c r="AN304" s="34">
        <f>IFERROR(VLOOKUP(B304,'[1]1-BASE'!D$1:DA$65536,45,0),"")</f>
        <v>0</v>
      </c>
      <c r="AO304" s="34">
        <f>IFERROR(VLOOKUP(B304,'[1]1-BASE'!D$1:DA$65536,46,0),"")</f>
        <v>0</v>
      </c>
      <c r="AP304" s="34">
        <f>IFERROR(VLOOKUP(B304,'[1]1-BASE'!D$1:DA$65536,47,0),"")</f>
        <v>0</v>
      </c>
      <c r="AQ304" s="34">
        <f>IFERROR(VLOOKUP(B304,'[1]1-BASE'!D$1:DA$65536,48,0),"")</f>
        <v>0</v>
      </c>
      <c r="AR304" s="34">
        <f>IFERROR(VLOOKUP(B304,'[1]1-BASE'!D$1:DA$65536,49,0),"")</f>
        <v>0</v>
      </c>
      <c r="AS304" s="34">
        <f>IFERROR(VLOOKUP(B304,'[1]1-BASE'!D$1:DA$65536,50,0),"")</f>
        <v>0</v>
      </c>
      <c r="AT304" s="34">
        <f>IFERROR(VLOOKUP(B304,'[1]1-BASE'!D$1:DA$65536,51,0),"")</f>
        <v>0</v>
      </c>
      <c r="AU304" s="34">
        <f>IFERROR(VLOOKUP(B304,'[1]1-BASE'!D$1:DA$65536,52,0),"")</f>
        <v>0</v>
      </c>
      <c r="AV304" s="34">
        <f>IFERROR(VLOOKUP(B304,'[1]1-BASE'!D$1:DA$65536,53,0),"")</f>
        <v>0</v>
      </c>
      <c r="AW304" s="34">
        <f>IFERROR(VLOOKUP(B304,'[1]1-BASE'!D$1:DA$65536,54,0),"")</f>
        <v>0</v>
      </c>
      <c r="AX304" s="34">
        <f>IFERROR(VLOOKUP(B304,'[1]1-BASE'!D$1:DA$65536,55,0),"")</f>
        <v>0</v>
      </c>
      <c r="AY304" s="34">
        <f>IFERROR(VLOOKUP(B304,'[1]1-BASE'!D$1:DA$65536,87,0),"")</f>
        <v>0</v>
      </c>
      <c r="AZ304" s="34">
        <f>IFERROR(VLOOKUP(B304,'[1]1-BASE'!D$1:DA$65536,86,0),"")</f>
        <v>0</v>
      </c>
      <c r="BA304" s="34">
        <f>IFERROR(VLOOKUP(B304,'[1]1-BASE'!D$1:DA$65536,76,0),"")</f>
        <v>0</v>
      </c>
      <c r="BB304" s="34">
        <f>IFERROR(VLOOKUP(B304,'[1]1-BASE'!D$1:DA$65536,77,0),"")</f>
        <v>0</v>
      </c>
      <c r="BC304" s="34">
        <f>IFERROR(VLOOKUP(B304,'[1]1-BASE'!D$1:DA$65536,78,0),"")</f>
        <v>0</v>
      </c>
      <c r="BD304" s="34">
        <f>IFERROR(VLOOKUP(B304,'[1]1-BASE'!D$1:DA$65536,79,0),"")</f>
        <v>0</v>
      </c>
      <c r="BE304" s="34">
        <f>IFERROR(VLOOKUP(B304,'[1]1-BASE'!D$1:DA$65536,80,0),"")</f>
        <v>0</v>
      </c>
      <c r="BF304" s="34">
        <f>IFERROR(VLOOKUP(B304,'[1]1-BASE'!D$1:DA$65536,83,0),"")</f>
        <v>0</v>
      </c>
      <c r="BG304" s="34">
        <f>IFERROR(VLOOKUP(B304,'[1]1-BASE'!D$1:DA$65536,84,0),"")</f>
        <v>0</v>
      </c>
      <c r="BH304" s="34">
        <f>IFERROR(VLOOKUP(B304,'[1]1-BASE'!D$1:DA$65536,81,0),"")</f>
        <v>0</v>
      </c>
      <c r="BI304" s="34">
        <f>IFERROR(VLOOKUP(B304,'[1]1-BASE'!D$1:DA$65536,85,0),"")</f>
        <v>0</v>
      </c>
      <c r="BJ304" s="34">
        <f>IFERROR(VLOOKUP(B304,'[1]1-BASE'!D$1:DA$65536,56,0),"")</f>
        <v>0</v>
      </c>
      <c r="BK304" s="34">
        <f>IFERROR(VLOOKUP(B304,'[1]1-BASE'!D$1:DA$65536,58,0),"")</f>
        <v>0</v>
      </c>
      <c r="BL304" s="34">
        <f>IFERROR(VLOOKUP(B304,'[1]1-BASE'!D$1:DA$65536,59,0),"")</f>
        <v>0</v>
      </c>
      <c r="BM304" s="34">
        <f>IFERROR(VLOOKUP(B304,'[1]1-BASE'!D$1:DA$65536,61,0),"")</f>
        <v>0</v>
      </c>
      <c r="BN304" s="34">
        <f>IFERROR(VLOOKUP(B304,'[1]1-BASE'!D$1:DA$65536,63,0),"")</f>
        <v>0</v>
      </c>
      <c r="BO304" s="34">
        <f>IFERROR(VLOOKUP(B304,'[1]1-BASE'!D$1:DA$65536,65,0),"")</f>
        <v>0</v>
      </c>
      <c r="BP304" s="34">
        <f>IFERROR(VLOOKUP(B304,'[1]1-BASE'!D$1:DA$65536,57,0),"")</f>
        <v>0</v>
      </c>
      <c r="BQ304" s="34">
        <f>IFERROR(VLOOKUP(B304,'[1]1-BASE'!D$1:DA$65536,60,0),"")</f>
        <v>0</v>
      </c>
      <c r="BR304" s="34">
        <f>IFERROR(VLOOKUP(B304,'[1]1-BASE'!D$1:DA$65536,62,0),"")</f>
        <v>0</v>
      </c>
      <c r="BS304" s="34">
        <f>IFERROR(VLOOKUP(B304,'[1]1-BASE'!D$1:DA$65536,64,0),"")</f>
        <v>0</v>
      </c>
      <c r="BT304" s="34">
        <f>IFERROR(VLOOKUP(B304,'[1]1-BASE'!D$1:DA$65536,66,0),"")</f>
        <v>0</v>
      </c>
      <c r="BU304" s="34">
        <f>IFERROR(VLOOKUP(B304,'[1]1-BASE'!D$1:DA$65536,67,0),"")</f>
        <v>0</v>
      </c>
      <c r="BV304" s="34">
        <f>IFERROR(VLOOKUP(B304,'[1]1-BASE'!D$1:DA$65536,68,0),"")</f>
        <v>6</v>
      </c>
      <c r="BW304" s="34">
        <f>IFERROR(VLOOKUP(B304,'[1]1-BASE'!D$1:DA$65536,69,0),"")</f>
        <v>3</v>
      </c>
      <c r="BX304" s="34">
        <f>IFERROR(VLOOKUP(B304,'[1]1-BASE'!D$1:DA$65536,70,0),"")</f>
        <v>3</v>
      </c>
      <c r="BY304" s="34">
        <f>IFERROR(VLOOKUP(B304,'[1]1-BASE'!D$1:DA$65536,71,0),"")</f>
        <v>4</v>
      </c>
      <c r="BZ304" s="34">
        <f>IFERROR(VLOOKUP(B304,'[1]1-BASE'!D$1:DA$65536,72,0),"")</f>
        <v>12</v>
      </c>
      <c r="CA304" s="34">
        <f>IFERROR(VLOOKUP(B304,'[1]1-BASE'!D$1:DA$65536,73,0),"")</f>
        <v>2</v>
      </c>
      <c r="CB304" s="34">
        <f>IFERROR(VLOOKUP(B304,'[1]1-BASE'!D$1:DA$65536,74,0),"")</f>
        <v>0</v>
      </c>
      <c r="CC304" s="34">
        <f>IFERROR(VLOOKUP(B304,'[1]1-BASE'!D$1:DA$65536,75,0),"")</f>
        <v>0</v>
      </c>
      <c r="CD304" s="34">
        <f>IFERROR(VLOOKUP(B304,'[1]1-BASE'!D$1:DA$65536,82,0),"")</f>
        <v>0</v>
      </c>
    </row>
    <row r="305" spans="1:82" s="35" customFormat="1" ht="75" customHeight="1">
      <c r="A305" s="27"/>
      <c r="B305" s="28" t="s">
        <v>408</v>
      </c>
      <c r="C305" s="29" t="str">
        <f>IFERROR(VLOOKUP(B305,'[1]1-BASE'!D$1:CB$65536,2,0),"")</f>
        <v>304RV90</v>
      </c>
      <c r="D305" s="29" t="str">
        <f>IFERROR(VLOOKUP(B305,'[1]1-BASE'!D$1:CB$65536,3,0),"")</f>
        <v>RIONDI</v>
      </c>
      <c r="E305" s="29" t="str">
        <f>IFERROR(VLOOKUP(B305,'[1]1-BASE'!D$1:CB$65536,4,0),"")</f>
        <v>902</v>
      </c>
      <c r="F305" s="29" t="str">
        <f>IFERROR(VLOOKUP(B305,'[1]1-BASE'!D$1:CB$65536,5,0),"")</f>
        <v>BLACK/WHITE</v>
      </c>
      <c r="G305" s="27" t="str">
        <f>IFERROR(VLOOKUP(B305,'[1]1-BASE'!D$1:CB$65536,15,0),"")</f>
        <v>HIVER 2019</v>
      </c>
      <c r="H305" s="27" t="str">
        <f>IFERROR(VLOOKUP(B305,'[1]1-BASE'!D$1:CB$65536,17,0),"")</f>
        <v>MAN</v>
      </c>
      <c r="I305" s="30">
        <f>IFERROR(VLOOKUP(B305,'[1]1-BASE'!D$1:CB$65536,7,0),"")</f>
        <v>75</v>
      </c>
      <c r="J305" s="31">
        <f t="shared" si="10"/>
        <v>37.5</v>
      </c>
      <c r="K305" s="30">
        <f>IFERROR(VLOOKUP(B305,'[1]1-BASE'!D$1:CB$65536,8,0),"")</f>
        <v>0</v>
      </c>
      <c r="L305" s="31">
        <f t="shared" si="11"/>
        <v>0</v>
      </c>
      <c r="M305" s="29" t="str">
        <f>IFERROR(VLOOKUP(B305,'[1]1-BASE'!D$1:CB$65536,18,0),"")</f>
        <v>(vide)</v>
      </c>
      <c r="N305" s="32" t="str">
        <f>IFERROR(VLOOKUP(B305,'[1]1-BASE'!D$1:CB$65536,19,0),"")</f>
        <v>PCS</v>
      </c>
      <c r="O305" s="32">
        <f>IFERROR(VLOOKUP(B305,'[1]1-BASE'!D$1:CB$65536,20,0),"")</f>
        <v>21</v>
      </c>
      <c r="P305" s="33">
        <f>IFERROR(VLOOKUP(B305,'[1]1-BASE'!D$1:CB$65536,21,0),"")</f>
        <v>21</v>
      </c>
      <c r="Q305" s="34">
        <f>IFERROR(VLOOKUP(B305,'[1]1-BASE'!D$1:DA$65536,22,0),"")</f>
        <v>0</v>
      </c>
      <c r="R305" s="34">
        <f>IFERROR(VLOOKUP(B305,'[1]1-BASE'!D$1:DA$65536,23,0),"")</f>
        <v>0</v>
      </c>
      <c r="S305" s="34">
        <f>IFERROR(VLOOKUP(B305,'[1]1-BASE'!D$1:DA$65536,24,0),"")</f>
        <v>0</v>
      </c>
      <c r="T305" s="34">
        <f>IFERROR(VLOOKUP(B305,'[1]1-BASE'!D$1:DA$65536,25,0),"")</f>
        <v>0</v>
      </c>
      <c r="U305" s="34">
        <f>IFERROR(VLOOKUP(B305,'[1]1-BASE'!D$1:DA$65536,26,0),"")</f>
        <v>0</v>
      </c>
      <c r="V305" s="34">
        <f>IFERROR(VLOOKUP(B305,'[1]1-BASE'!D$1:DA$65536,27,0),"")</f>
        <v>0</v>
      </c>
      <c r="W305" s="34">
        <f>IFERROR(VLOOKUP(B305,'[1]1-BASE'!D$1:DA$65536,28,0),"")</f>
        <v>0</v>
      </c>
      <c r="X305" s="34">
        <f>IFERROR(VLOOKUP(B305,'[1]1-BASE'!D$1:DA$65536,29,0),"")</f>
        <v>0</v>
      </c>
      <c r="Y305" s="34">
        <f>IFERROR(VLOOKUP(B305,'[1]1-BASE'!D$1:DA$65536,30,0),"")</f>
        <v>0</v>
      </c>
      <c r="Z305" s="34">
        <f>IFERROR(VLOOKUP(B305,'[1]1-BASE'!D$1:DA$65536,31,0),"")</f>
        <v>0</v>
      </c>
      <c r="AA305" s="34">
        <f>IFERROR(VLOOKUP(B305,'[1]1-BASE'!D$1:DA$65536,32,0),"")</f>
        <v>0</v>
      </c>
      <c r="AB305" s="34">
        <f>IFERROR(VLOOKUP(B305,'[1]1-BASE'!D$1:DA$65536,33,0),"")</f>
        <v>0</v>
      </c>
      <c r="AC305" s="34">
        <f>IFERROR(VLOOKUP(B305,'[1]1-BASE'!D$1:DA$65536,34,0),"")</f>
        <v>0</v>
      </c>
      <c r="AD305" s="34">
        <f>IFERROR(VLOOKUP(B305,'[1]1-BASE'!D$1:DA$65536,35,0),"")</f>
        <v>0</v>
      </c>
      <c r="AE305" s="34">
        <f>IFERROR(VLOOKUP(B305,'[1]1-BASE'!D$1:DA$65536,36,0),"")</f>
        <v>0</v>
      </c>
      <c r="AF305" s="34">
        <f>IFERROR(VLOOKUP(B305,'[1]1-BASE'!D$1:DA$65536,37,0),"")</f>
        <v>0</v>
      </c>
      <c r="AG305" s="34">
        <f>IFERROR(VLOOKUP(B305,'[1]1-BASE'!D$1:DA$65536,38,0),"")</f>
        <v>0</v>
      </c>
      <c r="AH305" s="34">
        <f>IFERROR(VLOOKUP(B305,'[1]1-BASE'!D$1:DA$65536,39,0),"")</f>
        <v>0</v>
      </c>
      <c r="AI305" s="34">
        <f>IFERROR(VLOOKUP(B305,'[1]1-BASE'!D$1:DA$65536,40,0),"")</f>
        <v>0</v>
      </c>
      <c r="AJ305" s="34">
        <f>IFERROR(VLOOKUP(B305,'[1]1-BASE'!D$1:DA$65536,41,0),"")</f>
        <v>0</v>
      </c>
      <c r="AK305" s="34">
        <f>IFERROR(VLOOKUP(B305,'[1]1-BASE'!D$1:DA$65536,42,0),"")</f>
        <v>0</v>
      </c>
      <c r="AL305" s="34">
        <f>IFERROR(VLOOKUP(B305,'[1]1-BASE'!D$1:DA$65536,43,0),"")</f>
        <v>0</v>
      </c>
      <c r="AM305" s="34">
        <f>IFERROR(VLOOKUP(B305,'[1]1-BASE'!D$1:DA$65536,44,0),"")</f>
        <v>0</v>
      </c>
      <c r="AN305" s="34">
        <f>IFERROR(VLOOKUP(B305,'[1]1-BASE'!D$1:DA$65536,45,0),"")</f>
        <v>0</v>
      </c>
      <c r="AO305" s="34">
        <f>IFERROR(VLOOKUP(B305,'[1]1-BASE'!D$1:DA$65536,46,0),"")</f>
        <v>0</v>
      </c>
      <c r="AP305" s="34">
        <f>IFERROR(VLOOKUP(B305,'[1]1-BASE'!D$1:DA$65536,47,0),"")</f>
        <v>0</v>
      </c>
      <c r="AQ305" s="34">
        <f>IFERROR(VLOOKUP(B305,'[1]1-BASE'!D$1:DA$65536,48,0),"")</f>
        <v>0</v>
      </c>
      <c r="AR305" s="34">
        <f>IFERROR(VLOOKUP(B305,'[1]1-BASE'!D$1:DA$65536,49,0),"")</f>
        <v>0</v>
      </c>
      <c r="AS305" s="34">
        <f>IFERROR(VLOOKUP(B305,'[1]1-BASE'!D$1:DA$65536,50,0),"")</f>
        <v>0</v>
      </c>
      <c r="AT305" s="34">
        <f>IFERROR(VLOOKUP(B305,'[1]1-BASE'!D$1:DA$65536,51,0),"")</f>
        <v>0</v>
      </c>
      <c r="AU305" s="34">
        <f>IFERROR(VLOOKUP(B305,'[1]1-BASE'!D$1:DA$65536,52,0),"")</f>
        <v>0</v>
      </c>
      <c r="AV305" s="34">
        <f>IFERROR(VLOOKUP(B305,'[1]1-BASE'!D$1:DA$65536,53,0),"")</f>
        <v>0</v>
      </c>
      <c r="AW305" s="34">
        <f>IFERROR(VLOOKUP(B305,'[1]1-BASE'!D$1:DA$65536,54,0),"")</f>
        <v>0</v>
      </c>
      <c r="AX305" s="34">
        <f>IFERROR(VLOOKUP(B305,'[1]1-BASE'!D$1:DA$65536,55,0),"")</f>
        <v>0</v>
      </c>
      <c r="AY305" s="34">
        <f>IFERROR(VLOOKUP(B305,'[1]1-BASE'!D$1:DA$65536,87,0),"")</f>
        <v>0</v>
      </c>
      <c r="AZ305" s="34">
        <f>IFERROR(VLOOKUP(B305,'[1]1-BASE'!D$1:DA$65536,86,0),"")</f>
        <v>0</v>
      </c>
      <c r="BA305" s="34">
        <f>IFERROR(VLOOKUP(B305,'[1]1-BASE'!D$1:DA$65536,76,0),"")</f>
        <v>0</v>
      </c>
      <c r="BB305" s="34">
        <f>IFERROR(VLOOKUP(B305,'[1]1-BASE'!D$1:DA$65536,77,0),"")</f>
        <v>0</v>
      </c>
      <c r="BC305" s="34">
        <f>IFERROR(VLOOKUP(B305,'[1]1-BASE'!D$1:DA$65536,78,0),"")</f>
        <v>0</v>
      </c>
      <c r="BD305" s="34">
        <f>IFERROR(VLOOKUP(B305,'[1]1-BASE'!D$1:DA$65536,79,0),"")</f>
        <v>0</v>
      </c>
      <c r="BE305" s="34">
        <f>IFERROR(VLOOKUP(B305,'[1]1-BASE'!D$1:DA$65536,80,0),"")</f>
        <v>0</v>
      </c>
      <c r="BF305" s="34">
        <f>IFERROR(VLOOKUP(B305,'[1]1-BASE'!D$1:DA$65536,83,0),"")</f>
        <v>0</v>
      </c>
      <c r="BG305" s="34">
        <f>IFERROR(VLOOKUP(B305,'[1]1-BASE'!D$1:DA$65536,84,0),"")</f>
        <v>0</v>
      </c>
      <c r="BH305" s="34">
        <f>IFERROR(VLOOKUP(B305,'[1]1-BASE'!D$1:DA$65536,81,0),"")</f>
        <v>0</v>
      </c>
      <c r="BI305" s="34">
        <f>IFERROR(VLOOKUP(B305,'[1]1-BASE'!D$1:DA$65536,85,0),"")</f>
        <v>0</v>
      </c>
      <c r="BJ305" s="34">
        <f>IFERROR(VLOOKUP(B305,'[1]1-BASE'!D$1:DA$65536,56,0),"")</f>
        <v>0</v>
      </c>
      <c r="BK305" s="34">
        <f>IFERROR(VLOOKUP(B305,'[1]1-BASE'!D$1:DA$65536,58,0),"")</f>
        <v>0</v>
      </c>
      <c r="BL305" s="34">
        <f>IFERROR(VLOOKUP(B305,'[1]1-BASE'!D$1:DA$65536,59,0),"")</f>
        <v>0</v>
      </c>
      <c r="BM305" s="34">
        <f>IFERROR(VLOOKUP(B305,'[1]1-BASE'!D$1:DA$65536,61,0),"")</f>
        <v>0</v>
      </c>
      <c r="BN305" s="34">
        <f>IFERROR(VLOOKUP(B305,'[1]1-BASE'!D$1:DA$65536,63,0),"")</f>
        <v>0</v>
      </c>
      <c r="BO305" s="34">
        <f>IFERROR(VLOOKUP(B305,'[1]1-BASE'!D$1:DA$65536,65,0),"")</f>
        <v>0</v>
      </c>
      <c r="BP305" s="34">
        <f>IFERROR(VLOOKUP(B305,'[1]1-BASE'!D$1:DA$65536,57,0),"")</f>
        <v>0</v>
      </c>
      <c r="BQ305" s="34">
        <f>IFERROR(VLOOKUP(B305,'[1]1-BASE'!D$1:DA$65536,60,0),"")</f>
        <v>0</v>
      </c>
      <c r="BR305" s="34">
        <f>IFERROR(VLOOKUP(B305,'[1]1-BASE'!D$1:DA$65536,62,0),"")</f>
        <v>0</v>
      </c>
      <c r="BS305" s="34">
        <f>IFERROR(VLOOKUP(B305,'[1]1-BASE'!D$1:DA$65536,64,0),"")</f>
        <v>0</v>
      </c>
      <c r="BT305" s="34">
        <f>IFERROR(VLOOKUP(B305,'[1]1-BASE'!D$1:DA$65536,66,0),"")</f>
        <v>0</v>
      </c>
      <c r="BU305" s="34">
        <f>IFERROR(VLOOKUP(B305,'[1]1-BASE'!D$1:DA$65536,67,0),"")</f>
        <v>0</v>
      </c>
      <c r="BV305" s="34">
        <f>IFERROR(VLOOKUP(B305,'[1]1-BASE'!D$1:DA$65536,68,0),"")</f>
        <v>11</v>
      </c>
      <c r="BW305" s="34">
        <f>IFERROR(VLOOKUP(B305,'[1]1-BASE'!D$1:DA$65536,69,0),"")</f>
        <v>0</v>
      </c>
      <c r="BX305" s="34">
        <f>IFERROR(VLOOKUP(B305,'[1]1-BASE'!D$1:DA$65536,70,0),"")</f>
        <v>3</v>
      </c>
      <c r="BY305" s="34">
        <f>IFERROR(VLOOKUP(B305,'[1]1-BASE'!D$1:DA$65536,71,0),"")</f>
        <v>2</v>
      </c>
      <c r="BZ305" s="34">
        <f>IFERROR(VLOOKUP(B305,'[1]1-BASE'!D$1:DA$65536,72,0),"")</f>
        <v>2</v>
      </c>
      <c r="CA305" s="34">
        <f>IFERROR(VLOOKUP(B305,'[1]1-BASE'!D$1:DA$65536,73,0),"")</f>
        <v>3</v>
      </c>
      <c r="CB305" s="34">
        <f>IFERROR(VLOOKUP(B305,'[1]1-BASE'!D$1:DA$65536,74,0),"")</f>
        <v>0</v>
      </c>
      <c r="CC305" s="34">
        <f>IFERROR(VLOOKUP(B305,'[1]1-BASE'!D$1:DA$65536,75,0),"")</f>
        <v>0</v>
      </c>
      <c r="CD305" s="34">
        <f>IFERROR(VLOOKUP(B305,'[1]1-BASE'!D$1:DA$65536,82,0),"")</f>
        <v>0</v>
      </c>
    </row>
    <row r="306" spans="1:82" s="35" customFormat="1" ht="75" customHeight="1">
      <c r="A306" s="27"/>
      <c r="B306" s="28" t="s">
        <v>409</v>
      </c>
      <c r="C306" s="29" t="str">
        <f>IFERROR(VLOOKUP(B306,'[1]1-BASE'!D$1:CB$65536,2,0),"")</f>
        <v>304RVA0</v>
      </c>
      <c r="D306" s="29" t="str">
        <f>IFERROR(VLOOKUP(B306,'[1]1-BASE'!D$1:CB$65536,3,0),"")</f>
        <v>REZZO</v>
      </c>
      <c r="E306" s="29" t="str">
        <f>IFERROR(VLOOKUP(B306,'[1]1-BASE'!D$1:CB$65536,4,0),"")</f>
        <v>902</v>
      </c>
      <c r="F306" s="29" t="str">
        <f>IFERROR(VLOOKUP(B306,'[1]1-BASE'!D$1:CB$65536,5,0),"")</f>
        <v>BLACK/WHITE</v>
      </c>
      <c r="G306" s="27" t="str">
        <f>IFERROR(VLOOKUP(B306,'[1]1-BASE'!D$1:CB$65536,15,0),"")</f>
        <v>HIVER 2019</v>
      </c>
      <c r="H306" s="27" t="str">
        <f>IFERROR(VLOOKUP(B306,'[1]1-BASE'!D$1:CB$65536,17,0),"")</f>
        <v>MAN</v>
      </c>
      <c r="I306" s="30">
        <f>IFERROR(VLOOKUP(B306,'[1]1-BASE'!D$1:CB$65536,7,0),"")</f>
        <v>65</v>
      </c>
      <c r="J306" s="31">
        <f t="shared" si="10"/>
        <v>32.5</v>
      </c>
      <c r="K306" s="30">
        <f>IFERROR(VLOOKUP(B306,'[1]1-BASE'!D$1:CB$65536,8,0),"")</f>
        <v>0</v>
      </c>
      <c r="L306" s="31">
        <f t="shared" si="11"/>
        <v>0</v>
      </c>
      <c r="M306" s="29" t="str">
        <f>IFERROR(VLOOKUP(B306,'[1]1-BASE'!D$1:CB$65536,18,0),"")</f>
        <v>(vide)</v>
      </c>
      <c r="N306" s="32" t="str">
        <f>IFERROR(VLOOKUP(B306,'[1]1-BASE'!D$1:CB$65536,19,0),"")</f>
        <v>PCS</v>
      </c>
      <c r="O306" s="32">
        <f>IFERROR(VLOOKUP(B306,'[1]1-BASE'!D$1:CB$65536,20,0),"")</f>
        <v>27</v>
      </c>
      <c r="P306" s="33">
        <f>IFERROR(VLOOKUP(B306,'[1]1-BASE'!D$1:CB$65536,21,0),"")</f>
        <v>27</v>
      </c>
      <c r="Q306" s="34">
        <f>IFERROR(VLOOKUP(B306,'[1]1-BASE'!D$1:DA$65536,22,0),"")</f>
        <v>0</v>
      </c>
      <c r="R306" s="34">
        <f>IFERROR(VLOOKUP(B306,'[1]1-BASE'!D$1:DA$65536,23,0),"")</f>
        <v>0</v>
      </c>
      <c r="S306" s="34">
        <f>IFERROR(VLOOKUP(B306,'[1]1-BASE'!D$1:DA$65536,24,0),"")</f>
        <v>0</v>
      </c>
      <c r="T306" s="34">
        <f>IFERROR(VLOOKUP(B306,'[1]1-BASE'!D$1:DA$65536,25,0),"")</f>
        <v>0</v>
      </c>
      <c r="U306" s="34">
        <f>IFERROR(VLOOKUP(B306,'[1]1-BASE'!D$1:DA$65536,26,0),"")</f>
        <v>0</v>
      </c>
      <c r="V306" s="34">
        <f>IFERROR(VLOOKUP(B306,'[1]1-BASE'!D$1:DA$65536,27,0),"")</f>
        <v>0</v>
      </c>
      <c r="W306" s="34">
        <f>IFERROR(VLOOKUP(B306,'[1]1-BASE'!D$1:DA$65536,28,0),"")</f>
        <v>0</v>
      </c>
      <c r="X306" s="34">
        <f>IFERROR(VLOOKUP(B306,'[1]1-BASE'!D$1:DA$65536,29,0),"")</f>
        <v>0</v>
      </c>
      <c r="Y306" s="34">
        <f>IFERROR(VLOOKUP(B306,'[1]1-BASE'!D$1:DA$65536,30,0),"")</f>
        <v>0</v>
      </c>
      <c r="Z306" s="34">
        <f>IFERROR(VLOOKUP(B306,'[1]1-BASE'!D$1:DA$65536,31,0),"")</f>
        <v>0</v>
      </c>
      <c r="AA306" s="34">
        <f>IFERROR(VLOOKUP(B306,'[1]1-BASE'!D$1:DA$65536,32,0),"")</f>
        <v>0</v>
      </c>
      <c r="AB306" s="34">
        <f>IFERROR(VLOOKUP(B306,'[1]1-BASE'!D$1:DA$65536,33,0),"")</f>
        <v>0</v>
      </c>
      <c r="AC306" s="34">
        <f>IFERROR(VLOOKUP(B306,'[1]1-BASE'!D$1:DA$65536,34,0),"")</f>
        <v>0</v>
      </c>
      <c r="AD306" s="34">
        <f>IFERROR(VLOOKUP(B306,'[1]1-BASE'!D$1:DA$65536,35,0),"")</f>
        <v>0</v>
      </c>
      <c r="AE306" s="34">
        <f>IFERROR(VLOOKUP(B306,'[1]1-BASE'!D$1:DA$65536,36,0),"")</f>
        <v>0</v>
      </c>
      <c r="AF306" s="34">
        <f>IFERROR(VLOOKUP(B306,'[1]1-BASE'!D$1:DA$65536,37,0),"")</f>
        <v>0</v>
      </c>
      <c r="AG306" s="34">
        <f>IFERROR(VLOOKUP(B306,'[1]1-BASE'!D$1:DA$65536,38,0),"")</f>
        <v>0</v>
      </c>
      <c r="AH306" s="34">
        <f>IFERROR(VLOOKUP(B306,'[1]1-BASE'!D$1:DA$65536,39,0),"")</f>
        <v>0</v>
      </c>
      <c r="AI306" s="34">
        <f>IFERROR(VLOOKUP(B306,'[1]1-BASE'!D$1:DA$65536,40,0),"")</f>
        <v>0</v>
      </c>
      <c r="AJ306" s="34">
        <f>IFERROR(VLOOKUP(B306,'[1]1-BASE'!D$1:DA$65536,41,0),"")</f>
        <v>0</v>
      </c>
      <c r="AK306" s="34">
        <f>IFERROR(VLOOKUP(B306,'[1]1-BASE'!D$1:DA$65536,42,0),"")</f>
        <v>0</v>
      </c>
      <c r="AL306" s="34">
        <f>IFERROR(VLOOKUP(B306,'[1]1-BASE'!D$1:DA$65536,43,0),"")</f>
        <v>0</v>
      </c>
      <c r="AM306" s="34">
        <f>IFERROR(VLOOKUP(B306,'[1]1-BASE'!D$1:DA$65536,44,0),"")</f>
        <v>0</v>
      </c>
      <c r="AN306" s="34">
        <f>IFERROR(VLOOKUP(B306,'[1]1-BASE'!D$1:DA$65536,45,0),"")</f>
        <v>0</v>
      </c>
      <c r="AO306" s="34">
        <f>IFERROR(VLOOKUP(B306,'[1]1-BASE'!D$1:DA$65536,46,0),"")</f>
        <v>0</v>
      </c>
      <c r="AP306" s="34">
        <f>IFERROR(VLOOKUP(B306,'[1]1-BASE'!D$1:DA$65536,47,0),"")</f>
        <v>0</v>
      </c>
      <c r="AQ306" s="34">
        <f>IFERROR(VLOOKUP(B306,'[1]1-BASE'!D$1:DA$65536,48,0),"")</f>
        <v>0</v>
      </c>
      <c r="AR306" s="34">
        <f>IFERROR(VLOOKUP(B306,'[1]1-BASE'!D$1:DA$65536,49,0),"")</f>
        <v>0</v>
      </c>
      <c r="AS306" s="34">
        <f>IFERROR(VLOOKUP(B306,'[1]1-BASE'!D$1:DA$65536,50,0),"")</f>
        <v>0</v>
      </c>
      <c r="AT306" s="34">
        <f>IFERROR(VLOOKUP(B306,'[1]1-BASE'!D$1:DA$65536,51,0),"")</f>
        <v>0</v>
      </c>
      <c r="AU306" s="34">
        <f>IFERROR(VLOOKUP(B306,'[1]1-BASE'!D$1:DA$65536,52,0),"")</f>
        <v>0</v>
      </c>
      <c r="AV306" s="34">
        <f>IFERROR(VLOOKUP(B306,'[1]1-BASE'!D$1:DA$65536,53,0),"")</f>
        <v>0</v>
      </c>
      <c r="AW306" s="34">
        <f>IFERROR(VLOOKUP(B306,'[1]1-BASE'!D$1:DA$65536,54,0),"")</f>
        <v>0</v>
      </c>
      <c r="AX306" s="34">
        <f>IFERROR(VLOOKUP(B306,'[1]1-BASE'!D$1:DA$65536,55,0),"")</f>
        <v>0</v>
      </c>
      <c r="AY306" s="34">
        <f>IFERROR(VLOOKUP(B306,'[1]1-BASE'!D$1:DA$65536,87,0),"")</f>
        <v>0</v>
      </c>
      <c r="AZ306" s="34">
        <f>IFERROR(VLOOKUP(B306,'[1]1-BASE'!D$1:DA$65536,86,0),"")</f>
        <v>0</v>
      </c>
      <c r="BA306" s="34">
        <f>IFERROR(VLOOKUP(B306,'[1]1-BASE'!D$1:DA$65536,76,0),"")</f>
        <v>0</v>
      </c>
      <c r="BB306" s="34">
        <f>IFERROR(VLOOKUP(B306,'[1]1-BASE'!D$1:DA$65536,77,0),"")</f>
        <v>0</v>
      </c>
      <c r="BC306" s="34">
        <f>IFERROR(VLOOKUP(B306,'[1]1-BASE'!D$1:DA$65536,78,0),"")</f>
        <v>0</v>
      </c>
      <c r="BD306" s="34">
        <f>IFERROR(VLOOKUP(B306,'[1]1-BASE'!D$1:DA$65536,79,0),"")</f>
        <v>0</v>
      </c>
      <c r="BE306" s="34">
        <f>IFERROR(VLOOKUP(B306,'[1]1-BASE'!D$1:DA$65536,80,0),"")</f>
        <v>0</v>
      </c>
      <c r="BF306" s="34">
        <f>IFERROR(VLOOKUP(B306,'[1]1-BASE'!D$1:DA$65536,83,0),"")</f>
        <v>0</v>
      </c>
      <c r="BG306" s="34">
        <f>IFERROR(VLOOKUP(B306,'[1]1-BASE'!D$1:DA$65536,84,0),"")</f>
        <v>0</v>
      </c>
      <c r="BH306" s="34">
        <f>IFERROR(VLOOKUP(B306,'[1]1-BASE'!D$1:DA$65536,81,0),"")</f>
        <v>0</v>
      </c>
      <c r="BI306" s="34">
        <f>IFERROR(VLOOKUP(B306,'[1]1-BASE'!D$1:DA$65536,85,0),"")</f>
        <v>0</v>
      </c>
      <c r="BJ306" s="34">
        <f>IFERROR(VLOOKUP(B306,'[1]1-BASE'!D$1:DA$65536,56,0),"")</f>
        <v>0</v>
      </c>
      <c r="BK306" s="34">
        <f>IFERROR(VLOOKUP(B306,'[1]1-BASE'!D$1:DA$65536,58,0),"")</f>
        <v>0</v>
      </c>
      <c r="BL306" s="34">
        <f>IFERROR(VLOOKUP(B306,'[1]1-BASE'!D$1:DA$65536,59,0),"")</f>
        <v>0</v>
      </c>
      <c r="BM306" s="34">
        <f>IFERROR(VLOOKUP(B306,'[1]1-BASE'!D$1:DA$65536,61,0),"")</f>
        <v>0</v>
      </c>
      <c r="BN306" s="34">
        <f>IFERROR(VLOOKUP(B306,'[1]1-BASE'!D$1:DA$65536,63,0),"")</f>
        <v>0</v>
      </c>
      <c r="BO306" s="34">
        <f>IFERROR(VLOOKUP(B306,'[1]1-BASE'!D$1:DA$65536,65,0),"")</f>
        <v>0</v>
      </c>
      <c r="BP306" s="34">
        <f>IFERROR(VLOOKUP(B306,'[1]1-BASE'!D$1:DA$65536,57,0),"")</f>
        <v>0</v>
      </c>
      <c r="BQ306" s="34">
        <f>IFERROR(VLOOKUP(B306,'[1]1-BASE'!D$1:DA$65536,60,0),"")</f>
        <v>0</v>
      </c>
      <c r="BR306" s="34">
        <f>IFERROR(VLOOKUP(B306,'[1]1-BASE'!D$1:DA$65536,62,0),"")</f>
        <v>0</v>
      </c>
      <c r="BS306" s="34">
        <f>IFERROR(VLOOKUP(B306,'[1]1-BASE'!D$1:DA$65536,64,0),"")</f>
        <v>0</v>
      </c>
      <c r="BT306" s="34">
        <f>IFERROR(VLOOKUP(B306,'[1]1-BASE'!D$1:DA$65536,66,0),"")</f>
        <v>0</v>
      </c>
      <c r="BU306" s="34">
        <f>IFERROR(VLOOKUP(B306,'[1]1-BASE'!D$1:DA$65536,67,0),"")</f>
        <v>0</v>
      </c>
      <c r="BV306" s="34">
        <f>IFERROR(VLOOKUP(B306,'[1]1-BASE'!D$1:DA$65536,68,0),"")</f>
        <v>9</v>
      </c>
      <c r="BW306" s="34">
        <f>IFERROR(VLOOKUP(B306,'[1]1-BASE'!D$1:DA$65536,69,0),"")</f>
        <v>3</v>
      </c>
      <c r="BX306" s="34">
        <f>IFERROR(VLOOKUP(B306,'[1]1-BASE'!D$1:DA$65536,70,0),"")</f>
        <v>2</v>
      </c>
      <c r="BY306" s="34">
        <f>IFERROR(VLOOKUP(B306,'[1]1-BASE'!D$1:DA$65536,71,0),"")</f>
        <v>8</v>
      </c>
      <c r="BZ306" s="34">
        <f>IFERROR(VLOOKUP(B306,'[1]1-BASE'!D$1:DA$65536,72,0),"")</f>
        <v>5</v>
      </c>
      <c r="CA306" s="34">
        <f>IFERROR(VLOOKUP(B306,'[1]1-BASE'!D$1:DA$65536,73,0),"")</f>
        <v>0</v>
      </c>
      <c r="CB306" s="34">
        <f>IFERROR(VLOOKUP(B306,'[1]1-BASE'!D$1:DA$65536,74,0),"")</f>
        <v>0</v>
      </c>
      <c r="CC306" s="34">
        <f>IFERROR(VLOOKUP(B306,'[1]1-BASE'!D$1:DA$65536,75,0),"")</f>
        <v>0</v>
      </c>
      <c r="CD306" s="34">
        <f>IFERROR(VLOOKUP(B306,'[1]1-BASE'!D$1:DA$65536,82,0),"")</f>
        <v>0</v>
      </c>
    </row>
    <row r="307" spans="1:82" s="35" customFormat="1" ht="75" customHeight="1">
      <c r="A307" s="27"/>
      <c r="B307" s="28" t="s">
        <v>410</v>
      </c>
      <c r="C307" s="29" t="str">
        <f>IFERROR(VLOOKUP(B307,'[1]1-BASE'!D$1:CB$65536,2,0),"")</f>
        <v>304RVB0</v>
      </c>
      <c r="D307" s="29" t="str">
        <f>IFERROR(VLOOKUP(B307,'[1]1-BASE'!D$1:CB$65536,3,0),"")</f>
        <v>RISANO</v>
      </c>
      <c r="E307" s="29" t="str">
        <f>IFERROR(VLOOKUP(B307,'[1]1-BASE'!D$1:CB$65536,4,0),"")</f>
        <v>909</v>
      </c>
      <c r="F307" s="29" t="str">
        <f>IFERROR(VLOOKUP(B307,'[1]1-BASE'!D$1:CB$65536,5,0),"")</f>
        <v>GREEN AFRICA/BLACK</v>
      </c>
      <c r="G307" s="27" t="str">
        <f>IFERROR(VLOOKUP(B307,'[1]1-BASE'!D$1:CB$65536,15,0),"")</f>
        <v>HIVER 2019</v>
      </c>
      <c r="H307" s="27" t="str">
        <f>IFERROR(VLOOKUP(B307,'[1]1-BASE'!D$1:CB$65536,17,0),"")</f>
        <v>MAN</v>
      </c>
      <c r="I307" s="30">
        <f>IFERROR(VLOOKUP(B307,'[1]1-BASE'!D$1:CB$65536,7,0),"")</f>
        <v>85</v>
      </c>
      <c r="J307" s="31">
        <f t="shared" si="10"/>
        <v>42.5</v>
      </c>
      <c r="K307" s="30">
        <f>IFERROR(VLOOKUP(B307,'[1]1-BASE'!D$1:CB$65536,8,0),"")</f>
        <v>0</v>
      </c>
      <c r="L307" s="31">
        <f t="shared" si="11"/>
        <v>0</v>
      </c>
      <c r="M307" s="29" t="str">
        <f>IFERROR(VLOOKUP(B307,'[1]1-BASE'!D$1:CB$65536,18,0),"")</f>
        <v>(vide)</v>
      </c>
      <c r="N307" s="32" t="str">
        <f>IFERROR(VLOOKUP(B307,'[1]1-BASE'!D$1:CB$65536,19,0),"")</f>
        <v>PCS</v>
      </c>
      <c r="O307" s="32">
        <f>IFERROR(VLOOKUP(B307,'[1]1-BASE'!D$1:CB$65536,20,0),"")</f>
        <v>284</v>
      </c>
      <c r="P307" s="33">
        <f>IFERROR(VLOOKUP(B307,'[1]1-BASE'!D$1:CB$65536,21,0),"")</f>
        <v>284</v>
      </c>
      <c r="Q307" s="34">
        <f>IFERROR(VLOOKUP(B307,'[1]1-BASE'!D$1:DA$65536,22,0),"")</f>
        <v>0</v>
      </c>
      <c r="R307" s="34">
        <f>IFERROR(VLOOKUP(B307,'[1]1-BASE'!D$1:DA$65536,23,0),"")</f>
        <v>0</v>
      </c>
      <c r="S307" s="34">
        <f>IFERROR(VLOOKUP(B307,'[1]1-BASE'!D$1:DA$65536,24,0),"")</f>
        <v>0</v>
      </c>
      <c r="T307" s="34">
        <f>IFERROR(VLOOKUP(B307,'[1]1-BASE'!D$1:DA$65536,25,0),"")</f>
        <v>0</v>
      </c>
      <c r="U307" s="34">
        <f>IFERROR(VLOOKUP(B307,'[1]1-BASE'!D$1:DA$65536,26,0),"")</f>
        <v>0</v>
      </c>
      <c r="V307" s="34">
        <f>IFERROR(VLOOKUP(B307,'[1]1-BASE'!D$1:DA$65536,27,0),"")</f>
        <v>0</v>
      </c>
      <c r="W307" s="34">
        <f>IFERROR(VLOOKUP(B307,'[1]1-BASE'!D$1:DA$65536,28,0),"")</f>
        <v>0</v>
      </c>
      <c r="X307" s="34">
        <f>IFERROR(VLOOKUP(B307,'[1]1-BASE'!D$1:DA$65536,29,0),"")</f>
        <v>0</v>
      </c>
      <c r="Y307" s="34">
        <f>IFERROR(VLOOKUP(B307,'[1]1-BASE'!D$1:DA$65536,30,0),"")</f>
        <v>0</v>
      </c>
      <c r="Z307" s="34">
        <f>IFERROR(VLOOKUP(B307,'[1]1-BASE'!D$1:DA$65536,31,0),"")</f>
        <v>0</v>
      </c>
      <c r="AA307" s="34">
        <f>IFERROR(VLOOKUP(B307,'[1]1-BASE'!D$1:DA$65536,32,0),"")</f>
        <v>0</v>
      </c>
      <c r="AB307" s="34">
        <f>IFERROR(VLOOKUP(B307,'[1]1-BASE'!D$1:DA$65536,33,0),"")</f>
        <v>0</v>
      </c>
      <c r="AC307" s="34">
        <f>IFERROR(VLOOKUP(B307,'[1]1-BASE'!D$1:DA$65536,34,0),"")</f>
        <v>0</v>
      </c>
      <c r="AD307" s="34">
        <f>IFERROR(VLOOKUP(B307,'[1]1-BASE'!D$1:DA$65536,35,0),"")</f>
        <v>0</v>
      </c>
      <c r="AE307" s="34">
        <f>IFERROR(VLOOKUP(B307,'[1]1-BASE'!D$1:DA$65536,36,0),"")</f>
        <v>0</v>
      </c>
      <c r="AF307" s="34">
        <f>IFERROR(VLOOKUP(B307,'[1]1-BASE'!D$1:DA$65536,37,0),"")</f>
        <v>0</v>
      </c>
      <c r="AG307" s="34">
        <f>IFERROR(VLOOKUP(B307,'[1]1-BASE'!D$1:DA$65536,38,0),"")</f>
        <v>0</v>
      </c>
      <c r="AH307" s="34">
        <f>IFERROR(VLOOKUP(B307,'[1]1-BASE'!D$1:DA$65536,39,0),"")</f>
        <v>0</v>
      </c>
      <c r="AI307" s="34">
        <f>IFERROR(VLOOKUP(B307,'[1]1-BASE'!D$1:DA$65536,40,0),"")</f>
        <v>0</v>
      </c>
      <c r="AJ307" s="34">
        <f>IFERROR(VLOOKUP(B307,'[1]1-BASE'!D$1:DA$65536,41,0),"")</f>
        <v>0</v>
      </c>
      <c r="AK307" s="34">
        <f>IFERROR(VLOOKUP(B307,'[1]1-BASE'!D$1:DA$65536,42,0),"")</f>
        <v>0</v>
      </c>
      <c r="AL307" s="34">
        <f>IFERROR(VLOOKUP(B307,'[1]1-BASE'!D$1:DA$65536,43,0),"")</f>
        <v>0</v>
      </c>
      <c r="AM307" s="34">
        <f>IFERROR(VLOOKUP(B307,'[1]1-BASE'!D$1:DA$65536,44,0),"")</f>
        <v>0</v>
      </c>
      <c r="AN307" s="34">
        <f>IFERROR(VLOOKUP(B307,'[1]1-BASE'!D$1:DA$65536,45,0),"")</f>
        <v>0</v>
      </c>
      <c r="AO307" s="34">
        <f>IFERROR(VLOOKUP(B307,'[1]1-BASE'!D$1:DA$65536,46,0),"")</f>
        <v>0</v>
      </c>
      <c r="AP307" s="34">
        <f>IFERROR(VLOOKUP(B307,'[1]1-BASE'!D$1:DA$65536,47,0),"")</f>
        <v>0</v>
      </c>
      <c r="AQ307" s="34">
        <f>IFERROR(VLOOKUP(B307,'[1]1-BASE'!D$1:DA$65536,48,0),"")</f>
        <v>0</v>
      </c>
      <c r="AR307" s="34">
        <f>IFERROR(VLOOKUP(B307,'[1]1-BASE'!D$1:DA$65536,49,0),"")</f>
        <v>0</v>
      </c>
      <c r="AS307" s="34">
        <f>IFERROR(VLOOKUP(B307,'[1]1-BASE'!D$1:DA$65536,50,0),"")</f>
        <v>0</v>
      </c>
      <c r="AT307" s="34">
        <f>IFERROR(VLOOKUP(B307,'[1]1-BASE'!D$1:DA$65536,51,0),"")</f>
        <v>0</v>
      </c>
      <c r="AU307" s="34">
        <f>IFERROR(VLOOKUP(B307,'[1]1-BASE'!D$1:DA$65536,52,0),"")</f>
        <v>0</v>
      </c>
      <c r="AV307" s="34">
        <f>IFERROR(VLOOKUP(B307,'[1]1-BASE'!D$1:DA$65536,53,0),"")</f>
        <v>0</v>
      </c>
      <c r="AW307" s="34">
        <f>IFERROR(VLOOKUP(B307,'[1]1-BASE'!D$1:DA$65536,54,0),"")</f>
        <v>0</v>
      </c>
      <c r="AX307" s="34">
        <f>IFERROR(VLOOKUP(B307,'[1]1-BASE'!D$1:DA$65536,55,0),"")</f>
        <v>0</v>
      </c>
      <c r="AY307" s="34">
        <f>IFERROR(VLOOKUP(B307,'[1]1-BASE'!D$1:DA$65536,87,0),"")</f>
        <v>0</v>
      </c>
      <c r="AZ307" s="34">
        <f>IFERROR(VLOOKUP(B307,'[1]1-BASE'!D$1:DA$65536,86,0),"")</f>
        <v>0</v>
      </c>
      <c r="BA307" s="34">
        <f>IFERROR(VLOOKUP(B307,'[1]1-BASE'!D$1:DA$65536,76,0),"")</f>
        <v>0</v>
      </c>
      <c r="BB307" s="34">
        <f>IFERROR(VLOOKUP(B307,'[1]1-BASE'!D$1:DA$65536,77,0),"")</f>
        <v>0</v>
      </c>
      <c r="BC307" s="34">
        <f>IFERROR(VLOOKUP(B307,'[1]1-BASE'!D$1:DA$65536,78,0),"")</f>
        <v>0</v>
      </c>
      <c r="BD307" s="34">
        <f>IFERROR(VLOOKUP(B307,'[1]1-BASE'!D$1:DA$65536,79,0),"")</f>
        <v>0</v>
      </c>
      <c r="BE307" s="34">
        <f>IFERROR(VLOOKUP(B307,'[1]1-BASE'!D$1:DA$65536,80,0),"")</f>
        <v>0</v>
      </c>
      <c r="BF307" s="34">
        <f>IFERROR(VLOOKUP(B307,'[1]1-BASE'!D$1:DA$65536,83,0),"")</f>
        <v>0</v>
      </c>
      <c r="BG307" s="34">
        <f>IFERROR(VLOOKUP(B307,'[1]1-BASE'!D$1:DA$65536,84,0),"")</f>
        <v>0</v>
      </c>
      <c r="BH307" s="34">
        <f>IFERROR(VLOOKUP(B307,'[1]1-BASE'!D$1:DA$65536,81,0),"")</f>
        <v>0</v>
      </c>
      <c r="BI307" s="34">
        <f>IFERROR(VLOOKUP(B307,'[1]1-BASE'!D$1:DA$65536,85,0),"")</f>
        <v>0</v>
      </c>
      <c r="BJ307" s="34">
        <f>IFERROR(VLOOKUP(B307,'[1]1-BASE'!D$1:DA$65536,56,0),"")</f>
        <v>0</v>
      </c>
      <c r="BK307" s="34">
        <f>IFERROR(VLOOKUP(B307,'[1]1-BASE'!D$1:DA$65536,58,0),"")</f>
        <v>0</v>
      </c>
      <c r="BL307" s="34">
        <f>IFERROR(VLOOKUP(B307,'[1]1-BASE'!D$1:DA$65536,59,0),"")</f>
        <v>0</v>
      </c>
      <c r="BM307" s="34">
        <f>IFERROR(VLOOKUP(B307,'[1]1-BASE'!D$1:DA$65536,61,0),"")</f>
        <v>0</v>
      </c>
      <c r="BN307" s="34">
        <f>IFERROR(VLOOKUP(B307,'[1]1-BASE'!D$1:DA$65536,63,0),"")</f>
        <v>0</v>
      </c>
      <c r="BO307" s="34">
        <f>IFERROR(VLOOKUP(B307,'[1]1-BASE'!D$1:DA$65536,65,0),"")</f>
        <v>0</v>
      </c>
      <c r="BP307" s="34">
        <f>IFERROR(VLOOKUP(B307,'[1]1-BASE'!D$1:DA$65536,57,0),"")</f>
        <v>0</v>
      </c>
      <c r="BQ307" s="34">
        <f>IFERROR(VLOOKUP(B307,'[1]1-BASE'!D$1:DA$65536,60,0),"")</f>
        <v>0</v>
      </c>
      <c r="BR307" s="34">
        <f>IFERROR(VLOOKUP(B307,'[1]1-BASE'!D$1:DA$65536,62,0),"")</f>
        <v>0</v>
      </c>
      <c r="BS307" s="34">
        <f>IFERROR(VLOOKUP(B307,'[1]1-BASE'!D$1:DA$65536,64,0),"")</f>
        <v>0</v>
      </c>
      <c r="BT307" s="34">
        <f>IFERROR(VLOOKUP(B307,'[1]1-BASE'!D$1:DA$65536,66,0),"")</f>
        <v>0</v>
      </c>
      <c r="BU307" s="34">
        <f>IFERROR(VLOOKUP(B307,'[1]1-BASE'!D$1:DA$65536,67,0),"")</f>
        <v>0</v>
      </c>
      <c r="BV307" s="34">
        <f>IFERROR(VLOOKUP(B307,'[1]1-BASE'!D$1:DA$65536,68,0),"")</f>
        <v>0</v>
      </c>
      <c r="BW307" s="34">
        <f>IFERROR(VLOOKUP(B307,'[1]1-BASE'!D$1:DA$65536,69,0),"")</f>
        <v>0</v>
      </c>
      <c r="BX307" s="34">
        <f>IFERROR(VLOOKUP(B307,'[1]1-BASE'!D$1:DA$65536,70,0),"")</f>
        <v>20</v>
      </c>
      <c r="BY307" s="34">
        <f>IFERROR(VLOOKUP(B307,'[1]1-BASE'!D$1:DA$65536,71,0),"")</f>
        <v>124</v>
      </c>
      <c r="BZ307" s="34">
        <f>IFERROR(VLOOKUP(B307,'[1]1-BASE'!D$1:DA$65536,72,0),"")</f>
        <v>140</v>
      </c>
      <c r="CA307" s="34">
        <f>IFERROR(VLOOKUP(B307,'[1]1-BASE'!D$1:DA$65536,73,0),"")</f>
        <v>0</v>
      </c>
      <c r="CB307" s="34">
        <f>IFERROR(VLOOKUP(B307,'[1]1-BASE'!D$1:DA$65536,74,0),"")</f>
        <v>0</v>
      </c>
      <c r="CC307" s="34">
        <f>IFERROR(VLOOKUP(B307,'[1]1-BASE'!D$1:DA$65536,75,0),"")</f>
        <v>0</v>
      </c>
      <c r="CD307" s="34">
        <f>IFERROR(VLOOKUP(B307,'[1]1-BASE'!D$1:DA$65536,82,0),"")</f>
        <v>0</v>
      </c>
    </row>
    <row r="308" spans="1:82" s="35" customFormat="1" ht="75" customHeight="1">
      <c r="A308" s="27"/>
      <c r="B308" s="28" t="s">
        <v>411</v>
      </c>
      <c r="C308" s="29" t="str">
        <f>IFERROR(VLOOKUP(B308,'[1]1-BASE'!D$1:CB$65536,2,0),"")</f>
        <v>304RVC0</v>
      </c>
      <c r="D308" s="29" t="str">
        <f>IFERROR(VLOOKUP(B308,'[1]1-BASE'!D$1:CB$65536,3,0),"")</f>
        <v>RICCIO</v>
      </c>
      <c r="E308" s="29" t="str">
        <f>IFERROR(VLOOKUP(B308,'[1]1-BASE'!D$1:CB$65536,4,0),"")</f>
        <v>902</v>
      </c>
      <c r="F308" s="29" t="str">
        <f>IFERROR(VLOOKUP(B308,'[1]1-BASE'!D$1:CB$65536,5,0),"")</f>
        <v>BLACK/WHITE</v>
      </c>
      <c r="G308" s="27" t="str">
        <f>IFERROR(VLOOKUP(B308,'[1]1-BASE'!D$1:CB$65536,15,0),"")</f>
        <v>HIVER 2019</v>
      </c>
      <c r="H308" s="27" t="str">
        <f>IFERROR(VLOOKUP(B308,'[1]1-BASE'!D$1:CB$65536,17,0),"")</f>
        <v>MAN</v>
      </c>
      <c r="I308" s="30">
        <f>IFERROR(VLOOKUP(B308,'[1]1-BASE'!D$1:CB$65536,7,0),"")</f>
        <v>55</v>
      </c>
      <c r="J308" s="31">
        <f t="shared" si="10"/>
        <v>27.5</v>
      </c>
      <c r="K308" s="30">
        <f>IFERROR(VLOOKUP(B308,'[1]1-BASE'!D$1:CB$65536,8,0),"")</f>
        <v>0</v>
      </c>
      <c r="L308" s="31">
        <f t="shared" si="11"/>
        <v>0</v>
      </c>
      <c r="M308" s="29" t="str">
        <f>IFERROR(VLOOKUP(B308,'[1]1-BASE'!D$1:CB$65536,18,0),"")</f>
        <v>(vide)</v>
      </c>
      <c r="N308" s="32" t="str">
        <f>IFERROR(VLOOKUP(B308,'[1]1-BASE'!D$1:CB$65536,19,0),"")</f>
        <v>PCS</v>
      </c>
      <c r="O308" s="32">
        <f>IFERROR(VLOOKUP(B308,'[1]1-BASE'!D$1:CB$65536,20,0),"")</f>
        <v>21</v>
      </c>
      <c r="P308" s="33">
        <f>IFERROR(VLOOKUP(B308,'[1]1-BASE'!D$1:CB$65536,21,0),"")</f>
        <v>21</v>
      </c>
      <c r="Q308" s="34">
        <f>IFERROR(VLOOKUP(B308,'[1]1-BASE'!D$1:DA$65536,22,0),"")</f>
        <v>0</v>
      </c>
      <c r="R308" s="34">
        <f>IFERROR(VLOOKUP(B308,'[1]1-BASE'!D$1:DA$65536,23,0),"")</f>
        <v>0</v>
      </c>
      <c r="S308" s="34">
        <f>IFERROR(VLOOKUP(B308,'[1]1-BASE'!D$1:DA$65536,24,0),"")</f>
        <v>0</v>
      </c>
      <c r="T308" s="34">
        <f>IFERROR(VLOOKUP(B308,'[1]1-BASE'!D$1:DA$65536,25,0),"")</f>
        <v>0</v>
      </c>
      <c r="U308" s="34">
        <f>IFERROR(VLOOKUP(B308,'[1]1-BASE'!D$1:DA$65536,26,0),"")</f>
        <v>0</v>
      </c>
      <c r="V308" s="34">
        <f>IFERROR(VLOOKUP(B308,'[1]1-BASE'!D$1:DA$65536,27,0),"")</f>
        <v>0</v>
      </c>
      <c r="W308" s="34">
        <f>IFERROR(VLOOKUP(B308,'[1]1-BASE'!D$1:DA$65536,28,0),"")</f>
        <v>0</v>
      </c>
      <c r="X308" s="34">
        <f>IFERROR(VLOOKUP(B308,'[1]1-BASE'!D$1:DA$65536,29,0),"")</f>
        <v>0</v>
      </c>
      <c r="Y308" s="34">
        <f>IFERROR(VLOOKUP(B308,'[1]1-BASE'!D$1:DA$65536,30,0),"")</f>
        <v>0</v>
      </c>
      <c r="Z308" s="34">
        <f>IFERROR(VLOOKUP(B308,'[1]1-BASE'!D$1:DA$65536,31,0),"")</f>
        <v>0</v>
      </c>
      <c r="AA308" s="34">
        <f>IFERROR(VLOOKUP(B308,'[1]1-BASE'!D$1:DA$65536,32,0),"")</f>
        <v>0</v>
      </c>
      <c r="AB308" s="34">
        <f>IFERROR(VLOOKUP(B308,'[1]1-BASE'!D$1:DA$65536,33,0),"")</f>
        <v>0</v>
      </c>
      <c r="AC308" s="34">
        <f>IFERROR(VLOOKUP(B308,'[1]1-BASE'!D$1:DA$65536,34,0),"")</f>
        <v>0</v>
      </c>
      <c r="AD308" s="34">
        <f>IFERROR(VLOOKUP(B308,'[1]1-BASE'!D$1:DA$65536,35,0),"")</f>
        <v>0</v>
      </c>
      <c r="AE308" s="34">
        <f>IFERROR(VLOOKUP(B308,'[1]1-BASE'!D$1:DA$65536,36,0),"")</f>
        <v>0</v>
      </c>
      <c r="AF308" s="34">
        <f>IFERROR(VLOOKUP(B308,'[1]1-BASE'!D$1:DA$65536,37,0),"")</f>
        <v>0</v>
      </c>
      <c r="AG308" s="34">
        <f>IFERROR(VLOOKUP(B308,'[1]1-BASE'!D$1:DA$65536,38,0),"")</f>
        <v>0</v>
      </c>
      <c r="AH308" s="34">
        <f>IFERROR(VLOOKUP(B308,'[1]1-BASE'!D$1:DA$65536,39,0),"")</f>
        <v>0</v>
      </c>
      <c r="AI308" s="34">
        <f>IFERROR(VLOOKUP(B308,'[1]1-BASE'!D$1:DA$65536,40,0),"")</f>
        <v>0</v>
      </c>
      <c r="AJ308" s="34">
        <f>IFERROR(VLOOKUP(B308,'[1]1-BASE'!D$1:DA$65536,41,0),"")</f>
        <v>0</v>
      </c>
      <c r="AK308" s="34">
        <f>IFERROR(VLOOKUP(B308,'[1]1-BASE'!D$1:DA$65536,42,0),"")</f>
        <v>0</v>
      </c>
      <c r="AL308" s="34">
        <f>IFERROR(VLOOKUP(B308,'[1]1-BASE'!D$1:DA$65536,43,0),"")</f>
        <v>0</v>
      </c>
      <c r="AM308" s="34">
        <f>IFERROR(VLOOKUP(B308,'[1]1-BASE'!D$1:DA$65536,44,0),"")</f>
        <v>0</v>
      </c>
      <c r="AN308" s="34">
        <f>IFERROR(VLOOKUP(B308,'[1]1-BASE'!D$1:DA$65536,45,0),"")</f>
        <v>0</v>
      </c>
      <c r="AO308" s="34">
        <f>IFERROR(VLOOKUP(B308,'[1]1-BASE'!D$1:DA$65536,46,0),"")</f>
        <v>0</v>
      </c>
      <c r="AP308" s="34">
        <f>IFERROR(VLOOKUP(B308,'[1]1-BASE'!D$1:DA$65536,47,0),"")</f>
        <v>0</v>
      </c>
      <c r="AQ308" s="34">
        <f>IFERROR(VLOOKUP(B308,'[1]1-BASE'!D$1:DA$65536,48,0),"")</f>
        <v>0</v>
      </c>
      <c r="AR308" s="34">
        <f>IFERROR(VLOOKUP(B308,'[1]1-BASE'!D$1:DA$65536,49,0),"")</f>
        <v>0</v>
      </c>
      <c r="AS308" s="34">
        <f>IFERROR(VLOOKUP(B308,'[1]1-BASE'!D$1:DA$65536,50,0),"")</f>
        <v>0</v>
      </c>
      <c r="AT308" s="34">
        <f>IFERROR(VLOOKUP(B308,'[1]1-BASE'!D$1:DA$65536,51,0),"")</f>
        <v>0</v>
      </c>
      <c r="AU308" s="34">
        <f>IFERROR(VLOOKUP(B308,'[1]1-BASE'!D$1:DA$65536,52,0),"")</f>
        <v>0</v>
      </c>
      <c r="AV308" s="34">
        <f>IFERROR(VLOOKUP(B308,'[1]1-BASE'!D$1:DA$65536,53,0),"")</f>
        <v>0</v>
      </c>
      <c r="AW308" s="34">
        <f>IFERROR(VLOOKUP(B308,'[1]1-BASE'!D$1:DA$65536,54,0),"")</f>
        <v>0</v>
      </c>
      <c r="AX308" s="34">
        <f>IFERROR(VLOOKUP(B308,'[1]1-BASE'!D$1:DA$65536,55,0),"")</f>
        <v>0</v>
      </c>
      <c r="AY308" s="34">
        <f>IFERROR(VLOOKUP(B308,'[1]1-BASE'!D$1:DA$65536,87,0),"")</f>
        <v>0</v>
      </c>
      <c r="AZ308" s="34">
        <f>IFERROR(VLOOKUP(B308,'[1]1-BASE'!D$1:DA$65536,86,0),"")</f>
        <v>0</v>
      </c>
      <c r="BA308" s="34">
        <f>IFERROR(VLOOKUP(B308,'[1]1-BASE'!D$1:DA$65536,76,0),"")</f>
        <v>0</v>
      </c>
      <c r="BB308" s="34">
        <f>IFERROR(VLOOKUP(B308,'[1]1-BASE'!D$1:DA$65536,77,0),"")</f>
        <v>0</v>
      </c>
      <c r="BC308" s="34">
        <f>IFERROR(VLOOKUP(B308,'[1]1-BASE'!D$1:DA$65536,78,0),"")</f>
        <v>0</v>
      </c>
      <c r="BD308" s="34">
        <f>IFERROR(VLOOKUP(B308,'[1]1-BASE'!D$1:DA$65536,79,0),"")</f>
        <v>0</v>
      </c>
      <c r="BE308" s="34">
        <f>IFERROR(VLOOKUP(B308,'[1]1-BASE'!D$1:DA$65536,80,0),"")</f>
        <v>0</v>
      </c>
      <c r="BF308" s="34">
        <f>IFERROR(VLOOKUP(B308,'[1]1-BASE'!D$1:DA$65536,83,0),"")</f>
        <v>0</v>
      </c>
      <c r="BG308" s="34">
        <f>IFERROR(VLOOKUP(B308,'[1]1-BASE'!D$1:DA$65536,84,0),"")</f>
        <v>0</v>
      </c>
      <c r="BH308" s="34">
        <f>IFERROR(VLOOKUP(B308,'[1]1-BASE'!D$1:DA$65536,81,0),"")</f>
        <v>0</v>
      </c>
      <c r="BI308" s="34">
        <f>IFERROR(VLOOKUP(B308,'[1]1-BASE'!D$1:DA$65536,85,0),"")</f>
        <v>0</v>
      </c>
      <c r="BJ308" s="34">
        <f>IFERROR(VLOOKUP(B308,'[1]1-BASE'!D$1:DA$65536,56,0),"")</f>
        <v>0</v>
      </c>
      <c r="BK308" s="34">
        <f>IFERROR(VLOOKUP(B308,'[1]1-BASE'!D$1:DA$65536,58,0),"")</f>
        <v>0</v>
      </c>
      <c r="BL308" s="34">
        <f>IFERROR(VLOOKUP(B308,'[1]1-BASE'!D$1:DA$65536,59,0),"")</f>
        <v>0</v>
      </c>
      <c r="BM308" s="34">
        <f>IFERROR(VLOOKUP(B308,'[1]1-BASE'!D$1:DA$65536,61,0),"")</f>
        <v>0</v>
      </c>
      <c r="BN308" s="34">
        <f>IFERROR(VLOOKUP(B308,'[1]1-BASE'!D$1:DA$65536,63,0),"")</f>
        <v>0</v>
      </c>
      <c r="BO308" s="34">
        <f>IFERROR(VLOOKUP(B308,'[1]1-BASE'!D$1:DA$65536,65,0),"")</f>
        <v>0</v>
      </c>
      <c r="BP308" s="34">
        <f>IFERROR(VLOOKUP(B308,'[1]1-BASE'!D$1:DA$65536,57,0),"")</f>
        <v>0</v>
      </c>
      <c r="BQ308" s="34">
        <f>IFERROR(VLOOKUP(B308,'[1]1-BASE'!D$1:DA$65536,60,0),"")</f>
        <v>0</v>
      </c>
      <c r="BR308" s="34">
        <f>IFERROR(VLOOKUP(B308,'[1]1-BASE'!D$1:DA$65536,62,0),"")</f>
        <v>0</v>
      </c>
      <c r="BS308" s="34">
        <f>IFERROR(VLOOKUP(B308,'[1]1-BASE'!D$1:DA$65536,64,0),"")</f>
        <v>0</v>
      </c>
      <c r="BT308" s="34">
        <f>IFERROR(VLOOKUP(B308,'[1]1-BASE'!D$1:DA$65536,66,0),"")</f>
        <v>0</v>
      </c>
      <c r="BU308" s="34">
        <f>IFERROR(VLOOKUP(B308,'[1]1-BASE'!D$1:DA$65536,67,0),"")</f>
        <v>0</v>
      </c>
      <c r="BV308" s="34">
        <f>IFERROR(VLOOKUP(B308,'[1]1-BASE'!D$1:DA$65536,68,0),"")</f>
        <v>5</v>
      </c>
      <c r="BW308" s="34">
        <f>IFERROR(VLOOKUP(B308,'[1]1-BASE'!D$1:DA$65536,69,0),"")</f>
        <v>0</v>
      </c>
      <c r="BX308" s="34">
        <f>IFERROR(VLOOKUP(B308,'[1]1-BASE'!D$1:DA$65536,70,0),"")</f>
        <v>7</v>
      </c>
      <c r="BY308" s="34">
        <f>IFERROR(VLOOKUP(B308,'[1]1-BASE'!D$1:DA$65536,71,0),"")</f>
        <v>3</v>
      </c>
      <c r="BZ308" s="34">
        <f>IFERROR(VLOOKUP(B308,'[1]1-BASE'!D$1:DA$65536,72,0),"")</f>
        <v>5</v>
      </c>
      <c r="CA308" s="34">
        <f>IFERROR(VLOOKUP(B308,'[1]1-BASE'!D$1:DA$65536,73,0),"")</f>
        <v>1</v>
      </c>
      <c r="CB308" s="34">
        <f>IFERROR(VLOOKUP(B308,'[1]1-BASE'!D$1:DA$65536,74,0),"")</f>
        <v>0</v>
      </c>
      <c r="CC308" s="34">
        <f>IFERROR(VLOOKUP(B308,'[1]1-BASE'!D$1:DA$65536,75,0),"")</f>
        <v>0</v>
      </c>
      <c r="CD308" s="34">
        <f>IFERROR(VLOOKUP(B308,'[1]1-BASE'!D$1:DA$65536,82,0),"")</f>
        <v>0</v>
      </c>
    </row>
    <row r="309" spans="1:82" s="35" customFormat="1" ht="75" customHeight="1">
      <c r="A309" s="27"/>
      <c r="B309" s="28" t="s">
        <v>412</v>
      </c>
      <c r="C309" s="29" t="str">
        <f>IFERROR(VLOOKUP(B309,'[1]1-BASE'!D$1:CB$65536,2,0),"")</f>
        <v>304T0F0</v>
      </c>
      <c r="D309" s="29" t="str">
        <f>IFERROR(VLOOKUP(B309,'[1]1-BASE'!D$1:CB$65536,3,0),"")</f>
        <v>QUIMY</v>
      </c>
      <c r="E309" s="29" t="str">
        <f>IFERROR(VLOOKUP(B309,'[1]1-BASE'!D$1:CB$65536,4,0),"")</f>
        <v>900</v>
      </c>
      <c r="F309" s="29" t="str">
        <f>IFERROR(VLOOKUP(B309,'[1]1-BASE'!D$1:CB$65536,5,0),"")</f>
        <v>RED CORAL FLUO/BLUE NAVY</v>
      </c>
      <c r="G309" s="27" t="str">
        <f>IFERROR(VLOOKUP(B309,'[1]1-BASE'!D$1:CB$65536,15,0),"")</f>
        <v>HIVER 2019</v>
      </c>
      <c r="H309" s="27" t="str">
        <f>IFERROR(VLOOKUP(B309,'[1]1-BASE'!D$1:CB$65536,17,0),"")</f>
        <v>GIRL</v>
      </c>
      <c r="I309" s="30">
        <f>IFERROR(VLOOKUP(B309,'[1]1-BASE'!D$1:CB$65536,7,0),"")</f>
        <v>40</v>
      </c>
      <c r="J309" s="31">
        <f t="shared" si="10"/>
        <v>20</v>
      </c>
      <c r="K309" s="30">
        <f>IFERROR(VLOOKUP(B309,'[1]1-BASE'!D$1:CB$65536,8,0),"")</f>
        <v>0</v>
      </c>
      <c r="L309" s="31">
        <f t="shared" si="11"/>
        <v>0</v>
      </c>
      <c r="M309" s="29" t="str">
        <f>IFERROR(VLOOKUP(B309,'[1]1-BASE'!D$1:CB$65536,18,0),"")</f>
        <v>10Y-2|12Y-1|14Y-1|4Y-1|6Y-1|8Y-2</v>
      </c>
      <c r="N309" s="32" t="str">
        <f>IFERROR(VLOOKUP(B309,'[1]1-BASE'!D$1:CB$65536,19,0),"")</f>
        <v>C8K</v>
      </c>
      <c r="O309" s="32">
        <f>IFERROR(VLOOKUP(B309,'[1]1-BASE'!D$1:CB$65536,20,0),"")</f>
        <v>360</v>
      </c>
      <c r="P309" s="33">
        <f>IFERROR(VLOOKUP(B309,'[1]1-BASE'!D$1:CB$65536,21,0),"")</f>
        <v>45</v>
      </c>
      <c r="Q309" s="34">
        <f>IFERROR(VLOOKUP(B309,'[1]1-BASE'!D$1:DA$65536,22,0),"")</f>
        <v>0</v>
      </c>
      <c r="R309" s="34">
        <f>IFERROR(VLOOKUP(B309,'[1]1-BASE'!D$1:DA$65536,23,0),"")</f>
        <v>0</v>
      </c>
      <c r="S309" s="34">
        <f>IFERROR(VLOOKUP(B309,'[1]1-BASE'!D$1:DA$65536,24,0),"")</f>
        <v>0</v>
      </c>
      <c r="T309" s="34">
        <f>IFERROR(VLOOKUP(B309,'[1]1-BASE'!D$1:DA$65536,25,0),"")</f>
        <v>0</v>
      </c>
      <c r="U309" s="34">
        <f>IFERROR(VLOOKUP(B309,'[1]1-BASE'!D$1:DA$65536,26,0),"")</f>
        <v>0</v>
      </c>
      <c r="V309" s="34">
        <f>IFERROR(VLOOKUP(B309,'[1]1-BASE'!D$1:DA$65536,27,0),"")</f>
        <v>0</v>
      </c>
      <c r="W309" s="34">
        <f>IFERROR(VLOOKUP(B309,'[1]1-BASE'!D$1:DA$65536,28,0),"")</f>
        <v>0</v>
      </c>
      <c r="X309" s="34">
        <f>IFERROR(VLOOKUP(B309,'[1]1-BASE'!D$1:DA$65536,29,0),"")</f>
        <v>0</v>
      </c>
      <c r="Y309" s="34">
        <f>IFERROR(VLOOKUP(B309,'[1]1-BASE'!D$1:DA$65536,30,0),"")</f>
        <v>0</v>
      </c>
      <c r="Z309" s="34">
        <f>IFERROR(VLOOKUP(B309,'[1]1-BASE'!D$1:DA$65536,31,0),"")</f>
        <v>0</v>
      </c>
      <c r="AA309" s="34">
        <f>IFERROR(VLOOKUP(B309,'[1]1-BASE'!D$1:DA$65536,32,0),"")</f>
        <v>0</v>
      </c>
      <c r="AB309" s="34">
        <f>IFERROR(VLOOKUP(B309,'[1]1-BASE'!D$1:DA$65536,33,0),"")</f>
        <v>0</v>
      </c>
      <c r="AC309" s="34">
        <f>IFERROR(VLOOKUP(B309,'[1]1-BASE'!D$1:DA$65536,34,0),"")</f>
        <v>0</v>
      </c>
      <c r="AD309" s="34">
        <f>IFERROR(VLOOKUP(B309,'[1]1-BASE'!D$1:DA$65536,35,0),"")</f>
        <v>0</v>
      </c>
      <c r="AE309" s="34">
        <f>IFERROR(VLOOKUP(B309,'[1]1-BASE'!D$1:DA$65536,36,0),"")</f>
        <v>0</v>
      </c>
      <c r="AF309" s="34">
        <f>IFERROR(VLOOKUP(B309,'[1]1-BASE'!D$1:DA$65536,37,0),"")</f>
        <v>0</v>
      </c>
      <c r="AG309" s="34">
        <f>IFERROR(VLOOKUP(B309,'[1]1-BASE'!D$1:DA$65536,38,0),"")</f>
        <v>0</v>
      </c>
      <c r="AH309" s="34">
        <f>IFERROR(VLOOKUP(B309,'[1]1-BASE'!D$1:DA$65536,39,0),"")</f>
        <v>0</v>
      </c>
      <c r="AI309" s="34">
        <f>IFERROR(VLOOKUP(B309,'[1]1-BASE'!D$1:DA$65536,40,0),"")</f>
        <v>0</v>
      </c>
      <c r="AJ309" s="34">
        <f>IFERROR(VLOOKUP(B309,'[1]1-BASE'!D$1:DA$65536,41,0),"")</f>
        <v>0</v>
      </c>
      <c r="AK309" s="34">
        <f>IFERROR(VLOOKUP(B309,'[1]1-BASE'!D$1:DA$65536,42,0),"")</f>
        <v>0</v>
      </c>
      <c r="AL309" s="34">
        <f>IFERROR(VLOOKUP(B309,'[1]1-BASE'!D$1:DA$65536,43,0),"")</f>
        <v>0</v>
      </c>
      <c r="AM309" s="34">
        <f>IFERROR(VLOOKUP(B309,'[1]1-BASE'!D$1:DA$65536,44,0),"")</f>
        <v>0</v>
      </c>
      <c r="AN309" s="34">
        <f>IFERROR(VLOOKUP(B309,'[1]1-BASE'!D$1:DA$65536,45,0),"")</f>
        <v>0</v>
      </c>
      <c r="AO309" s="34">
        <f>IFERROR(VLOOKUP(B309,'[1]1-BASE'!D$1:DA$65536,46,0),"")</f>
        <v>0</v>
      </c>
      <c r="AP309" s="34">
        <f>IFERROR(VLOOKUP(B309,'[1]1-BASE'!D$1:DA$65536,47,0),"")</f>
        <v>0</v>
      </c>
      <c r="AQ309" s="34">
        <f>IFERROR(VLOOKUP(B309,'[1]1-BASE'!D$1:DA$65536,48,0),"")</f>
        <v>0</v>
      </c>
      <c r="AR309" s="34">
        <f>IFERROR(VLOOKUP(B309,'[1]1-BASE'!D$1:DA$65536,49,0),"")</f>
        <v>0</v>
      </c>
      <c r="AS309" s="34">
        <f>IFERROR(VLOOKUP(B309,'[1]1-BASE'!D$1:DA$65536,50,0),"")</f>
        <v>0</v>
      </c>
      <c r="AT309" s="34">
        <f>IFERROR(VLOOKUP(B309,'[1]1-BASE'!D$1:DA$65536,51,0),"")</f>
        <v>0</v>
      </c>
      <c r="AU309" s="34">
        <f>IFERROR(VLOOKUP(B309,'[1]1-BASE'!D$1:DA$65536,52,0),"")</f>
        <v>0</v>
      </c>
      <c r="AV309" s="34">
        <f>IFERROR(VLOOKUP(B309,'[1]1-BASE'!D$1:DA$65536,53,0),"")</f>
        <v>0</v>
      </c>
      <c r="AW309" s="34">
        <f>IFERROR(VLOOKUP(B309,'[1]1-BASE'!D$1:DA$65536,54,0),"")</f>
        <v>0</v>
      </c>
      <c r="AX309" s="34">
        <f>IFERROR(VLOOKUP(B309,'[1]1-BASE'!D$1:DA$65536,55,0),"")</f>
        <v>0</v>
      </c>
      <c r="AY309" s="34">
        <f>IFERROR(VLOOKUP(B309,'[1]1-BASE'!D$1:DA$65536,87,0),"")</f>
        <v>0</v>
      </c>
      <c r="AZ309" s="34">
        <f>IFERROR(VLOOKUP(B309,'[1]1-BASE'!D$1:DA$65536,86,0),"")</f>
        <v>0</v>
      </c>
      <c r="BA309" s="34">
        <f>IFERROR(VLOOKUP(B309,'[1]1-BASE'!D$1:DA$65536,76,0),"")</f>
        <v>0</v>
      </c>
      <c r="BB309" s="34">
        <f>IFERROR(VLOOKUP(B309,'[1]1-BASE'!D$1:DA$65536,77,0),"")</f>
        <v>0</v>
      </c>
      <c r="BC309" s="34">
        <f>IFERROR(VLOOKUP(B309,'[1]1-BASE'!D$1:DA$65536,78,0),"")</f>
        <v>0</v>
      </c>
      <c r="BD309" s="34">
        <f>IFERROR(VLOOKUP(B309,'[1]1-BASE'!D$1:DA$65536,79,0),"")</f>
        <v>0</v>
      </c>
      <c r="BE309" s="34">
        <f>IFERROR(VLOOKUP(B309,'[1]1-BASE'!D$1:DA$65536,80,0),"")</f>
        <v>0</v>
      </c>
      <c r="BF309" s="34">
        <f>IFERROR(VLOOKUP(B309,'[1]1-BASE'!D$1:DA$65536,83,0),"")</f>
        <v>0</v>
      </c>
      <c r="BG309" s="34">
        <f>IFERROR(VLOOKUP(B309,'[1]1-BASE'!D$1:DA$65536,84,0),"")</f>
        <v>0</v>
      </c>
      <c r="BH309" s="34">
        <f>IFERROR(VLOOKUP(B309,'[1]1-BASE'!D$1:DA$65536,81,0),"")</f>
        <v>0</v>
      </c>
      <c r="BI309" s="34">
        <f>IFERROR(VLOOKUP(B309,'[1]1-BASE'!D$1:DA$65536,85,0),"")</f>
        <v>0</v>
      </c>
      <c r="BJ309" s="34">
        <f>IFERROR(VLOOKUP(B309,'[1]1-BASE'!D$1:DA$65536,56,0),"")</f>
        <v>0</v>
      </c>
      <c r="BK309" s="34">
        <f>IFERROR(VLOOKUP(B309,'[1]1-BASE'!D$1:DA$65536,58,0),"")</f>
        <v>0</v>
      </c>
      <c r="BL309" s="34">
        <f>IFERROR(VLOOKUP(B309,'[1]1-BASE'!D$1:DA$65536,59,0),"")</f>
        <v>0</v>
      </c>
      <c r="BM309" s="34">
        <f>IFERROR(VLOOKUP(B309,'[1]1-BASE'!D$1:DA$65536,61,0),"")</f>
        <v>0</v>
      </c>
      <c r="BN309" s="34">
        <f>IFERROR(VLOOKUP(B309,'[1]1-BASE'!D$1:DA$65536,63,0),"")</f>
        <v>0</v>
      </c>
      <c r="BO309" s="34">
        <f>IFERROR(VLOOKUP(B309,'[1]1-BASE'!D$1:DA$65536,65,0),"")</f>
        <v>0</v>
      </c>
      <c r="BP309" s="34">
        <f>IFERROR(VLOOKUP(B309,'[1]1-BASE'!D$1:DA$65536,57,0),"")</f>
        <v>0</v>
      </c>
      <c r="BQ309" s="34">
        <f>IFERROR(VLOOKUP(B309,'[1]1-BASE'!D$1:DA$65536,60,0),"")</f>
        <v>0</v>
      </c>
      <c r="BR309" s="34">
        <f>IFERROR(VLOOKUP(B309,'[1]1-BASE'!D$1:DA$65536,62,0),"")</f>
        <v>0</v>
      </c>
      <c r="BS309" s="34">
        <f>IFERROR(VLOOKUP(B309,'[1]1-BASE'!D$1:DA$65536,64,0),"")</f>
        <v>0</v>
      </c>
      <c r="BT309" s="34">
        <f>IFERROR(VLOOKUP(B309,'[1]1-BASE'!D$1:DA$65536,66,0),"")</f>
        <v>0</v>
      </c>
      <c r="BU309" s="34">
        <f>IFERROR(VLOOKUP(B309,'[1]1-BASE'!D$1:DA$65536,67,0),"")</f>
        <v>0</v>
      </c>
      <c r="BV309" s="34">
        <f>IFERROR(VLOOKUP(B309,'[1]1-BASE'!D$1:DA$65536,68,0),"")</f>
        <v>0</v>
      </c>
      <c r="BW309" s="34">
        <f>IFERROR(VLOOKUP(B309,'[1]1-BASE'!D$1:DA$65536,69,0),"")</f>
        <v>0</v>
      </c>
      <c r="BX309" s="34">
        <f>IFERROR(VLOOKUP(B309,'[1]1-BASE'!D$1:DA$65536,70,0),"")</f>
        <v>0</v>
      </c>
      <c r="BY309" s="34">
        <f>IFERROR(VLOOKUP(B309,'[1]1-BASE'!D$1:DA$65536,71,0),"")</f>
        <v>0</v>
      </c>
      <c r="BZ309" s="34">
        <f>IFERROR(VLOOKUP(B309,'[1]1-BASE'!D$1:DA$65536,72,0),"")</f>
        <v>0</v>
      </c>
      <c r="CA309" s="34">
        <f>IFERROR(VLOOKUP(B309,'[1]1-BASE'!D$1:DA$65536,73,0),"")</f>
        <v>0</v>
      </c>
      <c r="CB309" s="34">
        <f>IFERROR(VLOOKUP(B309,'[1]1-BASE'!D$1:DA$65536,74,0),"")</f>
        <v>0</v>
      </c>
      <c r="CC309" s="34">
        <f>IFERROR(VLOOKUP(B309,'[1]1-BASE'!D$1:DA$65536,75,0),"")</f>
        <v>0</v>
      </c>
      <c r="CD309" s="34">
        <f>IFERROR(VLOOKUP(B309,'[1]1-BASE'!D$1:DA$65536,82,0),"")</f>
        <v>45</v>
      </c>
    </row>
    <row r="310" spans="1:82" s="35" customFormat="1" ht="75" customHeight="1">
      <c r="A310" s="27"/>
      <c r="B310" s="28" t="s">
        <v>413</v>
      </c>
      <c r="C310" s="29" t="str">
        <f>IFERROR(VLOOKUP(B310,'[1]1-BASE'!D$1:CB$65536,2,0),"")</f>
        <v>304T0F0</v>
      </c>
      <c r="D310" s="29" t="str">
        <f>IFERROR(VLOOKUP(B310,'[1]1-BASE'!D$1:CB$65536,3,0),"")</f>
        <v>QUIMY</v>
      </c>
      <c r="E310" s="29" t="str">
        <f>IFERROR(VLOOKUP(B310,'[1]1-BASE'!D$1:CB$65536,4,0),"")</f>
        <v>900</v>
      </c>
      <c r="F310" s="29" t="str">
        <f>IFERROR(VLOOKUP(B310,'[1]1-BASE'!D$1:CB$65536,5,0),"")</f>
        <v>RED CORAL FLUO/BLUE NAVY</v>
      </c>
      <c r="G310" s="27" t="str">
        <f>IFERROR(VLOOKUP(B310,'[1]1-BASE'!D$1:CB$65536,15,0),"")</f>
        <v>HIVER 2019</v>
      </c>
      <c r="H310" s="27" t="str">
        <f>IFERROR(VLOOKUP(B310,'[1]1-BASE'!D$1:CB$65536,17,0),"")</f>
        <v>GIRL</v>
      </c>
      <c r="I310" s="30">
        <f>IFERROR(VLOOKUP(B310,'[1]1-BASE'!D$1:CB$65536,7,0),"")</f>
        <v>0</v>
      </c>
      <c r="J310" s="31">
        <f t="shared" si="10"/>
        <v>0</v>
      </c>
      <c r="K310" s="30">
        <f>IFERROR(VLOOKUP(B310,'[1]1-BASE'!D$1:CB$65536,8,0),"")</f>
        <v>40</v>
      </c>
      <c r="L310" s="31">
        <f t="shared" si="11"/>
        <v>20</v>
      </c>
      <c r="M310" s="29" t="str">
        <f>IFERROR(VLOOKUP(B310,'[1]1-BASE'!D$1:CB$65536,18,0),"")</f>
        <v>(vide)</v>
      </c>
      <c r="N310" s="32" t="str">
        <f>IFERROR(VLOOKUP(B310,'[1]1-BASE'!D$1:CB$65536,19,0),"")</f>
        <v>PCS</v>
      </c>
      <c r="O310" s="32">
        <f>IFERROR(VLOOKUP(B310,'[1]1-BASE'!D$1:CB$65536,20,0),"")</f>
        <v>6</v>
      </c>
      <c r="P310" s="33">
        <f>IFERROR(VLOOKUP(B310,'[1]1-BASE'!D$1:CB$65536,21,0),"")</f>
        <v>6</v>
      </c>
      <c r="Q310" s="34">
        <f>IFERROR(VLOOKUP(B310,'[1]1-BASE'!D$1:DA$65536,22,0),"")</f>
        <v>0</v>
      </c>
      <c r="R310" s="34">
        <f>IFERROR(VLOOKUP(B310,'[1]1-BASE'!D$1:DA$65536,23,0),"")</f>
        <v>0</v>
      </c>
      <c r="S310" s="34">
        <f>IFERROR(VLOOKUP(B310,'[1]1-BASE'!D$1:DA$65536,24,0),"")</f>
        <v>0</v>
      </c>
      <c r="T310" s="34">
        <f>IFERROR(VLOOKUP(B310,'[1]1-BASE'!D$1:DA$65536,25,0),"")</f>
        <v>0</v>
      </c>
      <c r="U310" s="34">
        <f>IFERROR(VLOOKUP(B310,'[1]1-BASE'!D$1:DA$65536,26,0),"")</f>
        <v>0</v>
      </c>
      <c r="V310" s="34">
        <f>IFERROR(VLOOKUP(B310,'[1]1-BASE'!D$1:DA$65536,27,0),"")</f>
        <v>0</v>
      </c>
      <c r="W310" s="34">
        <f>IFERROR(VLOOKUP(B310,'[1]1-BASE'!D$1:DA$65536,28,0),"")</f>
        <v>0</v>
      </c>
      <c r="X310" s="34">
        <f>IFERROR(VLOOKUP(B310,'[1]1-BASE'!D$1:DA$65536,29,0),"")</f>
        <v>0</v>
      </c>
      <c r="Y310" s="34">
        <f>IFERROR(VLOOKUP(B310,'[1]1-BASE'!D$1:DA$65536,30,0),"")</f>
        <v>0</v>
      </c>
      <c r="Z310" s="34">
        <f>IFERROR(VLOOKUP(B310,'[1]1-BASE'!D$1:DA$65536,31,0),"")</f>
        <v>0</v>
      </c>
      <c r="AA310" s="34">
        <f>IFERROR(VLOOKUP(B310,'[1]1-BASE'!D$1:DA$65536,32,0),"")</f>
        <v>0</v>
      </c>
      <c r="AB310" s="34">
        <f>IFERROR(VLOOKUP(B310,'[1]1-BASE'!D$1:DA$65536,33,0),"")</f>
        <v>0</v>
      </c>
      <c r="AC310" s="34">
        <f>IFERROR(VLOOKUP(B310,'[1]1-BASE'!D$1:DA$65536,34,0),"")</f>
        <v>0</v>
      </c>
      <c r="AD310" s="34">
        <f>IFERROR(VLOOKUP(B310,'[1]1-BASE'!D$1:DA$65536,35,0),"")</f>
        <v>0</v>
      </c>
      <c r="AE310" s="34">
        <f>IFERROR(VLOOKUP(B310,'[1]1-BASE'!D$1:DA$65536,36,0),"")</f>
        <v>0</v>
      </c>
      <c r="AF310" s="34">
        <f>IFERROR(VLOOKUP(B310,'[1]1-BASE'!D$1:DA$65536,37,0),"")</f>
        <v>0</v>
      </c>
      <c r="AG310" s="34">
        <f>IFERROR(VLOOKUP(B310,'[1]1-BASE'!D$1:DA$65536,38,0),"")</f>
        <v>0</v>
      </c>
      <c r="AH310" s="34">
        <f>IFERROR(VLOOKUP(B310,'[1]1-BASE'!D$1:DA$65536,39,0),"")</f>
        <v>0</v>
      </c>
      <c r="AI310" s="34">
        <f>IFERROR(VLOOKUP(B310,'[1]1-BASE'!D$1:DA$65536,40,0),"")</f>
        <v>0</v>
      </c>
      <c r="AJ310" s="34">
        <f>IFERROR(VLOOKUP(B310,'[1]1-BASE'!D$1:DA$65536,41,0),"")</f>
        <v>0</v>
      </c>
      <c r="AK310" s="34">
        <f>IFERROR(VLOOKUP(B310,'[1]1-BASE'!D$1:DA$65536,42,0),"")</f>
        <v>0</v>
      </c>
      <c r="AL310" s="34">
        <f>IFERROR(VLOOKUP(B310,'[1]1-BASE'!D$1:DA$65536,43,0),"")</f>
        <v>0</v>
      </c>
      <c r="AM310" s="34">
        <f>IFERROR(VLOOKUP(B310,'[1]1-BASE'!D$1:DA$65536,44,0),"")</f>
        <v>0</v>
      </c>
      <c r="AN310" s="34">
        <f>IFERROR(VLOOKUP(B310,'[1]1-BASE'!D$1:DA$65536,45,0),"")</f>
        <v>0</v>
      </c>
      <c r="AO310" s="34">
        <f>IFERROR(VLOOKUP(B310,'[1]1-BASE'!D$1:DA$65536,46,0),"")</f>
        <v>0</v>
      </c>
      <c r="AP310" s="34">
        <f>IFERROR(VLOOKUP(B310,'[1]1-BASE'!D$1:DA$65536,47,0),"")</f>
        <v>0</v>
      </c>
      <c r="AQ310" s="34">
        <f>IFERROR(VLOOKUP(B310,'[1]1-BASE'!D$1:DA$65536,48,0),"")</f>
        <v>0</v>
      </c>
      <c r="AR310" s="34">
        <f>IFERROR(VLOOKUP(B310,'[1]1-BASE'!D$1:DA$65536,49,0),"")</f>
        <v>0</v>
      </c>
      <c r="AS310" s="34">
        <f>IFERROR(VLOOKUP(B310,'[1]1-BASE'!D$1:DA$65536,50,0),"")</f>
        <v>0</v>
      </c>
      <c r="AT310" s="34">
        <f>IFERROR(VLOOKUP(B310,'[1]1-BASE'!D$1:DA$65536,51,0),"")</f>
        <v>0</v>
      </c>
      <c r="AU310" s="34">
        <f>IFERROR(VLOOKUP(B310,'[1]1-BASE'!D$1:DA$65536,52,0),"")</f>
        <v>0</v>
      </c>
      <c r="AV310" s="34">
        <f>IFERROR(VLOOKUP(B310,'[1]1-BASE'!D$1:DA$65536,53,0),"")</f>
        <v>0</v>
      </c>
      <c r="AW310" s="34">
        <f>IFERROR(VLOOKUP(B310,'[1]1-BASE'!D$1:DA$65536,54,0),"")</f>
        <v>0</v>
      </c>
      <c r="AX310" s="34">
        <f>IFERROR(VLOOKUP(B310,'[1]1-BASE'!D$1:DA$65536,55,0),"")</f>
        <v>0</v>
      </c>
      <c r="AY310" s="34">
        <f>IFERROR(VLOOKUP(B310,'[1]1-BASE'!D$1:DA$65536,87,0),"")</f>
        <v>0</v>
      </c>
      <c r="AZ310" s="34">
        <f>IFERROR(VLOOKUP(B310,'[1]1-BASE'!D$1:DA$65536,86,0),"")</f>
        <v>0</v>
      </c>
      <c r="BA310" s="34">
        <f>IFERROR(VLOOKUP(B310,'[1]1-BASE'!D$1:DA$65536,76,0),"")</f>
        <v>0</v>
      </c>
      <c r="BB310" s="34">
        <f>IFERROR(VLOOKUP(B310,'[1]1-BASE'!D$1:DA$65536,77,0),"")</f>
        <v>0</v>
      </c>
      <c r="BC310" s="34">
        <f>IFERROR(VLOOKUP(B310,'[1]1-BASE'!D$1:DA$65536,78,0),"")</f>
        <v>0</v>
      </c>
      <c r="BD310" s="34">
        <f>IFERROR(VLOOKUP(B310,'[1]1-BASE'!D$1:DA$65536,79,0),"")</f>
        <v>0</v>
      </c>
      <c r="BE310" s="34">
        <f>IFERROR(VLOOKUP(B310,'[1]1-BASE'!D$1:DA$65536,80,0),"")</f>
        <v>0</v>
      </c>
      <c r="BF310" s="34">
        <f>IFERROR(VLOOKUP(B310,'[1]1-BASE'!D$1:DA$65536,83,0),"")</f>
        <v>0</v>
      </c>
      <c r="BG310" s="34">
        <f>IFERROR(VLOOKUP(B310,'[1]1-BASE'!D$1:DA$65536,84,0),"")</f>
        <v>0</v>
      </c>
      <c r="BH310" s="34">
        <f>IFERROR(VLOOKUP(B310,'[1]1-BASE'!D$1:DA$65536,81,0),"")</f>
        <v>0</v>
      </c>
      <c r="BI310" s="34">
        <f>IFERROR(VLOOKUP(B310,'[1]1-BASE'!D$1:DA$65536,85,0),"")</f>
        <v>0</v>
      </c>
      <c r="BJ310" s="34">
        <f>IFERROR(VLOOKUP(B310,'[1]1-BASE'!D$1:DA$65536,56,0),"")</f>
        <v>1</v>
      </c>
      <c r="BK310" s="34">
        <f>IFERROR(VLOOKUP(B310,'[1]1-BASE'!D$1:DA$65536,58,0),"")</f>
        <v>1</v>
      </c>
      <c r="BL310" s="34">
        <f>IFERROR(VLOOKUP(B310,'[1]1-BASE'!D$1:DA$65536,59,0),"")</f>
        <v>1</v>
      </c>
      <c r="BM310" s="34">
        <f>IFERROR(VLOOKUP(B310,'[1]1-BASE'!D$1:DA$65536,61,0),"")</f>
        <v>1</v>
      </c>
      <c r="BN310" s="34">
        <f>IFERROR(VLOOKUP(B310,'[1]1-BASE'!D$1:DA$65536,63,0),"")</f>
        <v>1</v>
      </c>
      <c r="BO310" s="34">
        <f>IFERROR(VLOOKUP(B310,'[1]1-BASE'!D$1:DA$65536,65,0),"")</f>
        <v>1</v>
      </c>
      <c r="BP310" s="34">
        <f>IFERROR(VLOOKUP(B310,'[1]1-BASE'!D$1:DA$65536,57,0),"")</f>
        <v>0</v>
      </c>
      <c r="BQ310" s="34">
        <f>IFERROR(VLOOKUP(B310,'[1]1-BASE'!D$1:DA$65536,60,0),"")</f>
        <v>0</v>
      </c>
      <c r="BR310" s="34">
        <f>IFERROR(VLOOKUP(B310,'[1]1-BASE'!D$1:DA$65536,62,0),"")</f>
        <v>0</v>
      </c>
      <c r="BS310" s="34">
        <f>IFERROR(VLOOKUP(B310,'[1]1-BASE'!D$1:DA$65536,64,0),"")</f>
        <v>0</v>
      </c>
      <c r="BT310" s="34">
        <f>IFERROR(VLOOKUP(B310,'[1]1-BASE'!D$1:DA$65536,66,0),"")</f>
        <v>0</v>
      </c>
      <c r="BU310" s="34">
        <f>IFERROR(VLOOKUP(B310,'[1]1-BASE'!D$1:DA$65536,67,0),"")</f>
        <v>0</v>
      </c>
      <c r="BV310" s="34">
        <f>IFERROR(VLOOKUP(B310,'[1]1-BASE'!D$1:DA$65536,68,0),"")</f>
        <v>0</v>
      </c>
      <c r="BW310" s="34">
        <f>IFERROR(VLOOKUP(B310,'[1]1-BASE'!D$1:DA$65536,69,0),"")</f>
        <v>0</v>
      </c>
      <c r="BX310" s="34">
        <f>IFERROR(VLOOKUP(B310,'[1]1-BASE'!D$1:DA$65536,70,0),"")</f>
        <v>0</v>
      </c>
      <c r="BY310" s="34">
        <f>IFERROR(VLOOKUP(B310,'[1]1-BASE'!D$1:DA$65536,71,0),"")</f>
        <v>0</v>
      </c>
      <c r="BZ310" s="34">
        <f>IFERROR(VLOOKUP(B310,'[1]1-BASE'!D$1:DA$65536,72,0),"")</f>
        <v>0</v>
      </c>
      <c r="CA310" s="34">
        <f>IFERROR(VLOOKUP(B310,'[1]1-BASE'!D$1:DA$65536,73,0),"")</f>
        <v>0</v>
      </c>
      <c r="CB310" s="34">
        <f>IFERROR(VLOOKUP(B310,'[1]1-BASE'!D$1:DA$65536,74,0),"")</f>
        <v>0</v>
      </c>
      <c r="CC310" s="34">
        <f>IFERROR(VLOOKUP(B310,'[1]1-BASE'!D$1:DA$65536,75,0),"")</f>
        <v>0</v>
      </c>
      <c r="CD310" s="34">
        <f>IFERROR(VLOOKUP(B310,'[1]1-BASE'!D$1:DA$65536,82,0),"")</f>
        <v>0</v>
      </c>
    </row>
    <row r="311" spans="1:82" s="35" customFormat="1" ht="75" customHeight="1">
      <c r="A311" s="27"/>
      <c r="B311" s="28" t="s">
        <v>414</v>
      </c>
      <c r="C311" s="29" t="str">
        <f>IFERROR(VLOOKUP(B311,'[1]1-BASE'!D$1:CB$65536,2,0),"")</f>
        <v>304T0F0</v>
      </c>
      <c r="D311" s="29" t="str">
        <f>IFERROR(VLOOKUP(B311,'[1]1-BASE'!D$1:CB$65536,3,0),"")</f>
        <v>QUIMY</v>
      </c>
      <c r="E311" s="29" t="str">
        <f>IFERROR(VLOOKUP(B311,'[1]1-BASE'!D$1:CB$65536,4,0),"")</f>
        <v>904</v>
      </c>
      <c r="F311" s="29" t="str">
        <f>IFERROR(VLOOKUP(B311,'[1]1-BASE'!D$1:CB$65536,5,0),"")</f>
        <v>BLUE NAVY/DETAILS</v>
      </c>
      <c r="G311" s="27" t="str">
        <f>IFERROR(VLOOKUP(B311,'[1]1-BASE'!D$1:CB$65536,15,0),"")</f>
        <v>HIVER 2019</v>
      </c>
      <c r="H311" s="27" t="str">
        <f>IFERROR(VLOOKUP(B311,'[1]1-BASE'!D$1:CB$65536,17,0),"")</f>
        <v>GIRL</v>
      </c>
      <c r="I311" s="30">
        <f>IFERROR(VLOOKUP(B311,'[1]1-BASE'!D$1:CB$65536,7,0),"")</f>
        <v>40</v>
      </c>
      <c r="J311" s="31">
        <f t="shared" si="10"/>
        <v>20</v>
      </c>
      <c r="K311" s="30">
        <f>IFERROR(VLOOKUP(B311,'[1]1-BASE'!D$1:CB$65536,8,0),"")</f>
        <v>0</v>
      </c>
      <c r="L311" s="31">
        <f t="shared" si="11"/>
        <v>0</v>
      </c>
      <c r="M311" s="29" t="str">
        <f>IFERROR(VLOOKUP(B311,'[1]1-BASE'!D$1:CB$65536,18,0),"")</f>
        <v>10Y-2|12Y-1|14Y-1|4Y-1|6Y-1|8Y-2</v>
      </c>
      <c r="N311" s="32" t="str">
        <f>IFERROR(VLOOKUP(B311,'[1]1-BASE'!D$1:CB$65536,19,0),"")</f>
        <v>C8K</v>
      </c>
      <c r="O311" s="32">
        <f>IFERROR(VLOOKUP(B311,'[1]1-BASE'!D$1:CB$65536,20,0),"")</f>
        <v>408</v>
      </c>
      <c r="P311" s="33">
        <f>IFERROR(VLOOKUP(B311,'[1]1-BASE'!D$1:CB$65536,21,0),"")</f>
        <v>51</v>
      </c>
      <c r="Q311" s="34">
        <f>IFERROR(VLOOKUP(B311,'[1]1-BASE'!D$1:DA$65536,22,0),"")</f>
        <v>0</v>
      </c>
      <c r="R311" s="34">
        <f>IFERROR(VLOOKUP(B311,'[1]1-BASE'!D$1:DA$65536,23,0),"")</f>
        <v>0</v>
      </c>
      <c r="S311" s="34">
        <f>IFERROR(VLOOKUP(B311,'[1]1-BASE'!D$1:DA$65536,24,0),"")</f>
        <v>0</v>
      </c>
      <c r="T311" s="34">
        <f>IFERROR(VLOOKUP(B311,'[1]1-BASE'!D$1:DA$65536,25,0),"")</f>
        <v>0</v>
      </c>
      <c r="U311" s="34">
        <f>IFERROR(VLOOKUP(B311,'[1]1-BASE'!D$1:DA$65536,26,0),"")</f>
        <v>0</v>
      </c>
      <c r="V311" s="34">
        <f>IFERROR(VLOOKUP(B311,'[1]1-BASE'!D$1:DA$65536,27,0),"")</f>
        <v>0</v>
      </c>
      <c r="W311" s="34">
        <f>IFERROR(VLOOKUP(B311,'[1]1-BASE'!D$1:DA$65536,28,0),"")</f>
        <v>0</v>
      </c>
      <c r="X311" s="34">
        <f>IFERROR(VLOOKUP(B311,'[1]1-BASE'!D$1:DA$65536,29,0),"")</f>
        <v>0</v>
      </c>
      <c r="Y311" s="34">
        <f>IFERROR(VLOOKUP(B311,'[1]1-BASE'!D$1:DA$65536,30,0),"")</f>
        <v>0</v>
      </c>
      <c r="Z311" s="34">
        <f>IFERROR(VLOOKUP(B311,'[1]1-BASE'!D$1:DA$65536,31,0),"")</f>
        <v>0</v>
      </c>
      <c r="AA311" s="34">
        <f>IFERROR(VLOOKUP(B311,'[1]1-BASE'!D$1:DA$65536,32,0),"")</f>
        <v>0</v>
      </c>
      <c r="AB311" s="34">
        <f>IFERROR(VLOOKUP(B311,'[1]1-BASE'!D$1:DA$65536,33,0),"")</f>
        <v>0</v>
      </c>
      <c r="AC311" s="34">
        <f>IFERROR(VLOOKUP(B311,'[1]1-BASE'!D$1:DA$65536,34,0),"")</f>
        <v>0</v>
      </c>
      <c r="AD311" s="34">
        <f>IFERROR(VLOOKUP(B311,'[1]1-BASE'!D$1:DA$65536,35,0),"")</f>
        <v>0</v>
      </c>
      <c r="AE311" s="34">
        <f>IFERROR(VLOOKUP(B311,'[1]1-BASE'!D$1:DA$65536,36,0),"")</f>
        <v>0</v>
      </c>
      <c r="AF311" s="34">
        <f>IFERROR(VLOOKUP(B311,'[1]1-BASE'!D$1:DA$65536,37,0),"")</f>
        <v>0</v>
      </c>
      <c r="AG311" s="34">
        <f>IFERROR(VLOOKUP(B311,'[1]1-BASE'!D$1:DA$65536,38,0),"")</f>
        <v>0</v>
      </c>
      <c r="AH311" s="34">
        <f>IFERROR(VLOOKUP(B311,'[1]1-BASE'!D$1:DA$65536,39,0),"")</f>
        <v>0</v>
      </c>
      <c r="AI311" s="34">
        <f>IFERROR(VLOOKUP(B311,'[1]1-BASE'!D$1:DA$65536,40,0),"")</f>
        <v>0</v>
      </c>
      <c r="AJ311" s="34">
        <f>IFERROR(VLOOKUP(B311,'[1]1-BASE'!D$1:DA$65536,41,0),"")</f>
        <v>0</v>
      </c>
      <c r="AK311" s="34">
        <f>IFERROR(VLOOKUP(B311,'[1]1-BASE'!D$1:DA$65536,42,0),"")</f>
        <v>0</v>
      </c>
      <c r="AL311" s="34">
        <f>IFERROR(VLOOKUP(B311,'[1]1-BASE'!D$1:DA$65536,43,0),"")</f>
        <v>0</v>
      </c>
      <c r="AM311" s="34">
        <f>IFERROR(VLOOKUP(B311,'[1]1-BASE'!D$1:DA$65536,44,0),"")</f>
        <v>0</v>
      </c>
      <c r="AN311" s="34">
        <f>IFERROR(VLOOKUP(B311,'[1]1-BASE'!D$1:DA$65536,45,0),"")</f>
        <v>0</v>
      </c>
      <c r="AO311" s="34">
        <f>IFERROR(VLOOKUP(B311,'[1]1-BASE'!D$1:DA$65536,46,0),"")</f>
        <v>0</v>
      </c>
      <c r="AP311" s="34">
        <f>IFERROR(VLOOKUP(B311,'[1]1-BASE'!D$1:DA$65536,47,0),"")</f>
        <v>0</v>
      </c>
      <c r="AQ311" s="34">
        <f>IFERROR(VLOOKUP(B311,'[1]1-BASE'!D$1:DA$65536,48,0),"")</f>
        <v>0</v>
      </c>
      <c r="AR311" s="34">
        <f>IFERROR(VLOOKUP(B311,'[1]1-BASE'!D$1:DA$65536,49,0),"")</f>
        <v>0</v>
      </c>
      <c r="AS311" s="34">
        <f>IFERROR(VLOOKUP(B311,'[1]1-BASE'!D$1:DA$65536,50,0),"")</f>
        <v>0</v>
      </c>
      <c r="AT311" s="34">
        <f>IFERROR(VLOOKUP(B311,'[1]1-BASE'!D$1:DA$65536,51,0),"")</f>
        <v>0</v>
      </c>
      <c r="AU311" s="34">
        <f>IFERROR(VLOOKUP(B311,'[1]1-BASE'!D$1:DA$65536,52,0),"")</f>
        <v>0</v>
      </c>
      <c r="AV311" s="34">
        <f>IFERROR(VLOOKUP(B311,'[1]1-BASE'!D$1:DA$65536,53,0),"")</f>
        <v>0</v>
      </c>
      <c r="AW311" s="34">
        <f>IFERROR(VLOOKUP(B311,'[1]1-BASE'!D$1:DA$65536,54,0),"")</f>
        <v>0</v>
      </c>
      <c r="AX311" s="34">
        <f>IFERROR(VLOOKUP(B311,'[1]1-BASE'!D$1:DA$65536,55,0),"")</f>
        <v>0</v>
      </c>
      <c r="AY311" s="34">
        <f>IFERROR(VLOOKUP(B311,'[1]1-BASE'!D$1:DA$65536,87,0),"")</f>
        <v>0</v>
      </c>
      <c r="AZ311" s="34">
        <f>IFERROR(VLOOKUP(B311,'[1]1-BASE'!D$1:DA$65536,86,0),"")</f>
        <v>0</v>
      </c>
      <c r="BA311" s="34">
        <f>IFERROR(VLOOKUP(B311,'[1]1-BASE'!D$1:DA$65536,76,0),"")</f>
        <v>0</v>
      </c>
      <c r="BB311" s="34">
        <f>IFERROR(VLOOKUP(B311,'[1]1-BASE'!D$1:DA$65536,77,0),"")</f>
        <v>0</v>
      </c>
      <c r="BC311" s="34">
        <f>IFERROR(VLOOKUP(B311,'[1]1-BASE'!D$1:DA$65536,78,0),"")</f>
        <v>0</v>
      </c>
      <c r="BD311" s="34">
        <f>IFERROR(VLOOKUP(B311,'[1]1-BASE'!D$1:DA$65536,79,0),"")</f>
        <v>0</v>
      </c>
      <c r="BE311" s="34">
        <f>IFERROR(VLOOKUP(B311,'[1]1-BASE'!D$1:DA$65536,80,0),"")</f>
        <v>0</v>
      </c>
      <c r="BF311" s="34">
        <f>IFERROR(VLOOKUP(B311,'[1]1-BASE'!D$1:DA$65536,83,0),"")</f>
        <v>0</v>
      </c>
      <c r="BG311" s="34">
        <f>IFERROR(VLOOKUP(B311,'[1]1-BASE'!D$1:DA$65536,84,0),"")</f>
        <v>0</v>
      </c>
      <c r="BH311" s="34">
        <f>IFERROR(VLOOKUP(B311,'[1]1-BASE'!D$1:DA$65536,81,0),"")</f>
        <v>0</v>
      </c>
      <c r="BI311" s="34">
        <f>IFERROR(VLOOKUP(B311,'[1]1-BASE'!D$1:DA$65536,85,0),"")</f>
        <v>0</v>
      </c>
      <c r="BJ311" s="34">
        <f>IFERROR(VLOOKUP(B311,'[1]1-BASE'!D$1:DA$65536,56,0),"")</f>
        <v>0</v>
      </c>
      <c r="BK311" s="34">
        <f>IFERROR(VLOOKUP(B311,'[1]1-BASE'!D$1:DA$65536,58,0),"")</f>
        <v>0</v>
      </c>
      <c r="BL311" s="34">
        <f>IFERROR(VLOOKUP(B311,'[1]1-BASE'!D$1:DA$65536,59,0),"")</f>
        <v>0</v>
      </c>
      <c r="BM311" s="34">
        <f>IFERROR(VLOOKUP(B311,'[1]1-BASE'!D$1:DA$65536,61,0),"")</f>
        <v>0</v>
      </c>
      <c r="BN311" s="34">
        <f>IFERROR(VLOOKUP(B311,'[1]1-BASE'!D$1:DA$65536,63,0),"")</f>
        <v>0</v>
      </c>
      <c r="BO311" s="34">
        <f>IFERROR(VLOOKUP(B311,'[1]1-BASE'!D$1:DA$65536,65,0),"")</f>
        <v>0</v>
      </c>
      <c r="BP311" s="34">
        <f>IFERROR(VLOOKUP(B311,'[1]1-BASE'!D$1:DA$65536,57,0),"")</f>
        <v>0</v>
      </c>
      <c r="BQ311" s="34">
        <f>IFERROR(VLOOKUP(B311,'[1]1-BASE'!D$1:DA$65536,60,0),"")</f>
        <v>0</v>
      </c>
      <c r="BR311" s="34">
        <f>IFERROR(VLOOKUP(B311,'[1]1-BASE'!D$1:DA$65536,62,0),"")</f>
        <v>0</v>
      </c>
      <c r="BS311" s="34">
        <f>IFERROR(VLOOKUP(B311,'[1]1-BASE'!D$1:DA$65536,64,0),"")</f>
        <v>0</v>
      </c>
      <c r="BT311" s="34">
        <f>IFERROR(VLOOKUP(B311,'[1]1-BASE'!D$1:DA$65536,66,0),"")</f>
        <v>0</v>
      </c>
      <c r="BU311" s="34">
        <f>IFERROR(VLOOKUP(B311,'[1]1-BASE'!D$1:DA$65536,67,0),"")</f>
        <v>0</v>
      </c>
      <c r="BV311" s="34">
        <f>IFERROR(VLOOKUP(B311,'[1]1-BASE'!D$1:DA$65536,68,0),"")</f>
        <v>0</v>
      </c>
      <c r="BW311" s="34">
        <f>IFERROR(VLOOKUP(B311,'[1]1-BASE'!D$1:DA$65536,69,0),"")</f>
        <v>0</v>
      </c>
      <c r="BX311" s="34">
        <f>IFERROR(VLOOKUP(B311,'[1]1-BASE'!D$1:DA$65536,70,0),"")</f>
        <v>0</v>
      </c>
      <c r="BY311" s="34">
        <f>IFERROR(VLOOKUP(B311,'[1]1-BASE'!D$1:DA$65536,71,0),"")</f>
        <v>0</v>
      </c>
      <c r="BZ311" s="34">
        <f>IFERROR(VLOOKUP(B311,'[1]1-BASE'!D$1:DA$65536,72,0),"")</f>
        <v>0</v>
      </c>
      <c r="CA311" s="34">
        <f>IFERROR(VLOOKUP(B311,'[1]1-BASE'!D$1:DA$65536,73,0),"")</f>
        <v>0</v>
      </c>
      <c r="CB311" s="34">
        <f>IFERROR(VLOOKUP(B311,'[1]1-BASE'!D$1:DA$65536,74,0),"")</f>
        <v>0</v>
      </c>
      <c r="CC311" s="34">
        <f>IFERROR(VLOOKUP(B311,'[1]1-BASE'!D$1:DA$65536,75,0),"")</f>
        <v>0</v>
      </c>
      <c r="CD311" s="34">
        <f>IFERROR(VLOOKUP(B311,'[1]1-BASE'!D$1:DA$65536,82,0),"")</f>
        <v>51</v>
      </c>
    </row>
    <row r="312" spans="1:82" s="35" customFormat="1" ht="75" customHeight="1">
      <c r="A312" s="27"/>
      <c r="B312" s="28" t="s">
        <v>415</v>
      </c>
      <c r="C312" s="29" t="str">
        <f>IFERROR(VLOOKUP(B312,'[1]1-BASE'!D$1:CB$65536,2,0),"")</f>
        <v>304T0F0</v>
      </c>
      <c r="D312" s="29" t="str">
        <f>IFERROR(VLOOKUP(B312,'[1]1-BASE'!D$1:CB$65536,3,0),"")</f>
        <v>QUIMY</v>
      </c>
      <c r="E312" s="29" t="str">
        <f>IFERROR(VLOOKUP(B312,'[1]1-BASE'!D$1:CB$65536,4,0),"")</f>
        <v>904</v>
      </c>
      <c r="F312" s="29" t="str">
        <f>IFERROR(VLOOKUP(B312,'[1]1-BASE'!D$1:CB$65536,5,0),"")</f>
        <v>BLUE NAVY/DETAILS</v>
      </c>
      <c r="G312" s="27" t="str">
        <f>IFERROR(VLOOKUP(B312,'[1]1-BASE'!D$1:CB$65536,15,0),"")</f>
        <v>HIVER 2019</v>
      </c>
      <c r="H312" s="27" t="str">
        <f>IFERROR(VLOOKUP(B312,'[1]1-BASE'!D$1:CB$65536,17,0),"")</f>
        <v>GIRL</v>
      </c>
      <c r="I312" s="30">
        <f>IFERROR(VLOOKUP(B312,'[1]1-BASE'!D$1:CB$65536,7,0),"")</f>
        <v>0</v>
      </c>
      <c r="J312" s="31">
        <f t="shared" si="10"/>
        <v>0</v>
      </c>
      <c r="K312" s="30">
        <f>IFERROR(VLOOKUP(B312,'[1]1-BASE'!D$1:CB$65536,8,0),"")</f>
        <v>40</v>
      </c>
      <c r="L312" s="31">
        <f t="shared" si="11"/>
        <v>20</v>
      </c>
      <c r="M312" s="29" t="str">
        <f>IFERROR(VLOOKUP(B312,'[1]1-BASE'!D$1:CB$65536,18,0),"")</f>
        <v>(vide)</v>
      </c>
      <c r="N312" s="32" t="str">
        <f>IFERROR(VLOOKUP(B312,'[1]1-BASE'!D$1:CB$65536,19,0),"")</f>
        <v>PCS</v>
      </c>
      <c r="O312" s="32">
        <f>IFERROR(VLOOKUP(B312,'[1]1-BASE'!D$1:CB$65536,20,0),"")</f>
        <v>6</v>
      </c>
      <c r="P312" s="33">
        <f>IFERROR(VLOOKUP(B312,'[1]1-BASE'!D$1:CB$65536,21,0),"")</f>
        <v>6</v>
      </c>
      <c r="Q312" s="34">
        <f>IFERROR(VLOOKUP(B312,'[1]1-BASE'!D$1:DA$65536,22,0),"")</f>
        <v>0</v>
      </c>
      <c r="R312" s="34">
        <f>IFERROR(VLOOKUP(B312,'[1]1-BASE'!D$1:DA$65536,23,0),"")</f>
        <v>0</v>
      </c>
      <c r="S312" s="34">
        <f>IFERROR(VLOOKUP(B312,'[1]1-BASE'!D$1:DA$65536,24,0),"")</f>
        <v>0</v>
      </c>
      <c r="T312" s="34">
        <f>IFERROR(VLOOKUP(B312,'[1]1-BASE'!D$1:DA$65536,25,0),"")</f>
        <v>0</v>
      </c>
      <c r="U312" s="34">
        <f>IFERROR(VLOOKUP(B312,'[1]1-BASE'!D$1:DA$65536,26,0),"")</f>
        <v>0</v>
      </c>
      <c r="V312" s="34">
        <f>IFERROR(VLOOKUP(B312,'[1]1-BASE'!D$1:DA$65536,27,0),"")</f>
        <v>0</v>
      </c>
      <c r="W312" s="34">
        <f>IFERROR(VLOOKUP(B312,'[1]1-BASE'!D$1:DA$65536,28,0),"")</f>
        <v>0</v>
      </c>
      <c r="X312" s="34">
        <f>IFERROR(VLOOKUP(B312,'[1]1-BASE'!D$1:DA$65536,29,0),"")</f>
        <v>0</v>
      </c>
      <c r="Y312" s="34">
        <f>IFERROR(VLOOKUP(B312,'[1]1-BASE'!D$1:DA$65536,30,0),"")</f>
        <v>0</v>
      </c>
      <c r="Z312" s="34">
        <f>IFERROR(VLOOKUP(B312,'[1]1-BASE'!D$1:DA$65536,31,0),"")</f>
        <v>0</v>
      </c>
      <c r="AA312" s="34">
        <f>IFERROR(VLOOKUP(B312,'[1]1-BASE'!D$1:DA$65536,32,0),"")</f>
        <v>0</v>
      </c>
      <c r="AB312" s="34">
        <f>IFERROR(VLOOKUP(B312,'[1]1-BASE'!D$1:DA$65536,33,0),"")</f>
        <v>0</v>
      </c>
      <c r="AC312" s="34">
        <f>IFERROR(VLOOKUP(B312,'[1]1-BASE'!D$1:DA$65536,34,0),"")</f>
        <v>0</v>
      </c>
      <c r="AD312" s="34">
        <f>IFERROR(VLOOKUP(B312,'[1]1-BASE'!D$1:DA$65536,35,0),"")</f>
        <v>0</v>
      </c>
      <c r="AE312" s="34">
        <f>IFERROR(VLOOKUP(B312,'[1]1-BASE'!D$1:DA$65536,36,0),"")</f>
        <v>0</v>
      </c>
      <c r="AF312" s="34">
        <f>IFERROR(VLOOKUP(B312,'[1]1-BASE'!D$1:DA$65536,37,0),"")</f>
        <v>0</v>
      </c>
      <c r="AG312" s="34">
        <f>IFERROR(VLOOKUP(B312,'[1]1-BASE'!D$1:DA$65536,38,0),"")</f>
        <v>0</v>
      </c>
      <c r="AH312" s="34">
        <f>IFERROR(VLOOKUP(B312,'[1]1-BASE'!D$1:DA$65536,39,0),"")</f>
        <v>0</v>
      </c>
      <c r="AI312" s="34">
        <f>IFERROR(VLOOKUP(B312,'[1]1-BASE'!D$1:DA$65536,40,0),"")</f>
        <v>0</v>
      </c>
      <c r="AJ312" s="34">
        <f>IFERROR(VLOOKUP(B312,'[1]1-BASE'!D$1:DA$65536,41,0),"")</f>
        <v>0</v>
      </c>
      <c r="AK312" s="34">
        <f>IFERROR(VLOOKUP(B312,'[1]1-BASE'!D$1:DA$65536,42,0),"")</f>
        <v>0</v>
      </c>
      <c r="AL312" s="34">
        <f>IFERROR(VLOOKUP(B312,'[1]1-BASE'!D$1:DA$65536,43,0),"")</f>
        <v>0</v>
      </c>
      <c r="AM312" s="34">
        <f>IFERROR(VLOOKUP(B312,'[1]1-BASE'!D$1:DA$65536,44,0),"")</f>
        <v>0</v>
      </c>
      <c r="AN312" s="34">
        <f>IFERROR(VLOOKUP(B312,'[1]1-BASE'!D$1:DA$65536,45,0),"")</f>
        <v>0</v>
      </c>
      <c r="AO312" s="34">
        <f>IFERROR(VLOOKUP(B312,'[1]1-BASE'!D$1:DA$65536,46,0),"")</f>
        <v>0</v>
      </c>
      <c r="AP312" s="34">
        <f>IFERROR(VLOOKUP(B312,'[1]1-BASE'!D$1:DA$65536,47,0),"")</f>
        <v>0</v>
      </c>
      <c r="AQ312" s="34">
        <f>IFERROR(VLOOKUP(B312,'[1]1-BASE'!D$1:DA$65536,48,0),"")</f>
        <v>0</v>
      </c>
      <c r="AR312" s="34">
        <f>IFERROR(VLOOKUP(B312,'[1]1-BASE'!D$1:DA$65536,49,0),"")</f>
        <v>0</v>
      </c>
      <c r="AS312" s="34">
        <f>IFERROR(VLOOKUP(B312,'[1]1-BASE'!D$1:DA$65536,50,0),"")</f>
        <v>0</v>
      </c>
      <c r="AT312" s="34">
        <f>IFERROR(VLOOKUP(B312,'[1]1-BASE'!D$1:DA$65536,51,0),"")</f>
        <v>0</v>
      </c>
      <c r="AU312" s="34">
        <f>IFERROR(VLOOKUP(B312,'[1]1-BASE'!D$1:DA$65536,52,0),"")</f>
        <v>0</v>
      </c>
      <c r="AV312" s="34">
        <f>IFERROR(VLOOKUP(B312,'[1]1-BASE'!D$1:DA$65536,53,0),"")</f>
        <v>0</v>
      </c>
      <c r="AW312" s="34">
        <f>IFERROR(VLOOKUP(B312,'[1]1-BASE'!D$1:DA$65536,54,0),"")</f>
        <v>0</v>
      </c>
      <c r="AX312" s="34">
        <f>IFERROR(VLOOKUP(B312,'[1]1-BASE'!D$1:DA$65536,55,0),"")</f>
        <v>0</v>
      </c>
      <c r="AY312" s="34">
        <f>IFERROR(VLOOKUP(B312,'[1]1-BASE'!D$1:DA$65536,87,0),"")</f>
        <v>0</v>
      </c>
      <c r="AZ312" s="34">
        <f>IFERROR(VLOOKUP(B312,'[1]1-BASE'!D$1:DA$65536,86,0),"")</f>
        <v>0</v>
      </c>
      <c r="BA312" s="34">
        <f>IFERROR(VLOOKUP(B312,'[1]1-BASE'!D$1:DA$65536,76,0),"")</f>
        <v>0</v>
      </c>
      <c r="BB312" s="34">
        <f>IFERROR(VLOOKUP(B312,'[1]1-BASE'!D$1:DA$65536,77,0),"")</f>
        <v>0</v>
      </c>
      <c r="BC312" s="34">
        <f>IFERROR(VLOOKUP(B312,'[1]1-BASE'!D$1:DA$65536,78,0),"")</f>
        <v>0</v>
      </c>
      <c r="BD312" s="34">
        <f>IFERROR(VLOOKUP(B312,'[1]1-BASE'!D$1:DA$65536,79,0),"")</f>
        <v>0</v>
      </c>
      <c r="BE312" s="34">
        <f>IFERROR(VLOOKUP(B312,'[1]1-BASE'!D$1:DA$65536,80,0),"")</f>
        <v>0</v>
      </c>
      <c r="BF312" s="34">
        <f>IFERROR(VLOOKUP(B312,'[1]1-BASE'!D$1:DA$65536,83,0),"")</f>
        <v>0</v>
      </c>
      <c r="BG312" s="34">
        <f>IFERROR(VLOOKUP(B312,'[1]1-BASE'!D$1:DA$65536,84,0),"")</f>
        <v>0</v>
      </c>
      <c r="BH312" s="34">
        <f>IFERROR(VLOOKUP(B312,'[1]1-BASE'!D$1:DA$65536,81,0),"")</f>
        <v>0</v>
      </c>
      <c r="BI312" s="34">
        <f>IFERROR(VLOOKUP(B312,'[1]1-BASE'!D$1:DA$65536,85,0),"")</f>
        <v>0</v>
      </c>
      <c r="BJ312" s="34">
        <f>IFERROR(VLOOKUP(B312,'[1]1-BASE'!D$1:DA$65536,56,0),"")</f>
        <v>1</v>
      </c>
      <c r="BK312" s="34">
        <f>IFERROR(VLOOKUP(B312,'[1]1-BASE'!D$1:DA$65536,58,0),"")</f>
        <v>0</v>
      </c>
      <c r="BL312" s="34">
        <f>IFERROR(VLOOKUP(B312,'[1]1-BASE'!D$1:DA$65536,59,0),"")</f>
        <v>2</v>
      </c>
      <c r="BM312" s="34">
        <f>IFERROR(VLOOKUP(B312,'[1]1-BASE'!D$1:DA$65536,61,0),"")</f>
        <v>2</v>
      </c>
      <c r="BN312" s="34">
        <f>IFERROR(VLOOKUP(B312,'[1]1-BASE'!D$1:DA$65536,63,0),"")</f>
        <v>0</v>
      </c>
      <c r="BO312" s="34">
        <f>IFERROR(VLOOKUP(B312,'[1]1-BASE'!D$1:DA$65536,65,0),"")</f>
        <v>1</v>
      </c>
      <c r="BP312" s="34">
        <f>IFERROR(VLOOKUP(B312,'[1]1-BASE'!D$1:DA$65536,57,0),"")</f>
        <v>0</v>
      </c>
      <c r="BQ312" s="34">
        <f>IFERROR(VLOOKUP(B312,'[1]1-BASE'!D$1:DA$65536,60,0),"")</f>
        <v>0</v>
      </c>
      <c r="BR312" s="34">
        <f>IFERROR(VLOOKUP(B312,'[1]1-BASE'!D$1:DA$65536,62,0),"")</f>
        <v>0</v>
      </c>
      <c r="BS312" s="34">
        <f>IFERROR(VLOOKUP(B312,'[1]1-BASE'!D$1:DA$65536,64,0),"")</f>
        <v>0</v>
      </c>
      <c r="BT312" s="34">
        <f>IFERROR(VLOOKUP(B312,'[1]1-BASE'!D$1:DA$65536,66,0),"")</f>
        <v>0</v>
      </c>
      <c r="BU312" s="34">
        <f>IFERROR(VLOOKUP(B312,'[1]1-BASE'!D$1:DA$65536,67,0),"")</f>
        <v>0</v>
      </c>
      <c r="BV312" s="34">
        <f>IFERROR(VLOOKUP(B312,'[1]1-BASE'!D$1:DA$65536,68,0),"")</f>
        <v>0</v>
      </c>
      <c r="BW312" s="34">
        <f>IFERROR(VLOOKUP(B312,'[1]1-BASE'!D$1:DA$65536,69,0),"")</f>
        <v>0</v>
      </c>
      <c r="BX312" s="34">
        <f>IFERROR(VLOOKUP(B312,'[1]1-BASE'!D$1:DA$65536,70,0),"")</f>
        <v>0</v>
      </c>
      <c r="BY312" s="34">
        <f>IFERROR(VLOOKUP(B312,'[1]1-BASE'!D$1:DA$65536,71,0),"")</f>
        <v>0</v>
      </c>
      <c r="BZ312" s="34">
        <f>IFERROR(VLOOKUP(B312,'[1]1-BASE'!D$1:DA$65536,72,0),"")</f>
        <v>0</v>
      </c>
      <c r="CA312" s="34">
        <f>IFERROR(VLOOKUP(B312,'[1]1-BASE'!D$1:DA$65536,73,0),"")</f>
        <v>0</v>
      </c>
      <c r="CB312" s="34">
        <f>IFERROR(VLOOKUP(B312,'[1]1-BASE'!D$1:DA$65536,74,0),"")</f>
        <v>0</v>
      </c>
      <c r="CC312" s="34">
        <f>IFERROR(VLOOKUP(B312,'[1]1-BASE'!D$1:DA$65536,75,0),"")</f>
        <v>0</v>
      </c>
      <c r="CD312" s="34">
        <f>IFERROR(VLOOKUP(B312,'[1]1-BASE'!D$1:DA$65536,82,0),"")</f>
        <v>0</v>
      </c>
    </row>
    <row r="313" spans="1:82" s="35" customFormat="1" ht="75" customHeight="1">
      <c r="A313" s="27"/>
      <c r="B313" s="28" t="s">
        <v>416</v>
      </c>
      <c r="C313" s="29" t="str">
        <f>IFERROR(VLOOKUP(B313,'[1]1-BASE'!D$1:CB$65536,2,0),"")</f>
        <v>304T0G0</v>
      </c>
      <c r="D313" s="29" t="str">
        <f>IFERROR(VLOOKUP(B313,'[1]1-BASE'!D$1:CB$65536,3,0),"")</f>
        <v>BACHI</v>
      </c>
      <c r="E313" s="29" t="str">
        <f>IFERROR(VLOOKUP(B313,'[1]1-BASE'!D$1:CB$65536,4,0),"")</f>
        <v>902</v>
      </c>
      <c r="F313" s="29" t="str">
        <f>IFERROR(VLOOKUP(B313,'[1]1-BASE'!D$1:CB$65536,5,0),"")</f>
        <v>BLUE NAVY</v>
      </c>
      <c r="G313" s="27" t="str">
        <f>IFERROR(VLOOKUP(B313,'[1]1-BASE'!D$1:CB$65536,15,0),"")</f>
        <v>HIVER 2019</v>
      </c>
      <c r="H313" s="27" t="str">
        <f>IFERROR(VLOOKUP(B313,'[1]1-BASE'!D$1:CB$65536,17,0),"")</f>
        <v>BOY</v>
      </c>
      <c r="I313" s="30">
        <f>IFERROR(VLOOKUP(B313,'[1]1-BASE'!D$1:CB$65536,7,0),"")</f>
        <v>0</v>
      </c>
      <c r="J313" s="31">
        <f t="shared" si="10"/>
        <v>0</v>
      </c>
      <c r="K313" s="30">
        <f>IFERROR(VLOOKUP(B313,'[1]1-BASE'!D$1:CB$65536,8,0),"")</f>
        <v>16</v>
      </c>
      <c r="L313" s="31">
        <f t="shared" si="11"/>
        <v>8</v>
      </c>
      <c r="M313" s="29" t="str">
        <f>IFERROR(VLOOKUP(B313,'[1]1-BASE'!D$1:CB$65536,18,0),"")</f>
        <v>(vide)</v>
      </c>
      <c r="N313" s="32" t="str">
        <f>IFERROR(VLOOKUP(B313,'[1]1-BASE'!D$1:CB$65536,19,0),"")</f>
        <v>PCS</v>
      </c>
      <c r="O313" s="32">
        <f>IFERROR(VLOOKUP(B313,'[1]1-BASE'!D$1:CB$65536,20,0),"")</f>
        <v>5</v>
      </c>
      <c r="P313" s="33">
        <f>IFERROR(VLOOKUP(B313,'[1]1-BASE'!D$1:CB$65536,21,0),"")</f>
        <v>5</v>
      </c>
      <c r="Q313" s="34">
        <f>IFERROR(VLOOKUP(B313,'[1]1-BASE'!D$1:DA$65536,22,0),"")</f>
        <v>0</v>
      </c>
      <c r="R313" s="34">
        <f>IFERROR(VLOOKUP(B313,'[1]1-BASE'!D$1:DA$65536,23,0),"")</f>
        <v>0</v>
      </c>
      <c r="S313" s="34">
        <f>IFERROR(VLOOKUP(B313,'[1]1-BASE'!D$1:DA$65536,24,0),"")</f>
        <v>0</v>
      </c>
      <c r="T313" s="34">
        <f>IFERROR(VLOOKUP(B313,'[1]1-BASE'!D$1:DA$65536,25,0),"")</f>
        <v>0</v>
      </c>
      <c r="U313" s="34">
        <f>IFERROR(VLOOKUP(B313,'[1]1-BASE'!D$1:DA$65536,26,0),"")</f>
        <v>0</v>
      </c>
      <c r="V313" s="34">
        <f>IFERROR(VLOOKUP(B313,'[1]1-BASE'!D$1:DA$65536,27,0),"")</f>
        <v>0</v>
      </c>
      <c r="W313" s="34">
        <f>IFERROR(VLOOKUP(B313,'[1]1-BASE'!D$1:DA$65536,28,0),"")</f>
        <v>0</v>
      </c>
      <c r="X313" s="34">
        <f>IFERROR(VLOOKUP(B313,'[1]1-BASE'!D$1:DA$65536,29,0),"")</f>
        <v>0</v>
      </c>
      <c r="Y313" s="34">
        <f>IFERROR(VLOOKUP(B313,'[1]1-BASE'!D$1:DA$65536,30,0),"")</f>
        <v>0</v>
      </c>
      <c r="Z313" s="34">
        <f>IFERROR(VLOOKUP(B313,'[1]1-BASE'!D$1:DA$65536,31,0),"")</f>
        <v>0</v>
      </c>
      <c r="AA313" s="34">
        <f>IFERROR(VLOOKUP(B313,'[1]1-BASE'!D$1:DA$65536,32,0),"")</f>
        <v>0</v>
      </c>
      <c r="AB313" s="34">
        <f>IFERROR(VLOOKUP(B313,'[1]1-BASE'!D$1:DA$65536,33,0),"")</f>
        <v>0</v>
      </c>
      <c r="AC313" s="34">
        <f>IFERROR(VLOOKUP(B313,'[1]1-BASE'!D$1:DA$65536,34,0),"")</f>
        <v>0</v>
      </c>
      <c r="AD313" s="34">
        <f>IFERROR(VLOOKUP(B313,'[1]1-BASE'!D$1:DA$65536,35,0),"")</f>
        <v>0</v>
      </c>
      <c r="AE313" s="34">
        <f>IFERROR(VLOOKUP(B313,'[1]1-BASE'!D$1:DA$65536,36,0),"")</f>
        <v>0</v>
      </c>
      <c r="AF313" s="34">
        <f>IFERROR(VLOOKUP(B313,'[1]1-BASE'!D$1:DA$65536,37,0),"")</f>
        <v>0</v>
      </c>
      <c r="AG313" s="34">
        <f>IFERROR(VLOOKUP(B313,'[1]1-BASE'!D$1:DA$65536,38,0),"")</f>
        <v>0</v>
      </c>
      <c r="AH313" s="34">
        <f>IFERROR(VLOOKUP(B313,'[1]1-BASE'!D$1:DA$65536,39,0),"")</f>
        <v>0</v>
      </c>
      <c r="AI313" s="34">
        <f>IFERROR(VLOOKUP(B313,'[1]1-BASE'!D$1:DA$65536,40,0),"")</f>
        <v>0</v>
      </c>
      <c r="AJ313" s="34">
        <f>IFERROR(VLOOKUP(B313,'[1]1-BASE'!D$1:DA$65536,41,0),"")</f>
        <v>0</v>
      </c>
      <c r="AK313" s="34">
        <f>IFERROR(VLOOKUP(B313,'[1]1-BASE'!D$1:DA$65536,42,0),"")</f>
        <v>0</v>
      </c>
      <c r="AL313" s="34">
        <f>IFERROR(VLOOKUP(B313,'[1]1-BASE'!D$1:DA$65536,43,0),"")</f>
        <v>0</v>
      </c>
      <c r="AM313" s="34">
        <f>IFERROR(VLOOKUP(B313,'[1]1-BASE'!D$1:DA$65536,44,0),"")</f>
        <v>0</v>
      </c>
      <c r="AN313" s="34">
        <f>IFERROR(VLOOKUP(B313,'[1]1-BASE'!D$1:DA$65536,45,0),"")</f>
        <v>0</v>
      </c>
      <c r="AO313" s="34">
        <f>IFERROR(VLOOKUP(B313,'[1]1-BASE'!D$1:DA$65536,46,0),"")</f>
        <v>0</v>
      </c>
      <c r="AP313" s="34">
        <f>IFERROR(VLOOKUP(B313,'[1]1-BASE'!D$1:DA$65536,47,0),"")</f>
        <v>0</v>
      </c>
      <c r="AQ313" s="34">
        <f>IFERROR(VLOOKUP(B313,'[1]1-BASE'!D$1:DA$65536,48,0),"")</f>
        <v>0</v>
      </c>
      <c r="AR313" s="34">
        <f>IFERROR(VLOOKUP(B313,'[1]1-BASE'!D$1:DA$65536,49,0),"")</f>
        <v>0</v>
      </c>
      <c r="AS313" s="34">
        <f>IFERROR(VLOOKUP(B313,'[1]1-BASE'!D$1:DA$65536,50,0),"")</f>
        <v>0</v>
      </c>
      <c r="AT313" s="34">
        <f>IFERROR(VLOOKUP(B313,'[1]1-BASE'!D$1:DA$65536,51,0),"")</f>
        <v>0</v>
      </c>
      <c r="AU313" s="34">
        <f>IFERROR(VLOOKUP(B313,'[1]1-BASE'!D$1:DA$65536,52,0),"")</f>
        <v>0</v>
      </c>
      <c r="AV313" s="34">
        <f>IFERROR(VLOOKUP(B313,'[1]1-BASE'!D$1:DA$65536,53,0),"")</f>
        <v>0</v>
      </c>
      <c r="AW313" s="34">
        <f>IFERROR(VLOOKUP(B313,'[1]1-BASE'!D$1:DA$65536,54,0),"")</f>
        <v>0</v>
      </c>
      <c r="AX313" s="34">
        <f>IFERROR(VLOOKUP(B313,'[1]1-BASE'!D$1:DA$65536,55,0),"")</f>
        <v>0</v>
      </c>
      <c r="AY313" s="34">
        <f>IFERROR(VLOOKUP(B313,'[1]1-BASE'!D$1:DA$65536,87,0),"")</f>
        <v>0</v>
      </c>
      <c r="AZ313" s="34">
        <f>IFERROR(VLOOKUP(B313,'[1]1-BASE'!D$1:DA$65536,86,0),"")</f>
        <v>0</v>
      </c>
      <c r="BA313" s="34">
        <f>IFERROR(VLOOKUP(B313,'[1]1-BASE'!D$1:DA$65536,76,0),"")</f>
        <v>0</v>
      </c>
      <c r="BB313" s="34">
        <f>IFERROR(VLOOKUP(B313,'[1]1-BASE'!D$1:DA$65536,77,0),"")</f>
        <v>0</v>
      </c>
      <c r="BC313" s="34">
        <f>IFERROR(VLOOKUP(B313,'[1]1-BASE'!D$1:DA$65536,78,0),"")</f>
        <v>0</v>
      </c>
      <c r="BD313" s="34">
        <f>IFERROR(VLOOKUP(B313,'[1]1-BASE'!D$1:DA$65536,79,0),"")</f>
        <v>0</v>
      </c>
      <c r="BE313" s="34">
        <f>IFERROR(VLOOKUP(B313,'[1]1-BASE'!D$1:DA$65536,80,0),"")</f>
        <v>0</v>
      </c>
      <c r="BF313" s="34">
        <f>IFERROR(VLOOKUP(B313,'[1]1-BASE'!D$1:DA$65536,83,0),"")</f>
        <v>0</v>
      </c>
      <c r="BG313" s="34">
        <f>IFERROR(VLOOKUP(B313,'[1]1-BASE'!D$1:DA$65536,84,0),"")</f>
        <v>0</v>
      </c>
      <c r="BH313" s="34">
        <f>IFERROR(VLOOKUP(B313,'[1]1-BASE'!D$1:DA$65536,81,0),"")</f>
        <v>0</v>
      </c>
      <c r="BI313" s="34">
        <f>IFERROR(VLOOKUP(B313,'[1]1-BASE'!D$1:DA$65536,85,0),"")</f>
        <v>0</v>
      </c>
      <c r="BJ313" s="34">
        <f>IFERROR(VLOOKUP(B313,'[1]1-BASE'!D$1:DA$65536,56,0),"")</f>
        <v>1</v>
      </c>
      <c r="BK313" s="34">
        <f>IFERROR(VLOOKUP(B313,'[1]1-BASE'!D$1:DA$65536,58,0),"")</f>
        <v>1</v>
      </c>
      <c r="BL313" s="34">
        <f>IFERROR(VLOOKUP(B313,'[1]1-BASE'!D$1:DA$65536,59,0),"")</f>
        <v>2</v>
      </c>
      <c r="BM313" s="34">
        <f>IFERROR(VLOOKUP(B313,'[1]1-BASE'!D$1:DA$65536,61,0),"")</f>
        <v>1</v>
      </c>
      <c r="BN313" s="34">
        <f>IFERROR(VLOOKUP(B313,'[1]1-BASE'!D$1:DA$65536,63,0),"")</f>
        <v>0</v>
      </c>
      <c r="BO313" s="34">
        <f>IFERROR(VLOOKUP(B313,'[1]1-BASE'!D$1:DA$65536,65,0),"")</f>
        <v>0</v>
      </c>
      <c r="BP313" s="34">
        <f>IFERROR(VLOOKUP(B313,'[1]1-BASE'!D$1:DA$65536,57,0),"")</f>
        <v>0</v>
      </c>
      <c r="BQ313" s="34">
        <f>IFERROR(VLOOKUP(B313,'[1]1-BASE'!D$1:DA$65536,60,0),"")</f>
        <v>0</v>
      </c>
      <c r="BR313" s="34">
        <f>IFERROR(VLOOKUP(B313,'[1]1-BASE'!D$1:DA$65536,62,0),"")</f>
        <v>0</v>
      </c>
      <c r="BS313" s="34">
        <f>IFERROR(VLOOKUP(B313,'[1]1-BASE'!D$1:DA$65536,64,0),"")</f>
        <v>0</v>
      </c>
      <c r="BT313" s="34">
        <f>IFERROR(VLOOKUP(B313,'[1]1-BASE'!D$1:DA$65536,66,0),"")</f>
        <v>0</v>
      </c>
      <c r="BU313" s="34">
        <f>IFERROR(VLOOKUP(B313,'[1]1-BASE'!D$1:DA$65536,67,0),"")</f>
        <v>0</v>
      </c>
      <c r="BV313" s="34">
        <f>IFERROR(VLOOKUP(B313,'[1]1-BASE'!D$1:DA$65536,68,0),"")</f>
        <v>0</v>
      </c>
      <c r="BW313" s="34">
        <f>IFERROR(VLOOKUP(B313,'[1]1-BASE'!D$1:DA$65536,69,0),"")</f>
        <v>0</v>
      </c>
      <c r="BX313" s="34">
        <f>IFERROR(VLOOKUP(B313,'[1]1-BASE'!D$1:DA$65536,70,0),"")</f>
        <v>0</v>
      </c>
      <c r="BY313" s="34">
        <f>IFERROR(VLOOKUP(B313,'[1]1-BASE'!D$1:DA$65536,71,0),"")</f>
        <v>0</v>
      </c>
      <c r="BZ313" s="34">
        <f>IFERROR(VLOOKUP(B313,'[1]1-BASE'!D$1:DA$65536,72,0),"")</f>
        <v>0</v>
      </c>
      <c r="CA313" s="34">
        <f>IFERROR(VLOOKUP(B313,'[1]1-BASE'!D$1:DA$65536,73,0),"")</f>
        <v>0</v>
      </c>
      <c r="CB313" s="34">
        <f>IFERROR(VLOOKUP(B313,'[1]1-BASE'!D$1:DA$65536,74,0),"")</f>
        <v>0</v>
      </c>
      <c r="CC313" s="34">
        <f>IFERROR(VLOOKUP(B313,'[1]1-BASE'!D$1:DA$65536,75,0),"")</f>
        <v>0</v>
      </c>
      <c r="CD313" s="34">
        <f>IFERROR(VLOOKUP(B313,'[1]1-BASE'!D$1:DA$65536,82,0),"")</f>
        <v>0</v>
      </c>
    </row>
    <row r="314" spans="1:82" s="35" customFormat="1" ht="75" customHeight="1">
      <c r="A314" s="27"/>
      <c r="B314" s="28" t="s">
        <v>417</v>
      </c>
      <c r="C314" s="29" t="str">
        <f>IFERROR(VLOOKUP(B314,'[1]1-BASE'!D$1:CB$65536,2,0),"")</f>
        <v>304T0G0</v>
      </c>
      <c r="D314" s="29" t="str">
        <f>IFERROR(VLOOKUP(B314,'[1]1-BASE'!D$1:CB$65536,3,0),"")</f>
        <v>BACHI</v>
      </c>
      <c r="E314" s="29" t="str">
        <f>IFERROR(VLOOKUP(B314,'[1]1-BASE'!D$1:CB$65536,4,0),"")</f>
        <v>903</v>
      </c>
      <c r="F314" s="29" t="str">
        <f>IFERROR(VLOOKUP(B314,'[1]1-BASE'!D$1:CB$65536,5,0),"")</f>
        <v>GREY COLD MEL</v>
      </c>
      <c r="G314" s="27" t="str">
        <f>IFERROR(VLOOKUP(B314,'[1]1-BASE'!D$1:CB$65536,15,0),"")</f>
        <v>HIVER 2019</v>
      </c>
      <c r="H314" s="27" t="str">
        <f>IFERROR(VLOOKUP(B314,'[1]1-BASE'!D$1:CB$65536,17,0),"")</f>
        <v>BOY</v>
      </c>
      <c r="I314" s="30">
        <f>IFERROR(VLOOKUP(B314,'[1]1-BASE'!D$1:CB$65536,7,0),"")</f>
        <v>16</v>
      </c>
      <c r="J314" s="31">
        <f t="shared" si="10"/>
        <v>8</v>
      </c>
      <c r="K314" s="30">
        <f>IFERROR(VLOOKUP(B314,'[1]1-BASE'!D$1:CB$65536,8,0),"")</f>
        <v>0</v>
      </c>
      <c r="L314" s="31">
        <f t="shared" si="11"/>
        <v>0</v>
      </c>
      <c r="M314" s="29" t="str">
        <f>IFERROR(VLOOKUP(B314,'[1]1-BASE'!D$1:CB$65536,18,0),"")</f>
        <v>10Y-2|12Y-1|14Y-1|4Y-1|6Y-1|8Y-2</v>
      </c>
      <c r="N314" s="32" t="str">
        <f>IFERROR(VLOOKUP(B314,'[1]1-BASE'!D$1:CB$65536,19,0),"")</f>
        <v>C8K</v>
      </c>
      <c r="O314" s="32">
        <f>IFERROR(VLOOKUP(B314,'[1]1-BASE'!D$1:CB$65536,20,0),"")</f>
        <v>8</v>
      </c>
      <c r="P314" s="33">
        <f>IFERROR(VLOOKUP(B314,'[1]1-BASE'!D$1:CB$65536,21,0),"")</f>
        <v>1</v>
      </c>
      <c r="Q314" s="34">
        <f>IFERROR(VLOOKUP(B314,'[1]1-BASE'!D$1:DA$65536,22,0),"")</f>
        <v>0</v>
      </c>
      <c r="R314" s="34">
        <f>IFERROR(VLOOKUP(B314,'[1]1-BASE'!D$1:DA$65536,23,0),"")</f>
        <v>0</v>
      </c>
      <c r="S314" s="34">
        <f>IFERROR(VLOOKUP(B314,'[1]1-BASE'!D$1:DA$65536,24,0),"")</f>
        <v>0</v>
      </c>
      <c r="T314" s="34">
        <f>IFERROR(VLOOKUP(B314,'[1]1-BASE'!D$1:DA$65536,25,0),"")</f>
        <v>0</v>
      </c>
      <c r="U314" s="34">
        <f>IFERROR(VLOOKUP(B314,'[1]1-BASE'!D$1:DA$65536,26,0),"")</f>
        <v>0</v>
      </c>
      <c r="V314" s="34">
        <f>IFERROR(VLOOKUP(B314,'[1]1-BASE'!D$1:DA$65536,27,0),"")</f>
        <v>0</v>
      </c>
      <c r="W314" s="34">
        <f>IFERROR(VLOOKUP(B314,'[1]1-BASE'!D$1:DA$65536,28,0),"")</f>
        <v>0</v>
      </c>
      <c r="X314" s="34">
        <f>IFERROR(VLOOKUP(B314,'[1]1-BASE'!D$1:DA$65536,29,0),"")</f>
        <v>0</v>
      </c>
      <c r="Y314" s="34">
        <f>IFERROR(VLOOKUP(B314,'[1]1-BASE'!D$1:DA$65536,30,0),"")</f>
        <v>0</v>
      </c>
      <c r="Z314" s="34">
        <f>IFERROR(VLOOKUP(B314,'[1]1-BASE'!D$1:DA$65536,31,0),"")</f>
        <v>0</v>
      </c>
      <c r="AA314" s="34">
        <f>IFERROR(VLOOKUP(B314,'[1]1-BASE'!D$1:DA$65536,32,0),"")</f>
        <v>0</v>
      </c>
      <c r="AB314" s="34">
        <f>IFERROR(VLOOKUP(B314,'[1]1-BASE'!D$1:DA$65536,33,0),"")</f>
        <v>0</v>
      </c>
      <c r="AC314" s="34">
        <f>IFERROR(VLOOKUP(B314,'[1]1-BASE'!D$1:DA$65536,34,0),"")</f>
        <v>0</v>
      </c>
      <c r="AD314" s="34">
        <f>IFERROR(VLOOKUP(B314,'[1]1-BASE'!D$1:DA$65536,35,0),"")</f>
        <v>0</v>
      </c>
      <c r="AE314" s="34">
        <f>IFERROR(VLOOKUP(B314,'[1]1-BASE'!D$1:DA$65536,36,0),"")</f>
        <v>0</v>
      </c>
      <c r="AF314" s="34">
        <f>IFERROR(VLOOKUP(B314,'[1]1-BASE'!D$1:DA$65536,37,0),"")</f>
        <v>0</v>
      </c>
      <c r="AG314" s="34">
        <f>IFERROR(VLOOKUP(B314,'[1]1-BASE'!D$1:DA$65536,38,0),"")</f>
        <v>0</v>
      </c>
      <c r="AH314" s="34">
        <f>IFERROR(VLOOKUP(B314,'[1]1-BASE'!D$1:DA$65536,39,0),"")</f>
        <v>0</v>
      </c>
      <c r="AI314" s="34">
        <f>IFERROR(VLOOKUP(B314,'[1]1-BASE'!D$1:DA$65536,40,0),"")</f>
        <v>0</v>
      </c>
      <c r="AJ314" s="34">
        <f>IFERROR(VLOOKUP(B314,'[1]1-BASE'!D$1:DA$65536,41,0),"")</f>
        <v>0</v>
      </c>
      <c r="AK314" s="34">
        <f>IFERROR(VLOOKUP(B314,'[1]1-BASE'!D$1:DA$65536,42,0),"")</f>
        <v>0</v>
      </c>
      <c r="AL314" s="34">
        <f>IFERROR(VLOOKUP(B314,'[1]1-BASE'!D$1:DA$65536,43,0),"")</f>
        <v>0</v>
      </c>
      <c r="AM314" s="34">
        <f>IFERROR(VLOOKUP(B314,'[1]1-BASE'!D$1:DA$65536,44,0),"")</f>
        <v>0</v>
      </c>
      <c r="AN314" s="34">
        <f>IFERROR(VLOOKUP(B314,'[1]1-BASE'!D$1:DA$65536,45,0),"")</f>
        <v>0</v>
      </c>
      <c r="AO314" s="34">
        <f>IFERROR(VLOOKUP(B314,'[1]1-BASE'!D$1:DA$65536,46,0),"")</f>
        <v>0</v>
      </c>
      <c r="AP314" s="34">
        <f>IFERROR(VLOOKUP(B314,'[1]1-BASE'!D$1:DA$65536,47,0),"")</f>
        <v>0</v>
      </c>
      <c r="AQ314" s="34">
        <f>IFERROR(VLOOKUP(B314,'[1]1-BASE'!D$1:DA$65536,48,0),"")</f>
        <v>0</v>
      </c>
      <c r="AR314" s="34">
        <f>IFERROR(VLOOKUP(B314,'[1]1-BASE'!D$1:DA$65536,49,0),"")</f>
        <v>0</v>
      </c>
      <c r="AS314" s="34">
        <f>IFERROR(VLOOKUP(B314,'[1]1-BASE'!D$1:DA$65536,50,0),"")</f>
        <v>0</v>
      </c>
      <c r="AT314" s="34">
        <f>IFERROR(VLOOKUP(B314,'[1]1-BASE'!D$1:DA$65536,51,0),"")</f>
        <v>0</v>
      </c>
      <c r="AU314" s="34">
        <f>IFERROR(VLOOKUP(B314,'[1]1-BASE'!D$1:DA$65536,52,0),"")</f>
        <v>0</v>
      </c>
      <c r="AV314" s="34">
        <f>IFERROR(VLOOKUP(B314,'[1]1-BASE'!D$1:DA$65536,53,0),"")</f>
        <v>0</v>
      </c>
      <c r="AW314" s="34">
        <f>IFERROR(VLOOKUP(B314,'[1]1-BASE'!D$1:DA$65536,54,0),"")</f>
        <v>0</v>
      </c>
      <c r="AX314" s="34">
        <f>IFERROR(VLOOKUP(B314,'[1]1-BASE'!D$1:DA$65536,55,0),"")</f>
        <v>0</v>
      </c>
      <c r="AY314" s="34">
        <f>IFERROR(VLOOKUP(B314,'[1]1-BASE'!D$1:DA$65536,87,0),"")</f>
        <v>0</v>
      </c>
      <c r="AZ314" s="34">
        <f>IFERROR(VLOOKUP(B314,'[1]1-BASE'!D$1:DA$65536,86,0),"")</f>
        <v>0</v>
      </c>
      <c r="BA314" s="34">
        <f>IFERROR(VLOOKUP(B314,'[1]1-BASE'!D$1:DA$65536,76,0),"")</f>
        <v>0</v>
      </c>
      <c r="BB314" s="34">
        <f>IFERROR(VLOOKUP(B314,'[1]1-BASE'!D$1:DA$65536,77,0),"")</f>
        <v>0</v>
      </c>
      <c r="BC314" s="34">
        <f>IFERROR(VLOOKUP(B314,'[1]1-BASE'!D$1:DA$65536,78,0),"")</f>
        <v>0</v>
      </c>
      <c r="BD314" s="34">
        <f>IFERROR(VLOOKUP(B314,'[1]1-BASE'!D$1:DA$65536,79,0),"")</f>
        <v>0</v>
      </c>
      <c r="BE314" s="34">
        <f>IFERROR(VLOOKUP(B314,'[1]1-BASE'!D$1:DA$65536,80,0),"")</f>
        <v>0</v>
      </c>
      <c r="BF314" s="34">
        <f>IFERROR(VLOOKUP(B314,'[1]1-BASE'!D$1:DA$65536,83,0),"")</f>
        <v>0</v>
      </c>
      <c r="BG314" s="34">
        <f>IFERROR(VLOOKUP(B314,'[1]1-BASE'!D$1:DA$65536,84,0),"")</f>
        <v>0</v>
      </c>
      <c r="BH314" s="34">
        <f>IFERROR(VLOOKUP(B314,'[1]1-BASE'!D$1:DA$65536,81,0),"")</f>
        <v>0</v>
      </c>
      <c r="BI314" s="34">
        <f>IFERROR(VLOOKUP(B314,'[1]1-BASE'!D$1:DA$65536,85,0),"")</f>
        <v>0</v>
      </c>
      <c r="BJ314" s="34">
        <f>IFERROR(VLOOKUP(B314,'[1]1-BASE'!D$1:DA$65536,56,0),"")</f>
        <v>0</v>
      </c>
      <c r="BK314" s="34">
        <f>IFERROR(VLOOKUP(B314,'[1]1-BASE'!D$1:DA$65536,58,0),"")</f>
        <v>0</v>
      </c>
      <c r="BL314" s="34">
        <f>IFERROR(VLOOKUP(B314,'[1]1-BASE'!D$1:DA$65536,59,0),"")</f>
        <v>0</v>
      </c>
      <c r="BM314" s="34">
        <f>IFERROR(VLOOKUP(B314,'[1]1-BASE'!D$1:DA$65536,61,0),"")</f>
        <v>0</v>
      </c>
      <c r="BN314" s="34">
        <f>IFERROR(VLOOKUP(B314,'[1]1-BASE'!D$1:DA$65536,63,0),"")</f>
        <v>0</v>
      </c>
      <c r="BO314" s="34">
        <f>IFERROR(VLOOKUP(B314,'[1]1-BASE'!D$1:DA$65536,65,0),"")</f>
        <v>0</v>
      </c>
      <c r="BP314" s="34">
        <f>IFERROR(VLOOKUP(B314,'[1]1-BASE'!D$1:DA$65536,57,0),"")</f>
        <v>0</v>
      </c>
      <c r="BQ314" s="34">
        <f>IFERROR(VLOOKUP(B314,'[1]1-BASE'!D$1:DA$65536,60,0),"")</f>
        <v>0</v>
      </c>
      <c r="BR314" s="34">
        <f>IFERROR(VLOOKUP(B314,'[1]1-BASE'!D$1:DA$65536,62,0),"")</f>
        <v>0</v>
      </c>
      <c r="BS314" s="34">
        <f>IFERROR(VLOOKUP(B314,'[1]1-BASE'!D$1:DA$65536,64,0),"")</f>
        <v>0</v>
      </c>
      <c r="BT314" s="34">
        <f>IFERROR(VLOOKUP(B314,'[1]1-BASE'!D$1:DA$65536,66,0),"")</f>
        <v>0</v>
      </c>
      <c r="BU314" s="34">
        <f>IFERROR(VLOOKUP(B314,'[1]1-BASE'!D$1:DA$65536,67,0),"")</f>
        <v>0</v>
      </c>
      <c r="BV314" s="34">
        <f>IFERROR(VLOOKUP(B314,'[1]1-BASE'!D$1:DA$65536,68,0),"")</f>
        <v>0</v>
      </c>
      <c r="BW314" s="34">
        <f>IFERROR(VLOOKUP(B314,'[1]1-BASE'!D$1:DA$65536,69,0),"")</f>
        <v>0</v>
      </c>
      <c r="BX314" s="34">
        <f>IFERROR(VLOOKUP(B314,'[1]1-BASE'!D$1:DA$65536,70,0),"")</f>
        <v>0</v>
      </c>
      <c r="BY314" s="34">
        <f>IFERROR(VLOOKUP(B314,'[1]1-BASE'!D$1:DA$65536,71,0),"")</f>
        <v>0</v>
      </c>
      <c r="BZ314" s="34">
        <f>IFERROR(VLOOKUP(B314,'[1]1-BASE'!D$1:DA$65536,72,0),"")</f>
        <v>0</v>
      </c>
      <c r="CA314" s="34">
        <f>IFERROR(VLOOKUP(B314,'[1]1-BASE'!D$1:DA$65536,73,0),"")</f>
        <v>0</v>
      </c>
      <c r="CB314" s="34">
        <f>IFERROR(VLOOKUP(B314,'[1]1-BASE'!D$1:DA$65536,74,0),"")</f>
        <v>0</v>
      </c>
      <c r="CC314" s="34">
        <f>IFERROR(VLOOKUP(B314,'[1]1-BASE'!D$1:DA$65536,75,0),"")</f>
        <v>0</v>
      </c>
      <c r="CD314" s="34">
        <f>IFERROR(VLOOKUP(B314,'[1]1-BASE'!D$1:DA$65536,82,0),"")</f>
        <v>1</v>
      </c>
    </row>
    <row r="315" spans="1:82" s="35" customFormat="1" ht="75" customHeight="1">
      <c r="A315" s="27"/>
      <c r="B315" s="28" t="s">
        <v>418</v>
      </c>
      <c r="C315" s="29" t="str">
        <f>IFERROR(VLOOKUP(B315,'[1]1-BASE'!D$1:CB$65536,2,0),"")</f>
        <v>304T0G0</v>
      </c>
      <c r="D315" s="29" t="str">
        <f>IFERROR(VLOOKUP(B315,'[1]1-BASE'!D$1:CB$65536,3,0),"")</f>
        <v>BACHI</v>
      </c>
      <c r="E315" s="29" t="str">
        <f>IFERROR(VLOOKUP(B315,'[1]1-BASE'!D$1:CB$65536,4,0),"")</f>
        <v>903</v>
      </c>
      <c r="F315" s="29" t="str">
        <f>IFERROR(VLOOKUP(B315,'[1]1-BASE'!D$1:CB$65536,5,0),"")</f>
        <v>GREY COLD MEL</v>
      </c>
      <c r="G315" s="27" t="str">
        <f>IFERROR(VLOOKUP(B315,'[1]1-BASE'!D$1:CB$65536,15,0),"")</f>
        <v>HIVER 2019</v>
      </c>
      <c r="H315" s="27" t="str">
        <f>IFERROR(VLOOKUP(B315,'[1]1-BASE'!D$1:CB$65536,17,0),"")</f>
        <v>BOY</v>
      </c>
      <c r="I315" s="30">
        <f>IFERROR(VLOOKUP(B315,'[1]1-BASE'!D$1:CB$65536,7,0),"")</f>
        <v>0</v>
      </c>
      <c r="J315" s="31">
        <f t="shared" si="10"/>
        <v>0</v>
      </c>
      <c r="K315" s="30">
        <f>IFERROR(VLOOKUP(B315,'[1]1-BASE'!D$1:CB$65536,8,0),"")</f>
        <v>16</v>
      </c>
      <c r="L315" s="31">
        <f t="shared" si="11"/>
        <v>8</v>
      </c>
      <c r="M315" s="29" t="str">
        <f>IFERROR(VLOOKUP(B315,'[1]1-BASE'!D$1:CB$65536,18,0),"")</f>
        <v>(vide)</v>
      </c>
      <c r="N315" s="32" t="str">
        <f>IFERROR(VLOOKUP(B315,'[1]1-BASE'!D$1:CB$65536,19,0),"")</f>
        <v>PCS</v>
      </c>
      <c r="O315" s="32">
        <f>IFERROR(VLOOKUP(B315,'[1]1-BASE'!D$1:CB$65536,20,0),"")</f>
        <v>5</v>
      </c>
      <c r="P315" s="33">
        <f>IFERROR(VLOOKUP(B315,'[1]1-BASE'!D$1:CB$65536,21,0),"")</f>
        <v>5</v>
      </c>
      <c r="Q315" s="34">
        <f>IFERROR(VLOOKUP(B315,'[1]1-BASE'!D$1:DA$65536,22,0),"")</f>
        <v>0</v>
      </c>
      <c r="R315" s="34">
        <f>IFERROR(VLOOKUP(B315,'[1]1-BASE'!D$1:DA$65536,23,0),"")</f>
        <v>0</v>
      </c>
      <c r="S315" s="34">
        <f>IFERROR(VLOOKUP(B315,'[1]1-BASE'!D$1:DA$65536,24,0),"")</f>
        <v>0</v>
      </c>
      <c r="T315" s="34">
        <f>IFERROR(VLOOKUP(B315,'[1]1-BASE'!D$1:DA$65536,25,0),"")</f>
        <v>0</v>
      </c>
      <c r="U315" s="34">
        <f>IFERROR(VLOOKUP(B315,'[1]1-BASE'!D$1:DA$65536,26,0),"")</f>
        <v>0</v>
      </c>
      <c r="V315" s="34">
        <f>IFERROR(VLOOKUP(B315,'[1]1-BASE'!D$1:DA$65536,27,0),"")</f>
        <v>0</v>
      </c>
      <c r="W315" s="34">
        <f>IFERROR(VLOOKUP(B315,'[1]1-BASE'!D$1:DA$65536,28,0),"")</f>
        <v>0</v>
      </c>
      <c r="X315" s="34">
        <f>IFERROR(VLOOKUP(B315,'[1]1-BASE'!D$1:DA$65536,29,0),"")</f>
        <v>0</v>
      </c>
      <c r="Y315" s="34">
        <f>IFERROR(VLOOKUP(B315,'[1]1-BASE'!D$1:DA$65536,30,0),"")</f>
        <v>0</v>
      </c>
      <c r="Z315" s="34">
        <f>IFERROR(VLOOKUP(B315,'[1]1-BASE'!D$1:DA$65536,31,0),"")</f>
        <v>0</v>
      </c>
      <c r="AA315" s="34">
        <f>IFERROR(VLOOKUP(B315,'[1]1-BASE'!D$1:DA$65536,32,0),"")</f>
        <v>0</v>
      </c>
      <c r="AB315" s="34">
        <f>IFERROR(VLOOKUP(B315,'[1]1-BASE'!D$1:DA$65536,33,0),"")</f>
        <v>0</v>
      </c>
      <c r="AC315" s="34">
        <f>IFERROR(VLOOKUP(B315,'[1]1-BASE'!D$1:DA$65536,34,0),"")</f>
        <v>0</v>
      </c>
      <c r="AD315" s="34">
        <f>IFERROR(VLOOKUP(B315,'[1]1-BASE'!D$1:DA$65536,35,0),"")</f>
        <v>0</v>
      </c>
      <c r="AE315" s="34">
        <f>IFERROR(VLOOKUP(B315,'[1]1-BASE'!D$1:DA$65536,36,0),"")</f>
        <v>0</v>
      </c>
      <c r="AF315" s="34">
        <f>IFERROR(VLOOKUP(B315,'[1]1-BASE'!D$1:DA$65536,37,0),"")</f>
        <v>0</v>
      </c>
      <c r="AG315" s="34">
        <f>IFERROR(VLOOKUP(B315,'[1]1-BASE'!D$1:DA$65536,38,0),"")</f>
        <v>0</v>
      </c>
      <c r="AH315" s="34">
        <f>IFERROR(VLOOKUP(B315,'[1]1-BASE'!D$1:DA$65536,39,0),"")</f>
        <v>0</v>
      </c>
      <c r="AI315" s="34">
        <f>IFERROR(VLOOKUP(B315,'[1]1-BASE'!D$1:DA$65536,40,0),"")</f>
        <v>0</v>
      </c>
      <c r="AJ315" s="34">
        <f>IFERROR(VLOOKUP(B315,'[1]1-BASE'!D$1:DA$65536,41,0),"")</f>
        <v>0</v>
      </c>
      <c r="AK315" s="34">
        <f>IFERROR(VLOOKUP(B315,'[1]1-BASE'!D$1:DA$65536,42,0),"")</f>
        <v>0</v>
      </c>
      <c r="AL315" s="34">
        <f>IFERROR(VLOOKUP(B315,'[1]1-BASE'!D$1:DA$65536,43,0),"")</f>
        <v>0</v>
      </c>
      <c r="AM315" s="34">
        <f>IFERROR(VLOOKUP(B315,'[1]1-BASE'!D$1:DA$65536,44,0),"")</f>
        <v>0</v>
      </c>
      <c r="AN315" s="34">
        <f>IFERROR(VLOOKUP(B315,'[1]1-BASE'!D$1:DA$65536,45,0),"")</f>
        <v>0</v>
      </c>
      <c r="AO315" s="34">
        <f>IFERROR(VLOOKUP(B315,'[1]1-BASE'!D$1:DA$65536,46,0),"")</f>
        <v>0</v>
      </c>
      <c r="AP315" s="34">
        <f>IFERROR(VLOOKUP(B315,'[1]1-BASE'!D$1:DA$65536,47,0),"")</f>
        <v>0</v>
      </c>
      <c r="AQ315" s="34">
        <f>IFERROR(VLOOKUP(B315,'[1]1-BASE'!D$1:DA$65536,48,0),"")</f>
        <v>0</v>
      </c>
      <c r="AR315" s="34">
        <f>IFERROR(VLOOKUP(B315,'[1]1-BASE'!D$1:DA$65536,49,0),"")</f>
        <v>0</v>
      </c>
      <c r="AS315" s="34">
        <f>IFERROR(VLOOKUP(B315,'[1]1-BASE'!D$1:DA$65536,50,0),"")</f>
        <v>0</v>
      </c>
      <c r="AT315" s="34">
        <f>IFERROR(VLOOKUP(B315,'[1]1-BASE'!D$1:DA$65536,51,0),"")</f>
        <v>0</v>
      </c>
      <c r="AU315" s="34">
        <f>IFERROR(VLOOKUP(B315,'[1]1-BASE'!D$1:DA$65536,52,0),"")</f>
        <v>0</v>
      </c>
      <c r="AV315" s="34">
        <f>IFERROR(VLOOKUP(B315,'[1]1-BASE'!D$1:DA$65536,53,0),"")</f>
        <v>0</v>
      </c>
      <c r="AW315" s="34">
        <f>IFERROR(VLOOKUP(B315,'[1]1-BASE'!D$1:DA$65536,54,0),"")</f>
        <v>0</v>
      </c>
      <c r="AX315" s="34">
        <f>IFERROR(VLOOKUP(B315,'[1]1-BASE'!D$1:DA$65536,55,0),"")</f>
        <v>0</v>
      </c>
      <c r="AY315" s="34">
        <f>IFERROR(VLOOKUP(B315,'[1]1-BASE'!D$1:DA$65536,87,0),"")</f>
        <v>0</v>
      </c>
      <c r="AZ315" s="34">
        <f>IFERROR(VLOOKUP(B315,'[1]1-BASE'!D$1:DA$65536,86,0),"")</f>
        <v>0</v>
      </c>
      <c r="BA315" s="34">
        <f>IFERROR(VLOOKUP(B315,'[1]1-BASE'!D$1:DA$65536,76,0),"")</f>
        <v>0</v>
      </c>
      <c r="BB315" s="34">
        <f>IFERROR(VLOOKUP(B315,'[1]1-BASE'!D$1:DA$65536,77,0),"")</f>
        <v>0</v>
      </c>
      <c r="BC315" s="34">
        <f>IFERROR(VLOOKUP(B315,'[1]1-BASE'!D$1:DA$65536,78,0),"")</f>
        <v>0</v>
      </c>
      <c r="BD315" s="34">
        <f>IFERROR(VLOOKUP(B315,'[1]1-BASE'!D$1:DA$65536,79,0),"")</f>
        <v>0</v>
      </c>
      <c r="BE315" s="34">
        <f>IFERROR(VLOOKUP(B315,'[1]1-BASE'!D$1:DA$65536,80,0),"")</f>
        <v>0</v>
      </c>
      <c r="BF315" s="34">
        <f>IFERROR(VLOOKUP(B315,'[1]1-BASE'!D$1:DA$65536,83,0),"")</f>
        <v>0</v>
      </c>
      <c r="BG315" s="34">
        <f>IFERROR(VLOOKUP(B315,'[1]1-BASE'!D$1:DA$65536,84,0),"")</f>
        <v>0</v>
      </c>
      <c r="BH315" s="34">
        <f>IFERROR(VLOOKUP(B315,'[1]1-BASE'!D$1:DA$65536,81,0),"")</f>
        <v>0</v>
      </c>
      <c r="BI315" s="34">
        <f>IFERROR(VLOOKUP(B315,'[1]1-BASE'!D$1:DA$65536,85,0),"")</f>
        <v>0</v>
      </c>
      <c r="BJ315" s="34">
        <f>IFERROR(VLOOKUP(B315,'[1]1-BASE'!D$1:DA$65536,56,0),"")</f>
        <v>0</v>
      </c>
      <c r="BK315" s="34">
        <f>IFERROR(VLOOKUP(B315,'[1]1-BASE'!D$1:DA$65536,58,0),"")</f>
        <v>0</v>
      </c>
      <c r="BL315" s="34">
        <f>IFERROR(VLOOKUP(B315,'[1]1-BASE'!D$1:DA$65536,59,0),"")</f>
        <v>2</v>
      </c>
      <c r="BM315" s="34">
        <f>IFERROR(VLOOKUP(B315,'[1]1-BASE'!D$1:DA$65536,61,0),"")</f>
        <v>2</v>
      </c>
      <c r="BN315" s="34">
        <f>IFERROR(VLOOKUP(B315,'[1]1-BASE'!D$1:DA$65536,63,0),"")</f>
        <v>1</v>
      </c>
      <c r="BO315" s="34">
        <f>IFERROR(VLOOKUP(B315,'[1]1-BASE'!D$1:DA$65536,65,0),"")</f>
        <v>0</v>
      </c>
      <c r="BP315" s="34">
        <f>IFERROR(VLOOKUP(B315,'[1]1-BASE'!D$1:DA$65536,57,0),"")</f>
        <v>0</v>
      </c>
      <c r="BQ315" s="34">
        <f>IFERROR(VLOOKUP(B315,'[1]1-BASE'!D$1:DA$65536,60,0),"")</f>
        <v>0</v>
      </c>
      <c r="BR315" s="34">
        <f>IFERROR(VLOOKUP(B315,'[1]1-BASE'!D$1:DA$65536,62,0),"")</f>
        <v>0</v>
      </c>
      <c r="BS315" s="34">
        <f>IFERROR(VLOOKUP(B315,'[1]1-BASE'!D$1:DA$65536,64,0),"")</f>
        <v>0</v>
      </c>
      <c r="BT315" s="34">
        <f>IFERROR(VLOOKUP(B315,'[1]1-BASE'!D$1:DA$65536,66,0),"")</f>
        <v>0</v>
      </c>
      <c r="BU315" s="34">
        <f>IFERROR(VLOOKUP(B315,'[1]1-BASE'!D$1:DA$65536,67,0),"")</f>
        <v>0</v>
      </c>
      <c r="BV315" s="34">
        <f>IFERROR(VLOOKUP(B315,'[1]1-BASE'!D$1:DA$65536,68,0),"")</f>
        <v>0</v>
      </c>
      <c r="BW315" s="34">
        <f>IFERROR(VLOOKUP(B315,'[1]1-BASE'!D$1:DA$65536,69,0),"")</f>
        <v>0</v>
      </c>
      <c r="BX315" s="34">
        <f>IFERROR(VLOOKUP(B315,'[1]1-BASE'!D$1:DA$65536,70,0),"")</f>
        <v>0</v>
      </c>
      <c r="BY315" s="34">
        <f>IFERROR(VLOOKUP(B315,'[1]1-BASE'!D$1:DA$65536,71,0),"")</f>
        <v>0</v>
      </c>
      <c r="BZ315" s="34">
        <f>IFERROR(VLOOKUP(B315,'[1]1-BASE'!D$1:DA$65536,72,0),"")</f>
        <v>0</v>
      </c>
      <c r="CA315" s="34">
        <f>IFERROR(VLOOKUP(B315,'[1]1-BASE'!D$1:DA$65536,73,0),"")</f>
        <v>0</v>
      </c>
      <c r="CB315" s="34">
        <f>IFERROR(VLOOKUP(B315,'[1]1-BASE'!D$1:DA$65536,74,0),"")</f>
        <v>0</v>
      </c>
      <c r="CC315" s="34">
        <f>IFERROR(VLOOKUP(B315,'[1]1-BASE'!D$1:DA$65536,75,0),"")</f>
        <v>0</v>
      </c>
      <c r="CD315" s="34">
        <f>IFERROR(VLOOKUP(B315,'[1]1-BASE'!D$1:DA$65536,82,0),"")</f>
        <v>0</v>
      </c>
    </row>
    <row r="316" spans="1:82" s="35" customFormat="1" ht="75" customHeight="1">
      <c r="A316" s="27"/>
      <c r="B316" s="28" t="s">
        <v>419</v>
      </c>
      <c r="C316" s="29" t="str">
        <f>IFERROR(VLOOKUP(B316,'[1]1-BASE'!D$1:CB$65536,2,0),"")</f>
        <v>304T580</v>
      </c>
      <c r="D316" s="29" t="str">
        <f>IFERROR(VLOOKUP(B316,'[1]1-BASE'!D$1:CB$65536,3,0),"")</f>
        <v>QUATY</v>
      </c>
      <c r="E316" s="29" t="str">
        <f>IFERROR(VLOOKUP(B316,'[1]1-BASE'!D$1:CB$65536,4,0),"")</f>
        <v>907</v>
      </c>
      <c r="F316" s="29" t="str">
        <f>IFERROR(VLOOKUP(B316,'[1]1-BASE'!D$1:CB$65536,5,0),"")</f>
        <v>RED CORAL FLUO</v>
      </c>
      <c r="G316" s="27" t="str">
        <f>IFERROR(VLOOKUP(B316,'[1]1-BASE'!D$1:CB$65536,15,0),"")</f>
        <v>HIVER 2019</v>
      </c>
      <c r="H316" s="27" t="str">
        <f>IFERROR(VLOOKUP(B316,'[1]1-BASE'!D$1:CB$65536,17,0),"")</f>
        <v>GIRL</v>
      </c>
      <c r="I316" s="30">
        <f>IFERROR(VLOOKUP(B316,'[1]1-BASE'!D$1:CB$65536,7,0),"")</f>
        <v>14</v>
      </c>
      <c r="J316" s="31">
        <f t="shared" si="10"/>
        <v>7</v>
      </c>
      <c r="K316" s="30">
        <f>IFERROR(VLOOKUP(B316,'[1]1-BASE'!D$1:CB$65536,8,0),"")</f>
        <v>0</v>
      </c>
      <c r="L316" s="31">
        <f t="shared" si="11"/>
        <v>0</v>
      </c>
      <c r="M316" s="29" t="str">
        <f>IFERROR(VLOOKUP(B316,'[1]1-BASE'!D$1:CB$65536,18,0),"")</f>
        <v>10Y-2|12Y-1|14Y-1|4Y-1|6Y-1|8Y-2</v>
      </c>
      <c r="N316" s="32" t="str">
        <f>IFERROR(VLOOKUP(B316,'[1]1-BASE'!D$1:CB$65536,19,0),"")</f>
        <v>C8K</v>
      </c>
      <c r="O316" s="32">
        <f>IFERROR(VLOOKUP(B316,'[1]1-BASE'!D$1:CB$65536,20,0),"")</f>
        <v>224</v>
      </c>
      <c r="P316" s="33">
        <f>IFERROR(VLOOKUP(B316,'[1]1-BASE'!D$1:CB$65536,21,0),"")</f>
        <v>28</v>
      </c>
      <c r="Q316" s="34">
        <f>IFERROR(VLOOKUP(B316,'[1]1-BASE'!D$1:DA$65536,22,0),"")</f>
        <v>0</v>
      </c>
      <c r="R316" s="34">
        <f>IFERROR(VLOOKUP(B316,'[1]1-BASE'!D$1:DA$65536,23,0),"")</f>
        <v>0</v>
      </c>
      <c r="S316" s="34">
        <f>IFERROR(VLOOKUP(B316,'[1]1-BASE'!D$1:DA$65536,24,0),"")</f>
        <v>0</v>
      </c>
      <c r="T316" s="34">
        <f>IFERROR(VLOOKUP(B316,'[1]1-BASE'!D$1:DA$65536,25,0),"")</f>
        <v>0</v>
      </c>
      <c r="U316" s="34">
        <f>IFERROR(VLOOKUP(B316,'[1]1-BASE'!D$1:DA$65536,26,0),"")</f>
        <v>0</v>
      </c>
      <c r="V316" s="34">
        <f>IFERROR(VLOOKUP(B316,'[1]1-BASE'!D$1:DA$65536,27,0),"")</f>
        <v>0</v>
      </c>
      <c r="W316" s="34">
        <f>IFERROR(VLOOKUP(B316,'[1]1-BASE'!D$1:DA$65536,28,0),"")</f>
        <v>0</v>
      </c>
      <c r="X316" s="34">
        <f>IFERROR(VLOOKUP(B316,'[1]1-BASE'!D$1:DA$65536,29,0),"")</f>
        <v>0</v>
      </c>
      <c r="Y316" s="34">
        <f>IFERROR(VLOOKUP(B316,'[1]1-BASE'!D$1:DA$65536,30,0),"")</f>
        <v>0</v>
      </c>
      <c r="Z316" s="34">
        <f>IFERROR(VLOOKUP(B316,'[1]1-BASE'!D$1:DA$65536,31,0),"")</f>
        <v>0</v>
      </c>
      <c r="AA316" s="34">
        <f>IFERROR(VLOOKUP(B316,'[1]1-BASE'!D$1:DA$65536,32,0),"")</f>
        <v>0</v>
      </c>
      <c r="AB316" s="34">
        <f>IFERROR(VLOOKUP(B316,'[1]1-BASE'!D$1:DA$65536,33,0),"")</f>
        <v>0</v>
      </c>
      <c r="AC316" s="34">
        <f>IFERROR(VLOOKUP(B316,'[1]1-BASE'!D$1:DA$65536,34,0),"")</f>
        <v>0</v>
      </c>
      <c r="AD316" s="34">
        <f>IFERROR(VLOOKUP(B316,'[1]1-BASE'!D$1:DA$65536,35,0),"")</f>
        <v>0</v>
      </c>
      <c r="AE316" s="34">
        <f>IFERROR(VLOOKUP(B316,'[1]1-BASE'!D$1:DA$65536,36,0),"")</f>
        <v>0</v>
      </c>
      <c r="AF316" s="34">
        <f>IFERROR(VLOOKUP(B316,'[1]1-BASE'!D$1:DA$65536,37,0),"")</f>
        <v>0</v>
      </c>
      <c r="AG316" s="34">
        <f>IFERROR(VLOOKUP(B316,'[1]1-BASE'!D$1:DA$65536,38,0),"")</f>
        <v>0</v>
      </c>
      <c r="AH316" s="34">
        <f>IFERROR(VLOOKUP(B316,'[1]1-BASE'!D$1:DA$65536,39,0),"")</f>
        <v>0</v>
      </c>
      <c r="AI316" s="34">
        <f>IFERROR(VLOOKUP(B316,'[1]1-BASE'!D$1:DA$65536,40,0),"")</f>
        <v>0</v>
      </c>
      <c r="AJ316" s="34">
        <f>IFERROR(VLOOKUP(B316,'[1]1-BASE'!D$1:DA$65536,41,0),"")</f>
        <v>0</v>
      </c>
      <c r="AK316" s="34">
        <f>IFERROR(VLOOKUP(B316,'[1]1-BASE'!D$1:DA$65536,42,0),"")</f>
        <v>0</v>
      </c>
      <c r="AL316" s="34">
        <f>IFERROR(VLOOKUP(B316,'[1]1-BASE'!D$1:DA$65536,43,0),"")</f>
        <v>0</v>
      </c>
      <c r="AM316" s="34">
        <f>IFERROR(VLOOKUP(B316,'[1]1-BASE'!D$1:DA$65536,44,0),"")</f>
        <v>0</v>
      </c>
      <c r="AN316" s="34">
        <f>IFERROR(VLOOKUP(B316,'[1]1-BASE'!D$1:DA$65536,45,0),"")</f>
        <v>0</v>
      </c>
      <c r="AO316" s="34">
        <f>IFERROR(VLOOKUP(B316,'[1]1-BASE'!D$1:DA$65536,46,0),"")</f>
        <v>0</v>
      </c>
      <c r="AP316" s="34">
        <f>IFERROR(VLOOKUP(B316,'[1]1-BASE'!D$1:DA$65536,47,0),"")</f>
        <v>0</v>
      </c>
      <c r="AQ316" s="34">
        <f>IFERROR(VLOOKUP(B316,'[1]1-BASE'!D$1:DA$65536,48,0),"")</f>
        <v>0</v>
      </c>
      <c r="AR316" s="34">
        <f>IFERROR(VLOOKUP(B316,'[1]1-BASE'!D$1:DA$65536,49,0),"")</f>
        <v>0</v>
      </c>
      <c r="AS316" s="34">
        <f>IFERROR(VLOOKUP(B316,'[1]1-BASE'!D$1:DA$65536,50,0),"")</f>
        <v>0</v>
      </c>
      <c r="AT316" s="34">
        <f>IFERROR(VLOOKUP(B316,'[1]1-BASE'!D$1:DA$65536,51,0),"")</f>
        <v>0</v>
      </c>
      <c r="AU316" s="34">
        <f>IFERROR(VLOOKUP(B316,'[1]1-BASE'!D$1:DA$65536,52,0),"")</f>
        <v>0</v>
      </c>
      <c r="AV316" s="34">
        <f>IFERROR(VLOOKUP(B316,'[1]1-BASE'!D$1:DA$65536,53,0),"")</f>
        <v>0</v>
      </c>
      <c r="AW316" s="34">
        <f>IFERROR(VLOOKUP(B316,'[1]1-BASE'!D$1:DA$65536,54,0),"")</f>
        <v>0</v>
      </c>
      <c r="AX316" s="34">
        <f>IFERROR(VLOOKUP(B316,'[1]1-BASE'!D$1:DA$65536,55,0),"")</f>
        <v>0</v>
      </c>
      <c r="AY316" s="34">
        <f>IFERROR(VLOOKUP(B316,'[1]1-BASE'!D$1:DA$65536,87,0),"")</f>
        <v>0</v>
      </c>
      <c r="AZ316" s="34">
        <f>IFERROR(VLOOKUP(B316,'[1]1-BASE'!D$1:DA$65536,86,0),"")</f>
        <v>0</v>
      </c>
      <c r="BA316" s="34">
        <f>IFERROR(VLOOKUP(B316,'[1]1-BASE'!D$1:DA$65536,76,0),"")</f>
        <v>0</v>
      </c>
      <c r="BB316" s="34">
        <f>IFERROR(VLOOKUP(B316,'[1]1-BASE'!D$1:DA$65536,77,0),"")</f>
        <v>0</v>
      </c>
      <c r="BC316" s="34">
        <f>IFERROR(VLOOKUP(B316,'[1]1-BASE'!D$1:DA$65536,78,0),"")</f>
        <v>0</v>
      </c>
      <c r="BD316" s="34">
        <f>IFERROR(VLOOKUP(B316,'[1]1-BASE'!D$1:DA$65536,79,0),"")</f>
        <v>0</v>
      </c>
      <c r="BE316" s="34">
        <f>IFERROR(VLOOKUP(B316,'[1]1-BASE'!D$1:DA$65536,80,0),"")</f>
        <v>0</v>
      </c>
      <c r="BF316" s="34">
        <f>IFERROR(VLOOKUP(B316,'[1]1-BASE'!D$1:DA$65536,83,0),"")</f>
        <v>0</v>
      </c>
      <c r="BG316" s="34">
        <f>IFERROR(VLOOKUP(B316,'[1]1-BASE'!D$1:DA$65536,84,0),"")</f>
        <v>0</v>
      </c>
      <c r="BH316" s="34">
        <f>IFERROR(VLOOKUP(B316,'[1]1-BASE'!D$1:DA$65536,81,0),"")</f>
        <v>0</v>
      </c>
      <c r="BI316" s="34">
        <f>IFERROR(VLOOKUP(B316,'[1]1-BASE'!D$1:DA$65536,85,0),"")</f>
        <v>0</v>
      </c>
      <c r="BJ316" s="34">
        <f>IFERROR(VLOOKUP(B316,'[1]1-BASE'!D$1:DA$65536,56,0),"")</f>
        <v>0</v>
      </c>
      <c r="BK316" s="34">
        <f>IFERROR(VLOOKUP(B316,'[1]1-BASE'!D$1:DA$65536,58,0),"")</f>
        <v>0</v>
      </c>
      <c r="BL316" s="34">
        <f>IFERROR(VLOOKUP(B316,'[1]1-BASE'!D$1:DA$65536,59,0),"")</f>
        <v>0</v>
      </c>
      <c r="BM316" s="34">
        <f>IFERROR(VLOOKUP(B316,'[1]1-BASE'!D$1:DA$65536,61,0),"")</f>
        <v>0</v>
      </c>
      <c r="BN316" s="34">
        <f>IFERROR(VLOOKUP(B316,'[1]1-BASE'!D$1:DA$65536,63,0),"")</f>
        <v>0</v>
      </c>
      <c r="BO316" s="34">
        <f>IFERROR(VLOOKUP(B316,'[1]1-BASE'!D$1:DA$65536,65,0),"")</f>
        <v>0</v>
      </c>
      <c r="BP316" s="34">
        <f>IFERROR(VLOOKUP(B316,'[1]1-BASE'!D$1:DA$65536,57,0),"")</f>
        <v>0</v>
      </c>
      <c r="BQ316" s="34">
        <f>IFERROR(VLOOKUP(B316,'[1]1-BASE'!D$1:DA$65536,60,0),"")</f>
        <v>0</v>
      </c>
      <c r="BR316" s="34">
        <f>IFERROR(VLOOKUP(B316,'[1]1-BASE'!D$1:DA$65536,62,0),"")</f>
        <v>0</v>
      </c>
      <c r="BS316" s="34">
        <f>IFERROR(VLOOKUP(B316,'[1]1-BASE'!D$1:DA$65536,64,0),"")</f>
        <v>0</v>
      </c>
      <c r="BT316" s="34">
        <f>IFERROR(VLOOKUP(B316,'[1]1-BASE'!D$1:DA$65536,66,0),"")</f>
        <v>0</v>
      </c>
      <c r="BU316" s="34">
        <f>IFERROR(VLOOKUP(B316,'[1]1-BASE'!D$1:DA$65536,67,0),"")</f>
        <v>0</v>
      </c>
      <c r="BV316" s="34">
        <f>IFERROR(VLOOKUP(B316,'[1]1-BASE'!D$1:DA$65536,68,0),"")</f>
        <v>0</v>
      </c>
      <c r="BW316" s="34">
        <f>IFERROR(VLOOKUP(B316,'[1]1-BASE'!D$1:DA$65536,69,0),"")</f>
        <v>0</v>
      </c>
      <c r="BX316" s="34">
        <f>IFERROR(VLOOKUP(B316,'[1]1-BASE'!D$1:DA$65536,70,0),"")</f>
        <v>0</v>
      </c>
      <c r="BY316" s="34">
        <f>IFERROR(VLOOKUP(B316,'[1]1-BASE'!D$1:DA$65536,71,0),"")</f>
        <v>0</v>
      </c>
      <c r="BZ316" s="34">
        <f>IFERROR(VLOOKUP(B316,'[1]1-BASE'!D$1:DA$65536,72,0),"")</f>
        <v>0</v>
      </c>
      <c r="CA316" s="34">
        <f>IFERROR(VLOOKUP(B316,'[1]1-BASE'!D$1:DA$65536,73,0),"")</f>
        <v>0</v>
      </c>
      <c r="CB316" s="34">
        <f>IFERROR(VLOOKUP(B316,'[1]1-BASE'!D$1:DA$65536,74,0),"")</f>
        <v>0</v>
      </c>
      <c r="CC316" s="34">
        <f>IFERROR(VLOOKUP(B316,'[1]1-BASE'!D$1:DA$65536,75,0),"")</f>
        <v>0</v>
      </c>
      <c r="CD316" s="34">
        <f>IFERROR(VLOOKUP(B316,'[1]1-BASE'!D$1:DA$65536,82,0),"")</f>
        <v>28</v>
      </c>
    </row>
    <row r="317" spans="1:82" s="35" customFormat="1" ht="75" customHeight="1">
      <c r="A317" s="27"/>
      <c r="B317" s="28" t="s">
        <v>420</v>
      </c>
      <c r="C317" s="29" t="str">
        <f>IFERROR(VLOOKUP(B317,'[1]1-BASE'!D$1:CB$65536,2,0),"")</f>
        <v>304T580</v>
      </c>
      <c r="D317" s="29" t="str">
        <f>IFERROR(VLOOKUP(B317,'[1]1-BASE'!D$1:CB$65536,3,0),"")</f>
        <v>QUATY</v>
      </c>
      <c r="E317" s="29" t="str">
        <f>IFERROR(VLOOKUP(B317,'[1]1-BASE'!D$1:CB$65536,4,0),"")</f>
        <v>907</v>
      </c>
      <c r="F317" s="29" t="str">
        <f>IFERROR(VLOOKUP(B317,'[1]1-BASE'!D$1:CB$65536,5,0),"")</f>
        <v>RED CORAL FLUO</v>
      </c>
      <c r="G317" s="27" t="str">
        <f>IFERROR(VLOOKUP(B317,'[1]1-BASE'!D$1:CB$65536,15,0),"")</f>
        <v>HIVER 2019</v>
      </c>
      <c r="H317" s="27" t="str">
        <f>IFERROR(VLOOKUP(B317,'[1]1-BASE'!D$1:CB$65536,17,0),"")</f>
        <v>GIRL</v>
      </c>
      <c r="I317" s="30">
        <f>IFERROR(VLOOKUP(B317,'[1]1-BASE'!D$1:CB$65536,7,0),"")</f>
        <v>0</v>
      </c>
      <c r="J317" s="31">
        <f t="shared" si="10"/>
        <v>0</v>
      </c>
      <c r="K317" s="30">
        <f>IFERROR(VLOOKUP(B317,'[1]1-BASE'!D$1:CB$65536,8,0),"")</f>
        <v>14</v>
      </c>
      <c r="L317" s="31">
        <f t="shared" si="11"/>
        <v>7</v>
      </c>
      <c r="M317" s="29" t="str">
        <f>IFERROR(VLOOKUP(B317,'[1]1-BASE'!D$1:CB$65536,18,0),"")</f>
        <v>(vide)</v>
      </c>
      <c r="N317" s="32" t="str">
        <f>IFERROR(VLOOKUP(B317,'[1]1-BASE'!D$1:CB$65536,19,0),"")</f>
        <v>PCS</v>
      </c>
      <c r="O317" s="32">
        <f>IFERROR(VLOOKUP(B317,'[1]1-BASE'!D$1:CB$65536,20,0),"")</f>
        <v>10</v>
      </c>
      <c r="P317" s="33">
        <f>IFERROR(VLOOKUP(B317,'[1]1-BASE'!D$1:CB$65536,21,0),"")</f>
        <v>10</v>
      </c>
      <c r="Q317" s="34">
        <f>IFERROR(VLOOKUP(B317,'[1]1-BASE'!D$1:DA$65536,22,0),"")</f>
        <v>0</v>
      </c>
      <c r="R317" s="34">
        <f>IFERROR(VLOOKUP(B317,'[1]1-BASE'!D$1:DA$65536,23,0),"")</f>
        <v>0</v>
      </c>
      <c r="S317" s="34">
        <f>IFERROR(VLOOKUP(B317,'[1]1-BASE'!D$1:DA$65536,24,0),"")</f>
        <v>0</v>
      </c>
      <c r="T317" s="34">
        <f>IFERROR(VLOOKUP(B317,'[1]1-BASE'!D$1:DA$65536,25,0),"")</f>
        <v>0</v>
      </c>
      <c r="U317" s="34">
        <f>IFERROR(VLOOKUP(B317,'[1]1-BASE'!D$1:DA$65536,26,0),"")</f>
        <v>0</v>
      </c>
      <c r="V317" s="34">
        <f>IFERROR(VLOOKUP(B317,'[1]1-BASE'!D$1:DA$65536,27,0),"")</f>
        <v>0</v>
      </c>
      <c r="W317" s="34">
        <f>IFERROR(VLOOKUP(B317,'[1]1-BASE'!D$1:DA$65536,28,0),"")</f>
        <v>0</v>
      </c>
      <c r="X317" s="34">
        <f>IFERROR(VLOOKUP(B317,'[1]1-BASE'!D$1:DA$65536,29,0),"")</f>
        <v>0</v>
      </c>
      <c r="Y317" s="34">
        <f>IFERROR(VLOOKUP(B317,'[1]1-BASE'!D$1:DA$65536,30,0),"")</f>
        <v>0</v>
      </c>
      <c r="Z317" s="34">
        <f>IFERROR(VLOOKUP(B317,'[1]1-BASE'!D$1:DA$65536,31,0),"")</f>
        <v>0</v>
      </c>
      <c r="AA317" s="34">
        <f>IFERROR(VLOOKUP(B317,'[1]1-BASE'!D$1:DA$65536,32,0),"")</f>
        <v>0</v>
      </c>
      <c r="AB317" s="34">
        <f>IFERROR(VLOOKUP(B317,'[1]1-BASE'!D$1:DA$65536,33,0),"")</f>
        <v>0</v>
      </c>
      <c r="AC317" s="34">
        <f>IFERROR(VLOOKUP(B317,'[1]1-BASE'!D$1:DA$65536,34,0),"")</f>
        <v>0</v>
      </c>
      <c r="AD317" s="34">
        <f>IFERROR(VLOOKUP(B317,'[1]1-BASE'!D$1:DA$65536,35,0),"")</f>
        <v>0</v>
      </c>
      <c r="AE317" s="34">
        <f>IFERROR(VLOOKUP(B317,'[1]1-BASE'!D$1:DA$65536,36,0),"")</f>
        <v>0</v>
      </c>
      <c r="AF317" s="34">
        <f>IFERROR(VLOOKUP(B317,'[1]1-BASE'!D$1:DA$65536,37,0),"")</f>
        <v>0</v>
      </c>
      <c r="AG317" s="34">
        <f>IFERROR(VLOOKUP(B317,'[1]1-BASE'!D$1:DA$65536,38,0),"")</f>
        <v>0</v>
      </c>
      <c r="AH317" s="34">
        <f>IFERROR(VLOOKUP(B317,'[1]1-BASE'!D$1:DA$65536,39,0),"")</f>
        <v>0</v>
      </c>
      <c r="AI317" s="34">
        <f>IFERROR(VLOOKUP(B317,'[1]1-BASE'!D$1:DA$65536,40,0),"")</f>
        <v>0</v>
      </c>
      <c r="AJ317" s="34">
        <f>IFERROR(VLOOKUP(B317,'[1]1-BASE'!D$1:DA$65536,41,0),"")</f>
        <v>0</v>
      </c>
      <c r="AK317" s="34">
        <f>IFERROR(VLOOKUP(B317,'[1]1-BASE'!D$1:DA$65536,42,0),"")</f>
        <v>0</v>
      </c>
      <c r="AL317" s="34">
        <f>IFERROR(VLOOKUP(B317,'[1]1-BASE'!D$1:DA$65536,43,0),"")</f>
        <v>0</v>
      </c>
      <c r="AM317" s="34">
        <f>IFERROR(VLOOKUP(B317,'[1]1-BASE'!D$1:DA$65536,44,0),"")</f>
        <v>0</v>
      </c>
      <c r="AN317" s="34">
        <f>IFERROR(VLOOKUP(B317,'[1]1-BASE'!D$1:DA$65536,45,0),"")</f>
        <v>0</v>
      </c>
      <c r="AO317" s="34">
        <f>IFERROR(VLOOKUP(B317,'[1]1-BASE'!D$1:DA$65536,46,0),"")</f>
        <v>0</v>
      </c>
      <c r="AP317" s="34">
        <f>IFERROR(VLOOKUP(B317,'[1]1-BASE'!D$1:DA$65536,47,0),"")</f>
        <v>0</v>
      </c>
      <c r="AQ317" s="34">
        <f>IFERROR(VLOOKUP(B317,'[1]1-BASE'!D$1:DA$65536,48,0),"")</f>
        <v>0</v>
      </c>
      <c r="AR317" s="34">
        <f>IFERROR(VLOOKUP(B317,'[1]1-BASE'!D$1:DA$65536,49,0),"")</f>
        <v>0</v>
      </c>
      <c r="AS317" s="34">
        <f>IFERROR(VLOOKUP(B317,'[1]1-BASE'!D$1:DA$65536,50,0),"")</f>
        <v>0</v>
      </c>
      <c r="AT317" s="34">
        <f>IFERROR(VLOOKUP(B317,'[1]1-BASE'!D$1:DA$65536,51,0),"")</f>
        <v>0</v>
      </c>
      <c r="AU317" s="34">
        <f>IFERROR(VLOOKUP(B317,'[1]1-BASE'!D$1:DA$65536,52,0),"")</f>
        <v>0</v>
      </c>
      <c r="AV317" s="34">
        <f>IFERROR(VLOOKUP(B317,'[1]1-BASE'!D$1:DA$65536,53,0),"")</f>
        <v>0</v>
      </c>
      <c r="AW317" s="34">
        <f>IFERROR(VLOOKUP(B317,'[1]1-BASE'!D$1:DA$65536,54,0),"")</f>
        <v>0</v>
      </c>
      <c r="AX317" s="34">
        <f>IFERROR(VLOOKUP(B317,'[1]1-BASE'!D$1:DA$65536,55,0),"")</f>
        <v>0</v>
      </c>
      <c r="AY317" s="34">
        <f>IFERROR(VLOOKUP(B317,'[1]1-BASE'!D$1:DA$65536,87,0),"")</f>
        <v>0</v>
      </c>
      <c r="AZ317" s="34">
        <f>IFERROR(VLOOKUP(B317,'[1]1-BASE'!D$1:DA$65536,86,0),"")</f>
        <v>0</v>
      </c>
      <c r="BA317" s="34">
        <f>IFERROR(VLOOKUP(B317,'[1]1-BASE'!D$1:DA$65536,76,0),"")</f>
        <v>0</v>
      </c>
      <c r="BB317" s="34">
        <f>IFERROR(VLOOKUP(B317,'[1]1-BASE'!D$1:DA$65536,77,0),"")</f>
        <v>0</v>
      </c>
      <c r="BC317" s="34">
        <f>IFERROR(VLOOKUP(B317,'[1]1-BASE'!D$1:DA$65536,78,0),"")</f>
        <v>0</v>
      </c>
      <c r="BD317" s="34">
        <f>IFERROR(VLOOKUP(B317,'[1]1-BASE'!D$1:DA$65536,79,0),"")</f>
        <v>0</v>
      </c>
      <c r="BE317" s="34">
        <f>IFERROR(VLOOKUP(B317,'[1]1-BASE'!D$1:DA$65536,80,0),"")</f>
        <v>0</v>
      </c>
      <c r="BF317" s="34">
        <f>IFERROR(VLOOKUP(B317,'[1]1-BASE'!D$1:DA$65536,83,0),"")</f>
        <v>0</v>
      </c>
      <c r="BG317" s="34">
        <f>IFERROR(VLOOKUP(B317,'[1]1-BASE'!D$1:DA$65536,84,0),"")</f>
        <v>0</v>
      </c>
      <c r="BH317" s="34">
        <f>IFERROR(VLOOKUP(B317,'[1]1-BASE'!D$1:DA$65536,81,0),"")</f>
        <v>0</v>
      </c>
      <c r="BI317" s="34">
        <f>IFERROR(VLOOKUP(B317,'[1]1-BASE'!D$1:DA$65536,85,0),"")</f>
        <v>0</v>
      </c>
      <c r="BJ317" s="34">
        <f>IFERROR(VLOOKUP(B317,'[1]1-BASE'!D$1:DA$65536,56,0),"")</f>
        <v>2</v>
      </c>
      <c r="BK317" s="34">
        <f>IFERROR(VLOOKUP(B317,'[1]1-BASE'!D$1:DA$65536,58,0),"")</f>
        <v>1</v>
      </c>
      <c r="BL317" s="34">
        <f>IFERROR(VLOOKUP(B317,'[1]1-BASE'!D$1:DA$65536,59,0),"")</f>
        <v>3</v>
      </c>
      <c r="BM317" s="34">
        <f>IFERROR(VLOOKUP(B317,'[1]1-BASE'!D$1:DA$65536,61,0),"")</f>
        <v>2</v>
      </c>
      <c r="BN317" s="34">
        <f>IFERROR(VLOOKUP(B317,'[1]1-BASE'!D$1:DA$65536,63,0),"")</f>
        <v>1</v>
      </c>
      <c r="BO317" s="34">
        <f>IFERROR(VLOOKUP(B317,'[1]1-BASE'!D$1:DA$65536,65,0),"")</f>
        <v>1</v>
      </c>
      <c r="BP317" s="34">
        <f>IFERROR(VLOOKUP(B317,'[1]1-BASE'!D$1:DA$65536,57,0),"")</f>
        <v>0</v>
      </c>
      <c r="BQ317" s="34">
        <f>IFERROR(VLOOKUP(B317,'[1]1-BASE'!D$1:DA$65536,60,0),"")</f>
        <v>0</v>
      </c>
      <c r="BR317" s="34">
        <f>IFERROR(VLOOKUP(B317,'[1]1-BASE'!D$1:DA$65536,62,0),"")</f>
        <v>0</v>
      </c>
      <c r="BS317" s="34">
        <f>IFERROR(VLOOKUP(B317,'[1]1-BASE'!D$1:DA$65536,64,0),"")</f>
        <v>0</v>
      </c>
      <c r="BT317" s="34">
        <f>IFERROR(VLOOKUP(B317,'[1]1-BASE'!D$1:DA$65536,66,0),"")</f>
        <v>0</v>
      </c>
      <c r="BU317" s="34">
        <f>IFERROR(VLOOKUP(B317,'[1]1-BASE'!D$1:DA$65536,67,0),"")</f>
        <v>0</v>
      </c>
      <c r="BV317" s="34">
        <f>IFERROR(VLOOKUP(B317,'[1]1-BASE'!D$1:DA$65536,68,0),"")</f>
        <v>0</v>
      </c>
      <c r="BW317" s="34">
        <f>IFERROR(VLOOKUP(B317,'[1]1-BASE'!D$1:DA$65536,69,0),"")</f>
        <v>0</v>
      </c>
      <c r="BX317" s="34">
        <f>IFERROR(VLOOKUP(B317,'[1]1-BASE'!D$1:DA$65536,70,0),"")</f>
        <v>0</v>
      </c>
      <c r="BY317" s="34">
        <f>IFERROR(VLOOKUP(B317,'[1]1-BASE'!D$1:DA$65536,71,0),"")</f>
        <v>0</v>
      </c>
      <c r="BZ317" s="34">
        <f>IFERROR(VLOOKUP(B317,'[1]1-BASE'!D$1:DA$65536,72,0),"")</f>
        <v>0</v>
      </c>
      <c r="CA317" s="34">
        <f>IFERROR(VLOOKUP(B317,'[1]1-BASE'!D$1:DA$65536,73,0),"")</f>
        <v>0</v>
      </c>
      <c r="CB317" s="34">
        <f>IFERROR(VLOOKUP(B317,'[1]1-BASE'!D$1:DA$65536,74,0),"")</f>
        <v>0</v>
      </c>
      <c r="CC317" s="34">
        <f>IFERROR(VLOOKUP(B317,'[1]1-BASE'!D$1:DA$65536,75,0),"")</f>
        <v>0</v>
      </c>
      <c r="CD317" s="34">
        <f>IFERROR(VLOOKUP(B317,'[1]1-BASE'!D$1:DA$65536,82,0),"")</f>
        <v>0</v>
      </c>
    </row>
    <row r="318" spans="1:82" s="35" customFormat="1" ht="75" customHeight="1">
      <c r="A318" s="27"/>
      <c r="B318" s="28" t="s">
        <v>421</v>
      </c>
      <c r="C318" s="29" t="str">
        <f>IFERROR(VLOOKUP(B318,'[1]1-BASE'!D$1:CB$65536,2,0),"")</f>
        <v>304T580</v>
      </c>
      <c r="D318" s="29" t="str">
        <f>IFERROR(VLOOKUP(B318,'[1]1-BASE'!D$1:CB$65536,3,0),"")</f>
        <v>QUATY</v>
      </c>
      <c r="E318" s="29" t="str">
        <f>IFERROR(VLOOKUP(B318,'[1]1-BASE'!D$1:CB$65536,4,0),"")</f>
        <v>908</v>
      </c>
      <c r="F318" s="29" t="str">
        <f>IFERROR(VLOOKUP(B318,'[1]1-BASE'!D$1:CB$65536,5,0),"")</f>
        <v>PINK LOTUS</v>
      </c>
      <c r="G318" s="27" t="str">
        <f>IFERROR(VLOOKUP(B318,'[1]1-BASE'!D$1:CB$65536,15,0),"")</f>
        <v>HIVER 2019</v>
      </c>
      <c r="H318" s="27" t="str">
        <f>IFERROR(VLOOKUP(B318,'[1]1-BASE'!D$1:CB$65536,17,0),"")</f>
        <v>GIRL</v>
      </c>
      <c r="I318" s="30">
        <f>IFERROR(VLOOKUP(B318,'[1]1-BASE'!D$1:CB$65536,7,0),"")</f>
        <v>14</v>
      </c>
      <c r="J318" s="31">
        <f t="shared" si="10"/>
        <v>7</v>
      </c>
      <c r="K318" s="30">
        <f>IFERROR(VLOOKUP(B318,'[1]1-BASE'!D$1:CB$65536,8,0),"")</f>
        <v>0</v>
      </c>
      <c r="L318" s="31">
        <f t="shared" si="11"/>
        <v>0</v>
      </c>
      <c r="M318" s="29" t="str">
        <f>IFERROR(VLOOKUP(B318,'[1]1-BASE'!D$1:CB$65536,18,0),"")</f>
        <v>10Y-2|12Y-1|14Y-1|4Y-1|6Y-1|8Y-2</v>
      </c>
      <c r="N318" s="32" t="str">
        <f>IFERROR(VLOOKUP(B318,'[1]1-BASE'!D$1:CB$65536,19,0),"")</f>
        <v>C8K</v>
      </c>
      <c r="O318" s="32">
        <f>IFERROR(VLOOKUP(B318,'[1]1-BASE'!D$1:CB$65536,20,0),"")</f>
        <v>176</v>
      </c>
      <c r="P318" s="33">
        <f>IFERROR(VLOOKUP(B318,'[1]1-BASE'!D$1:CB$65536,21,0),"")</f>
        <v>22</v>
      </c>
      <c r="Q318" s="34">
        <f>IFERROR(VLOOKUP(B318,'[1]1-BASE'!D$1:DA$65536,22,0),"")</f>
        <v>0</v>
      </c>
      <c r="R318" s="34">
        <f>IFERROR(VLOOKUP(B318,'[1]1-BASE'!D$1:DA$65536,23,0),"")</f>
        <v>0</v>
      </c>
      <c r="S318" s="34">
        <f>IFERROR(VLOOKUP(B318,'[1]1-BASE'!D$1:DA$65536,24,0),"")</f>
        <v>0</v>
      </c>
      <c r="T318" s="34">
        <f>IFERROR(VLOOKUP(B318,'[1]1-BASE'!D$1:DA$65536,25,0),"")</f>
        <v>0</v>
      </c>
      <c r="U318" s="34">
        <f>IFERROR(VLOOKUP(B318,'[1]1-BASE'!D$1:DA$65536,26,0),"")</f>
        <v>0</v>
      </c>
      <c r="V318" s="34">
        <f>IFERROR(VLOOKUP(B318,'[1]1-BASE'!D$1:DA$65536,27,0),"")</f>
        <v>0</v>
      </c>
      <c r="W318" s="34">
        <f>IFERROR(VLOOKUP(B318,'[1]1-BASE'!D$1:DA$65536,28,0),"")</f>
        <v>0</v>
      </c>
      <c r="X318" s="34">
        <f>IFERROR(VLOOKUP(B318,'[1]1-BASE'!D$1:DA$65536,29,0),"")</f>
        <v>0</v>
      </c>
      <c r="Y318" s="34">
        <f>IFERROR(VLOOKUP(B318,'[1]1-BASE'!D$1:DA$65536,30,0),"")</f>
        <v>0</v>
      </c>
      <c r="Z318" s="34">
        <f>IFERROR(VLOOKUP(B318,'[1]1-BASE'!D$1:DA$65536,31,0),"")</f>
        <v>0</v>
      </c>
      <c r="AA318" s="34">
        <f>IFERROR(VLOOKUP(B318,'[1]1-BASE'!D$1:DA$65536,32,0),"")</f>
        <v>0</v>
      </c>
      <c r="AB318" s="34">
        <f>IFERROR(VLOOKUP(B318,'[1]1-BASE'!D$1:DA$65536,33,0),"")</f>
        <v>0</v>
      </c>
      <c r="AC318" s="34">
        <f>IFERROR(VLOOKUP(B318,'[1]1-BASE'!D$1:DA$65536,34,0),"")</f>
        <v>0</v>
      </c>
      <c r="AD318" s="34">
        <f>IFERROR(VLOOKUP(B318,'[1]1-BASE'!D$1:DA$65536,35,0),"")</f>
        <v>0</v>
      </c>
      <c r="AE318" s="34">
        <f>IFERROR(VLOOKUP(B318,'[1]1-BASE'!D$1:DA$65536,36,0),"")</f>
        <v>0</v>
      </c>
      <c r="AF318" s="34">
        <f>IFERROR(VLOOKUP(B318,'[1]1-BASE'!D$1:DA$65536,37,0),"")</f>
        <v>0</v>
      </c>
      <c r="AG318" s="34">
        <f>IFERROR(VLOOKUP(B318,'[1]1-BASE'!D$1:DA$65536,38,0),"")</f>
        <v>0</v>
      </c>
      <c r="AH318" s="34">
        <f>IFERROR(VLOOKUP(B318,'[1]1-BASE'!D$1:DA$65536,39,0),"")</f>
        <v>0</v>
      </c>
      <c r="AI318" s="34">
        <f>IFERROR(VLOOKUP(B318,'[1]1-BASE'!D$1:DA$65536,40,0),"")</f>
        <v>0</v>
      </c>
      <c r="AJ318" s="34">
        <f>IFERROR(VLOOKUP(B318,'[1]1-BASE'!D$1:DA$65536,41,0),"")</f>
        <v>0</v>
      </c>
      <c r="AK318" s="34">
        <f>IFERROR(VLOOKUP(B318,'[1]1-BASE'!D$1:DA$65536,42,0),"")</f>
        <v>0</v>
      </c>
      <c r="AL318" s="34">
        <f>IFERROR(VLOOKUP(B318,'[1]1-BASE'!D$1:DA$65536,43,0),"")</f>
        <v>0</v>
      </c>
      <c r="AM318" s="34">
        <f>IFERROR(VLOOKUP(B318,'[1]1-BASE'!D$1:DA$65536,44,0),"")</f>
        <v>0</v>
      </c>
      <c r="AN318" s="34">
        <f>IFERROR(VLOOKUP(B318,'[1]1-BASE'!D$1:DA$65536,45,0),"")</f>
        <v>0</v>
      </c>
      <c r="AO318" s="34">
        <f>IFERROR(VLOOKUP(B318,'[1]1-BASE'!D$1:DA$65536,46,0),"")</f>
        <v>0</v>
      </c>
      <c r="AP318" s="34">
        <f>IFERROR(VLOOKUP(B318,'[1]1-BASE'!D$1:DA$65536,47,0),"")</f>
        <v>0</v>
      </c>
      <c r="AQ318" s="34">
        <f>IFERROR(VLOOKUP(B318,'[1]1-BASE'!D$1:DA$65536,48,0),"")</f>
        <v>0</v>
      </c>
      <c r="AR318" s="34">
        <f>IFERROR(VLOOKUP(B318,'[1]1-BASE'!D$1:DA$65536,49,0),"")</f>
        <v>0</v>
      </c>
      <c r="AS318" s="34">
        <f>IFERROR(VLOOKUP(B318,'[1]1-BASE'!D$1:DA$65536,50,0),"")</f>
        <v>0</v>
      </c>
      <c r="AT318" s="34">
        <f>IFERROR(VLOOKUP(B318,'[1]1-BASE'!D$1:DA$65536,51,0),"")</f>
        <v>0</v>
      </c>
      <c r="AU318" s="34">
        <f>IFERROR(VLOOKUP(B318,'[1]1-BASE'!D$1:DA$65536,52,0),"")</f>
        <v>0</v>
      </c>
      <c r="AV318" s="34">
        <f>IFERROR(VLOOKUP(B318,'[1]1-BASE'!D$1:DA$65536,53,0),"")</f>
        <v>0</v>
      </c>
      <c r="AW318" s="34">
        <f>IFERROR(VLOOKUP(B318,'[1]1-BASE'!D$1:DA$65536,54,0),"")</f>
        <v>0</v>
      </c>
      <c r="AX318" s="34">
        <f>IFERROR(VLOOKUP(B318,'[1]1-BASE'!D$1:DA$65536,55,0),"")</f>
        <v>0</v>
      </c>
      <c r="AY318" s="34">
        <f>IFERROR(VLOOKUP(B318,'[1]1-BASE'!D$1:DA$65536,87,0),"")</f>
        <v>0</v>
      </c>
      <c r="AZ318" s="34">
        <f>IFERROR(VLOOKUP(B318,'[1]1-BASE'!D$1:DA$65536,86,0),"")</f>
        <v>0</v>
      </c>
      <c r="BA318" s="34">
        <f>IFERROR(VLOOKUP(B318,'[1]1-BASE'!D$1:DA$65536,76,0),"")</f>
        <v>0</v>
      </c>
      <c r="BB318" s="34">
        <f>IFERROR(VLOOKUP(B318,'[1]1-BASE'!D$1:DA$65536,77,0),"")</f>
        <v>0</v>
      </c>
      <c r="BC318" s="34">
        <f>IFERROR(VLOOKUP(B318,'[1]1-BASE'!D$1:DA$65536,78,0),"")</f>
        <v>0</v>
      </c>
      <c r="BD318" s="34">
        <f>IFERROR(VLOOKUP(B318,'[1]1-BASE'!D$1:DA$65536,79,0),"")</f>
        <v>0</v>
      </c>
      <c r="BE318" s="34">
        <f>IFERROR(VLOOKUP(B318,'[1]1-BASE'!D$1:DA$65536,80,0),"")</f>
        <v>0</v>
      </c>
      <c r="BF318" s="34">
        <f>IFERROR(VLOOKUP(B318,'[1]1-BASE'!D$1:DA$65536,83,0),"")</f>
        <v>0</v>
      </c>
      <c r="BG318" s="34">
        <f>IFERROR(VLOOKUP(B318,'[1]1-BASE'!D$1:DA$65536,84,0),"")</f>
        <v>0</v>
      </c>
      <c r="BH318" s="34">
        <f>IFERROR(VLOOKUP(B318,'[1]1-BASE'!D$1:DA$65536,81,0),"")</f>
        <v>0</v>
      </c>
      <c r="BI318" s="34">
        <f>IFERROR(VLOOKUP(B318,'[1]1-BASE'!D$1:DA$65536,85,0),"")</f>
        <v>0</v>
      </c>
      <c r="BJ318" s="34">
        <f>IFERROR(VLOOKUP(B318,'[1]1-BASE'!D$1:DA$65536,56,0),"")</f>
        <v>0</v>
      </c>
      <c r="BK318" s="34">
        <f>IFERROR(VLOOKUP(B318,'[1]1-BASE'!D$1:DA$65536,58,0),"")</f>
        <v>0</v>
      </c>
      <c r="BL318" s="34">
        <f>IFERROR(VLOOKUP(B318,'[1]1-BASE'!D$1:DA$65536,59,0),"")</f>
        <v>0</v>
      </c>
      <c r="BM318" s="34">
        <f>IFERROR(VLOOKUP(B318,'[1]1-BASE'!D$1:DA$65536,61,0),"")</f>
        <v>0</v>
      </c>
      <c r="BN318" s="34">
        <f>IFERROR(VLOOKUP(B318,'[1]1-BASE'!D$1:DA$65536,63,0),"")</f>
        <v>0</v>
      </c>
      <c r="BO318" s="34">
        <f>IFERROR(VLOOKUP(B318,'[1]1-BASE'!D$1:DA$65536,65,0),"")</f>
        <v>0</v>
      </c>
      <c r="BP318" s="34">
        <f>IFERROR(VLOOKUP(B318,'[1]1-BASE'!D$1:DA$65536,57,0),"")</f>
        <v>0</v>
      </c>
      <c r="BQ318" s="34">
        <f>IFERROR(VLOOKUP(B318,'[1]1-BASE'!D$1:DA$65536,60,0),"")</f>
        <v>0</v>
      </c>
      <c r="BR318" s="34">
        <f>IFERROR(VLOOKUP(B318,'[1]1-BASE'!D$1:DA$65536,62,0),"")</f>
        <v>0</v>
      </c>
      <c r="BS318" s="34">
        <f>IFERROR(VLOOKUP(B318,'[1]1-BASE'!D$1:DA$65536,64,0),"")</f>
        <v>0</v>
      </c>
      <c r="BT318" s="34">
        <f>IFERROR(VLOOKUP(B318,'[1]1-BASE'!D$1:DA$65536,66,0),"")</f>
        <v>0</v>
      </c>
      <c r="BU318" s="34">
        <f>IFERROR(VLOOKUP(B318,'[1]1-BASE'!D$1:DA$65536,67,0),"")</f>
        <v>0</v>
      </c>
      <c r="BV318" s="34">
        <f>IFERROR(VLOOKUP(B318,'[1]1-BASE'!D$1:DA$65536,68,0),"")</f>
        <v>0</v>
      </c>
      <c r="BW318" s="34">
        <f>IFERROR(VLOOKUP(B318,'[1]1-BASE'!D$1:DA$65536,69,0),"")</f>
        <v>0</v>
      </c>
      <c r="BX318" s="34">
        <f>IFERROR(VLOOKUP(B318,'[1]1-BASE'!D$1:DA$65536,70,0),"")</f>
        <v>0</v>
      </c>
      <c r="BY318" s="34">
        <f>IFERROR(VLOOKUP(B318,'[1]1-BASE'!D$1:DA$65536,71,0),"")</f>
        <v>0</v>
      </c>
      <c r="BZ318" s="34">
        <f>IFERROR(VLOOKUP(B318,'[1]1-BASE'!D$1:DA$65536,72,0),"")</f>
        <v>0</v>
      </c>
      <c r="CA318" s="34">
        <f>IFERROR(VLOOKUP(B318,'[1]1-BASE'!D$1:DA$65536,73,0),"")</f>
        <v>0</v>
      </c>
      <c r="CB318" s="34">
        <f>IFERROR(VLOOKUP(B318,'[1]1-BASE'!D$1:DA$65536,74,0),"")</f>
        <v>0</v>
      </c>
      <c r="CC318" s="34">
        <f>IFERROR(VLOOKUP(B318,'[1]1-BASE'!D$1:DA$65536,75,0),"")</f>
        <v>0</v>
      </c>
      <c r="CD318" s="34">
        <f>IFERROR(VLOOKUP(B318,'[1]1-BASE'!D$1:DA$65536,82,0),"")</f>
        <v>22</v>
      </c>
    </row>
    <row r="319" spans="1:82" s="35" customFormat="1" ht="75" customHeight="1">
      <c r="A319" s="27"/>
      <c r="B319" s="28" t="s">
        <v>422</v>
      </c>
      <c r="C319" s="29" t="str">
        <f>IFERROR(VLOOKUP(B319,'[1]1-BASE'!D$1:CB$65536,2,0),"")</f>
        <v>304T580</v>
      </c>
      <c r="D319" s="29" t="str">
        <f>IFERROR(VLOOKUP(B319,'[1]1-BASE'!D$1:CB$65536,3,0),"")</f>
        <v>QUATY</v>
      </c>
      <c r="E319" s="29" t="str">
        <f>IFERROR(VLOOKUP(B319,'[1]1-BASE'!D$1:CB$65536,4,0),"")</f>
        <v>908</v>
      </c>
      <c r="F319" s="29" t="str">
        <f>IFERROR(VLOOKUP(B319,'[1]1-BASE'!D$1:CB$65536,5,0),"")</f>
        <v>PINK LOTUS</v>
      </c>
      <c r="G319" s="27" t="str">
        <f>IFERROR(VLOOKUP(B319,'[1]1-BASE'!D$1:CB$65536,15,0),"")</f>
        <v>HIVER 2019</v>
      </c>
      <c r="H319" s="27" t="str">
        <f>IFERROR(VLOOKUP(B319,'[1]1-BASE'!D$1:CB$65536,17,0),"")</f>
        <v>GIRL</v>
      </c>
      <c r="I319" s="30">
        <f>IFERROR(VLOOKUP(B319,'[1]1-BASE'!D$1:CB$65536,7,0),"")</f>
        <v>0</v>
      </c>
      <c r="J319" s="31">
        <f t="shared" si="10"/>
        <v>0</v>
      </c>
      <c r="K319" s="30">
        <f>IFERROR(VLOOKUP(B319,'[1]1-BASE'!D$1:CB$65536,8,0),"")</f>
        <v>14</v>
      </c>
      <c r="L319" s="31">
        <f t="shared" si="11"/>
        <v>7</v>
      </c>
      <c r="M319" s="29" t="str">
        <f>IFERROR(VLOOKUP(B319,'[1]1-BASE'!D$1:CB$65536,18,0),"")</f>
        <v>(vide)</v>
      </c>
      <c r="N319" s="32" t="str">
        <f>IFERROR(VLOOKUP(B319,'[1]1-BASE'!D$1:CB$65536,19,0),"")</f>
        <v>PCS</v>
      </c>
      <c r="O319" s="32">
        <f>IFERROR(VLOOKUP(B319,'[1]1-BASE'!D$1:CB$65536,20,0),"")</f>
        <v>8</v>
      </c>
      <c r="P319" s="33">
        <f>IFERROR(VLOOKUP(B319,'[1]1-BASE'!D$1:CB$65536,21,0),"")</f>
        <v>8</v>
      </c>
      <c r="Q319" s="34">
        <f>IFERROR(VLOOKUP(B319,'[1]1-BASE'!D$1:DA$65536,22,0),"")</f>
        <v>0</v>
      </c>
      <c r="R319" s="34">
        <f>IFERROR(VLOOKUP(B319,'[1]1-BASE'!D$1:DA$65536,23,0),"")</f>
        <v>0</v>
      </c>
      <c r="S319" s="34">
        <f>IFERROR(VLOOKUP(B319,'[1]1-BASE'!D$1:DA$65536,24,0),"")</f>
        <v>0</v>
      </c>
      <c r="T319" s="34">
        <f>IFERROR(VLOOKUP(B319,'[1]1-BASE'!D$1:DA$65536,25,0),"")</f>
        <v>0</v>
      </c>
      <c r="U319" s="34">
        <f>IFERROR(VLOOKUP(B319,'[1]1-BASE'!D$1:DA$65536,26,0),"")</f>
        <v>0</v>
      </c>
      <c r="V319" s="34">
        <f>IFERROR(VLOOKUP(B319,'[1]1-BASE'!D$1:DA$65536,27,0),"")</f>
        <v>0</v>
      </c>
      <c r="W319" s="34">
        <f>IFERROR(VLOOKUP(B319,'[1]1-BASE'!D$1:DA$65536,28,0),"")</f>
        <v>0</v>
      </c>
      <c r="X319" s="34">
        <f>IFERROR(VLOOKUP(B319,'[1]1-BASE'!D$1:DA$65536,29,0),"")</f>
        <v>0</v>
      </c>
      <c r="Y319" s="34">
        <f>IFERROR(VLOOKUP(B319,'[1]1-BASE'!D$1:DA$65536,30,0),"")</f>
        <v>0</v>
      </c>
      <c r="Z319" s="34">
        <f>IFERROR(VLOOKUP(B319,'[1]1-BASE'!D$1:DA$65536,31,0),"")</f>
        <v>0</v>
      </c>
      <c r="AA319" s="34">
        <f>IFERROR(VLOOKUP(B319,'[1]1-BASE'!D$1:DA$65536,32,0),"")</f>
        <v>0</v>
      </c>
      <c r="AB319" s="34">
        <f>IFERROR(VLOOKUP(B319,'[1]1-BASE'!D$1:DA$65536,33,0),"")</f>
        <v>0</v>
      </c>
      <c r="AC319" s="34">
        <f>IFERROR(VLOOKUP(B319,'[1]1-BASE'!D$1:DA$65536,34,0),"")</f>
        <v>0</v>
      </c>
      <c r="AD319" s="34">
        <f>IFERROR(VLOOKUP(B319,'[1]1-BASE'!D$1:DA$65536,35,0),"")</f>
        <v>0</v>
      </c>
      <c r="AE319" s="34">
        <f>IFERROR(VLOOKUP(B319,'[1]1-BASE'!D$1:DA$65536,36,0),"")</f>
        <v>0</v>
      </c>
      <c r="AF319" s="34">
        <f>IFERROR(VLOOKUP(B319,'[1]1-BASE'!D$1:DA$65536,37,0),"")</f>
        <v>0</v>
      </c>
      <c r="AG319" s="34">
        <f>IFERROR(VLOOKUP(B319,'[1]1-BASE'!D$1:DA$65536,38,0),"")</f>
        <v>0</v>
      </c>
      <c r="AH319" s="34">
        <f>IFERROR(VLOOKUP(B319,'[1]1-BASE'!D$1:DA$65536,39,0),"")</f>
        <v>0</v>
      </c>
      <c r="AI319" s="34">
        <f>IFERROR(VLOOKUP(B319,'[1]1-BASE'!D$1:DA$65536,40,0),"")</f>
        <v>0</v>
      </c>
      <c r="AJ319" s="34">
        <f>IFERROR(VLOOKUP(B319,'[1]1-BASE'!D$1:DA$65536,41,0),"")</f>
        <v>0</v>
      </c>
      <c r="AK319" s="34">
        <f>IFERROR(VLOOKUP(B319,'[1]1-BASE'!D$1:DA$65536,42,0),"")</f>
        <v>0</v>
      </c>
      <c r="AL319" s="34">
        <f>IFERROR(VLOOKUP(B319,'[1]1-BASE'!D$1:DA$65536,43,0),"")</f>
        <v>0</v>
      </c>
      <c r="AM319" s="34">
        <f>IFERROR(VLOOKUP(B319,'[1]1-BASE'!D$1:DA$65536,44,0),"")</f>
        <v>0</v>
      </c>
      <c r="AN319" s="34">
        <f>IFERROR(VLOOKUP(B319,'[1]1-BASE'!D$1:DA$65536,45,0),"")</f>
        <v>0</v>
      </c>
      <c r="AO319" s="34">
        <f>IFERROR(VLOOKUP(B319,'[1]1-BASE'!D$1:DA$65536,46,0),"")</f>
        <v>0</v>
      </c>
      <c r="AP319" s="34">
        <f>IFERROR(VLOOKUP(B319,'[1]1-BASE'!D$1:DA$65536,47,0),"")</f>
        <v>0</v>
      </c>
      <c r="AQ319" s="34">
        <f>IFERROR(VLOOKUP(B319,'[1]1-BASE'!D$1:DA$65536,48,0),"")</f>
        <v>0</v>
      </c>
      <c r="AR319" s="34">
        <f>IFERROR(VLOOKUP(B319,'[1]1-BASE'!D$1:DA$65536,49,0),"")</f>
        <v>0</v>
      </c>
      <c r="AS319" s="34">
        <f>IFERROR(VLOOKUP(B319,'[1]1-BASE'!D$1:DA$65536,50,0),"")</f>
        <v>0</v>
      </c>
      <c r="AT319" s="34">
        <f>IFERROR(VLOOKUP(B319,'[1]1-BASE'!D$1:DA$65536,51,0),"")</f>
        <v>0</v>
      </c>
      <c r="AU319" s="34">
        <f>IFERROR(VLOOKUP(B319,'[1]1-BASE'!D$1:DA$65536,52,0),"")</f>
        <v>0</v>
      </c>
      <c r="AV319" s="34">
        <f>IFERROR(VLOOKUP(B319,'[1]1-BASE'!D$1:DA$65536,53,0),"")</f>
        <v>0</v>
      </c>
      <c r="AW319" s="34">
        <f>IFERROR(VLOOKUP(B319,'[1]1-BASE'!D$1:DA$65536,54,0),"")</f>
        <v>0</v>
      </c>
      <c r="AX319" s="34">
        <f>IFERROR(VLOOKUP(B319,'[1]1-BASE'!D$1:DA$65536,55,0),"")</f>
        <v>0</v>
      </c>
      <c r="AY319" s="34">
        <f>IFERROR(VLOOKUP(B319,'[1]1-BASE'!D$1:DA$65536,87,0),"")</f>
        <v>0</v>
      </c>
      <c r="AZ319" s="34">
        <f>IFERROR(VLOOKUP(B319,'[1]1-BASE'!D$1:DA$65536,86,0),"")</f>
        <v>0</v>
      </c>
      <c r="BA319" s="34">
        <f>IFERROR(VLOOKUP(B319,'[1]1-BASE'!D$1:DA$65536,76,0),"")</f>
        <v>0</v>
      </c>
      <c r="BB319" s="34">
        <f>IFERROR(VLOOKUP(B319,'[1]1-BASE'!D$1:DA$65536,77,0),"")</f>
        <v>0</v>
      </c>
      <c r="BC319" s="34">
        <f>IFERROR(VLOOKUP(B319,'[1]1-BASE'!D$1:DA$65536,78,0),"")</f>
        <v>0</v>
      </c>
      <c r="BD319" s="34">
        <f>IFERROR(VLOOKUP(B319,'[1]1-BASE'!D$1:DA$65536,79,0),"")</f>
        <v>0</v>
      </c>
      <c r="BE319" s="34">
        <f>IFERROR(VLOOKUP(B319,'[1]1-BASE'!D$1:DA$65536,80,0),"")</f>
        <v>0</v>
      </c>
      <c r="BF319" s="34">
        <f>IFERROR(VLOOKUP(B319,'[1]1-BASE'!D$1:DA$65536,83,0),"")</f>
        <v>0</v>
      </c>
      <c r="BG319" s="34">
        <f>IFERROR(VLOOKUP(B319,'[1]1-BASE'!D$1:DA$65536,84,0),"")</f>
        <v>0</v>
      </c>
      <c r="BH319" s="34">
        <f>IFERROR(VLOOKUP(B319,'[1]1-BASE'!D$1:DA$65536,81,0),"")</f>
        <v>0</v>
      </c>
      <c r="BI319" s="34">
        <f>IFERROR(VLOOKUP(B319,'[1]1-BASE'!D$1:DA$65536,85,0),"")</f>
        <v>0</v>
      </c>
      <c r="BJ319" s="34">
        <f>IFERROR(VLOOKUP(B319,'[1]1-BASE'!D$1:DA$65536,56,0),"")</f>
        <v>1</v>
      </c>
      <c r="BK319" s="34">
        <f>IFERROR(VLOOKUP(B319,'[1]1-BASE'!D$1:DA$65536,58,0),"")</f>
        <v>2</v>
      </c>
      <c r="BL319" s="34">
        <f>IFERROR(VLOOKUP(B319,'[1]1-BASE'!D$1:DA$65536,59,0),"")</f>
        <v>2</v>
      </c>
      <c r="BM319" s="34">
        <f>IFERROR(VLOOKUP(B319,'[1]1-BASE'!D$1:DA$65536,61,0),"")</f>
        <v>3</v>
      </c>
      <c r="BN319" s="34">
        <f>IFERROR(VLOOKUP(B319,'[1]1-BASE'!D$1:DA$65536,63,0),"")</f>
        <v>0</v>
      </c>
      <c r="BO319" s="34">
        <f>IFERROR(VLOOKUP(B319,'[1]1-BASE'!D$1:DA$65536,65,0),"")</f>
        <v>0</v>
      </c>
      <c r="BP319" s="34">
        <f>IFERROR(VLOOKUP(B319,'[1]1-BASE'!D$1:DA$65536,57,0),"")</f>
        <v>0</v>
      </c>
      <c r="BQ319" s="34">
        <f>IFERROR(VLOOKUP(B319,'[1]1-BASE'!D$1:DA$65536,60,0),"")</f>
        <v>0</v>
      </c>
      <c r="BR319" s="34">
        <f>IFERROR(VLOOKUP(B319,'[1]1-BASE'!D$1:DA$65536,62,0),"")</f>
        <v>0</v>
      </c>
      <c r="BS319" s="34">
        <f>IFERROR(VLOOKUP(B319,'[1]1-BASE'!D$1:DA$65536,64,0),"")</f>
        <v>0</v>
      </c>
      <c r="BT319" s="34">
        <f>IFERROR(VLOOKUP(B319,'[1]1-BASE'!D$1:DA$65536,66,0),"")</f>
        <v>0</v>
      </c>
      <c r="BU319" s="34">
        <f>IFERROR(VLOOKUP(B319,'[1]1-BASE'!D$1:DA$65536,67,0),"")</f>
        <v>0</v>
      </c>
      <c r="BV319" s="34">
        <f>IFERROR(VLOOKUP(B319,'[1]1-BASE'!D$1:DA$65536,68,0),"")</f>
        <v>0</v>
      </c>
      <c r="BW319" s="34">
        <f>IFERROR(VLOOKUP(B319,'[1]1-BASE'!D$1:DA$65536,69,0),"")</f>
        <v>0</v>
      </c>
      <c r="BX319" s="34">
        <f>IFERROR(VLOOKUP(B319,'[1]1-BASE'!D$1:DA$65536,70,0),"")</f>
        <v>0</v>
      </c>
      <c r="BY319" s="34">
        <f>IFERROR(VLOOKUP(B319,'[1]1-BASE'!D$1:DA$65536,71,0),"")</f>
        <v>0</v>
      </c>
      <c r="BZ319" s="34">
        <f>IFERROR(VLOOKUP(B319,'[1]1-BASE'!D$1:DA$65536,72,0),"")</f>
        <v>0</v>
      </c>
      <c r="CA319" s="34">
        <f>IFERROR(VLOOKUP(B319,'[1]1-BASE'!D$1:DA$65536,73,0),"")</f>
        <v>0</v>
      </c>
      <c r="CB319" s="34">
        <f>IFERROR(VLOOKUP(B319,'[1]1-BASE'!D$1:DA$65536,74,0),"")</f>
        <v>0</v>
      </c>
      <c r="CC319" s="34">
        <f>IFERROR(VLOOKUP(B319,'[1]1-BASE'!D$1:DA$65536,75,0),"")</f>
        <v>0</v>
      </c>
      <c r="CD319" s="34">
        <f>IFERROR(VLOOKUP(B319,'[1]1-BASE'!D$1:DA$65536,82,0),"")</f>
        <v>0</v>
      </c>
    </row>
    <row r="320" spans="1:82" s="35" customFormat="1" ht="75" customHeight="1">
      <c r="A320" s="27"/>
      <c r="B320" s="28" t="s">
        <v>423</v>
      </c>
      <c r="C320" s="29" t="str">
        <f>IFERROR(VLOOKUP(B320,'[1]1-BASE'!D$1:CB$65536,2,0),"")</f>
        <v>304T580</v>
      </c>
      <c r="D320" s="29" t="str">
        <f>IFERROR(VLOOKUP(B320,'[1]1-BASE'!D$1:CB$65536,3,0),"")</f>
        <v>QUATY</v>
      </c>
      <c r="E320" s="29" t="str">
        <f>IFERROR(VLOOKUP(B320,'[1]1-BASE'!D$1:CB$65536,4,0),"")</f>
        <v>909</v>
      </c>
      <c r="F320" s="29" t="str">
        <f>IFERROR(VLOOKUP(B320,'[1]1-BASE'!D$1:CB$65536,5,0),"")</f>
        <v>AZURE AZUL</v>
      </c>
      <c r="G320" s="27" t="str">
        <f>IFERROR(VLOOKUP(B320,'[1]1-BASE'!D$1:CB$65536,15,0),"")</f>
        <v>HIVER 2019</v>
      </c>
      <c r="H320" s="27" t="str">
        <f>IFERROR(VLOOKUP(B320,'[1]1-BASE'!D$1:CB$65536,17,0),"")</f>
        <v>GIRL</v>
      </c>
      <c r="I320" s="30">
        <f>IFERROR(VLOOKUP(B320,'[1]1-BASE'!D$1:CB$65536,7,0),"")</f>
        <v>14</v>
      </c>
      <c r="J320" s="31">
        <f t="shared" si="10"/>
        <v>7</v>
      </c>
      <c r="K320" s="30">
        <f>IFERROR(VLOOKUP(B320,'[1]1-BASE'!D$1:CB$65536,8,0),"")</f>
        <v>0</v>
      </c>
      <c r="L320" s="31">
        <f t="shared" si="11"/>
        <v>0</v>
      </c>
      <c r="M320" s="29" t="str">
        <f>IFERROR(VLOOKUP(B320,'[1]1-BASE'!D$1:CB$65536,18,0),"")</f>
        <v>10Y-2|12Y-1|14Y-1|4Y-1|6Y-1|8Y-2</v>
      </c>
      <c r="N320" s="32" t="str">
        <f>IFERROR(VLOOKUP(B320,'[1]1-BASE'!D$1:CB$65536,19,0),"")</f>
        <v>C8K</v>
      </c>
      <c r="O320" s="32">
        <f>IFERROR(VLOOKUP(B320,'[1]1-BASE'!D$1:CB$65536,20,0),"")</f>
        <v>336</v>
      </c>
      <c r="P320" s="33">
        <f>IFERROR(VLOOKUP(B320,'[1]1-BASE'!D$1:CB$65536,21,0),"")</f>
        <v>42</v>
      </c>
      <c r="Q320" s="34">
        <f>IFERROR(VLOOKUP(B320,'[1]1-BASE'!D$1:DA$65536,22,0),"")</f>
        <v>0</v>
      </c>
      <c r="R320" s="34">
        <f>IFERROR(VLOOKUP(B320,'[1]1-BASE'!D$1:DA$65536,23,0),"")</f>
        <v>0</v>
      </c>
      <c r="S320" s="34">
        <f>IFERROR(VLOOKUP(B320,'[1]1-BASE'!D$1:DA$65536,24,0),"")</f>
        <v>0</v>
      </c>
      <c r="T320" s="34">
        <f>IFERROR(VLOOKUP(B320,'[1]1-BASE'!D$1:DA$65536,25,0),"")</f>
        <v>0</v>
      </c>
      <c r="U320" s="34">
        <f>IFERROR(VLOOKUP(B320,'[1]1-BASE'!D$1:DA$65536,26,0),"")</f>
        <v>0</v>
      </c>
      <c r="V320" s="34">
        <f>IFERROR(VLOOKUP(B320,'[1]1-BASE'!D$1:DA$65536,27,0),"")</f>
        <v>0</v>
      </c>
      <c r="W320" s="34">
        <f>IFERROR(VLOOKUP(B320,'[1]1-BASE'!D$1:DA$65536,28,0),"")</f>
        <v>0</v>
      </c>
      <c r="X320" s="34">
        <f>IFERROR(VLOOKUP(B320,'[1]1-BASE'!D$1:DA$65536,29,0),"")</f>
        <v>0</v>
      </c>
      <c r="Y320" s="34">
        <f>IFERROR(VLOOKUP(B320,'[1]1-BASE'!D$1:DA$65536,30,0),"")</f>
        <v>0</v>
      </c>
      <c r="Z320" s="34">
        <f>IFERROR(VLOOKUP(B320,'[1]1-BASE'!D$1:DA$65536,31,0),"")</f>
        <v>0</v>
      </c>
      <c r="AA320" s="34">
        <f>IFERROR(VLOOKUP(B320,'[1]1-BASE'!D$1:DA$65536,32,0),"")</f>
        <v>0</v>
      </c>
      <c r="AB320" s="34">
        <f>IFERROR(VLOOKUP(B320,'[1]1-BASE'!D$1:DA$65536,33,0),"")</f>
        <v>0</v>
      </c>
      <c r="AC320" s="34">
        <f>IFERROR(VLOOKUP(B320,'[1]1-BASE'!D$1:DA$65536,34,0),"")</f>
        <v>0</v>
      </c>
      <c r="AD320" s="34">
        <f>IFERROR(VLOOKUP(B320,'[1]1-BASE'!D$1:DA$65536,35,0),"")</f>
        <v>0</v>
      </c>
      <c r="AE320" s="34">
        <f>IFERROR(VLOOKUP(B320,'[1]1-BASE'!D$1:DA$65536,36,0),"")</f>
        <v>0</v>
      </c>
      <c r="AF320" s="34">
        <f>IFERROR(VLOOKUP(B320,'[1]1-BASE'!D$1:DA$65536,37,0),"")</f>
        <v>0</v>
      </c>
      <c r="AG320" s="34">
        <f>IFERROR(VLOOKUP(B320,'[1]1-BASE'!D$1:DA$65536,38,0),"")</f>
        <v>0</v>
      </c>
      <c r="AH320" s="34">
        <f>IFERROR(VLOOKUP(B320,'[1]1-BASE'!D$1:DA$65536,39,0),"")</f>
        <v>0</v>
      </c>
      <c r="AI320" s="34">
        <f>IFERROR(VLOOKUP(B320,'[1]1-BASE'!D$1:DA$65536,40,0),"")</f>
        <v>0</v>
      </c>
      <c r="AJ320" s="34">
        <f>IFERROR(VLOOKUP(B320,'[1]1-BASE'!D$1:DA$65536,41,0),"")</f>
        <v>0</v>
      </c>
      <c r="AK320" s="34">
        <f>IFERROR(VLOOKUP(B320,'[1]1-BASE'!D$1:DA$65536,42,0),"")</f>
        <v>0</v>
      </c>
      <c r="AL320" s="34">
        <f>IFERROR(VLOOKUP(B320,'[1]1-BASE'!D$1:DA$65536,43,0),"")</f>
        <v>0</v>
      </c>
      <c r="AM320" s="34">
        <f>IFERROR(VLOOKUP(B320,'[1]1-BASE'!D$1:DA$65536,44,0),"")</f>
        <v>0</v>
      </c>
      <c r="AN320" s="34">
        <f>IFERROR(VLOOKUP(B320,'[1]1-BASE'!D$1:DA$65536,45,0),"")</f>
        <v>0</v>
      </c>
      <c r="AO320" s="34">
        <f>IFERROR(VLOOKUP(B320,'[1]1-BASE'!D$1:DA$65536,46,0),"")</f>
        <v>0</v>
      </c>
      <c r="AP320" s="34">
        <f>IFERROR(VLOOKUP(B320,'[1]1-BASE'!D$1:DA$65536,47,0),"")</f>
        <v>0</v>
      </c>
      <c r="AQ320" s="34">
        <f>IFERROR(VLOOKUP(B320,'[1]1-BASE'!D$1:DA$65536,48,0),"")</f>
        <v>0</v>
      </c>
      <c r="AR320" s="34">
        <f>IFERROR(VLOOKUP(B320,'[1]1-BASE'!D$1:DA$65536,49,0),"")</f>
        <v>0</v>
      </c>
      <c r="AS320" s="34">
        <f>IFERROR(VLOOKUP(B320,'[1]1-BASE'!D$1:DA$65536,50,0),"")</f>
        <v>0</v>
      </c>
      <c r="AT320" s="34">
        <f>IFERROR(VLOOKUP(B320,'[1]1-BASE'!D$1:DA$65536,51,0),"")</f>
        <v>0</v>
      </c>
      <c r="AU320" s="34">
        <f>IFERROR(VLOOKUP(B320,'[1]1-BASE'!D$1:DA$65536,52,0),"")</f>
        <v>0</v>
      </c>
      <c r="AV320" s="34">
        <f>IFERROR(VLOOKUP(B320,'[1]1-BASE'!D$1:DA$65536,53,0),"")</f>
        <v>0</v>
      </c>
      <c r="AW320" s="34">
        <f>IFERROR(VLOOKUP(B320,'[1]1-BASE'!D$1:DA$65536,54,0),"")</f>
        <v>0</v>
      </c>
      <c r="AX320" s="34">
        <f>IFERROR(VLOOKUP(B320,'[1]1-BASE'!D$1:DA$65536,55,0),"")</f>
        <v>0</v>
      </c>
      <c r="AY320" s="34">
        <f>IFERROR(VLOOKUP(B320,'[1]1-BASE'!D$1:DA$65536,87,0),"")</f>
        <v>0</v>
      </c>
      <c r="AZ320" s="34">
        <f>IFERROR(VLOOKUP(B320,'[1]1-BASE'!D$1:DA$65536,86,0),"")</f>
        <v>0</v>
      </c>
      <c r="BA320" s="34">
        <f>IFERROR(VLOOKUP(B320,'[1]1-BASE'!D$1:DA$65536,76,0),"")</f>
        <v>0</v>
      </c>
      <c r="BB320" s="34">
        <f>IFERROR(VLOOKUP(B320,'[1]1-BASE'!D$1:DA$65536,77,0),"")</f>
        <v>0</v>
      </c>
      <c r="BC320" s="34">
        <f>IFERROR(VLOOKUP(B320,'[1]1-BASE'!D$1:DA$65536,78,0),"")</f>
        <v>0</v>
      </c>
      <c r="BD320" s="34">
        <f>IFERROR(VLOOKUP(B320,'[1]1-BASE'!D$1:DA$65536,79,0),"")</f>
        <v>0</v>
      </c>
      <c r="BE320" s="34">
        <f>IFERROR(VLOOKUP(B320,'[1]1-BASE'!D$1:DA$65536,80,0),"")</f>
        <v>0</v>
      </c>
      <c r="BF320" s="34">
        <f>IFERROR(VLOOKUP(B320,'[1]1-BASE'!D$1:DA$65536,83,0),"")</f>
        <v>0</v>
      </c>
      <c r="BG320" s="34">
        <f>IFERROR(VLOOKUP(B320,'[1]1-BASE'!D$1:DA$65536,84,0),"")</f>
        <v>0</v>
      </c>
      <c r="BH320" s="34">
        <f>IFERROR(VLOOKUP(B320,'[1]1-BASE'!D$1:DA$65536,81,0),"")</f>
        <v>0</v>
      </c>
      <c r="BI320" s="34">
        <f>IFERROR(VLOOKUP(B320,'[1]1-BASE'!D$1:DA$65536,85,0),"")</f>
        <v>0</v>
      </c>
      <c r="BJ320" s="34">
        <f>IFERROR(VLOOKUP(B320,'[1]1-BASE'!D$1:DA$65536,56,0),"")</f>
        <v>0</v>
      </c>
      <c r="BK320" s="34">
        <f>IFERROR(VLOOKUP(B320,'[1]1-BASE'!D$1:DA$65536,58,0),"")</f>
        <v>0</v>
      </c>
      <c r="BL320" s="34">
        <f>IFERROR(VLOOKUP(B320,'[1]1-BASE'!D$1:DA$65536,59,0),"")</f>
        <v>0</v>
      </c>
      <c r="BM320" s="34">
        <f>IFERROR(VLOOKUP(B320,'[1]1-BASE'!D$1:DA$65536,61,0),"")</f>
        <v>0</v>
      </c>
      <c r="BN320" s="34">
        <f>IFERROR(VLOOKUP(B320,'[1]1-BASE'!D$1:DA$65536,63,0),"")</f>
        <v>0</v>
      </c>
      <c r="BO320" s="34">
        <f>IFERROR(VLOOKUP(B320,'[1]1-BASE'!D$1:DA$65536,65,0),"")</f>
        <v>0</v>
      </c>
      <c r="BP320" s="34">
        <f>IFERROR(VLOOKUP(B320,'[1]1-BASE'!D$1:DA$65536,57,0),"")</f>
        <v>0</v>
      </c>
      <c r="BQ320" s="34">
        <f>IFERROR(VLOOKUP(B320,'[1]1-BASE'!D$1:DA$65536,60,0),"")</f>
        <v>0</v>
      </c>
      <c r="BR320" s="34">
        <f>IFERROR(VLOOKUP(B320,'[1]1-BASE'!D$1:DA$65536,62,0),"")</f>
        <v>0</v>
      </c>
      <c r="BS320" s="34">
        <f>IFERROR(VLOOKUP(B320,'[1]1-BASE'!D$1:DA$65536,64,0),"")</f>
        <v>0</v>
      </c>
      <c r="BT320" s="34">
        <f>IFERROR(VLOOKUP(B320,'[1]1-BASE'!D$1:DA$65536,66,0),"")</f>
        <v>0</v>
      </c>
      <c r="BU320" s="34">
        <f>IFERROR(VLOOKUP(B320,'[1]1-BASE'!D$1:DA$65536,67,0),"")</f>
        <v>0</v>
      </c>
      <c r="BV320" s="34">
        <f>IFERROR(VLOOKUP(B320,'[1]1-BASE'!D$1:DA$65536,68,0),"")</f>
        <v>0</v>
      </c>
      <c r="BW320" s="34">
        <f>IFERROR(VLOOKUP(B320,'[1]1-BASE'!D$1:DA$65536,69,0),"")</f>
        <v>0</v>
      </c>
      <c r="BX320" s="34">
        <f>IFERROR(VLOOKUP(B320,'[1]1-BASE'!D$1:DA$65536,70,0),"")</f>
        <v>0</v>
      </c>
      <c r="BY320" s="34">
        <f>IFERROR(VLOOKUP(B320,'[1]1-BASE'!D$1:DA$65536,71,0),"")</f>
        <v>0</v>
      </c>
      <c r="BZ320" s="34">
        <f>IFERROR(VLOOKUP(B320,'[1]1-BASE'!D$1:DA$65536,72,0),"")</f>
        <v>0</v>
      </c>
      <c r="CA320" s="34">
        <f>IFERROR(VLOOKUP(B320,'[1]1-BASE'!D$1:DA$65536,73,0),"")</f>
        <v>0</v>
      </c>
      <c r="CB320" s="34">
        <f>IFERROR(VLOOKUP(B320,'[1]1-BASE'!D$1:DA$65536,74,0),"")</f>
        <v>0</v>
      </c>
      <c r="CC320" s="34">
        <f>IFERROR(VLOOKUP(B320,'[1]1-BASE'!D$1:DA$65536,75,0),"")</f>
        <v>0</v>
      </c>
      <c r="CD320" s="34">
        <f>IFERROR(VLOOKUP(B320,'[1]1-BASE'!D$1:DA$65536,82,0),"")</f>
        <v>42</v>
      </c>
    </row>
    <row r="321" spans="1:82" s="35" customFormat="1" ht="75" customHeight="1">
      <c r="A321" s="27"/>
      <c r="B321" s="28" t="s">
        <v>424</v>
      </c>
      <c r="C321" s="29" t="str">
        <f>IFERROR(VLOOKUP(B321,'[1]1-BASE'!D$1:CB$65536,2,0),"")</f>
        <v>304T580</v>
      </c>
      <c r="D321" s="29" t="str">
        <f>IFERROR(VLOOKUP(B321,'[1]1-BASE'!D$1:CB$65536,3,0),"")</f>
        <v>QUATY</v>
      </c>
      <c r="E321" s="29" t="str">
        <f>IFERROR(VLOOKUP(B321,'[1]1-BASE'!D$1:CB$65536,4,0),"")</f>
        <v>909</v>
      </c>
      <c r="F321" s="29" t="str">
        <f>IFERROR(VLOOKUP(B321,'[1]1-BASE'!D$1:CB$65536,5,0),"")</f>
        <v>AZURE AZUL</v>
      </c>
      <c r="G321" s="27" t="str">
        <f>IFERROR(VLOOKUP(B321,'[1]1-BASE'!D$1:CB$65536,15,0),"")</f>
        <v>HIVER 2019</v>
      </c>
      <c r="H321" s="27" t="str">
        <f>IFERROR(VLOOKUP(B321,'[1]1-BASE'!D$1:CB$65536,17,0),"")</f>
        <v>GIRL</v>
      </c>
      <c r="I321" s="30">
        <f>IFERROR(VLOOKUP(B321,'[1]1-BASE'!D$1:CB$65536,7,0),"")</f>
        <v>14</v>
      </c>
      <c r="J321" s="31">
        <f t="shared" si="10"/>
        <v>7</v>
      </c>
      <c r="K321" s="30">
        <f>IFERROR(VLOOKUP(B321,'[1]1-BASE'!D$1:CB$65536,8,0),"")</f>
        <v>0</v>
      </c>
      <c r="L321" s="31">
        <f t="shared" si="11"/>
        <v>0</v>
      </c>
      <c r="M321" s="29" t="str">
        <f>IFERROR(VLOOKUP(B321,'[1]1-BASE'!D$1:CB$65536,18,0),"")</f>
        <v>10Y-3|12Y-2|14Y-1|4Y-2|6Y-3|8Y-3</v>
      </c>
      <c r="N321" s="32" t="str">
        <f>IFERROR(VLOOKUP(B321,'[1]1-BASE'!D$1:CB$65536,19,0),"")</f>
        <v>C14K</v>
      </c>
      <c r="O321" s="32">
        <f>IFERROR(VLOOKUP(B321,'[1]1-BASE'!D$1:CB$65536,20,0),"")</f>
        <v>84</v>
      </c>
      <c r="P321" s="33">
        <f>IFERROR(VLOOKUP(B321,'[1]1-BASE'!D$1:CB$65536,21,0),"")</f>
        <v>6</v>
      </c>
      <c r="Q321" s="34">
        <f>IFERROR(VLOOKUP(B321,'[1]1-BASE'!D$1:DA$65536,22,0),"")</f>
        <v>0</v>
      </c>
      <c r="R321" s="34">
        <f>IFERROR(VLOOKUP(B321,'[1]1-BASE'!D$1:DA$65536,23,0),"")</f>
        <v>0</v>
      </c>
      <c r="S321" s="34">
        <f>IFERROR(VLOOKUP(B321,'[1]1-BASE'!D$1:DA$65536,24,0),"")</f>
        <v>0</v>
      </c>
      <c r="T321" s="34">
        <f>IFERROR(VLOOKUP(B321,'[1]1-BASE'!D$1:DA$65536,25,0),"")</f>
        <v>0</v>
      </c>
      <c r="U321" s="34">
        <f>IFERROR(VLOOKUP(B321,'[1]1-BASE'!D$1:DA$65536,26,0),"")</f>
        <v>0</v>
      </c>
      <c r="V321" s="34">
        <f>IFERROR(VLOOKUP(B321,'[1]1-BASE'!D$1:DA$65536,27,0),"")</f>
        <v>0</v>
      </c>
      <c r="W321" s="34">
        <f>IFERROR(VLOOKUP(B321,'[1]1-BASE'!D$1:DA$65536,28,0),"")</f>
        <v>0</v>
      </c>
      <c r="X321" s="34">
        <f>IFERROR(VLOOKUP(B321,'[1]1-BASE'!D$1:DA$65536,29,0),"")</f>
        <v>0</v>
      </c>
      <c r="Y321" s="34">
        <f>IFERROR(VLOOKUP(B321,'[1]1-BASE'!D$1:DA$65536,30,0),"")</f>
        <v>0</v>
      </c>
      <c r="Z321" s="34">
        <f>IFERROR(VLOOKUP(B321,'[1]1-BASE'!D$1:DA$65536,31,0),"")</f>
        <v>0</v>
      </c>
      <c r="AA321" s="34">
        <f>IFERROR(VLOOKUP(B321,'[1]1-BASE'!D$1:DA$65536,32,0),"")</f>
        <v>0</v>
      </c>
      <c r="AB321" s="34">
        <f>IFERROR(VLOOKUP(B321,'[1]1-BASE'!D$1:DA$65536,33,0),"")</f>
        <v>0</v>
      </c>
      <c r="AC321" s="34">
        <f>IFERROR(VLOOKUP(B321,'[1]1-BASE'!D$1:DA$65536,34,0),"")</f>
        <v>0</v>
      </c>
      <c r="AD321" s="34">
        <f>IFERROR(VLOOKUP(B321,'[1]1-BASE'!D$1:DA$65536,35,0),"")</f>
        <v>0</v>
      </c>
      <c r="AE321" s="34">
        <f>IFERROR(VLOOKUP(B321,'[1]1-BASE'!D$1:DA$65536,36,0),"")</f>
        <v>0</v>
      </c>
      <c r="AF321" s="34">
        <f>IFERROR(VLOOKUP(B321,'[1]1-BASE'!D$1:DA$65536,37,0),"")</f>
        <v>0</v>
      </c>
      <c r="AG321" s="34">
        <f>IFERROR(VLOOKUP(B321,'[1]1-BASE'!D$1:DA$65536,38,0),"")</f>
        <v>0</v>
      </c>
      <c r="AH321" s="34">
        <f>IFERROR(VLOOKUP(B321,'[1]1-BASE'!D$1:DA$65536,39,0),"")</f>
        <v>0</v>
      </c>
      <c r="AI321" s="34">
        <f>IFERROR(VLOOKUP(B321,'[1]1-BASE'!D$1:DA$65536,40,0),"")</f>
        <v>0</v>
      </c>
      <c r="AJ321" s="34">
        <f>IFERROR(VLOOKUP(B321,'[1]1-BASE'!D$1:DA$65536,41,0),"")</f>
        <v>0</v>
      </c>
      <c r="AK321" s="34">
        <f>IFERROR(VLOOKUP(B321,'[1]1-BASE'!D$1:DA$65536,42,0),"")</f>
        <v>0</v>
      </c>
      <c r="AL321" s="34">
        <f>IFERROR(VLOOKUP(B321,'[1]1-BASE'!D$1:DA$65536,43,0),"")</f>
        <v>0</v>
      </c>
      <c r="AM321" s="34">
        <f>IFERROR(VLOOKUP(B321,'[1]1-BASE'!D$1:DA$65536,44,0),"")</f>
        <v>0</v>
      </c>
      <c r="AN321" s="34">
        <f>IFERROR(VLOOKUP(B321,'[1]1-BASE'!D$1:DA$65536,45,0),"")</f>
        <v>0</v>
      </c>
      <c r="AO321" s="34">
        <f>IFERROR(VLOOKUP(B321,'[1]1-BASE'!D$1:DA$65536,46,0),"")</f>
        <v>0</v>
      </c>
      <c r="AP321" s="34">
        <f>IFERROR(VLOOKUP(B321,'[1]1-BASE'!D$1:DA$65536,47,0),"")</f>
        <v>0</v>
      </c>
      <c r="AQ321" s="34">
        <f>IFERROR(VLOOKUP(B321,'[1]1-BASE'!D$1:DA$65536,48,0),"")</f>
        <v>0</v>
      </c>
      <c r="AR321" s="34">
        <f>IFERROR(VLOOKUP(B321,'[1]1-BASE'!D$1:DA$65536,49,0),"")</f>
        <v>0</v>
      </c>
      <c r="AS321" s="34">
        <f>IFERROR(VLOOKUP(B321,'[1]1-BASE'!D$1:DA$65536,50,0),"")</f>
        <v>0</v>
      </c>
      <c r="AT321" s="34">
        <f>IFERROR(VLOOKUP(B321,'[1]1-BASE'!D$1:DA$65536,51,0),"")</f>
        <v>0</v>
      </c>
      <c r="AU321" s="34">
        <f>IFERROR(VLOOKUP(B321,'[1]1-BASE'!D$1:DA$65536,52,0),"")</f>
        <v>0</v>
      </c>
      <c r="AV321" s="34">
        <f>IFERROR(VLOOKUP(B321,'[1]1-BASE'!D$1:DA$65536,53,0),"")</f>
        <v>0</v>
      </c>
      <c r="AW321" s="34">
        <f>IFERROR(VLOOKUP(B321,'[1]1-BASE'!D$1:DA$65536,54,0),"")</f>
        <v>0</v>
      </c>
      <c r="AX321" s="34">
        <f>IFERROR(VLOOKUP(B321,'[1]1-BASE'!D$1:DA$65536,55,0),"")</f>
        <v>0</v>
      </c>
      <c r="AY321" s="34">
        <f>IFERROR(VLOOKUP(B321,'[1]1-BASE'!D$1:DA$65536,87,0),"")</f>
        <v>0</v>
      </c>
      <c r="AZ321" s="34">
        <f>IFERROR(VLOOKUP(B321,'[1]1-BASE'!D$1:DA$65536,86,0),"")</f>
        <v>0</v>
      </c>
      <c r="BA321" s="34">
        <f>IFERROR(VLOOKUP(B321,'[1]1-BASE'!D$1:DA$65536,76,0),"")</f>
        <v>0</v>
      </c>
      <c r="BB321" s="34">
        <f>IFERROR(VLOOKUP(B321,'[1]1-BASE'!D$1:DA$65536,77,0),"")</f>
        <v>0</v>
      </c>
      <c r="BC321" s="34">
        <f>IFERROR(VLOOKUP(B321,'[1]1-BASE'!D$1:DA$65536,78,0),"")</f>
        <v>0</v>
      </c>
      <c r="BD321" s="34">
        <f>IFERROR(VLOOKUP(B321,'[1]1-BASE'!D$1:DA$65536,79,0),"")</f>
        <v>0</v>
      </c>
      <c r="BE321" s="34">
        <f>IFERROR(VLOOKUP(B321,'[1]1-BASE'!D$1:DA$65536,80,0),"")</f>
        <v>0</v>
      </c>
      <c r="BF321" s="34">
        <f>IFERROR(VLOOKUP(B321,'[1]1-BASE'!D$1:DA$65536,83,0),"")</f>
        <v>0</v>
      </c>
      <c r="BG321" s="34">
        <f>IFERROR(VLOOKUP(B321,'[1]1-BASE'!D$1:DA$65536,84,0),"")</f>
        <v>0</v>
      </c>
      <c r="BH321" s="34">
        <f>IFERROR(VLOOKUP(B321,'[1]1-BASE'!D$1:DA$65536,81,0),"")</f>
        <v>0</v>
      </c>
      <c r="BI321" s="34">
        <f>IFERROR(VLOOKUP(B321,'[1]1-BASE'!D$1:DA$65536,85,0),"")</f>
        <v>0</v>
      </c>
      <c r="BJ321" s="34">
        <f>IFERROR(VLOOKUP(B321,'[1]1-BASE'!D$1:DA$65536,56,0),"")</f>
        <v>0</v>
      </c>
      <c r="BK321" s="34">
        <f>IFERROR(VLOOKUP(B321,'[1]1-BASE'!D$1:DA$65536,58,0),"")</f>
        <v>0</v>
      </c>
      <c r="BL321" s="34">
        <f>IFERROR(VLOOKUP(B321,'[1]1-BASE'!D$1:DA$65536,59,0),"")</f>
        <v>0</v>
      </c>
      <c r="BM321" s="34">
        <f>IFERROR(VLOOKUP(B321,'[1]1-BASE'!D$1:DA$65536,61,0),"")</f>
        <v>0</v>
      </c>
      <c r="BN321" s="34">
        <f>IFERROR(VLOOKUP(B321,'[1]1-BASE'!D$1:DA$65536,63,0),"")</f>
        <v>0</v>
      </c>
      <c r="BO321" s="34">
        <f>IFERROR(VLOOKUP(B321,'[1]1-BASE'!D$1:DA$65536,65,0),"")</f>
        <v>0</v>
      </c>
      <c r="BP321" s="34">
        <f>IFERROR(VLOOKUP(B321,'[1]1-BASE'!D$1:DA$65536,57,0),"")</f>
        <v>0</v>
      </c>
      <c r="BQ321" s="34">
        <f>IFERROR(VLOOKUP(B321,'[1]1-BASE'!D$1:DA$65536,60,0),"")</f>
        <v>0</v>
      </c>
      <c r="BR321" s="34">
        <f>IFERROR(VLOOKUP(B321,'[1]1-BASE'!D$1:DA$65536,62,0),"")</f>
        <v>0</v>
      </c>
      <c r="BS321" s="34">
        <f>IFERROR(VLOOKUP(B321,'[1]1-BASE'!D$1:DA$65536,64,0),"")</f>
        <v>0</v>
      </c>
      <c r="BT321" s="34">
        <f>IFERROR(VLOOKUP(B321,'[1]1-BASE'!D$1:DA$65536,66,0),"")</f>
        <v>0</v>
      </c>
      <c r="BU321" s="34">
        <f>IFERROR(VLOOKUP(B321,'[1]1-BASE'!D$1:DA$65536,67,0),"")</f>
        <v>0</v>
      </c>
      <c r="BV321" s="34">
        <f>IFERROR(VLOOKUP(B321,'[1]1-BASE'!D$1:DA$65536,68,0),"")</f>
        <v>0</v>
      </c>
      <c r="BW321" s="34">
        <f>IFERROR(VLOOKUP(B321,'[1]1-BASE'!D$1:DA$65536,69,0),"")</f>
        <v>0</v>
      </c>
      <c r="BX321" s="34">
        <f>IFERROR(VLOOKUP(B321,'[1]1-BASE'!D$1:DA$65536,70,0),"")</f>
        <v>0</v>
      </c>
      <c r="BY321" s="34">
        <f>IFERROR(VLOOKUP(B321,'[1]1-BASE'!D$1:DA$65536,71,0),"")</f>
        <v>0</v>
      </c>
      <c r="BZ321" s="34">
        <f>IFERROR(VLOOKUP(B321,'[1]1-BASE'!D$1:DA$65536,72,0),"")</f>
        <v>0</v>
      </c>
      <c r="CA321" s="34">
        <f>IFERROR(VLOOKUP(B321,'[1]1-BASE'!D$1:DA$65536,73,0),"")</f>
        <v>0</v>
      </c>
      <c r="CB321" s="34">
        <f>IFERROR(VLOOKUP(B321,'[1]1-BASE'!D$1:DA$65536,74,0),"")</f>
        <v>0</v>
      </c>
      <c r="CC321" s="34">
        <f>IFERROR(VLOOKUP(B321,'[1]1-BASE'!D$1:DA$65536,75,0),"")</f>
        <v>0</v>
      </c>
      <c r="CD321" s="34">
        <f>IFERROR(VLOOKUP(B321,'[1]1-BASE'!D$1:DA$65536,82,0),"")</f>
        <v>6</v>
      </c>
    </row>
    <row r="322" spans="1:82" s="35" customFormat="1" ht="75" customHeight="1">
      <c r="A322" s="27"/>
      <c r="B322" s="28" t="s">
        <v>425</v>
      </c>
      <c r="C322" s="29" t="str">
        <f>IFERROR(VLOOKUP(B322,'[1]1-BASE'!D$1:CB$65536,2,0),"")</f>
        <v>304T580</v>
      </c>
      <c r="D322" s="29" t="str">
        <f>IFERROR(VLOOKUP(B322,'[1]1-BASE'!D$1:CB$65536,3,0),"")</f>
        <v>QUATY</v>
      </c>
      <c r="E322" s="29" t="str">
        <f>IFERROR(VLOOKUP(B322,'[1]1-BASE'!D$1:CB$65536,4,0),"")</f>
        <v>909</v>
      </c>
      <c r="F322" s="29" t="str">
        <f>IFERROR(VLOOKUP(B322,'[1]1-BASE'!D$1:CB$65536,5,0),"")</f>
        <v>AZURE AZUL</v>
      </c>
      <c r="G322" s="27" t="str">
        <f>IFERROR(VLOOKUP(B322,'[1]1-BASE'!D$1:CB$65536,15,0),"")</f>
        <v>HIVER 2019</v>
      </c>
      <c r="H322" s="27" t="str">
        <f>IFERROR(VLOOKUP(B322,'[1]1-BASE'!D$1:CB$65536,17,0),"")</f>
        <v>GIRL</v>
      </c>
      <c r="I322" s="30">
        <f>IFERROR(VLOOKUP(B322,'[1]1-BASE'!D$1:CB$65536,7,0),"")</f>
        <v>0</v>
      </c>
      <c r="J322" s="31">
        <f t="shared" si="10"/>
        <v>0</v>
      </c>
      <c r="K322" s="30">
        <f>IFERROR(VLOOKUP(B322,'[1]1-BASE'!D$1:CB$65536,8,0),"")</f>
        <v>14</v>
      </c>
      <c r="L322" s="31">
        <f t="shared" si="11"/>
        <v>7</v>
      </c>
      <c r="M322" s="29" t="str">
        <f>IFERROR(VLOOKUP(B322,'[1]1-BASE'!D$1:CB$65536,18,0),"")</f>
        <v>(vide)</v>
      </c>
      <c r="N322" s="32" t="str">
        <f>IFERROR(VLOOKUP(B322,'[1]1-BASE'!D$1:CB$65536,19,0),"")</f>
        <v>PCS</v>
      </c>
      <c r="O322" s="32">
        <f>IFERROR(VLOOKUP(B322,'[1]1-BASE'!D$1:CB$65536,20,0),"")</f>
        <v>8</v>
      </c>
      <c r="P322" s="33">
        <f>IFERROR(VLOOKUP(B322,'[1]1-BASE'!D$1:CB$65536,21,0),"")</f>
        <v>8</v>
      </c>
      <c r="Q322" s="34">
        <f>IFERROR(VLOOKUP(B322,'[1]1-BASE'!D$1:DA$65536,22,0),"")</f>
        <v>0</v>
      </c>
      <c r="R322" s="34">
        <f>IFERROR(VLOOKUP(B322,'[1]1-BASE'!D$1:DA$65536,23,0),"")</f>
        <v>0</v>
      </c>
      <c r="S322" s="34">
        <f>IFERROR(VLOOKUP(B322,'[1]1-BASE'!D$1:DA$65536,24,0),"")</f>
        <v>0</v>
      </c>
      <c r="T322" s="34">
        <f>IFERROR(VLOOKUP(B322,'[1]1-BASE'!D$1:DA$65536,25,0),"")</f>
        <v>0</v>
      </c>
      <c r="U322" s="34">
        <f>IFERROR(VLOOKUP(B322,'[1]1-BASE'!D$1:DA$65536,26,0),"")</f>
        <v>0</v>
      </c>
      <c r="V322" s="34">
        <f>IFERROR(VLOOKUP(B322,'[1]1-BASE'!D$1:DA$65536,27,0),"")</f>
        <v>0</v>
      </c>
      <c r="W322" s="34">
        <f>IFERROR(VLOOKUP(B322,'[1]1-BASE'!D$1:DA$65536,28,0),"")</f>
        <v>0</v>
      </c>
      <c r="X322" s="34">
        <f>IFERROR(VLOOKUP(B322,'[1]1-BASE'!D$1:DA$65536,29,0),"")</f>
        <v>0</v>
      </c>
      <c r="Y322" s="34">
        <f>IFERROR(VLOOKUP(B322,'[1]1-BASE'!D$1:DA$65536,30,0),"")</f>
        <v>0</v>
      </c>
      <c r="Z322" s="34">
        <f>IFERROR(VLOOKUP(B322,'[1]1-BASE'!D$1:DA$65536,31,0),"")</f>
        <v>0</v>
      </c>
      <c r="AA322" s="34">
        <f>IFERROR(VLOOKUP(B322,'[1]1-BASE'!D$1:DA$65536,32,0),"")</f>
        <v>0</v>
      </c>
      <c r="AB322" s="34">
        <f>IFERROR(VLOOKUP(B322,'[1]1-BASE'!D$1:DA$65536,33,0),"")</f>
        <v>0</v>
      </c>
      <c r="AC322" s="34">
        <f>IFERROR(VLOOKUP(B322,'[1]1-BASE'!D$1:DA$65536,34,0),"")</f>
        <v>0</v>
      </c>
      <c r="AD322" s="34">
        <f>IFERROR(VLOOKUP(B322,'[1]1-BASE'!D$1:DA$65536,35,0),"")</f>
        <v>0</v>
      </c>
      <c r="AE322" s="34">
        <f>IFERROR(VLOOKUP(B322,'[1]1-BASE'!D$1:DA$65536,36,0),"")</f>
        <v>0</v>
      </c>
      <c r="AF322" s="34">
        <f>IFERROR(VLOOKUP(B322,'[1]1-BASE'!D$1:DA$65536,37,0),"")</f>
        <v>0</v>
      </c>
      <c r="AG322" s="34">
        <f>IFERROR(VLOOKUP(B322,'[1]1-BASE'!D$1:DA$65536,38,0),"")</f>
        <v>0</v>
      </c>
      <c r="AH322" s="34">
        <f>IFERROR(VLOOKUP(B322,'[1]1-BASE'!D$1:DA$65536,39,0),"")</f>
        <v>0</v>
      </c>
      <c r="AI322" s="34">
        <f>IFERROR(VLOOKUP(B322,'[1]1-BASE'!D$1:DA$65536,40,0),"")</f>
        <v>0</v>
      </c>
      <c r="AJ322" s="34">
        <f>IFERROR(VLOOKUP(B322,'[1]1-BASE'!D$1:DA$65536,41,0),"")</f>
        <v>0</v>
      </c>
      <c r="AK322" s="34">
        <f>IFERROR(VLOOKUP(B322,'[1]1-BASE'!D$1:DA$65536,42,0),"")</f>
        <v>0</v>
      </c>
      <c r="AL322" s="34">
        <f>IFERROR(VLOOKUP(B322,'[1]1-BASE'!D$1:DA$65536,43,0),"")</f>
        <v>0</v>
      </c>
      <c r="AM322" s="34">
        <f>IFERROR(VLOOKUP(B322,'[1]1-BASE'!D$1:DA$65536,44,0),"")</f>
        <v>0</v>
      </c>
      <c r="AN322" s="34">
        <f>IFERROR(VLOOKUP(B322,'[1]1-BASE'!D$1:DA$65536,45,0),"")</f>
        <v>0</v>
      </c>
      <c r="AO322" s="34">
        <f>IFERROR(VLOOKUP(B322,'[1]1-BASE'!D$1:DA$65536,46,0),"")</f>
        <v>0</v>
      </c>
      <c r="AP322" s="34">
        <f>IFERROR(VLOOKUP(B322,'[1]1-BASE'!D$1:DA$65536,47,0),"")</f>
        <v>0</v>
      </c>
      <c r="AQ322" s="34">
        <f>IFERROR(VLOOKUP(B322,'[1]1-BASE'!D$1:DA$65536,48,0),"")</f>
        <v>0</v>
      </c>
      <c r="AR322" s="34">
        <f>IFERROR(VLOOKUP(B322,'[1]1-BASE'!D$1:DA$65536,49,0),"")</f>
        <v>0</v>
      </c>
      <c r="AS322" s="34">
        <f>IFERROR(VLOOKUP(B322,'[1]1-BASE'!D$1:DA$65536,50,0),"")</f>
        <v>0</v>
      </c>
      <c r="AT322" s="34">
        <f>IFERROR(VLOOKUP(B322,'[1]1-BASE'!D$1:DA$65536,51,0),"")</f>
        <v>0</v>
      </c>
      <c r="AU322" s="34">
        <f>IFERROR(VLOOKUP(B322,'[1]1-BASE'!D$1:DA$65536,52,0),"")</f>
        <v>0</v>
      </c>
      <c r="AV322" s="34">
        <f>IFERROR(VLOOKUP(B322,'[1]1-BASE'!D$1:DA$65536,53,0),"")</f>
        <v>0</v>
      </c>
      <c r="AW322" s="34">
        <f>IFERROR(VLOOKUP(B322,'[1]1-BASE'!D$1:DA$65536,54,0),"")</f>
        <v>0</v>
      </c>
      <c r="AX322" s="34">
        <f>IFERROR(VLOOKUP(B322,'[1]1-BASE'!D$1:DA$65536,55,0),"")</f>
        <v>0</v>
      </c>
      <c r="AY322" s="34">
        <f>IFERROR(VLOOKUP(B322,'[1]1-BASE'!D$1:DA$65536,87,0),"")</f>
        <v>0</v>
      </c>
      <c r="AZ322" s="34">
        <f>IFERROR(VLOOKUP(B322,'[1]1-BASE'!D$1:DA$65536,86,0),"")</f>
        <v>0</v>
      </c>
      <c r="BA322" s="34">
        <f>IFERROR(VLOOKUP(B322,'[1]1-BASE'!D$1:DA$65536,76,0),"")</f>
        <v>0</v>
      </c>
      <c r="BB322" s="34">
        <f>IFERROR(VLOOKUP(B322,'[1]1-BASE'!D$1:DA$65536,77,0),"")</f>
        <v>0</v>
      </c>
      <c r="BC322" s="34">
        <f>IFERROR(VLOOKUP(B322,'[1]1-BASE'!D$1:DA$65536,78,0),"")</f>
        <v>0</v>
      </c>
      <c r="BD322" s="34">
        <f>IFERROR(VLOOKUP(B322,'[1]1-BASE'!D$1:DA$65536,79,0),"")</f>
        <v>0</v>
      </c>
      <c r="BE322" s="34">
        <f>IFERROR(VLOOKUP(B322,'[1]1-BASE'!D$1:DA$65536,80,0),"")</f>
        <v>0</v>
      </c>
      <c r="BF322" s="34">
        <f>IFERROR(VLOOKUP(B322,'[1]1-BASE'!D$1:DA$65536,83,0),"")</f>
        <v>0</v>
      </c>
      <c r="BG322" s="34">
        <f>IFERROR(VLOOKUP(B322,'[1]1-BASE'!D$1:DA$65536,84,0),"")</f>
        <v>0</v>
      </c>
      <c r="BH322" s="34">
        <f>IFERROR(VLOOKUP(B322,'[1]1-BASE'!D$1:DA$65536,81,0),"")</f>
        <v>0</v>
      </c>
      <c r="BI322" s="34">
        <f>IFERROR(VLOOKUP(B322,'[1]1-BASE'!D$1:DA$65536,85,0),"")</f>
        <v>0</v>
      </c>
      <c r="BJ322" s="34">
        <f>IFERROR(VLOOKUP(B322,'[1]1-BASE'!D$1:DA$65536,56,0),"")</f>
        <v>2</v>
      </c>
      <c r="BK322" s="34">
        <f>IFERROR(VLOOKUP(B322,'[1]1-BASE'!D$1:DA$65536,58,0),"")</f>
        <v>2</v>
      </c>
      <c r="BL322" s="34">
        <f>IFERROR(VLOOKUP(B322,'[1]1-BASE'!D$1:DA$65536,59,0),"")</f>
        <v>0</v>
      </c>
      <c r="BM322" s="34">
        <f>IFERROR(VLOOKUP(B322,'[1]1-BASE'!D$1:DA$65536,61,0),"")</f>
        <v>3</v>
      </c>
      <c r="BN322" s="34">
        <f>IFERROR(VLOOKUP(B322,'[1]1-BASE'!D$1:DA$65536,63,0),"")</f>
        <v>0</v>
      </c>
      <c r="BO322" s="34">
        <f>IFERROR(VLOOKUP(B322,'[1]1-BASE'!D$1:DA$65536,65,0),"")</f>
        <v>1</v>
      </c>
      <c r="BP322" s="34">
        <f>IFERROR(VLOOKUP(B322,'[1]1-BASE'!D$1:DA$65536,57,0),"")</f>
        <v>0</v>
      </c>
      <c r="BQ322" s="34">
        <f>IFERROR(VLOOKUP(B322,'[1]1-BASE'!D$1:DA$65536,60,0),"")</f>
        <v>0</v>
      </c>
      <c r="BR322" s="34">
        <f>IFERROR(VLOOKUP(B322,'[1]1-BASE'!D$1:DA$65536,62,0),"")</f>
        <v>0</v>
      </c>
      <c r="BS322" s="34">
        <f>IFERROR(VLOOKUP(B322,'[1]1-BASE'!D$1:DA$65536,64,0),"")</f>
        <v>0</v>
      </c>
      <c r="BT322" s="34">
        <f>IFERROR(VLOOKUP(B322,'[1]1-BASE'!D$1:DA$65536,66,0),"")</f>
        <v>0</v>
      </c>
      <c r="BU322" s="34">
        <f>IFERROR(VLOOKUP(B322,'[1]1-BASE'!D$1:DA$65536,67,0),"")</f>
        <v>0</v>
      </c>
      <c r="BV322" s="34">
        <f>IFERROR(VLOOKUP(B322,'[1]1-BASE'!D$1:DA$65536,68,0),"")</f>
        <v>0</v>
      </c>
      <c r="BW322" s="34">
        <f>IFERROR(VLOOKUP(B322,'[1]1-BASE'!D$1:DA$65536,69,0),"")</f>
        <v>0</v>
      </c>
      <c r="BX322" s="34">
        <f>IFERROR(VLOOKUP(B322,'[1]1-BASE'!D$1:DA$65536,70,0),"")</f>
        <v>0</v>
      </c>
      <c r="BY322" s="34">
        <f>IFERROR(VLOOKUP(B322,'[1]1-BASE'!D$1:DA$65536,71,0),"")</f>
        <v>0</v>
      </c>
      <c r="BZ322" s="34">
        <f>IFERROR(VLOOKUP(B322,'[1]1-BASE'!D$1:DA$65536,72,0),"")</f>
        <v>0</v>
      </c>
      <c r="CA322" s="34">
        <f>IFERROR(VLOOKUP(B322,'[1]1-BASE'!D$1:DA$65536,73,0),"")</f>
        <v>0</v>
      </c>
      <c r="CB322" s="34">
        <f>IFERROR(VLOOKUP(B322,'[1]1-BASE'!D$1:DA$65536,74,0),"")</f>
        <v>0</v>
      </c>
      <c r="CC322" s="34">
        <f>IFERROR(VLOOKUP(B322,'[1]1-BASE'!D$1:DA$65536,75,0),"")</f>
        <v>0</v>
      </c>
      <c r="CD322" s="34">
        <f>IFERROR(VLOOKUP(B322,'[1]1-BASE'!D$1:DA$65536,82,0),"")</f>
        <v>0</v>
      </c>
    </row>
    <row r="323" spans="1:82" s="35" customFormat="1" ht="75" customHeight="1">
      <c r="A323" s="27"/>
      <c r="B323" s="28" t="s">
        <v>426</v>
      </c>
      <c r="C323" s="29" t="str">
        <f>IFERROR(VLOOKUP(B323,'[1]1-BASE'!D$1:CB$65536,2,0),"")</f>
        <v>304T5D0</v>
      </c>
      <c r="D323" s="29" t="str">
        <f>IFERROR(VLOOKUP(B323,'[1]1-BASE'!D$1:CB$65536,3,0),"")</f>
        <v>QUASTOR</v>
      </c>
      <c r="E323" s="29" t="str">
        <f>IFERROR(VLOOKUP(B323,'[1]1-BASE'!D$1:CB$65536,4,0),"")</f>
        <v>907</v>
      </c>
      <c r="F323" s="29" t="str">
        <f>IFERROR(VLOOKUP(B323,'[1]1-BASE'!D$1:CB$65536,5,0),"")</f>
        <v>RED CORAL FLUO</v>
      </c>
      <c r="G323" s="27" t="str">
        <f>IFERROR(VLOOKUP(B323,'[1]1-BASE'!D$1:CB$65536,15,0),"")</f>
        <v>HIVER 2019</v>
      </c>
      <c r="H323" s="27" t="str">
        <f>IFERROR(VLOOKUP(B323,'[1]1-BASE'!D$1:CB$65536,17,0),"")</f>
        <v>GIRL</v>
      </c>
      <c r="I323" s="30">
        <f>IFERROR(VLOOKUP(B323,'[1]1-BASE'!D$1:CB$65536,7,0),"")</f>
        <v>16</v>
      </c>
      <c r="J323" s="31">
        <f t="shared" si="10"/>
        <v>8</v>
      </c>
      <c r="K323" s="30">
        <f>IFERROR(VLOOKUP(B323,'[1]1-BASE'!D$1:CB$65536,8,0),"")</f>
        <v>0</v>
      </c>
      <c r="L323" s="31">
        <f t="shared" si="11"/>
        <v>0</v>
      </c>
      <c r="M323" s="29" t="str">
        <f>IFERROR(VLOOKUP(B323,'[1]1-BASE'!D$1:CB$65536,18,0),"")</f>
        <v>10Y-2|12Y-1|14Y-1|4Y-1|6Y-1|8Y-2</v>
      </c>
      <c r="N323" s="32" t="str">
        <f>IFERROR(VLOOKUP(B323,'[1]1-BASE'!D$1:CB$65536,19,0),"")</f>
        <v>C8K</v>
      </c>
      <c r="O323" s="32">
        <f>IFERROR(VLOOKUP(B323,'[1]1-BASE'!D$1:CB$65536,20,0),"")</f>
        <v>56</v>
      </c>
      <c r="P323" s="33">
        <f>IFERROR(VLOOKUP(B323,'[1]1-BASE'!D$1:CB$65536,21,0),"")</f>
        <v>7</v>
      </c>
      <c r="Q323" s="34">
        <f>IFERROR(VLOOKUP(B323,'[1]1-BASE'!D$1:DA$65536,22,0),"")</f>
        <v>0</v>
      </c>
      <c r="R323" s="34">
        <f>IFERROR(VLOOKUP(B323,'[1]1-BASE'!D$1:DA$65536,23,0),"")</f>
        <v>0</v>
      </c>
      <c r="S323" s="34">
        <f>IFERROR(VLOOKUP(B323,'[1]1-BASE'!D$1:DA$65536,24,0),"")</f>
        <v>0</v>
      </c>
      <c r="T323" s="34">
        <f>IFERROR(VLOOKUP(B323,'[1]1-BASE'!D$1:DA$65536,25,0),"")</f>
        <v>0</v>
      </c>
      <c r="U323" s="34">
        <f>IFERROR(VLOOKUP(B323,'[1]1-BASE'!D$1:DA$65536,26,0),"")</f>
        <v>0</v>
      </c>
      <c r="V323" s="34">
        <f>IFERROR(VLOOKUP(B323,'[1]1-BASE'!D$1:DA$65536,27,0),"")</f>
        <v>0</v>
      </c>
      <c r="W323" s="34">
        <f>IFERROR(VLOOKUP(B323,'[1]1-BASE'!D$1:DA$65536,28,0),"")</f>
        <v>0</v>
      </c>
      <c r="X323" s="34">
        <f>IFERROR(VLOOKUP(B323,'[1]1-BASE'!D$1:DA$65536,29,0),"")</f>
        <v>0</v>
      </c>
      <c r="Y323" s="34">
        <f>IFERROR(VLOOKUP(B323,'[1]1-BASE'!D$1:DA$65536,30,0),"")</f>
        <v>0</v>
      </c>
      <c r="Z323" s="34">
        <f>IFERROR(VLOOKUP(B323,'[1]1-BASE'!D$1:DA$65536,31,0),"")</f>
        <v>0</v>
      </c>
      <c r="AA323" s="34">
        <f>IFERROR(VLOOKUP(B323,'[1]1-BASE'!D$1:DA$65536,32,0),"")</f>
        <v>0</v>
      </c>
      <c r="AB323" s="34">
        <f>IFERROR(VLOOKUP(B323,'[1]1-BASE'!D$1:DA$65536,33,0),"")</f>
        <v>0</v>
      </c>
      <c r="AC323" s="34">
        <f>IFERROR(VLOOKUP(B323,'[1]1-BASE'!D$1:DA$65536,34,0),"")</f>
        <v>0</v>
      </c>
      <c r="AD323" s="34">
        <f>IFERROR(VLOOKUP(B323,'[1]1-BASE'!D$1:DA$65536,35,0),"")</f>
        <v>0</v>
      </c>
      <c r="AE323" s="34">
        <f>IFERROR(VLOOKUP(B323,'[1]1-BASE'!D$1:DA$65536,36,0),"")</f>
        <v>0</v>
      </c>
      <c r="AF323" s="34">
        <f>IFERROR(VLOOKUP(B323,'[1]1-BASE'!D$1:DA$65536,37,0),"")</f>
        <v>0</v>
      </c>
      <c r="AG323" s="34">
        <f>IFERROR(VLOOKUP(B323,'[1]1-BASE'!D$1:DA$65536,38,0),"")</f>
        <v>0</v>
      </c>
      <c r="AH323" s="34">
        <f>IFERROR(VLOOKUP(B323,'[1]1-BASE'!D$1:DA$65536,39,0),"")</f>
        <v>0</v>
      </c>
      <c r="AI323" s="34">
        <f>IFERROR(VLOOKUP(B323,'[1]1-BASE'!D$1:DA$65536,40,0),"")</f>
        <v>0</v>
      </c>
      <c r="AJ323" s="34">
        <f>IFERROR(VLOOKUP(B323,'[1]1-BASE'!D$1:DA$65536,41,0),"")</f>
        <v>0</v>
      </c>
      <c r="AK323" s="34">
        <f>IFERROR(VLOOKUP(B323,'[1]1-BASE'!D$1:DA$65536,42,0),"")</f>
        <v>0</v>
      </c>
      <c r="AL323" s="34">
        <f>IFERROR(VLOOKUP(B323,'[1]1-BASE'!D$1:DA$65536,43,0),"")</f>
        <v>0</v>
      </c>
      <c r="AM323" s="34">
        <f>IFERROR(VLOOKUP(B323,'[1]1-BASE'!D$1:DA$65536,44,0),"")</f>
        <v>0</v>
      </c>
      <c r="AN323" s="34">
        <f>IFERROR(VLOOKUP(B323,'[1]1-BASE'!D$1:DA$65536,45,0),"")</f>
        <v>0</v>
      </c>
      <c r="AO323" s="34">
        <f>IFERROR(VLOOKUP(B323,'[1]1-BASE'!D$1:DA$65536,46,0),"")</f>
        <v>0</v>
      </c>
      <c r="AP323" s="34">
        <f>IFERROR(VLOOKUP(B323,'[1]1-BASE'!D$1:DA$65536,47,0),"")</f>
        <v>0</v>
      </c>
      <c r="AQ323" s="34">
        <f>IFERROR(VLOOKUP(B323,'[1]1-BASE'!D$1:DA$65536,48,0),"")</f>
        <v>0</v>
      </c>
      <c r="AR323" s="34">
        <f>IFERROR(VLOOKUP(B323,'[1]1-BASE'!D$1:DA$65536,49,0),"")</f>
        <v>0</v>
      </c>
      <c r="AS323" s="34">
        <f>IFERROR(VLOOKUP(B323,'[1]1-BASE'!D$1:DA$65536,50,0),"")</f>
        <v>0</v>
      </c>
      <c r="AT323" s="34">
        <f>IFERROR(VLOOKUP(B323,'[1]1-BASE'!D$1:DA$65536,51,0),"")</f>
        <v>0</v>
      </c>
      <c r="AU323" s="34">
        <f>IFERROR(VLOOKUP(B323,'[1]1-BASE'!D$1:DA$65536,52,0),"")</f>
        <v>0</v>
      </c>
      <c r="AV323" s="34">
        <f>IFERROR(VLOOKUP(B323,'[1]1-BASE'!D$1:DA$65536,53,0),"")</f>
        <v>0</v>
      </c>
      <c r="AW323" s="34">
        <f>IFERROR(VLOOKUP(B323,'[1]1-BASE'!D$1:DA$65536,54,0),"")</f>
        <v>0</v>
      </c>
      <c r="AX323" s="34">
        <f>IFERROR(VLOOKUP(B323,'[1]1-BASE'!D$1:DA$65536,55,0),"")</f>
        <v>0</v>
      </c>
      <c r="AY323" s="34">
        <f>IFERROR(VLOOKUP(B323,'[1]1-BASE'!D$1:DA$65536,87,0),"")</f>
        <v>0</v>
      </c>
      <c r="AZ323" s="34">
        <f>IFERROR(VLOOKUP(B323,'[1]1-BASE'!D$1:DA$65536,86,0),"")</f>
        <v>0</v>
      </c>
      <c r="BA323" s="34">
        <f>IFERROR(VLOOKUP(B323,'[1]1-BASE'!D$1:DA$65536,76,0),"")</f>
        <v>0</v>
      </c>
      <c r="BB323" s="34">
        <f>IFERROR(VLOOKUP(B323,'[1]1-BASE'!D$1:DA$65536,77,0),"")</f>
        <v>0</v>
      </c>
      <c r="BC323" s="34">
        <f>IFERROR(VLOOKUP(B323,'[1]1-BASE'!D$1:DA$65536,78,0),"")</f>
        <v>0</v>
      </c>
      <c r="BD323" s="34">
        <f>IFERROR(VLOOKUP(B323,'[1]1-BASE'!D$1:DA$65536,79,0),"")</f>
        <v>0</v>
      </c>
      <c r="BE323" s="34">
        <f>IFERROR(VLOOKUP(B323,'[1]1-BASE'!D$1:DA$65536,80,0),"")</f>
        <v>0</v>
      </c>
      <c r="BF323" s="34">
        <f>IFERROR(VLOOKUP(B323,'[1]1-BASE'!D$1:DA$65536,83,0),"")</f>
        <v>0</v>
      </c>
      <c r="BG323" s="34">
        <f>IFERROR(VLOOKUP(B323,'[1]1-BASE'!D$1:DA$65536,84,0),"")</f>
        <v>0</v>
      </c>
      <c r="BH323" s="34">
        <f>IFERROR(VLOOKUP(B323,'[1]1-BASE'!D$1:DA$65536,81,0),"")</f>
        <v>0</v>
      </c>
      <c r="BI323" s="34">
        <f>IFERROR(VLOOKUP(B323,'[1]1-BASE'!D$1:DA$65536,85,0),"")</f>
        <v>0</v>
      </c>
      <c r="BJ323" s="34">
        <f>IFERROR(VLOOKUP(B323,'[1]1-BASE'!D$1:DA$65536,56,0),"")</f>
        <v>0</v>
      </c>
      <c r="BK323" s="34">
        <f>IFERROR(VLOOKUP(B323,'[1]1-BASE'!D$1:DA$65536,58,0),"")</f>
        <v>0</v>
      </c>
      <c r="BL323" s="34">
        <f>IFERROR(VLOOKUP(B323,'[1]1-BASE'!D$1:DA$65536,59,0),"")</f>
        <v>0</v>
      </c>
      <c r="BM323" s="34">
        <f>IFERROR(VLOOKUP(B323,'[1]1-BASE'!D$1:DA$65536,61,0),"")</f>
        <v>0</v>
      </c>
      <c r="BN323" s="34">
        <f>IFERROR(VLOOKUP(B323,'[1]1-BASE'!D$1:DA$65536,63,0),"")</f>
        <v>0</v>
      </c>
      <c r="BO323" s="34">
        <f>IFERROR(VLOOKUP(B323,'[1]1-BASE'!D$1:DA$65536,65,0),"")</f>
        <v>0</v>
      </c>
      <c r="BP323" s="34">
        <f>IFERROR(VLOOKUP(B323,'[1]1-BASE'!D$1:DA$65536,57,0),"")</f>
        <v>0</v>
      </c>
      <c r="BQ323" s="34">
        <f>IFERROR(VLOOKUP(B323,'[1]1-BASE'!D$1:DA$65536,60,0),"")</f>
        <v>0</v>
      </c>
      <c r="BR323" s="34">
        <f>IFERROR(VLOOKUP(B323,'[1]1-BASE'!D$1:DA$65536,62,0),"")</f>
        <v>0</v>
      </c>
      <c r="BS323" s="34">
        <f>IFERROR(VLOOKUP(B323,'[1]1-BASE'!D$1:DA$65536,64,0),"")</f>
        <v>0</v>
      </c>
      <c r="BT323" s="34">
        <f>IFERROR(VLOOKUP(B323,'[1]1-BASE'!D$1:DA$65536,66,0),"")</f>
        <v>0</v>
      </c>
      <c r="BU323" s="34">
        <f>IFERROR(VLOOKUP(B323,'[1]1-BASE'!D$1:DA$65536,67,0),"")</f>
        <v>0</v>
      </c>
      <c r="BV323" s="34">
        <f>IFERROR(VLOOKUP(B323,'[1]1-BASE'!D$1:DA$65536,68,0),"")</f>
        <v>0</v>
      </c>
      <c r="BW323" s="34">
        <f>IFERROR(VLOOKUP(B323,'[1]1-BASE'!D$1:DA$65536,69,0),"")</f>
        <v>0</v>
      </c>
      <c r="BX323" s="34">
        <f>IFERROR(VLOOKUP(B323,'[1]1-BASE'!D$1:DA$65536,70,0),"")</f>
        <v>0</v>
      </c>
      <c r="BY323" s="34">
        <f>IFERROR(VLOOKUP(B323,'[1]1-BASE'!D$1:DA$65536,71,0),"")</f>
        <v>0</v>
      </c>
      <c r="BZ323" s="34">
        <f>IFERROR(VLOOKUP(B323,'[1]1-BASE'!D$1:DA$65536,72,0),"")</f>
        <v>0</v>
      </c>
      <c r="CA323" s="34">
        <f>IFERROR(VLOOKUP(B323,'[1]1-BASE'!D$1:DA$65536,73,0),"")</f>
        <v>0</v>
      </c>
      <c r="CB323" s="34">
        <f>IFERROR(VLOOKUP(B323,'[1]1-BASE'!D$1:DA$65536,74,0),"")</f>
        <v>0</v>
      </c>
      <c r="CC323" s="34">
        <f>IFERROR(VLOOKUP(B323,'[1]1-BASE'!D$1:DA$65536,75,0),"")</f>
        <v>0</v>
      </c>
      <c r="CD323" s="34">
        <f>IFERROR(VLOOKUP(B323,'[1]1-BASE'!D$1:DA$65536,82,0),"")</f>
        <v>7</v>
      </c>
    </row>
    <row r="324" spans="1:82" s="35" customFormat="1" ht="75" customHeight="1">
      <c r="A324" s="27"/>
      <c r="B324" s="28" t="s">
        <v>427</v>
      </c>
      <c r="C324" s="29" t="str">
        <f>IFERROR(VLOOKUP(B324,'[1]1-BASE'!D$1:CB$65536,2,0),"")</f>
        <v>304T5D0</v>
      </c>
      <c r="D324" s="29" t="str">
        <f>IFERROR(VLOOKUP(B324,'[1]1-BASE'!D$1:CB$65536,3,0),"")</f>
        <v>QUASTOR</v>
      </c>
      <c r="E324" s="29" t="str">
        <f>IFERROR(VLOOKUP(B324,'[1]1-BASE'!D$1:CB$65536,4,0),"")</f>
        <v>913</v>
      </c>
      <c r="F324" s="29" t="str">
        <f>IFERROR(VLOOKUP(B324,'[1]1-BASE'!D$1:CB$65536,5,0),"")</f>
        <v>AZURE AZUL</v>
      </c>
      <c r="G324" s="27" t="str">
        <f>IFERROR(VLOOKUP(B324,'[1]1-BASE'!D$1:CB$65536,15,0),"")</f>
        <v>HIVER 2019</v>
      </c>
      <c r="H324" s="27" t="str">
        <f>IFERROR(VLOOKUP(B324,'[1]1-BASE'!D$1:CB$65536,17,0),"")</f>
        <v>GIRL</v>
      </c>
      <c r="I324" s="30">
        <f>IFERROR(VLOOKUP(B324,'[1]1-BASE'!D$1:CB$65536,7,0),"")</f>
        <v>16</v>
      </c>
      <c r="J324" s="31">
        <f t="shared" si="10"/>
        <v>8</v>
      </c>
      <c r="K324" s="30">
        <f>IFERROR(VLOOKUP(B324,'[1]1-BASE'!D$1:CB$65536,8,0),"")</f>
        <v>0</v>
      </c>
      <c r="L324" s="31">
        <f t="shared" si="11"/>
        <v>0</v>
      </c>
      <c r="M324" s="29" t="str">
        <f>IFERROR(VLOOKUP(B324,'[1]1-BASE'!D$1:CB$65536,18,0),"")</f>
        <v>10Y-2|12Y-1|14Y-1|4Y-1|6Y-1|8Y-2</v>
      </c>
      <c r="N324" s="32" t="str">
        <f>IFERROR(VLOOKUP(B324,'[1]1-BASE'!D$1:CB$65536,19,0),"")</f>
        <v>C8K</v>
      </c>
      <c r="O324" s="32">
        <f>IFERROR(VLOOKUP(B324,'[1]1-BASE'!D$1:CB$65536,20,0),"")</f>
        <v>160</v>
      </c>
      <c r="P324" s="33">
        <f>IFERROR(VLOOKUP(B324,'[1]1-BASE'!D$1:CB$65536,21,0),"")</f>
        <v>20</v>
      </c>
      <c r="Q324" s="34">
        <f>IFERROR(VLOOKUP(B324,'[1]1-BASE'!D$1:DA$65536,22,0),"")</f>
        <v>0</v>
      </c>
      <c r="R324" s="34">
        <f>IFERROR(VLOOKUP(B324,'[1]1-BASE'!D$1:DA$65536,23,0),"")</f>
        <v>0</v>
      </c>
      <c r="S324" s="34">
        <f>IFERROR(VLOOKUP(B324,'[1]1-BASE'!D$1:DA$65536,24,0),"")</f>
        <v>0</v>
      </c>
      <c r="T324" s="34">
        <f>IFERROR(VLOOKUP(B324,'[1]1-BASE'!D$1:DA$65536,25,0),"")</f>
        <v>0</v>
      </c>
      <c r="U324" s="34">
        <f>IFERROR(VLOOKUP(B324,'[1]1-BASE'!D$1:DA$65536,26,0),"")</f>
        <v>0</v>
      </c>
      <c r="V324" s="34">
        <f>IFERROR(VLOOKUP(B324,'[1]1-BASE'!D$1:DA$65536,27,0),"")</f>
        <v>0</v>
      </c>
      <c r="W324" s="34">
        <f>IFERROR(VLOOKUP(B324,'[1]1-BASE'!D$1:DA$65536,28,0),"")</f>
        <v>0</v>
      </c>
      <c r="X324" s="34">
        <f>IFERROR(VLOOKUP(B324,'[1]1-BASE'!D$1:DA$65536,29,0),"")</f>
        <v>0</v>
      </c>
      <c r="Y324" s="34">
        <f>IFERROR(VLOOKUP(B324,'[1]1-BASE'!D$1:DA$65536,30,0),"")</f>
        <v>0</v>
      </c>
      <c r="Z324" s="34">
        <f>IFERROR(VLOOKUP(B324,'[1]1-BASE'!D$1:DA$65536,31,0),"")</f>
        <v>0</v>
      </c>
      <c r="AA324" s="34">
        <f>IFERROR(VLOOKUP(B324,'[1]1-BASE'!D$1:DA$65536,32,0),"")</f>
        <v>0</v>
      </c>
      <c r="AB324" s="34">
        <f>IFERROR(VLOOKUP(B324,'[1]1-BASE'!D$1:DA$65536,33,0),"")</f>
        <v>0</v>
      </c>
      <c r="AC324" s="34">
        <f>IFERROR(VLOOKUP(B324,'[1]1-BASE'!D$1:DA$65536,34,0),"")</f>
        <v>0</v>
      </c>
      <c r="AD324" s="34">
        <f>IFERROR(VLOOKUP(B324,'[1]1-BASE'!D$1:DA$65536,35,0),"")</f>
        <v>0</v>
      </c>
      <c r="AE324" s="34">
        <f>IFERROR(VLOOKUP(B324,'[1]1-BASE'!D$1:DA$65536,36,0),"")</f>
        <v>0</v>
      </c>
      <c r="AF324" s="34">
        <f>IFERROR(VLOOKUP(B324,'[1]1-BASE'!D$1:DA$65536,37,0),"")</f>
        <v>0</v>
      </c>
      <c r="AG324" s="34">
        <f>IFERROR(VLOOKUP(B324,'[1]1-BASE'!D$1:DA$65536,38,0),"")</f>
        <v>0</v>
      </c>
      <c r="AH324" s="34">
        <f>IFERROR(VLOOKUP(B324,'[1]1-BASE'!D$1:DA$65536,39,0),"")</f>
        <v>0</v>
      </c>
      <c r="AI324" s="34">
        <f>IFERROR(VLOOKUP(B324,'[1]1-BASE'!D$1:DA$65536,40,0),"")</f>
        <v>0</v>
      </c>
      <c r="AJ324" s="34">
        <f>IFERROR(VLOOKUP(B324,'[1]1-BASE'!D$1:DA$65536,41,0),"")</f>
        <v>0</v>
      </c>
      <c r="AK324" s="34">
        <f>IFERROR(VLOOKUP(B324,'[1]1-BASE'!D$1:DA$65536,42,0),"")</f>
        <v>0</v>
      </c>
      <c r="AL324" s="34">
        <f>IFERROR(VLOOKUP(B324,'[1]1-BASE'!D$1:DA$65536,43,0),"")</f>
        <v>0</v>
      </c>
      <c r="AM324" s="34">
        <f>IFERROR(VLOOKUP(B324,'[1]1-BASE'!D$1:DA$65536,44,0),"")</f>
        <v>0</v>
      </c>
      <c r="AN324" s="34">
        <f>IFERROR(VLOOKUP(B324,'[1]1-BASE'!D$1:DA$65536,45,0),"")</f>
        <v>0</v>
      </c>
      <c r="AO324" s="34">
        <f>IFERROR(VLOOKUP(B324,'[1]1-BASE'!D$1:DA$65536,46,0),"")</f>
        <v>0</v>
      </c>
      <c r="AP324" s="34">
        <f>IFERROR(VLOOKUP(B324,'[1]1-BASE'!D$1:DA$65536,47,0),"")</f>
        <v>0</v>
      </c>
      <c r="AQ324" s="34">
        <f>IFERROR(VLOOKUP(B324,'[1]1-BASE'!D$1:DA$65536,48,0),"")</f>
        <v>0</v>
      </c>
      <c r="AR324" s="34">
        <f>IFERROR(VLOOKUP(B324,'[1]1-BASE'!D$1:DA$65536,49,0),"")</f>
        <v>0</v>
      </c>
      <c r="AS324" s="34">
        <f>IFERROR(VLOOKUP(B324,'[1]1-BASE'!D$1:DA$65536,50,0),"")</f>
        <v>0</v>
      </c>
      <c r="AT324" s="34">
        <f>IFERROR(VLOOKUP(B324,'[1]1-BASE'!D$1:DA$65536,51,0),"")</f>
        <v>0</v>
      </c>
      <c r="AU324" s="34">
        <f>IFERROR(VLOOKUP(B324,'[1]1-BASE'!D$1:DA$65536,52,0),"")</f>
        <v>0</v>
      </c>
      <c r="AV324" s="34">
        <f>IFERROR(VLOOKUP(B324,'[1]1-BASE'!D$1:DA$65536,53,0),"")</f>
        <v>0</v>
      </c>
      <c r="AW324" s="34">
        <f>IFERROR(VLOOKUP(B324,'[1]1-BASE'!D$1:DA$65536,54,0),"")</f>
        <v>0</v>
      </c>
      <c r="AX324" s="34">
        <f>IFERROR(VLOOKUP(B324,'[1]1-BASE'!D$1:DA$65536,55,0),"")</f>
        <v>0</v>
      </c>
      <c r="AY324" s="34">
        <f>IFERROR(VLOOKUP(B324,'[1]1-BASE'!D$1:DA$65536,87,0),"")</f>
        <v>0</v>
      </c>
      <c r="AZ324" s="34">
        <f>IFERROR(VLOOKUP(B324,'[1]1-BASE'!D$1:DA$65536,86,0),"")</f>
        <v>0</v>
      </c>
      <c r="BA324" s="34">
        <f>IFERROR(VLOOKUP(B324,'[1]1-BASE'!D$1:DA$65536,76,0),"")</f>
        <v>0</v>
      </c>
      <c r="BB324" s="34">
        <f>IFERROR(VLOOKUP(B324,'[1]1-BASE'!D$1:DA$65536,77,0),"")</f>
        <v>0</v>
      </c>
      <c r="BC324" s="34">
        <f>IFERROR(VLOOKUP(B324,'[1]1-BASE'!D$1:DA$65536,78,0),"")</f>
        <v>0</v>
      </c>
      <c r="BD324" s="34">
        <f>IFERROR(VLOOKUP(B324,'[1]1-BASE'!D$1:DA$65536,79,0),"")</f>
        <v>0</v>
      </c>
      <c r="BE324" s="34">
        <f>IFERROR(VLOOKUP(B324,'[1]1-BASE'!D$1:DA$65536,80,0),"")</f>
        <v>0</v>
      </c>
      <c r="BF324" s="34">
        <f>IFERROR(VLOOKUP(B324,'[1]1-BASE'!D$1:DA$65536,83,0),"")</f>
        <v>0</v>
      </c>
      <c r="BG324" s="34">
        <f>IFERROR(VLOOKUP(B324,'[1]1-BASE'!D$1:DA$65536,84,0),"")</f>
        <v>0</v>
      </c>
      <c r="BH324" s="34">
        <f>IFERROR(VLOOKUP(B324,'[1]1-BASE'!D$1:DA$65536,81,0),"")</f>
        <v>0</v>
      </c>
      <c r="BI324" s="34">
        <f>IFERROR(VLOOKUP(B324,'[1]1-BASE'!D$1:DA$65536,85,0),"")</f>
        <v>0</v>
      </c>
      <c r="BJ324" s="34">
        <f>IFERROR(VLOOKUP(B324,'[1]1-BASE'!D$1:DA$65536,56,0),"")</f>
        <v>0</v>
      </c>
      <c r="BK324" s="34">
        <f>IFERROR(VLOOKUP(B324,'[1]1-BASE'!D$1:DA$65536,58,0),"")</f>
        <v>0</v>
      </c>
      <c r="BL324" s="34">
        <f>IFERROR(VLOOKUP(B324,'[1]1-BASE'!D$1:DA$65536,59,0),"")</f>
        <v>0</v>
      </c>
      <c r="BM324" s="34">
        <f>IFERROR(VLOOKUP(B324,'[1]1-BASE'!D$1:DA$65536,61,0),"")</f>
        <v>0</v>
      </c>
      <c r="BN324" s="34">
        <f>IFERROR(VLOOKUP(B324,'[1]1-BASE'!D$1:DA$65536,63,0),"")</f>
        <v>0</v>
      </c>
      <c r="BO324" s="34">
        <f>IFERROR(VLOOKUP(B324,'[1]1-BASE'!D$1:DA$65536,65,0),"")</f>
        <v>0</v>
      </c>
      <c r="BP324" s="34">
        <f>IFERROR(VLOOKUP(B324,'[1]1-BASE'!D$1:DA$65536,57,0),"")</f>
        <v>0</v>
      </c>
      <c r="BQ324" s="34">
        <f>IFERROR(VLOOKUP(B324,'[1]1-BASE'!D$1:DA$65536,60,0),"")</f>
        <v>0</v>
      </c>
      <c r="BR324" s="34">
        <f>IFERROR(VLOOKUP(B324,'[1]1-BASE'!D$1:DA$65536,62,0),"")</f>
        <v>0</v>
      </c>
      <c r="BS324" s="34">
        <f>IFERROR(VLOOKUP(B324,'[1]1-BASE'!D$1:DA$65536,64,0),"")</f>
        <v>0</v>
      </c>
      <c r="BT324" s="34">
        <f>IFERROR(VLOOKUP(B324,'[1]1-BASE'!D$1:DA$65536,66,0),"")</f>
        <v>0</v>
      </c>
      <c r="BU324" s="34">
        <f>IFERROR(VLOOKUP(B324,'[1]1-BASE'!D$1:DA$65536,67,0),"")</f>
        <v>0</v>
      </c>
      <c r="BV324" s="34">
        <f>IFERROR(VLOOKUP(B324,'[1]1-BASE'!D$1:DA$65536,68,0),"")</f>
        <v>0</v>
      </c>
      <c r="BW324" s="34">
        <f>IFERROR(VLOOKUP(B324,'[1]1-BASE'!D$1:DA$65536,69,0),"")</f>
        <v>0</v>
      </c>
      <c r="BX324" s="34">
        <f>IFERROR(VLOOKUP(B324,'[1]1-BASE'!D$1:DA$65536,70,0),"")</f>
        <v>0</v>
      </c>
      <c r="BY324" s="34">
        <f>IFERROR(VLOOKUP(B324,'[1]1-BASE'!D$1:DA$65536,71,0),"")</f>
        <v>0</v>
      </c>
      <c r="BZ324" s="34">
        <f>IFERROR(VLOOKUP(B324,'[1]1-BASE'!D$1:DA$65536,72,0),"")</f>
        <v>0</v>
      </c>
      <c r="CA324" s="34">
        <f>IFERROR(VLOOKUP(B324,'[1]1-BASE'!D$1:DA$65536,73,0),"")</f>
        <v>0</v>
      </c>
      <c r="CB324" s="34">
        <f>IFERROR(VLOOKUP(B324,'[1]1-BASE'!D$1:DA$65536,74,0),"")</f>
        <v>0</v>
      </c>
      <c r="CC324" s="34">
        <f>IFERROR(VLOOKUP(B324,'[1]1-BASE'!D$1:DA$65536,75,0),"")</f>
        <v>0</v>
      </c>
      <c r="CD324" s="34">
        <f>IFERROR(VLOOKUP(B324,'[1]1-BASE'!D$1:DA$65536,82,0),"")</f>
        <v>20</v>
      </c>
    </row>
    <row r="325" spans="1:82" s="35" customFormat="1" ht="75" customHeight="1">
      <c r="A325" s="27"/>
      <c r="B325" s="28" t="s">
        <v>428</v>
      </c>
      <c r="C325" s="29" t="str">
        <f>IFERROR(VLOOKUP(B325,'[1]1-BASE'!D$1:CB$65536,2,0),"")</f>
        <v>304T5E0</v>
      </c>
      <c r="D325" s="29" t="str">
        <f>IFERROR(VLOOKUP(B325,'[1]1-BASE'!D$1:CB$65536,3,0),"")</f>
        <v>QUESIA</v>
      </c>
      <c r="E325" s="29" t="str">
        <f>IFERROR(VLOOKUP(B325,'[1]1-BASE'!D$1:CB$65536,4,0),"")</f>
        <v>908</v>
      </c>
      <c r="F325" s="29" t="str">
        <f>IFERROR(VLOOKUP(B325,'[1]1-BASE'!D$1:CB$65536,5,0),"")</f>
        <v>PINK LOTUS</v>
      </c>
      <c r="G325" s="27" t="str">
        <f>IFERROR(VLOOKUP(B325,'[1]1-BASE'!D$1:CB$65536,15,0),"")</f>
        <v>HIVER 2019</v>
      </c>
      <c r="H325" s="27" t="str">
        <f>IFERROR(VLOOKUP(B325,'[1]1-BASE'!D$1:CB$65536,17,0),"")</f>
        <v>GIRL</v>
      </c>
      <c r="I325" s="30">
        <f>IFERROR(VLOOKUP(B325,'[1]1-BASE'!D$1:CB$65536,7,0),"")</f>
        <v>35</v>
      </c>
      <c r="J325" s="31">
        <f t="shared" si="10"/>
        <v>17.5</v>
      </c>
      <c r="K325" s="30">
        <f>IFERROR(VLOOKUP(B325,'[1]1-BASE'!D$1:CB$65536,8,0),"")</f>
        <v>0</v>
      </c>
      <c r="L325" s="31">
        <f t="shared" si="11"/>
        <v>0</v>
      </c>
      <c r="M325" s="29" t="str">
        <f>IFERROR(VLOOKUP(B325,'[1]1-BASE'!D$1:CB$65536,18,0),"")</f>
        <v>10Y-2|12Y-1|14Y-1|4Y-1|6Y-1|8Y-2</v>
      </c>
      <c r="N325" s="32" t="str">
        <f>IFERROR(VLOOKUP(B325,'[1]1-BASE'!D$1:CB$65536,19,0),"")</f>
        <v>C8K</v>
      </c>
      <c r="O325" s="32">
        <f>IFERROR(VLOOKUP(B325,'[1]1-BASE'!D$1:CB$65536,20,0),"")</f>
        <v>224</v>
      </c>
      <c r="P325" s="33">
        <f>IFERROR(VLOOKUP(B325,'[1]1-BASE'!D$1:CB$65536,21,0),"")</f>
        <v>28</v>
      </c>
      <c r="Q325" s="34">
        <f>IFERROR(VLOOKUP(B325,'[1]1-BASE'!D$1:DA$65536,22,0),"")</f>
        <v>0</v>
      </c>
      <c r="R325" s="34">
        <f>IFERROR(VLOOKUP(B325,'[1]1-BASE'!D$1:DA$65536,23,0),"")</f>
        <v>0</v>
      </c>
      <c r="S325" s="34">
        <f>IFERROR(VLOOKUP(B325,'[1]1-BASE'!D$1:DA$65536,24,0),"")</f>
        <v>0</v>
      </c>
      <c r="T325" s="34">
        <f>IFERROR(VLOOKUP(B325,'[1]1-BASE'!D$1:DA$65536,25,0),"")</f>
        <v>0</v>
      </c>
      <c r="U325" s="34">
        <f>IFERROR(VLOOKUP(B325,'[1]1-BASE'!D$1:DA$65536,26,0),"")</f>
        <v>0</v>
      </c>
      <c r="V325" s="34">
        <f>IFERROR(VLOOKUP(B325,'[1]1-BASE'!D$1:DA$65536,27,0),"")</f>
        <v>0</v>
      </c>
      <c r="W325" s="34">
        <f>IFERROR(VLOOKUP(B325,'[1]1-BASE'!D$1:DA$65536,28,0),"")</f>
        <v>0</v>
      </c>
      <c r="X325" s="34">
        <f>IFERROR(VLOOKUP(B325,'[1]1-BASE'!D$1:DA$65536,29,0),"")</f>
        <v>0</v>
      </c>
      <c r="Y325" s="34">
        <f>IFERROR(VLOOKUP(B325,'[1]1-BASE'!D$1:DA$65536,30,0),"")</f>
        <v>0</v>
      </c>
      <c r="Z325" s="34">
        <f>IFERROR(VLOOKUP(B325,'[1]1-BASE'!D$1:DA$65536,31,0),"")</f>
        <v>0</v>
      </c>
      <c r="AA325" s="34">
        <f>IFERROR(VLOOKUP(B325,'[1]1-BASE'!D$1:DA$65536,32,0),"")</f>
        <v>0</v>
      </c>
      <c r="AB325" s="34">
        <f>IFERROR(VLOOKUP(B325,'[1]1-BASE'!D$1:DA$65536,33,0),"")</f>
        <v>0</v>
      </c>
      <c r="AC325" s="34">
        <f>IFERROR(VLOOKUP(B325,'[1]1-BASE'!D$1:DA$65536,34,0),"")</f>
        <v>0</v>
      </c>
      <c r="AD325" s="34">
        <f>IFERROR(VLOOKUP(B325,'[1]1-BASE'!D$1:DA$65536,35,0),"")</f>
        <v>0</v>
      </c>
      <c r="AE325" s="34">
        <f>IFERROR(VLOOKUP(B325,'[1]1-BASE'!D$1:DA$65536,36,0),"")</f>
        <v>0</v>
      </c>
      <c r="AF325" s="34">
        <f>IFERROR(VLOOKUP(B325,'[1]1-BASE'!D$1:DA$65536,37,0),"")</f>
        <v>0</v>
      </c>
      <c r="AG325" s="34">
        <f>IFERROR(VLOOKUP(B325,'[1]1-BASE'!D$1:DA$65536,38,0),"")</f>
        <v>0</v>
      </c>
      <c r="AH325" s="34">
        <f>IFERROR(VLOOKUP(B325,'[1]1-BASE'!D$1:DA$65536,39,0),"")</f>
        <v>0</v>
      </c>
      <c r="AI325" s="34">
        <f>IFERROR(VLOOKUP(B325,'[1]1-BASE'!D$1:DA$65536,40,0),"")</f>
        <v>0</v>
      </c>
      <c r="AJ325" s="34">
        <f>IFERROR(VLOOKUP(B325,'[1]1-BASE'!D$1:DA$65536,41,0),"")</f>
        <v>0</v>
      </c>
      <c r="AK325" s="34">
        <f>IFERROR(VLOOKUP(B325,'[1]1-BASE'!D$1:DA$65536,42,0),"")</f>
        <v>0</v>
      </c>
      <c r="AL325" s="34">
        <f>IFERROR(VLOOKUP(B325,'[1]1-BASE'!D$1:DA$65536,43,0),"")</f>
        <v>0</v>
      </c>
      <c r="AM325" s="34">
        <f>IFERROR(VLOOKUP(B325,'[1]1-BASE'!D$1:DA$65536,44,0),"")</f>
        <v>0</v>
      </c>
      <c r="AN325" s="34">
        <f>IFERROR(VLOOKUP(B325,'[1]1-BASE'!D$1:DA$65536,45,0),"")</f>
        <v>0</v>
      </c>
      <c r="AO325" s="34">
        <f>IFERROR(VLOOKUP(B325,'[1]1-BASE'!D$1:DA$65536,46,0),"")</f>
        <v>0</v>
      </c>
      <c r="AP325" s="34">
        <f>IFERROR(VLOOKUP(B325,'[1]1-BASE'!D$1:DA$65536,47,0),"")</f>
        <v>0</v>
      </c>
      <c r="AQ325" s="34">
        <f>IFERROR(VLOOKUP(B325,'[1]1-BASE'!D$1:DA$65536,48,0),"")</f>
        <v>0</v>
      </c>
      <c r="AR325" s="34">
        <f>IFERROR(VLOOKUP(B325,'[1]1-BASE'!D$1:DA$65536,49,0),"")</f>
        <v>0</v>
      </c>
      <c r="AS325" s="34">
        <f>IFERROR(VLOOKUP(B325,'[1]1-BASE'!D$1:DA$65536,50,0),"")</f>
        <v>0</v>
      </c>
      <c r="AT325" s="34">
        <f>IFERROR(VLOOKUP(B325,'[1]1-BASE'!D$1:DA$65536,51,0),"")</f>
        <v>0</v>
      </c>
      <c r="AU325" s="34">
        <f>IFERROR(VLOOKUP(B325,'[1]1-BASE'!D$1:DA$65536,52,0),"")</f>
        <v>0</v>
      </c>
      <c r="AV325" s="34">
        <f>IFERROR(VLOOKUP(B325,'[1]1-BASE'!D$1:DA$65536,53,0),"")</f>
        <v>0</v>
      </c>
      <c r="AW325" s="34">
        <f>IFERROR(VLOOKUP(B325,'[1]1-BASE'!D$1:DA$65536,54,0),"")</f>
        <v>0</v>
      </c>
      <c r="AX325" s="34">
        <f>IFERROR(VLOOKUP(B325,'[1]1-BASE'!D$1:DA$65536,55,0),"")</f>
        <v>0</v>
      </c>
      <c r="AY325" s="34">
        <f>IFERROR(VLOOKUP(B325,'[1]1-BASE'!D$1:DA$65536,87,0),"")</f>
        <v>0</v>
      </c>
      <c r="AZ325" s="34">
        <f>IFERROR(VLOOKUP(B325,'[1]1-BASE'!D$1:DA$65536,86,0),"")</f>
        <v>0</v>
      </c>
      <c r="BA325" s="34">
        <f>IFERROR(VLOOKUP(B325,'[1]1-BASE'!D$1:DA$65536,76,0),"")</f>
        <v>0</v>
      </c>
      <c r="BB325" s="34">
        <f>IFERROR(VLOOKUP(B325,'[1]1-BASE'!D$1:DA$65536,77,0),"")</f>
        <v>0</v>
      </c>
      <c r="BC325" s="34">
        <f>IFERROR(VLOOKUP(B325,'[1]1-BASE'!D$1:DA$65536,78,0),"")</f>
        <v>0</v>
      </c>
      <c r="BD325" s="34">
        <f>IFERROR(VLOOKUP(B325,'[1]1-BASE'!D$1:DA$65536,79,0),"")</f>
        <v>0</v>
      </c>
      <c r="BE325" s="34">
        <f>IFERROR(VLOOKUP(B325,'[1]1-BASE'!D$1:DA$65536,80,0),"")</f>
        <v>0</v>
      </c>
      <c r="BF325" s="34">
        <f>IFERROR(VLOOKUP(B325,'[1]1-BASE'!D$1:DA$65536,83,0),"")</f>
        <v>0</v>
      </c>
      <c r="BG325" s="34">
        <f>IFERROR(VLOOKUP(B325,'[1]1-BASE'!D$1:DA$65536,84,0),"")</f>
        <v>0</v>
      </c>
      <c r="BH325" s="34">
        <f>IFERROR(VLOOKUP(B325,'[1]1-BASE'!D$1:DA$65536,81,0),"")</f>
        <v>0</v>
      </c>
      <c r="BI325" s="34">
        <f>IFERROR(VLOOKUP(B325,'[1]1-BASE'!D$1:DA$65536,85,0),"")</f>
        <v>0</v>
      </c>
      <c r="BJ325" s="34">
        <f>IFERROR(VLOOKUP(B325,'[1]1-BASE'!D$1:DA$65536,56,0),"")</f>
        <v>0</v>
      </c>
      <c r="BK325" s="34">
        <f>IFERROR(VLOOKUP(B325,'[1]1-BASE'!D$1:DA$65536,58,0),"")</f>
        <v>0</v>
      </c>
      <c r="BL325" s="34">
        <f>IFERROR(VLOOKUP(B325,'[1]1-BASE'!D$1:DA$65536,59,0),"")</f>
        <v>0</v>
      </c>
      <c r="BM325" s="34">
        <f>IFERROR(VLOOKUP(B325,'[1]1-BASE'!D$1:DA$65536,61,0),"")</f>
        <v>0</v>
      </c>
      <c r="BN325" s="34">
        <f>IFERROR(VLOOKUP(B325,'[1]1-BASE'!D$1:DA$65536,63,0),"")</f>
        <v>0</v>
      </c>
      <c r="BO325" s="34">
        <f>IFERROR(VLOOKUP(B325,'[1]1-BASE'!D$1:DA$65536,65,0),"")</f>
        <v>0</v>
      </c>
      <c r="BP325" s="34">
        <f>IFERROR(VLOOKUP(B325,'[1]1-BASE'!D$1:DA$65536,57,0),"")</f>
        <v>0</v>
      </c>
      <c r="BQ325" s="34">
        <f>IFERROR(VLOOKUP(B325,'[1]1-BASE'!D$1:DA$65536,60,0),"")</f>
        <v>0</v>
      </c>
      <c r="BR325" s="34">
        <f>IFERROR(VLOOKUP(B325,'[1]1-BASE'!D$1:DA$65536,62,0),"")</f>
        <v>0</v>
      </c>
      <c r="BS325" s="34">
        <f>IFERROR(VLOOKUP(B325,'[1]1-BASE'!D$1:DA$65536,64,0),"")</f>
        <v>0</v>
      </c>
      <c r="BT325" s="34">
        <f>IFERROR(VLOOKUP(B325,'[1]1-BASE'!D$1:DA$65536,66,0),"")</f>
        <v>0</v>
      </c>
      <c r="BU325" s="34">
        <f>IFERROR(VLOOKUP(B325,'[1]1-BASE'!D$1:DA$65536,67,0),"")</f>
        <v>0</v>
      </c>
      <c r="BV325" s="34">
        <f>IFERROR(VLOOKUP(B325,'[1]1-BASE'!D$1:DA$65536,68,0),"")</f>
        <v>0</v>
      </c>
      <c r="BW325" s="34">
        <f>IFERROR(VLOOKUP(B325,'[1]1-BASE'!D$1:DA$65536,69,0),"")</f>
        <v>0</v>
      </c>
      <c r="BX325" s="34">
        <f>IFERROR(VLOOKUP(B325,'[1]1-BASE'!D$1:DA$65536,70,0),"")</f>
        <v>0</v>
      </c>
      <c r="BY325" s="34">
        <f>IFERROR(VLOOKUP(B325,'[1]1-BASE'!D$1:DA$65536,71,0),"")</f>
        <v>0</v>
      </c>
      <c r="BZ325" s="34">
        <f>IFERROR(VLOOKUP(B325,'[1]1-BASE'!D$1:DA$65536,72,0),"")</f>
        <v>0</v>
      </c>
      <c r="CA325" s="34">
        <f>IFERROR(VLOOKUP(B325,'[1]1-BASE'!D$1:DA$65536,73,0),"")</f>
        <v>0</v>
      </c>
      <c r="CB325" s="34">
        <f>IFERROR(VLOOKUP(B325,'[1]1-BASE'!D$1:DA$65536,74,0),"")</f>
        <v>0</v>
      </c>
      <c r="CC325" s="34">
        <f>IFERROR(VLOOKUP(B325,'[1]1-BASE'!D$1:DA$65536,75,0),"")</f>
        <v>0</v>
      </c>
      <c r="CD325" s="34">
        <f>IFERROR(VLOOKUP(B325,'[1]1-BASE'!D$1:DA$65536,82,0),"")</f>
        <v>28</v>
      </c>
    </row>
    <row r="326" spans="1:82" s="35" customFormat="1" ht="75" customHeight="1">
      <c r="A326" s="27"/>
      <c r="B326" s="28" t="s">
        <v>429</v>
      </c>
      <c r="C326" s="29" t="str">
        <f>IFERROR(VLOOKUP(B326,'[1]1-BASE'!D$1:CB$65536,2,0),"")</f>
        <v>304T5E0</v>
      </c>
      <c r="D326" s="29" t="str">
        <f>IFERROR(VLOOKUP(B326,'[1]1-BASE'!D$1:CB$65536,3,0),"")</f>
        <v>QUESIA</v>
      </c>
      <c r="E326" s="29" t="str">
        <f>IFERROR(VLOOKUP(B326,'[1]1-BASE'!D$1:CB$65536,4,0),"")</f>
        <v>908</v>
      </c>
      <c r="F326" s="29" t="str">
        <f>IFERROR(VLOOKUP(B326,'[1]1-BASE'!D$1:CB$65536,5,0),"")</f>
        <v>PINK LOTUS</v>
      </c>
      <c r="G326" s="27" t="str">
        <f>IFERROR(VLOOKUP(B326,'[1]1-BASE'!D$1:CB$65536,15,0),"")</f>
        <v>HIVER 2019</v>
      </c>
      <c r="H326" s="27" t="str">
        <f>IFERROR(VLOOKUP(B326,'[1]1-BASE'!D$1:CB$65536,17,0),"")</f>
        <v>GIRL</v>
      </c>
      <c r="I326" s="30">
        <f>IFERROR(VLOOKUP(B326,'[1]1-BASE'!D$1:CB$65536,7,0),"")</f>
        <v>0</v>
      </c>
      <c r="J326" s="31">
        <f t="shared" si="10"/>
        <v>0</v>
      </c>
      <c r="K326" s="30">
        <f>IFERROR(VLOOKUP(B326,'[1]1-BASE'!D$1:CB$65536,8,0),"")</f>
        <v>35</v>
      </c>
      <c r="L326" s="31">
        <f t="shared" si="11"/>
        <v>17.5</v>
      </c>
      <c r="M326" s="29" t="str">
        <f>IFERROR(VLOOKUP(B326,'[1]1-BASE'!D$1:CB$65536,18,0),"")</f>
        <v>(vide)</v>
      </c>
      <c r="N326" s="32" t="str">
        <f>IFERROR(VLOOKUP(B326,'[1]1-BASE'!D$1:CB$65536,19,0),"")</f>
        <v>PCS</v>
      </c>
      <c r="O326" s="32">
        <f>IFERROR(VLOOKUP(B326,'[1]1-BASE'!D$1:CB$65536,20,0),"")</f>
        <v>2</v>
      </c>
      <c r="P326" s="33">
        <f>IFERROR(VLOOKUP(B326,'[1]1-BASE'!D$1:CB$65536,21,0),"")</f>
        <v>2</v>
      </c>
      <c r="Q326" s="34">
        <f>IFERROR(VLOOKUP(B326,'[1]1-BASE'!D$1:DA$65536,22,0),"")</f>
        <v>0</v>
      </c>
      <c r="R326" s="34">
        <f>IFERROR(VLOOKUP(B326,'[1]1-BASE'!D$1:DA$65536,23,0),"")</f>
        <v>0</v>
      </c>
      <c r="S326" s="34">
        <f>IFERROR(VLOOKUP(B326,'[1]1-BASE'!D$1:DA$65536,24,0),"")</f>
        <v>0</v>
      </c>
      <c r="T326" s="34">
        <f>IFERROR(VLOOKUP(B326,'[1]1-BASE'!D$1:DA$65536,25,0),"")</f>
        <v>0</v>
      </c>
      <c r="U326" s="34">
        <f>IFERROR(VLOOKUP(B326,'[1]1-BASE'!D$1:DA$65536,26,0),"")</f>
        <v>0</v>
      </c>
      <c r="V326" s="34">
        <f>IFERROR(VLOOKUP(B326,'[1]1-BASE'!D$1:DA$65536,27,0),"")</f>
        <v>0</v>
      </c>
      <c r="W326" s="34">
        <f>IFERROR(VLOOKUP(B326,'[1]1-BASE'!D$1:DA$65536,28,0),"")</f>
        <v>0</v>
      </c>
      <c r="X326" s="34">
        <f>IFERROR(VLOOKUP(B326,'[1]1-BASE'!D$1:DA$65536,29,0),"")</f>
        <v>0</v>
      </c>
      <c r="Y326" s="34">
        <f>IFERROR(VLOOKUP(B326,'[1]1-BASE'!D$1:DA$65536,30,0),"")</f>
        <v>0</v>
      </c>
      <c r="Z326" s="34">
        <f>IFERROR(VLOOKUP(B326,'[1]1-BASE'!D$1:DA$65536,31,0),"")</f>
        <v>0</v>
      </c>
      <c r="AA326" s="34">
        <f>IFERROR(VLOOKUP(B326,'[1]1-BASE'!D$1:DA$65536,32,0),"")</f>
        <v>0</v>
      </c>
      <c r="AB326" s="34">
        <f>IFERROR(VLOOKUP(B326,'[1]1-BASE'!D$1:DA$65536,33,0),"")</f>
        <v>0</v>
      </c>
      <c r="AC326" s="34">
        <f>IFERROR(VLOOKUP(B326,'[1]1-BASE'!D$1:DA$65536,34,0),"")</f>
        <v>0</v>
      </c>
      <c r="AD326" s="34">
        <f>IFERROR(VLOOKUP(B326,'[1]1-BASE'!D$1:DA$65536,35,0),"")</f>
        <v>0</v>
      </c>
      <c r="AE326" s="34">
        <f>IFERROR(VLOOKUP(B326,'[1]1-BASE'!D$1:DA$65536,36,0),"")</f>
        <v>0</v>
      </c>
      <c r="AF326" s="34">
        <f>IFERROR(VLOOKUP(B326,'[1]1-BASE'!D$1:DA$65536,37,0),"")</f>
        <v>0</v>
      </c>
      <c r="AG326" s="34">
        <f>IFERROR(VLOOKUP(B326,'[1]1-BASE'!D$1:DA$65536,38,0),"")</f>
        <v>0</v>
      </c>
      <c r="AH326" s="34">
        <f>IFERROR(VLOOKUP(B326,'[1]1-BASE'!D$1:DA$65536,39,0),"")</f>
        <v>0</v>
      </c>
      <c r="AI326" s="34">
        <f>IFERROR(VLOOKUP(B326,'[1]1-BASE'!D$1:DA$65536,40,0),"")</f>
        <v>0</v>
      </c>
      <c r="AJ326" s="34">
        <f>IFERROR(VLOOKUP(B326,'[1]1-BASE'!D$1:DA$65536,41,0),"")</f>
        <v>0</v>
      </c>
      <c r="AK326" s="34">
        <f>IFERROR(VLOOKUP(B326,'[1]1-BASE'!D$1:DA$65536,42,0),"")</f>
        <v>0</v>
      </c>
      <c r="AL326" s="34">
        <f>IFERROR(VLOOKUP(B326,'[1]1-BASE'!D$1:DA$65536,43,0),"")</f>
        <v>0</v>
      </c>
      <c r="AM326" s="34">
        <f>IFERROR(VLOOKUP(B326,'[1]1-BASE'!D$1:DA$65536,44,0),"")</f>
        <v>0</v>
      </c>
      <c r="AN326" s="34">
        <f>IFERROR(VLOOKUP(B326,'[1]1-BASE'!D$1:DA$65536,45,0),"")</f>
        <v>0</v>
      </c>
      <c r="AO326" s="34">
        <f>IFERROR(VLOOKUP(B326,'[1]1-BASE'!D$1:DA$65536,46,0),"")</f>
        <v>0</v>
      </c>
      <c r="AP326" s="34">
        <f>IFERROR(VLOOKUP(B326,'[1]1-BASE'!D$1:DA$65536,47,0),"")</f>
        <v>0</v>
      </c>
      <c r="AQ326" s="34">
        <f>IFERROR(VLOOKUP(B326,'[1]1-BASE'!D$1:DA$65536,48,0),"")</f>
        <v>0</v>
      </c>
      <c r="AR326" s="34">
        <f>IFERROR(VLOOKUP(B326,'[1]1-BASE'!D$1:DA$65536,49,0),"")</f>
        <v>0</v>
      </c>
      <c r="AS326" s="34">
        <f>IFERROR(VLOOKUP(B326,'[1]1-BASE'!D$1:DA$65536,50,0),"")</f>
        <v>0</v>
      </c>
      <c r="AT326" s="34">
        <f>IFERROR(VLOOKUP(B326,'[1]1-BASE'!D$1:DA$65536,51,0),"")</f>
        <v>0</v>
      </c>
      <c r="AU326" s="34">
        <f>IFERROR(VLOOKUP(B326,'[1]1-BASE'!D$1:DA$65536,52,0),"")</f>
        <v>0</v>
      </c>
      <c r="AV326" s="34">
        <f>IFERROR(VLOOKUP(B326,'[1]1-BASE'!D$1:DA$65536,53,0),"")</f>
        <v>0</v>
      </c>
      <c r="AW326" s="34">
        <f>IFERROR(VLOOKUP(B326,'[1]1-BASE'!D$1:DA$65536,54,0),"")</f>
        <v>0</v>
      </c>
      <c r="AX326" s="34">
        <f>IFERROR(VLOOKUP(B326,'[1]1-BASE'!D$1:DA$65536,55,0),"")</f>
        <v>0</v>
      </c>
      <c r="AY326" s="34">
        <f>IFERROR(VLOOKUP(B326,'[1]1-BASE'!D$1:DA$65536,87,0),"")</f>
        <v>0</v>
      </c>
      <c r="AZ326" s="34">
        <f>IFERROR(VLOOKUP(B326,'[1]1-BASE'!D$1:DA$65536,86,0),"")</f>
        <v>0</v>
      </c>
      <c r="BA326" s="34">
        <f>IFERROR(VLOOKUP(B326,'[1]1-BASE'!D$1:DA$65536,76,0),"")</f>
        <v>0</v>
      </c>
      <c r="BB326" s="34">
        <f>IFERROR(VLOOKUP(B326,'[1]1-BASE'!D$1:DA$65536,77,0),"")</f>
        <v>0</v>
      </c>
      <c r="BC326" s="34">
        <f>IFERROR(VLOOKUP(B326,'[1]1-BASE'!D$1:DA$65536,78,0),"")</f>
        <v>0</v>
      </c>
      <c r="BD326" s="34">
        <f>IFERROR(VLOOKUP(B326,'[1]1-BASE'!D$1:DA$65536,79,0),"")</f>
        <v>0</v>
      </c>
      <c r="BE326" s="34">
        <f>IFERROR(VLOOKUP(B326,'[1]1-BASE'!D$1:DA$65536,80,0),"")</f>
        <v>0</v>
      </c>
      <c r="BF326" s="34">
        <f>IFERROR(VLOOKUP(B326,'[1]1-BASE'!D$1:DA$65536,83,0),"")</f>
        <v>0</v>
      </c>
      <c r="BG326" s="34">
        <f>IFERROR(VLOOKUP(B326,'[1]1-BASE'!D$1:DA$65536,84,0),"")</f>
        <v>0</v>
      </c>
      <c r="BH326" s="34">
        <f>IFERROR(VLOOKUP(B326,'[1]1-BASE'!D$1:DA$65536,81,0),"")</f>
        <v>0</v>
      </c>
      <c r="BI326" s="34">
        <f>IFERROR(VLOOKUP(B326,'[1]1-BASE'!D$1:DA$65536,85,0),"")</f>
        <v>0</v>
      </c>
      <c r="BJ326" s="34">
        <f>IFERROR(VLOOKUP(B326,'[1]1-BASE'!D$1:DA$65536,56,0),"")</f>
        <v>1</v>
      </c>
      <c r="BK326" s="34">
        <f>IFERROR(VLOOKUP(B326,'[1]1-BASE'!D$1:DA$65536,58,0),"")</f>
        <v>0</v>
      </c>
      <c r="BL326" s="34">
        <f>IFERROR(VLOOKUP(B326,'[1]1-BASE'!D$1:DA$65536,59,0),"")</f>
        <v>0</v>
      </c>
      <c r="BM326" s="34">
        <f>IFERROR(VLOOKUP(B326,'[1]1-BASE'!D$1:DA$65536,61,0),"")</f>
        <v>0</v>
      </c>
      <c r="BN326" s="34">
        <f>IFERROR(VLOOKUP(B326,'[1]1-BASE'!D$1:DA$65536,63,0),"")</f>
        <v>0</v>
      </c>
      <c r="BO326" s="34">
        <f>IFERROR(VLOOKUP(B326,'[1]1-BASE'!D$1:DA$65536,65,0),"")</f>
        <v>1</v>
      </c>
      <c r="BP326" s="34">
        <f>IFERROR(VLOOKUP(B326,'[1]1-BASE'!D$1:DA$65536,57,0),"")</f>
        <v>0</v>
      </c>
      <c r="BQ326" s="34">
        <f>IFERROR(VLOOKUP(B326,'[1]1-BASE'!D$1:DA$65536,60,0),"")</f>
        <v>0</v>
      </c>
      <c r="BR326" s="34">
        <f>IFERROR(VLOOKUP(B326,'[1]1-BASE'!D$1:DA$65536,62,0),"")</f>
        <v>0</v>
      </c>
      <c r="BS326" s="34">
        <f>IFERROR(VLOOKUP(B326,'[1]1-BASE'!D$1:DA$65536,64,0),"")</f>
        <v>0</v>
      </c>
      <c r="BT326" s="34">
        <f>IFERROR(VLOOKUP(B326,'[1]1-BASE'!D$1:DA$65536,66,0),"")</f>
        <v>0</v>
      </c>
      <c r="BU326" s="34">
        <f>IFERROR(VLOOKUP(B326,'[1]1-BASE'!D$1:DA$65536,67,0),"")</f>
        <v>0</v>
      </c>
      <c r="BV326" s="34">
        <f>IFERROR(VLOOKUP(B326,'[1]1-BASE'!D$1:DA$65536,68,0),"")</f>
        <v>0</v>
      </c>
      <c r="BW326" s="34">
        <f>IFERROR(VLOOKUP(B326,'[1]1-BASE'!D$1:DA$65536,69,0),"")</f>
        <v>0</v>
      </c>
      <c r="BX326" s="34">
        <f>IFERROR(VLOOKUP(B326,'[1]1-BASE'!D$1:DA$65536,70,0),"")</f>
        <v>0</v>
      </c>
      <c r="BY326" s="34">
        <f>IFERROR(VLOOKUP(B326,'[1]1-BASE'!D$1:DA$65536,71,0),"")</f>
        <v>0</v>
      </c>
      <c r="BZ326" s="34">
        <f>IFERROR(VLOOKUP(B326,'[1]1-BASE'!D$1:DA$65536,72,0),"")</f>
        <v>0</v>
      </c>
      <c r="CA326" s="34">
        <f>IFERROR(VLOOKUP(B326,'[1]1-BASE'!D$1:DA$65536,73,0),"")</f>
        <v>0</v>
      </c>
      <c r="CB326" s="34">
        <f>IFERROR(VLOOKUP(B326,'[1]1-BASE'!D$1:DA$65536,74,0),"")</f>
        <v>0</v>
      </c>
      <c r="CC326" s="34">
        <f>IFERROR(VLOOKUP(B326,'[1]1-BASE'!D$1:DA$65536,75,0),"")</f>
        <v>0</v>
      </c>
      <c r="CD326" s="34">
        <f>IFERROR(VLOOKUP(B326,'[1]1-BASE'!D$1:DA$65536,82,0),"")</f>
        <v>0</v>
      </c>
    </row>
    <row r="327" spans="1:82" s="35" customFormat="1" ht="75" customHeight="1">
      <c r="A327" s="27"/>
      <c r="B327" s="28" t="s">
        <v>430</v>
      </c>
      <c r="C327" s="29" t="str">
        <f>IFERROR(VLOOKUP(B327,'[1]1-BASE'!D$1:CB$65536,2,0),"")</f>
        <v>304T5E0</v>
      </c>
      <c r="D327" s="29" t="str">
        <f>IFERROR(VLOOKUP(B327,'[1]1-BASE'!D$1:CB$65536,3,0),"")</f>
        <v>QUESIA</v>
      </c>
      <c r="E327" s="29" t="str">
        <f>IFERROR(VLOOKUP(B327,'[1]1-BASE'!D$1:CB$65536,4,0),"")</f>
        <v>910</v>
      </c>
      <c r="F327" s="29" t="str">
        <f>IFERROR(VLOOKUP(B327,'[1]1-BASE'!D$1:CB$65536,5,0),"")</f>
        <v>GREY COLD MEL</v>
      </c>
      <c r="G327" s="27" t="str">
        <f>IFERROR(VLOOKUP(B327,'[1]1-BASE'!D$1:CB$65536,15,0),"")</f>
        <v>HIVER 2019</v>
      </c>
      <c r="H327" s="27" t="str">
        <f>IFERROR(VLOOKUP(B327,'[1]1-BASE'!D$1:CB$65536,17,0),"")</f>
        <v>GIRL</v>
      </c>
      <c r="I327" s="30">
        <f>IFERROR(VLOOKUP(B327,'[1]1-BASE'!D$1:CB$65536,7,0),"")</f>
        <v>35</v>
      </c>
      <c r="J327" s="31">
        <f t="shared" si="10"/>
        <v>17.5</v>
      </c>
      <c r="K327" s="30">
        <f>IFERROR(VLOOKUP(B327,'[1]1-BASE'!D$1:CB$65536,8,0),"")</f>
        <v>0</v>
      </c>
      <c r="L327" s="31">
        <f t="shared" si="11"/>
        <v>0</v>
      </c>
      <c r="M327" s="29" t="str">
        <f>IFERROR(VLOOKUP(B327,'[1]1-BASE'!D$1:CB$65536,18,0),"")</f>
        <v>10Y-2|12Y-1|14Y-1|4Y-1|6Y-1|8Y-2</v>
      </c>
      <c r="N327" s="32" t="str">
        <f>IFERROR(VLOOKUP(B327,'[1]1-BASE'!D$1:CB$65536,19,0),"")</f>
        <v>C8K</v>
      </c>
      <c r="O327" s="32">
        <f>IFERROR(VLOOKUP(B327,'[1]1-BASE'!D$1:CB$65536,20,0),"")</f>
        <v>424</v>
      </c>
      <c r="P327" s="33">
        <f>IFERROR(VLOOKUP(B327,'[1]1-BASE'!D$1:CB$65536,21,0),"")</f>
        <v>53</v>
      </c>
      <c r="Q327" s="34">
        <f>IFERROR(VLOOKUP(B327,'[1]1-BASE'!D$1:DA$65536,22,0),"")</f>
        <v>0</v>
      </c>
      <c r="R327" s="34">
        <f>IFERROR(VLOOKUP(B327,'[1]1-BASE'!D$1:DA$65536,23,0),"")</f>
        <v>0</v>
      </c>
      <c r="S327" s="34">
        <f>IFERROR(VLOOKUP(B327,'[1]1-BASE'!D$1:DA$65536,24,0),"")</f>
        <v>0</v>
      </c>
      <c r="T327" s="34">
        <f>IFERROR(VLOOKUP(B327,'[1]1-BASE'!D$1:DA$65536,25,0),"")</f>
        <v>0</v>
      </c>
      <c r="U327" s="34">
        <f>IFERROR(VLOOKUP(B327,'[1]1-BASE'!D$1:DA$65536,26,0),"")</f>
        <v>0</v>
      </c>
      <c r="V327" s="34">
        <f>IFERROR(VLOOKUP(B327,'[1]1-BASE'!D$1:DA$65536,27,0),"")</f>
        <v>0</v>
      </c>
      <c r="W327" s="34">
        <f>IFERROR(VLOOKUP(B327,'[1]1-BASE'!D$1:DA$65536,28,0),"")</f>
        <v>0</v>
      </c>
      <c r="X327" s="34">
        <f>IFERROR(VLOOKUP(B327,'[1]1-BASE'!D$1:DA$65536,29,0),"")</f>
        <v>0</v>
      </c>
      <c r="Y327" s="34">
        <f>IFERROR(VLOOKUP(B327,'[1]1-BASE'!D$1:DA$65536,30,0),"")</f>
        <v>0</v>
      </c>
      <c r="Z327" s="34">
        <f>IFERROR(VLOOKUP(B327,'[1]1-BASE'!D$1:DA$65536,31,0),"")</f>
        <v>0</v>
      </c>
      <c r="AA327" s="34">
        <f>IFERROR(VLOOKUP(B327,'[1]1-BASE'!D$1:DA$65536,32,0),"")</f>
        <v>0</v>
      </c>
      <c r="AB327" s="34">
        <f>IFERROR(VLOOKUP(B327,'[1]1-BASE'!D$1:DA$65536,33,0),"")</f>
        <v>0</v>
      </c>
      <c r="AC327" s="34">
        <f>IFERROR(VLOOKUP(B327,'[1]1-BASE'!D$1:DA$65536,34,0),"")</f>
        <v>0</v>
      </c>
      <c r="AD327" s="34">
        <f>IFERROR(VLOOKUP(B327,'[1]1-BASE'!D$1:DA$65536,35,0),"")</f>
        <v>0</v>
      </c>
      <c r="AE327" s="34">
        <f>IFERROR(VLOOKUP(B327,'[1]1-BASE'!D$1:DA$65536,36,0),"")</f>
        <v>0</v>
      </c>
      <c r="AF327" s="34">
        <f>IFERROR(VLOOKUP(B327,'[1]1-BASE'!D$1:DA$65536,37,0),"")</f>
        <v>0</v>
      </c>
      <c r="AG327" s="34">
        <f>IFERROR(VLOOKUP(B327,'[1]1-BASE'!D$1:DA$65536,38,0),"")</f>
        <v>0</v>
      </c>
      <c r="AH327" s="34">
        <f>IFERROR(VLOOKUP(B327,'[1]1-BASE'!D$1:DA$65536,39,0),"")</f>
        <v>0</v>
      </c>
      <c r="AI327" s="34">
        <f>IFERROR(VLOOKUP(B327,'[1]1-BASE'!D$1:DA$65536,40,0),"")</f>
        <v>0</v>
      </c>
      <c r="AJ327" s="34">
        <f>IFERROR(VLOOKUP(B327,'[1]1-BASE'!D$1:DA$65536,41,0),"")</f>
        <v>0</v>
      </c>
      <c r="AK327" s="34">
        <f>IFERROR(VLOOKUP(B327,'[1]1-BASE'!D$1:DA$65536,42,0),"")</f>
        <v>0</v>
      </c>
      <c r="AL327" s="34">
        <f>IFERROR(VLOOKUP(B327,'[1]1-BASE'!D$1:DA$65536,43,0),"")</f>
        <v>0</v>
      </c>
      <c r="AM327" s="34">
        <f>IFERROR(VLOOKUP(B327,'[1]1-BASE'!D$1:DA$65536,44,0),"")</f>
        <v>0</v>
      </c>
      <c r="AN327" s="34">
        <f>IFERROR(VLOOKUP(B327,'[1]1-BASE'!D$1:DA$65536,45,0),"")</f>
        <v>0</v>
      </c>
      <c r="AO327" s="34">
        <f>IFERROR(VLOOKUP(B327,'[1]1-BASE'!D$1:DA$65536,46,0),"")</f>
        <v>0</v>
      </c>
      <c r="AP327" s="34">
        <f>IFERROR(VLOOKUP(B327,'[1]1-BASE'!D$1:DA$65536,47,0),"")</f>
        <v>0</v>
      </c>
      <c r="AQ327" s="34">
        <f>IFERROR(VLOOKUP(B327,'[1]1-BASE'!D$1:DA$65536,48,0),"")</f>
        <v>0</v>
      </c>
      <c r="AR327" s="34">
        <f>IFERROR(VLOOKUP(B327,'[1]1-BASE'!D$1:DA$65536,49,0),"")</f>
        <v>0</v>
      </c>
      <c r="AS327" s="34">
        <f>IFERROR(VLOOKUP(B327,'[1]1-BASE'!D$1:DA$65536,50,0),"")</f>
        <v>0</v>
      </c>
      <c r="AT327" s="34">
        <f>IFERROR(VLOOKUP(B327,'[1]1-BASE'!D$1:DA$65536,51,0),"")</f>
        <v>0</v>
      </c>
      <c r="AU327" s="34">
        <f>IFERROR(VLOOKUP(B327,'[1]1-BASE'!D$1:DA$65536,52,0),"")</f>
        <v>0</v>
      </c>
      <c r="AV327" s="34">
        <f>IFERROR(VLOOKUP(B327,'[1]1-BASE'!D$1:DA$65536,53,0),"")</f>
        <v>0</v>
      </c>
      <c r="AW327" s="34">
        <f>IFERROR(VLOOKUP(B327,'[1]1-BASE'!D$1:DA$65536,54,0),"")</f>
        <v>0</v>
      </c>
      <c r="AX327" s="34">
        <f>IFERROR(VLOOKUP(B327,'[1]1-BASE'!D$1:DA$65536,55,0),"")</f>
        <v>0</v>
      </c>
      <c r="AY327" s="34">
        <f>IFERROR(VLOOKUP(B327,'[1]1-BASE'!D$1:DA$65536,87,0),"")</f>
        <v>0</v>
      </c>
      <c r="AZ327" s="34">
        <f>IFERROR(VLOOKUP(B327,'[1]1-BASE'!D$1:DA$65536,86,0),"")</f>
        <v>0</v>
      </c>
      <c r="BA327" s="34">
        <f>IFERROR(VLOOKUP(B327,'[1]1-BASE'!D$1:DA$65536,76,0),"")</f>
        <v>0</v>
      </c>
      <c r="BB327" s="34">
        <f>IFERROR(VLOOKUP(B327,'[1]1-BASE'!D$1:DA$65536,77,0),"")</f>
        <v>0</v>
      </c>
      <c r="BC327" s="34">
        <f>IFERROR(VLOOKUP(B327,'[1]1-BASE'!D$1:DA$65536,78,0),"")</f>
        <v>0</v>
      </c>
      <c r="BD327" s="34">
        <f>IFERROR(VLOOKUP(B327,'[1]1-BASE'!D$1:DA$65536,79,0),"")</f>
        <v>0</v>
      </c>
      <c r="BE327" s="34">
        <f>IFERROR(VLOOKUP(B327,'[1]1-BASE'!D$1:DA$65536,80,0),"")</f>
        <v>0</v>
      </c>
      <c r="BF327" s="34">
        <f>IFERROR(VLOOKUP(B327,'[1]1-BASE'!D$1:DA$65536,83,0),"")</f>
        <v>0</v>
      </c>
      <c r="BG327" s="34">
        <f>IFERROR(VLOOKUP(B327,'[1]1-BASE'!D$1:DA$65536,84,0),"")</f>
        <v>0</v>
      </c>
      <c r="BH327" s="34">
        <f>IFERROR(VLOOKUP(B327,'[1]1-BASE'!D$1:DA$65536,81,0),"")</f>
        <v>0</v>
      </c>
      <c r="BI327" s="34">
        <f>IFERROR(VLOOKUP(B327,'[1]1-BASE'!D$1:DA$65536,85,0),"")</f>
        <v>0</v>
      </c>
      <c r="BJ327" s="34">
        <f>IFERROR(VLOOKUP(B327,'[1]1-BASE'!D$1:DA$65536,56,0),"")</f>
        <v>0</v>
      </c>
      <c r="BK327" s="34">
        <f>IFERROR(VLOOKUP(B327,'[1]1-BASE'!D$1:DA$65536,58,0),"")</f>
        <v>0</v>
      </c>
      <c r="BL327" s="34">
        <f>IFERROR(VLOOKUP(B327,'[1]1-BASE'!D$1:DA$65536,59,0),"")</f>
        <v>0</v>
      </c>
      <c r="BM327" s="34">
        <f>IFERROR(VLOOKUP(B327,'[1]1-BASE'!D$1:DA$65536,61,0),"")</f>
        <v>0</v>
      </c>
      <c r="BN327" s="34">
        <f>IFERROR(VLOOKUP(B327,'[1]1-BASE'!D$1:DA$65536,63,0),"")</f>
        <v>0</v>
      </c>
      <c r="BO327" s="34">
        <f>IFERROR(VLOOKUP(B327,'[1]1-BASE'!D$1:DA$65536,65,0),"")</f>
        <v>0</v>
      </c>
      <c r="BP327" s="34">
        <f>IFERROR(VLOOKUP(B327,'[1]1-BASE'!D$1:DA$65536,57,0),"")</f>
        <v>0</v>
      </c>
      <c r="BQ327" s="34">
        <f>IFERROR(VLOOKUP(B327,'[1]1-BASE'!D$1:DA$65536,60,0),"")</f>
        <v>0</v>
      </c>
      <c r="BR327" s="34">
        <f>IFERROR(VLOOKUP(B327,'[1]1-BASE'!D$1:DA$65536,62,0),"")</f>
        <v>0</v>
      </c>
      <c r="BS327" s="34">
        <f>IFERROR(VLOOKUP(B327,'[1]1-BASE'!D$1:DA$65536,64,0),"")</f>
        <v>0</v>
      </c>
      <c r="BT327" s="34">
        <f>IFERROR(VLOOKUP(B327,'[1]1-BASE'!D$1:DA$65536,66,0),"")</f>
        <v>0</v>
      </c>
      <c r="BU327" s="34">
        <f>IFERROR(VLOOKUP(B327,'[1]1-BASE'!D$1:DA$65536,67,0),"")</f>
        <v>0</v>
      </c>
      <c r="BV327" s="34">
        <f>IFERROR(VLOOKUP(B327,'[1]1-BASE'!D$1:DA$65536,68,0),"")</f>
        <v>0</v>
      </c>
      <c r="BW327" s="34">
        <f>IFERROR(VLOOKUP(B327,'[1]1-BASE'!D$1:DA$65536,69,0),"")</f>
        <v>0</v>
      </c>
      <c r="BX327" s="34">
        <f>IFERROR(VLOOKUP(B327,'[1]1-BASE'!D$1:DA$65536,70,0),"")</f>
        <v>0</v>
      </c>
      <c r="BY327" s="34">
        <f>IFERROR(VLOOKUP(B327,'[1]1-BASE'!D$1:DA$65536,71,0),"")</f>
        <v>0</v>
      </c>
      <c r="BZ327" s="34">
        <f>IFERROR(VLOOKUP(B327,'[1]1-BASE'!D$1:DA$65536,72,0),"")</f>
        <v>0</v>
      </c>
      <c r="CA327" s="34">
        <f>IFERROR(VLOOKUP(B327,'[1]1-BASE'!D$1:DA$65536,73,0),"")</f>
        <v>0</v>
      </c>
      <c r="CB327" s="34">
        <f>IFERROR(VLOOKUP(B327,'[1]1-BASE'!D$1:DA$65536,74,0),"")</f>
        <v>0</v>
      </c>
      <c r="CC327" s="34">
        <f>IFERROR(VLOOKUP(B327,'[1]1-BASE'!D$1:DA$65536,75,0),"")</f>
        <v>0</v>
      </c>
      <c r="CD327" s="34">
        <f>IFERROR(VLOOKUP(B327,'[1]1-BASE'!D$1:DA$65536,82,0),"")</f>
        <v>53</v>
      </c>
    </row>
    <row r="328" spans="1:82" s="35" customFormat="1" ht="75" customHeight="1">
      <c r="A328" s="27"/>
      <c r="B328" s="28" t="s">
        <v>431</v>
      </c>
      <c r="C328" s="29" t="str">
        <f>IFERROR(VLOOKUP(B328,'[1]1-BASE'!D$1:CB$65536,2,0),"")</f>
        <v>304T5E0</v>
      </c>
      <c r="D328" s="29" t="str">
        <f>IFERROR(VLOOKUP(B328,'[1]1-BASE'!D$1:CB$65536,3,0),"")</f>
        <v>QUESIA</v>
      </c>
      <c r="E328" s="29" t="str">
        <f>IFERROR(VLOOKUP(B328,'[1]1-BASE'!D$1:CB$65536,4,0),"")</f>
        <v>910</v>
      </c>
      <c r="F328" s="29" t="str">
        <f>IFERROR(VLOOKUP(B328,'[1]1-BASE'!D$1:CB$65536,5,0),"")</f>
        <v>GREY COLD MEL</v>
      </c>
      <c r="G328" s="27" t="str">
        <f>IFERROR(VLOOKUP(B328,'[1]1-BASE'!D$1:CB$65536,15,0),"")</f>
        <v>HIVER 2019</v>
      </c>
      <c r="H328" s="27" t="str">
        <f>IFERROR(VLOOKUP(B328,'[1]1-BASE'!D$1:CB$65536,17,0),"")</f>
        <v>GIRL</v>
      </c>
      <c r="I328" s="30">
        <f>IFERROR(VLOOKUP(B328,'[1]1-BASE'!D$1:CB$65536,7,0),"")</f>
        <v>35</v>
      </c>
      <c r="J328" s="31">
        <f t="shared" si="10"/>
        <v>17.5</v>
      </c>
      <c r="K328" s="30">
        <f>IFERROR(VLOOKUP(B328,'[1]1-BASE'!D$1:CB$65536,8,0),"")</f>
        <v>0</v>
      </c>
      <c r="L328" s="31">
        <f t="shared" si="11"/>
        <v>0</v>
      </c>
      <c r="M328" s="29" t="str">
        <f>IFERROR(VLOOKUP(B328,'[1]1-BASE'!D$1:CB$65536,18,0),"")</f>
        <v>10Y-3|12Y-2|14Y-1|4Y-2|6Y-3|8Y-3</v>
      </c>
      <c r="N328" s="32" t="str">
        <f>IFERROR(VLOOKUP(B328,'[1]1-BASE'!D$1:CB$65536,19,0),"")</f>
        <v>C14K</v>
      </c>
      <c r="O328" s="32">
        <f>IFERROR(VLOOKUP(B328,'[1]1-BASE'!D$1:CB$65536,20,0),"")</f>
        <v>238</v>
      </c>
      <c r="P328" s="33">
        <f>IFERROR(VLOOKUP(B328,'[1]1-BASE'!D$1:CB$65536,21,0),"")</f>
        <v>17</v>
      </c>
      <c r="Q328" s="34">
        <f>IFERROR(VLOOKUP(B328,'[1]1-BASE'!D$1:DA$65536,22,0),"")</f>
        <v>0</v>
      </c>
      <c r="R328" s="34">
        <f>IFERROR(VLOOKUP(B328,'[1]1-BASE'!D$1:DA$65536,23,0),"")</f>
        <v>0</v>
      </c>
      <c r="S328" s="34">
        <f>IFERROR(VLOOKUP(B328,'[1]1-BASE'!D$1:DA$65536,24,0),"")</f>
        <v>0</v>
      </c>
      <c r="T328" s="34">
        <f>IFERROR(VLOOKUP(B328,'[1]1-BASE'!D$1:DA$65536,25,0),"")</f>
        <v>0</v>
      </c>
      <c r="U328" s="34">
        <f>IFERROR(VLOOKUP(B328,'[1]1-BASE'!D$1:DA$65536,26,0),"")</f>
        <v>0</v>
      </c>
      <c r="V328" s="34">
        <f>IFERROR(VLOOKUP(B328,'[1]1-BASE'!D$1:DA$65536,27,0),"")</f>
        <v>0</v>
      </c>
      <c r="W328" s="34">
        <f>IFERROR(VLOOKUP(B328,'[1]1-BASE'!D$1:DA$65536,28,0),"")</f>
        <v>0</v>
      </c>
      <c r="X328" s="34">
        <f>IFERROR(VLOOKUP(B328,'[1]1-BASE'!D$1:DA$65536,29,0),"")</f>
        <v>0</v>
      </c>
      <c r="Y328" s="34">
        <f>IFERROR(VLOOKUP(B328,'[1]1-BASE'!D$1:DA$65536,30,0),"")</f>
        <v>0</v>
      </c>
      <c r="Z328" s="34">
        <f>IFERROR(VLOOKUP(B328,'[1]1-BASE'!D$1:DA$65536,31,0),"")</f>
        <v>0</v>
      </c>
      <c r="AA328" s="34">
        <f>IFERROR(VLOOKUP(B328,'[1]1-BASE'!D$1:DA$65536,32,0),"")</f>
        <v>0</v>
      </c>
      <c r="AB328" s="34">
        <f>IFERROR(VLOOKUP(B328,'[1]1-BASE'!D$1:DA$65536,33,0),"")</f>
        <v>0</v>
      </c>
      <c r="AC328" s="34">
        <f>IFERROR(VLOOKUP(B328,'[1]1-BASE'!D$1:DA$65536,34,0),"")</f>
        <v>0</v>
      </c>
      <c r="AD328" s="34">
        <f>IFERROR(VLOOKUP(B328,'[1]1-BASE'!D$1:DA$65536,35,0),"")</f>
        <v>0</v>
      </c>
      <c r="AE328" s="34">
        <f>IFERROR(VLOOKUP(B328,'[1]1-BASE'!D$1:DA$65536,36,0),"")</f>
        <v>0</v>
      </c>
      <c r="AF328" s="34">
        <f>IFERROR(VLOOKUP(B328,'[1]1-BASE'!D$1:DA$65536,37,0),"")</f>
        <v>0</v>
      </c>
      <c r="AG328" s="34">
        <f>IFERROR(VLOOKUP(B328,'[1]1-BASE'!D$1:DA$65536,38,0),"")</f>
        <v>0</v>
      </c>
      <c r="AH328" s="34">
        <f>IFERROR(VLOOKUP(B328,'[1]1-BASE'!D$1:DA$65536,39,0),"")</f>
        <v>0</v>
      </c>
      <c r="AI328" s="34">
        <f>IFERROR(VLOOKUP(B328,'[1]1-BASE'!D$1:DA$65536,40,0),"")</f>
        <v>0</v>
      </c>
      <c r="AJ328" s="34">
        <f>IFERROR(VLOOKUP(B328,'[1]1-BASE'!D$1:DA$65536,41,0),"")</f>
        <v>0</v>
      </c>
      <c r="AK328" s="34">
        <f>IFERROR(VLOOKUP(B328,'[1]1-BASE'!D$1:DA$65536,42,0),"")</f>
        <v>0</v>
      </c>
      <c r="AL328" s="34">
        <f>IFERROR(VLOOKUP(B328,'[1]1-BASE'!D$1:DA$65536,43,0),"")</f>
        <v>0</v>
      </c>
      <c r="AM328" s="34">
        <f>IFERROR(VLOOKUP(B328,'[1]1-BASE'!D$1:DA$65536,44,0),"")</f>
        <v>0</v>
      </c>
      <c r="AN328" s="34">
        <f>IFERROR(VLOOKUP(B328,'[1]1-BASE'!D$1:DA$65536,45,0),"")</f>
        <v>0</v>
      </c>
      <c r="AO328" s="34">
        <f>IFERROR(VLOOKUP(B328,'[1]1-BASE'!D$1:DA$65536,46,0),"")</f>
        <v>0</v>
      </c>
      <c r="AP328" s="34">
        <f>IFERROR(VLOOKUP(B328,'[1]1-BASE'!D$1:DA$65536,47,0),"")</f>
        <v>0</v>
      </c>
      <c r="AQ328" s="34">
        <f>IFERROR(VLOOKUP(B328,'[1]1-BASE'!D$1:DA$65536,48,0),"")</f>
        <v>0</v>
      </c>
      <c r="AR328" s="34">
        <f>IFERROR(VLOOKUP(B328,'[1]1-BASE'!D$1:DA$65536,49,0),"")</f>
        <v>0</v>
      </c>
      <c r="AS328" s="34">
        <f>IFERROR(VLOOKUP(B328,'[1]1-BASE'!D$1:DA$65536,50,0),"")</f>
        <v>0</v>
      </c>
      <c r="AT328" s="34">
        <f>IFERROR(VLOOKUP(B328,'[1]1-BASE'!D$1:DA$65536,51,0),"")</f>
        <v>0</v>
      </c>
      <c r="AU328" s="34">
        <f>IFERROR(VLOOKUP(B328,'[1]1-BASE'!D$1:DA$65536,52,0),"")</f>
        <v>0</v>
      </c>
      <c r="AV328" s="34">
        <f>IFERROR(VLOOKUP(B328,'[1]1-BASE'!D$1:DA$65536,53,0),"")</f>
        <v>0</v>
      </c>
      <c r="AW328" s="34">
        <f>IFERROR(VLOOKUP(B328,'[1]1-BASE'!D$1:DA$65536,54,0),"")</f>
        <v>0</v>
      </c>
      <c r="AX328" s="34">
        <f>IFERROR(VLOOKUP(B328,'[1]1-BASE'!D$1:DA$65536,55,0),"")</f>
        <v>0</v>
      </c>
      <c r="AY328" s="34">
        <f>IFERROR(VLOOKUP(B328,'[1]1-BASE'!D$1:DA$65536,87,0),"")</f>
        <v>0</v>
      </c>
      <c r="AZ328" s="34">
        <f>IFERROR(VLOOKUP(B328,'[1]1-BASE'!D$1:DA$65536,86,0),"")</f>
        <v>0</v>
      </c>
      <c r="BA328" s="34">
        <f>IFERROR(VLOOKUP(B328,'[1]1-BASE'!D$1:DA$65536,76,0),"")</f>
        <v>0</v>
      </c>
      <c r="BB328" s="34">
        <f>IFERROR(VLOOKUP(B328,'[1]1-BASE'!D$1:DA$65536,77,0),"")</f>
        <v>0</v>
      </c>
      <c r="BC328" s="34">
        <f>IFERROR(VLOOKUP(B328,'[1]1-BASE'!D$1:DA$65536,78,0),"")</f>
        <v>0</v>
      </c>
      <c r="BD328" s="34">
        <f>IFERROR(VLOOKUP(B328,'[1]1-BASE'!D$1:DA$65536,79,0),"")</f>
        <v>0</v>
      </c>
      <c r="BE328" s="34">
        <f>IFERROR(VLOOKUP(B328,'[1]1-BASE'!D$1:DA$65536,80,0),"")</f>
        <v>0</v>
      </c>
      <c r="BF328" s="34">
        <f>IFERROR(VLOOKUP(B328,'[1]1-BASE'!D$1:DA$65536,83,0),"")</f>
        <v>0</v>
      </c>
      <c r="BG328" s="34">
        <f>IFERROR(VLOOKUP(B328,'[1]1-BASE'!D$1:DA$65536,84,0),"")</f>
        <v>0</v>
      </c>
      <c r="BH328" s="34">
        <f>IFERROR(VLOOKUP(B328,'[1]1-BASE'!D$1:DA$65536,81,0),"")</f>
        <v>0</v>
      </c>
      <c r="BI328" s="34">
        <f>IFERROR(VLOOKUP(B328,'[1]1-BASE'!D$1:DA$65536,85,0),"")</f>
        <v>0</v>
      </c>
      <c r="BJ328" s="34">
        <f>IFERROR(VLOOKUP(B328,'[1]1-BASE'!D$1:DA$65536,56,0),"")</f>
        <v>0</v>
      </c>
      <c r="BK328" s="34">
        <f>IFERROR(VLOOKUP(B328,'[1]1-BASE'!D$1:DA$65536,58,0),"")</f>
        <v>0</v>
      </c>
      <c r="BL328" s="34">
        <f>IFERROR(VLOOKUP(B328,'[1]1-BASE'!D$1:DA$65536,59,0),"")</f>
        <v>0</v>
      </c>
      <c r="BM328" s="34">
        <f>IFERROR(VLOOKUP(B328,'[1]1-BASE'!D$1:DA$65536,61,0),"")</f>
        <v>0</v>
      </c>
      <c r="BN328" s="34">
        <f>IFERROR(VLOOKUP(B328,'[1]1-BASE'!D$1:DA$65536,63,0),"")</f>
        <v>0</v>
      </c>
      <c r="BO328" s="34">
        <f>IFERROR(VLOOKUP(B328,'[1]1-BASE'!D$1:DA$65536,65,0),"")</f>
        <v>0</v>
      </c>
      <c r="BP328" s="34">
        <f>IFERROR(VLOOKUP(B328,'[1]1-BASE'!D$1:DA$65536,57,0),"")</f>
        <v>0</v>
      </c>
      <c r="BQ328" s="34">
        <f>IFERROR(VLOOKUP(B328,'[1]1-BASE'!D$1:DA$65536,60,0),"")</f>
        <v>0</v>
      </c>
      <c r="BR328" s="34">
        <f>IFERROR(VLOOKUP(B328,'[1]1-BASE'!D$1:DA$65536,62,0),"")</f>
        <v>0</v>
      </c>
      <c r="BS328" s="34">
        <f>IFERROR(VLOOKUP(B328,'[1]1-BASE'!D$1:DA$65536,64,0),"")</f>
        <v>0</v>
      </c>
      <c r="BT328" s="34">
        <f>IFERROR(VLOOKUP(B328,'[1]1-BASE'!D$1:DA$65536,66,0),"")</f>
        <v>0</v>
      </c>
      <c r="BU328" s="34">
        <f>IFERROR(VLOOKUP(B328,'[1]1-BASE'!D$1:DA$65536,67,0),"")</f>
        <v>0</v>
      </c>
      <c r="BV328" s="34">
        <f>IFERROR(VLOOKUP(B328,'[1]1-BASE'!D$1:DA$65536,68,0),"")</f>
        <v>0</v>
      </c>
      <c r="BW328" s="34">
        <f>IFERROR(VLOOKUP(B328,'[1]1-BASE'!D$1:DA$65536,69,0),"")</f>
        <v>0</v>
      </c>
      <c r="BX328" s="34">
        <f>IFERROR(VLOOKUP(B328,'[1]1-BASE'!D$1:DA$65536,70,0),"")</f>
        <v>0</v>
      </c>
      <c r="BY328" s="34">
        <f>IFERROR(VLOOKUP(B328,'[1]1-BASE'!D$1:DA$65536,71,0),"")</f>
        <v>0</v>
      </c>
      <c r="BZ328" s="34">
        <f>IFERROR(VLOOKUP(B328,'[1]1-BASE'!D$1:DA$65536,72,0),"")</f>
        <v>0</v>
      </c>
      <c r="CA328" s="34">
        <f>IFERROR(VLOOKUP(B328,'[1]1-BASE'!D$1:DA$65536,73,0),"")</f>
        <v>0</v>
      </c>
      <c r="CB328" s="34">
        <f>IFERROR(VLOOKUP(B328,'[1]1-BASE'!D$1:DA$65536,74,0),"")</f>
        <v>0</v>
      </c>
      <c r="CC328" s="34">
        <f>IFERROR(VLOOKUP(B328,'[1]1-BASE'!D$1:DA$65536,75,0),"")</f>
        <v>0</v>
      </c>
      <c r="CD328" s="34">
        <f>IFERROR(VLOOKUP(B328,'[1]1-BASE'!D$1:DA$65536,82,0),"")</f>
        <v>17</v>
      </c>
    </row>
    <row r="329" spans="1:82" s="35" customFormat="1" ht="75" customHeight="1">
      <c r="A329" s="27"/>
      <c r="B329" s="28" t="s">
        <v>432</v>
      </c>
      <c r="C329" s="29" t="str">
        <f>IFERROR(VLOOKUP(B329,'[1]1-BASE'!D$1:CB$65536,2,0),"")</f>
        <v>304T5E0</v>
      </c>
      <c r="D329" s="29" t="str">
        <f>IFERROR(VLOOKUP(B329,'[1]1-BASE'!D$1:CB$65536,3,0),"")</f>
        <v>QUESIA</v>
      </c>
      <c r="E329" s="29" t="str">
        <f>IFERROR(VLOOKUP(B329,'[1]1-BASE'!D$1:CB$65536,4,0),"")</f>
        <v>910</v>
      </c>
      <c r="F329" s="29" t="str">
        <f>IFERROR(VLOOKUP(B329,'[1]1-BASE'!D$1:CB$65536,5,0),"")</f>
        <v>GREY COLD MEL</v>
      </c>
      <c r="G329" s="27" t="str">
        <f>IFERROR(VLOOKUP(B329,'[1]1-BASE'!D$1:CB$65536,15,0),"")</f>
        <v>HIVER 2019</v>
      </c>
      <c r="H329" s="27" t="str">
        <f>IFERROR(VLOOKUP(B329,'[1]1-BASE'!D$1:CB$65536,17,0),"")</f>
        <v>GIRL</v>
      </c>
      <c r="I329" s="30">
        <f>IFERROR(VLOOKUP(B329,'[1]1-BASE'!D$1:CB$65536,7,0),"")</f>
        <v>0</v>
      </c>
      <c r="J329" s="31">
        <f t="shared" si="10"/>
        <v>0</v>
      </c>
      <c r="K329" s="30">
        <f>IFERROR(VLOOKUP(B329,'[1]1-BASE'!D$1:CB$65536,8,0),"")</f>
        <v>35</v>
      </c>
      <c r="L329" s="31">
        <f t="shared" si="11"/>
        <v>17.5</v>
      </c>
      <c r="M329" s="29" t="str">
        <f>IFERROR(VLOOKUP(B329,'[1]1-BASE'!D$1:CB$65536,18,0),"")</f>
        <v>(vide)</v>
      </c>
      <c r="N329" s="32" t="str">
        <f>IFERROR(VLOOKUP(B329,'[1]1-BASE'!D$1:CB$65536,19,0),"")</f>
        <v>PCS</v>
      </c>
      <c r="O329" s="32">
        <f>IFERROR(VLOOKUP(B329,'[1]1-BASE'!D$1:CB$65536,20,0),"")</f>
        <v>8</v>
      </c>
      <c r="P329" s="33">
        <f>IFERROR(VLOOKUP(B329,'[1]1-BASE'!D$1:CB$65536,21,0),"")</f>
        <v>8</v>
      </c>
      <c r="Q329" s="34">
        <f>IFERROR(VLOOKUP(B329,'[1]1-BASE'!D$1:DA$65536,22,0),"")</f>
        <v>0</v>
      </c>
      <c r="R329" s="34">
        <f>IFERROR(VLOOKUP(B329,'[1]1-BASE'!D$1:DA$65536,23,0),"")</f>
        <v>0</v>
      </c>
      <c r="S329" s="34">
        <f>IFERROR(VLOOKUP(B329,'[1]1-BASE'!D$1:DA$65536,24,0),"")</f>
        <v>0</v>
      </c>
      <c r="T329" s="34">
        <f>IFERROR(VLOOKUP(B329,'[1]1-BASE'!D$1:DA$65536,25,0),"")</f>
        <v>0</v>
      </c>
      <c r="U329" s="34">
        <f>IFERROR(VLOOKUP(B329,'[1]1-BASE'!D$1:DA$65536,26,0),"")</f>
        <v>0</v>
      </c>
      <c r="V329" s="34">
        <f>IFERROR(VLOOKUP(B329,'[1]1-BASE'!D$1:DA$65536,27,0),"")</f>
        <v>0</v>
      </c>
      <c r="W329" s="34">
        <f>IFERROR(VLOOKUP(B329,'[1]1-BASE'!D$1:DA$65536,28,0),"")</f>
        <v>0</v>
      </c>
      <c r="X329" s="34">
        <f>IFERROR(VLOOKUP(B329,'[1]1-BASE'!D$1:DA$65536,29,0),"")</f>
        <v>0</v>
      </c>
      <c r="Y329" s="34">
        <f>IFERROR(VLOOKUP(B329,'[1]1-BASE'!D$1:DA$65536,30,0),"")</f>
        <v>0</v>
      </c>
      <c r="Z329" s="34">
        <f>IFERROR(VLOOKUP(B329,'[1]1-BASE'!D$1:DA$65536,31,0),"")</f>
        <v>0</v>
      </c>
      <c r="AA329" s="34">
        <f>IFERROR(VLOOKUP(B329,'[1]1-BASE'!D$1:DA$65536,32,0),"")</f>
        <v>0</v>
      </c>
      <c r="AB329" s="34">
        <f>IFERROR(VLOOKUP(B329,'[1]1-BASE'!D$1:DA$65536,33,0),"")</f>
        <v>0</v>
      </c>
      <c r="AC329" s="34">
        <f>IFERROR(VLOOKUP(B329,'[1]1-BASE'!D$1:DA$65536,34,0),"")</f>
        <v>0</v>
      </c>
      <c r="AD329" s="34">
        <f>IFERROR(VLOOKUP(B329,'[1]1-BASE'!D$1:DA$65536,35,0),"")</f>
        <v>0</v>
      </c>
      <c r="AE329" s="34">
        <f>IFERROR(VLOOKUP(B329,'[1]1-BASE'!D$1:DA$65536,36,0),"")</f>
        <v>0</v>
      </c>
      <c r="AF329" s="34">
        <f>IFERROR(VLOOKUP(B329,'[1]1-BASE'!D$1:DA$65536,37,0),"")</f>
        <v>0</v>
      </c>
      <c r="AG329" s="34">
        <f>IFERROR(VLOOKUP(B329,'[1]1-BASE'!D$1:DA$65536,38,0),"")</f>
        <v>0</v>
      </c>
      <c r="AH329" s="34">
        <f>IFERROR(VLOOKUP(B329,'[1]1-BASE'!D$1:DA$65536,39,0),"")</f>
        <v>0</v>
      </c>
      <c r="AI329" s="34">
        <f>IFERROR(VLOOKUP(B329,'[1]1-BASE'!D$1:DA$65536,40,0),"")</f>
        <v>0</v>
      </c>
      <c r="AJ329" s="34">
        <f>IFERROR(VLOOKUP(B329,'[1]1-BASE'!D$1:DA$65536,41,0),"")</f>
        <v>0</v>
      </c>
      <c r="AK329" s="34">
        <f>IFERROR(VLOOKUP(B329,'[1]1-BASE'!D$1:DA$65536,42,0),"")</f>
        <v>0</v>
      </c>
      <c r="AL329" s="34">
        <f>IFERROR(VLOOKUP(B329,'[1]1-BASE'!D$1:DA$65536,43,0),"")</f>
        <v>0</v>
      </c>
      <c r="AM329" s="34">
        <f>IFERROR(VLOOKUP(B329,'[1]1-BASE'!D$1:DA$65536,44,0),"")</f>
        <v>0</v>
      </c>
      <c r="AN329" s="34">
        <f>IFERROR(VLOOKUP(B329,'[1]1-BASE'!D$1:DA$65536,45,0),"")</f>
        <v>0</v>
      </c>
      <c r="AO329" s="34">
        <f>IFERROR(VLOOKUP(B329,'[1]1-BASE'!D$1:DA$65536,46,0),"")</f>
        <v>0</v>
      </c>
      <c r="AP329" s="34">
        <f>IFERROR(VLOOKUP(B329,'[1]1-BASE'!D$1:DA$65536,47,0),"")</f>
        <v>0</v>
      </c>
      <c r="AQ329" s="34">
        <f>IFERROR(VLOOKUP(B329,'[1]1-BASE'!D$1:DA$65536,48,0),"")</f>
        <v>0</v>
      </c>
      <c r="AR329" s="34">
        <f>IFERROR(VLOOKUP(B329,'[1]1-BASE'!D$1:DA$65536,49,0),"")</f>
        <v>0</v>
      </c>
      <c r="AS329" s="34">
        <f>IFERROR(VLOOKUP(B329,'[1]1-BASE'!D$1:DA$65536,50,0),"")</f>
        <v>0</v>
      </c>
      <c r="AT329" s="34">
        <f>IFERROR(VLOOKUP(B329,'[1]1-BASE'!D$1:DA$65536,51,0),"")</f>
        <v>0</v>
      </c>
      <c r="AU329" s="34">
        <f>IFERROR(VLOOKUP(B329,'[1]1-BASE'!D$1:DA$65536,52,0),"")</f>
        <v>0</v>
      </c>
      <c r="AV329" s="34">
        <f>IFERROR(VLOOKUP(B329,'[1]1-BASE'!D$1:DA$65536,53,0),"")</f>
        <v>0</v>
      </c>
      <c r="AW329" s="34">
        <f>IFERROR(VLOOKUP(B329,'[1]1-BASE'!D$1:DA$65536,54,0),"")</f>
        <v>0</v>
      </c>
      <c r="AX329" s="34">
        <f>IFERROR(VLOOKUP(B329,'[1]1-BASE'!D$1:DA$65536,55,0),"")</f>
        <v>0</v>
      </c>
      <c r="AY329" s="34">
        <f>IFERROR(VLOOKUP(B329,'[1]1-BASE'!D$1:DA$65536,87,0),"")</f>
        <v>0</v>
      </c>
      <c r="AZ329" s="34">
        <f>IFERROR(VLOOKUP(B329,'[1]1-BASE'!D$1:DA$65536,86,0),"")</f>
        <v>0</v>
      </c>
      <c r="BA329" s="34">
        <f>IFERROR(VLOOKUP(B329,'[1]1-BASE'!D$1:DA$65536,76,0),"")</f>
        <v>0</v>
      </c>
      <c r="BB329" s="34">
        <f>IFERROR(VLOOKUP(B329,'[1]1-BASE'!D$1:DA$65536,77,0),"")</f>
        <v>0</v>
      </c>
      <c r="BC329" s="34">
        <f>IFERROR(VLOOKUP(B329,'[1]1-BASE'!D$1:DA$65536,78,0),"")</f>
        <v>0</v>
      </c>
      <c r="BD329" s="34">
        <f>IFERROR(VLOOKUP(B329,'[1]1-BASE'!D$1:DA$65536,79,0),"")</f>
        <v>0</v>
      </c>
      <c r="BE329" s="34">
        <f>IFERROR(VLOOKUP(B329,'[1]1-BASE'!D$1:DA$65536,80,0),"")</f>
        <v>0</v>
      </c>
      <c r="BF329" s="34">
        <f>IFERROR(VLOOKUP(B329,'[1]1-BASE'!D$1:DA$65536,83,0),"")</f>
        <v>0</v>
      </c>
      <c r="BG329" s="34">
        <f>IFERROR(VLOOKUP(B329,'[1]1-BASE'!D$1:DA$65536,84,0),"")</f>
        <v>0</v>
      </c>
      <c r="BH329" s="34">
        <f>IFERROR(VLOOKUP(B329,'[1]1-BASE'!D$1:DA$65536,81,0),"")</f>
        <v>0</v>
      </c>
      <c r="BI329" s="34">
        <f>IFERROR(VLOOKUP(B329,'[1]1-BASE'!D$1:DA$65536,85,0),"")</f>
        <v>0</v>
      </c>
      <c r="BJ329" s="34">
        <f>IFERROR(VLOOKUP(B329,'[1]1-BASE'!D$1:DA$65536,56,0),"")</f>
        <v>2</v>
      </c>
      <c r="BK329" s="34">
        <f>IFERROR(VLOOKUP(B329,'[1]1-BASE'!D$1:DA$65536,58,0),"")</f>
        <v>3</v>
      </c>
      <c r="BL329" s="34">
        <f>IFERROR(VLOOKUP(B329,'[1]1-BASE'!D$1:DA$65536,59,0),"")</f>
        <v>1</v>
      </c>
      <c r="BM329" s="34">
        <f>IFERROR(VLOOKUP(B329,'[1]1-BASE'!D$1:DA$65536,61,0),"")</f>
        <v>1</v>
      </c>
      <c r="BN329" s="34">
        <f>IFERROR(VLOOKUP(B329,'[1]1-BASE'!D$1:DA$65536,63,0),"")</f>
        <v>1</v>
      </c>
      <c r="BO329" s="34">
        <f>IFERROR(VLOOKUP(B329,'[1]1-BASE'!D$1:DA$65536,65,0),"")</f>
        <v>0</v>
      </c>
      <c r="BP329" s="34">
        <f>IFERROR(VLOOKUP(B329,'[1]1-BASE'!D$1:DA$65536,57,0),"")</f>
        <v>0</v>
      </c>
      <c r="BQ329" s="34">
        <f>IFERROR(VLOOKUP(B329,'[1]1-BASE'!D$1:DA$65536,60,0),"")</f>
        <v>0</v>
      </c>
      <c r="BR329" s="34">
        <f>IFERROR(VLOOKUP(B329,'[1]1-BASE'!D$1:DA$65536,62,0),"")</f>
        <v>0</v>
      </c>
      <c r="BS329" s="34">
        <f>IFERROR(VLOOKUP(B329,'[1]1-BASE'!D$1:DA$65536,64,0),"")</f>
        <v>0</v>
      </c>
      <c r="BT329" s="34">
        <f>IFERROR(VLOOKUP(B329,'[1]1-BASE'!D$1:DA$65536,66,0),"")</f>
        <v>0</v>
      </c>
      <c r="BU329" s="34">
        <f>IFERROR(VLOOKUP(B329,'[1]1-BASE'!D$1:DA$65536,67,0),"")</f>
        <v>0</v>
      </c>
      <c r="BV329" s="34">
        <f>IFERROR(VLOOKUP(B329,'[1]1-BASE'!D$1:DA$65536,68,0),"")</f>
        <v>0</v>
      </c>
      <c r="BW329" s="34">
        <f>IFERROR(VLOOKUP(B329,'[1]1-BASE'!D$1:DA$65536,69,0),"")</f>
        <v>0</v>
      </c>
      <c r="BX329" s="34">
        <f>IFERROR(VLOOKUP(B329,'[1]1-BASE'!D$1:DA$65536,70,0),"")</f>
        <v>0</v>
      </c>
      <c r="BY329" s="34">
        <f>IFERROR(VLOOKUP(B329,'[1]1-BASE'!D$1:DA$65536,71,0),"")</f>
        <v>0</v>
      </c>
      <c r="BZ329" s="34">
        <f>IFERROR(VLOOKUP(B329,'[1]1-BASE'!D$1:DA$65536,72,0),"")</f>
        <v>0</v>
      </c>
      <c r="CA329" s="34">
        <f>IFERROR(VLOOKUP(B329,'[1]1-BASE'!D$1:DA$65536,73,0),"")</f>
        <v>0</v>
      </c>
      <c r="CB329" s="34">
        <f>IFERROR(VLOOKUP(B329,'[1]1-BASE'!D$1:DA$65536,74,0),"")</f>
        <v>0</v>
      </c>
      <c r="CC329" s="34">
        <f>IFERROR(VLOOKUP(B329,'[1]1-BASE'!D$1:DA$65536,75,0),"")</f>
        <v>0</v>
      </c>
      <c r="CD329" s="34">
        <f>IFERROR(VLOOKUP(B329,'[1]1-BASE'!D$1:DA$65536,82,0),"")</f>
        <v>0</v>
      </c>
    </row>
    <row r="330" spans="1:82" s="35" customFormat="1" ht="75" customHeight="1">
      <c r="A330" s="27"/>
      <c r="B330" s="28" t="s">
        <v>433</v>
      </c>
      <c r="C330" s="29" t="str">
        <f>IFERROR(VLOOKUP(B330,'[1]1-BASE'!D$1:CB$65536,2,0),"")</f>
        <v>304T5E0</v>
      </c>
      <c r="D330" s="29" t="str">
        <f>IFERROR(VLOOKUP(B330,'[1]1-BASE'!D$1:CB$65536,3,0),"")</f>
        <v>QUESIA</v>
      </c>
      <c r="E330" s="29" t="str">
        <f>IFERROR(VLOOKUP(B330,'[1]1-BASE'!D$1:CB$65536,4,0),"")</f>
        <v>933</v>
      </c>
      <c r="F330" s="29" t="str">
        <f>IFERROR(VLOOKUP(B330,'[1]1-BASE'!D$1:CB$65536,5,0),"")</f>
        <v>OFF WHITE MEL</v>
      </c>
      <c r="G330" s="27" t="str">
        <f>IFERROR(VLOOKUP(B330,'[1]1-BASE'!D$1:CB$65536,15,0),"")</f>
        <v>HIVER 2019</v>
      </c>
      <c r="H330" s="27" t="str">
        <f>IFERROR(VLOOKUP(B330,'[1]1-BASE'!D$1:CB$65536,17,0),"")</f>
        <v>GIRL</v>
      </c>
      <c r="I330" s="30">
        <f>IFERROR(VLOOKUP(B330,'[1]1-BASE'!D$1:CB$65536,7,0),"")</f>
        <v>35</v>
      </c>
      <c r="J330" s="31">
        <f t="shared" si="10"/>
        <v>17.5</v>
      </c>
      <c r="K330" s="30">
        <f>IFERROR(VLOOKUP(B330,'[1]1-BASE'!D$1:CB$65536,8,0),"")</f>
        <v>0</v>
      </c>
      <c r="L330" s="31">
        <f t="shared" si="11"/>
        <v>0</v>
      </c>
      <c r="M330" s="29" t="str">
        <f>IFERROR(VLOOKUP(B330,'[1]1-BASE'!D$1:CB$65536,18,0),"")</f>
        <v>10Y-2|12Y-1|14Y-1|4Y-1|6Y-1|8Y-2</v>
      </c>
      <c r="N330" s="32" t="str">
        <f>IFERROR(VLOOKUP(B330,'[1]1-BASE'!D$1:CB$65536,19,0),"")</f>
        <v>C8K</v>
      </c>
      <c r="O330" s="32">
        <f>IFERROR(VLOOKUP(B330,'[1]1-BASE'!D$1:CB$65536,20,0),"")</f>
        <v>24</v>
      </c>
      <c r="P330" s="33">
        <f>IFERROR(VLOOKUP(B330,'[1]1-BASE'!D$1:CB$65536,21,0),"")</f>
        <v>3</v>
      </c>
      <c r="Q330" s="34">
        <f>IFERROR(VLOOKUP(B330,'[1]1-BASE'!D$1:DA$65536,22,0),"")</f>
        <v>0</v>
      </c>
      <c r="R330" s="34">
        <f>IFERROR(VLOOKUP(B330,'[1]1-BASE'!D$1:DA$65536,23,0),"")</f>
        <v>0</v>
      </c>
      <c r="S330" s="34">
        <f>IFERROR(VLOOKUP(B330,'[1]1-BASE'!D$1:DA$65536,24,0),"")</f>
        <v>0</v>
      </c>
      <c r="T330" s="34">
        <f>IFERROR(VLOOKUP(B330,'[1]1-BASE'!D$1:DA$65536,25,0),"")</f>
        <v>0</v>
      </c>
      <c r="U330" s="34">
        <f>IFERROR(VLOOKUP(B330,'[1]1-BASE'!D$1:DA$65536,26,0),"")</f>
        <v>0</v>
      </c>
      <c r="V330" s="34">
        <f>IFERROR(VLOOKUP(B330,'[1]1-BASE'!D$1:DA$65536,27,0),"")</f>
        <v>0</v>
      </c>
      <c r="W330" s="34">
        <f>IFERROR(VLOOKUP(B330,'[1]1-BASE'!D$1:DA$65536,28,0),"")</f>
        <v>0</v>
      </c>
      <c r="X330" s="34">
        <f>IFERROR(VLOOKUP(B330,'[1]1-BASE'!D$1:DA$65536,29,0),"")</f>
        <v>0</v>
      </c>
      <c r="Y330" s="34">
        <f>IFERROR(VLOOKUP(B330,'[1]1-BASE'!D$1:DA$65536,30,0),"")</f>
        <v>0</v>
      </c>
      <c r="Z330" s="34">
        <f>IFERROR(VLOOKUP(B330,'[1]1-BASE'!D$1:DA$65536,31,0),"")</f>
        <v>0</v>
      </c>
      <c r="AA330" s="34">
        <f>IFERROR(VLOOKUP(B330,'[1]1-BASE'!D$1:DA$65536,32,0),"")</f>
        <v>0</v>
      </c>
      <c r="AB330" s="34">
        <f>IFERROR(VLOOKUP(B330,'[1]1-BASE'!D$1:DA$65536,33,0),"")</f>
        <v>0</v>
      </c>
      <c r="AC330" s="34">
        <f>IFERROR(VLOOKUP(B330,'[1]1-BASE'!D$1:DA$65536,34,0),"")</f>
        <v>0</v>
      </c>
      <c r="AD330" s="34">
        <f>IFERROR(VLOOKUP(B330,'[1]1-BASE'!D$1:DA$65536,35,0),"")</f>
        <v>0</v>
      </c>
      <c r="AE330" s="34">
        <f>IFERROR(VLOOKUP(B330,'[1]1-BASE'!D$1:DA$65536,36,0),"")</f>
        <v>0</v>
      </c>
      <c r="AF330" s="34">
        <f>IFERROR(VLOOKUP(B330,'[1]1-BASE'!D$1:DA$65536,37,0),"")</f>
        <v>0</v>
      </c>
      <c r="AG330" s="34">
        <f>IFERROR(VLOOKUP(B330,'[1]1-BASE'!D$1:DA$65536,38,0),"")</f>
        <v>0</v>
      </c>
      <c r="AH330" s="34">
        <f>IFERROR(VLOOKUP(B330,'[1]1-BASE'!D$1:DA$65536,39,0),"")</f>
        <v>0</v>
      </c>
      <c r="AI330" s="34">
        <f>IFERROR(VLOOKUP(B330,'[1]1-BASE'!D$1:DA$65536,40,0),"")</f>
        <v>0</v>
      </c>
      <c r="AJ330" s="34">
        <f>IFERROR(VLOOKUP(B330,'[1]1-BASE'!D$1:DA$65536,41,0),"")</f>
        <v>0</v>
      </c>
      <c r="AK330" s="34">
        <f>IFERROR(VLOOKUP(B330,'[1]1-BASE'!D$1:DA$65536,42,0),"")</f>
        <v>0</v>
      </c>
      <c r="AL330" s="34">
        <f>IFERROR(VLOOKUP(B330,'[1]1-BASE'!D$1:DA$65536,43,0),"")</f>
        <v>0</v>
      </c>
      <c r="AM330" s="34">
        <f>IFERROR(VLOOKUP(B330,'[1]1-BASE'!D$1:DA$65536,44,0),"")</f>
        <v>0</v>
      </c>
      <c r="AN330" s="34">
        <f>IFERROR(VLOOKUP(B330,'[1]1-BASE'!D$1:DA$65536,45,0),"")</f>
        <v>0</v>
      </c>
      <c r="AO330" s="34">
        <f>IFERROR(VLOOKUP(B330,'[1]1-BASE'!D$1:DA$65536,46,0),"")</f>
        <v>0</v>
      </c>
      <c r="AP330" s="34">
        <f>IFERROR(VLOOKUP(B330,'[1]1-BASE'!D$1:DA$65536,47,0),"")</f>
        <v>0</v>
      </c>
      <c r="AQ330" s="34">
        <f>IFERROR(VLOOKUP(B330,'[1]1-BASE'!D$1:DA$65536,48,0),"")</f>
        <v>0</v>
      </c>
      <c r="AR330" s="34">
        <f>IFERROR(VLOOKUP(B330,'[1]1-BASE'!D$1:DA$65536,49,0),"")</f>
        <v>0</v>
      </c>
      <c r="AS330" s="34">
        <f>IFERROR(VLOOKUP(B330,'[1]1-BASE'!D$1:DA$65536,50,0),"")</f>
        <v>0</v>
      </c>
      <c r="AT330" s="34">
        <f>IFERROR(VLOOKUP(B330,'[1]1-BASE'!D$1:DA$65536,51,0),"")</f>
        <v>0</v>
      </c>
      <c r="AU330" s="34">
        <f>IFERROR(VLOOKUP(B330,'[1]1-BASE'!D$1:DA$65536,52,0),"")</f>
        <v>0</v>
      </c>
      <c r="AV330" s="34">
        <f>IFERROR(VLOOKUP(B330,'[1]1-BASE'!D$1:DA$65536,53,0),"")</f>
        <v>0</v>
      </c>
      <c r="AW330" s="34">
        <f>IFERROR(VLOOKUP(B330,'[1]1-BASE'!D$1:DA$65536,54,0),"")</f>
        <v>0</v>
      </c>
      <c r="AX330" s="34">
        <f>IFERROR(VLOOKUP(B330,'[1]1-BASE'!D$1:DA$65536,55,0),"")</f>
        <v>0</v>
      </c>
      <c r="AY330" s="34">
        <f>IFERROR(VLOOKUP(B330,'[1]1-BASE'!D$1:DA$65536,87,0),"")</f>
        <v>0</v>
      </c>
      <c r="AZ330" s="34">
        <f>IFERROR(VLOOKUP(B330,'[1]1-BASE'!D$1:DA$65536,86,0),"")</f>
        <v>0</v>
      </c>
      <c r="BA330" s="34">
        <f>IFERROR(VLOOKUP(B330,'[1]1-BASE'!D$1:DA$65536,76,0),"")</f>
        <v>0</v>
      </c>
      <c r="BB330" s="34">
        <f>IFERROR(VLOOKUP(B330,'[1]1-BASE'!D$1:DA$65536,77,0),"")</f>
        <v>0</v>
      </c>
      <c r="BC330" s="34">
        <f>IFERROR(VLOOKUP(B330,'[1]1-BASE'!D$1:DA$65536,78,0),"")</f>
        <v>0</v>
      </c>
      <c r="BD330" s="34">
        <f>IFERROR(VLOOKUP(B330,'[1]1-BASE'!D$1:DA$65536,79,0),"")</f>
        <v>0</v>
      </c>
      <c r="BE330" s="34">
        <f>IFERROR(VLOOKUP(B330,'[1]1-BASE'!D$1:DA$65536,80,0),"")</f>
        <v>0</v>
      </c>
      <c r="BF330" s="34">
        <f>IFERROR(VLOOKUP(B330,'[1]1-BASE'!D$1:DA$65536,83,0),"")</f>
        <v>0</v>
      </c>
      <c r="BG330" s="34">
        <f>IFERROR(VLOOKUP(B330,'[1]1-BASE'!D$1:DA$65536,84,0),"")</f>
        <v>0</v>
      </c>
      <c r="BH330" s="34">
        <f>IFERROR(VLOOKUP(B330,'[1]1-BASE'!D$1:DA$65536,81,0),"")</f>
        <v>0</v>
      </c>
      <c r="BI330" s="34">
        <f>IFERROR(VLOOKUP(B330,'[1]1-BASE'!D$1:DA$65536,85,0),"")</f>
        <v>0</v>
      </c>
      <c r="BJ330" s="34">
        <f>IFERROR(VLOOKUP(B330,'[1]1-BASE'!D$1:DA$65536,56,0),"")</f>
        <v>0</v>
      </c>
      <c r="BK330" s="34">
        <f>IFERROR(VLOOKUP(B330,'[1]1-BASE'!D$1:DA$65536,58,0),"")</f>
        <v>0</v>
      </c>
      <c r="BL330" s="34">
        <f>IFERROR(VLOOKUP(B330,'[1]1-BASE'!D$1:DA$65536,59,0),"")</f>
        <v>0</v>
      </c>
      <c r="BM330" s="34">
        <f>IFERROR(VLOOKUP(B330,'[1]1-BASE'!D$1:DA$65536,61,0),"")</f>
        <v>0</v>
      </c>
      <c r="BN330" s="34">
        <f>IFERROR(VLOOKUP(B330,'[1]1-BASE'!D$1:DA$65536,63,0),"")</f>
        <v>0</v>
      </c>
      <c r="BO330" s="34">
        <f>IFERROR(VLOOKUP(B330,'[1]1-BASE'!D$1:DA$65536,65,0),"")</f>
        <v>0</v>
      </c>
      <c r="BP330" s="34">
        <f>IFERROR(VLOOKUP(B330,'[1]1-BASE'!D$1:DA$65536,57,0),"")</f>
        <v>0</v>
      </c>
      <c r="BQ330" s="34">
        <f>IFERROR(VLOOKUP(B330,'[1]1-BASE'!D$1:DA$65536,60,0),"")</f>
        <v>0</v>
      </c>
      <c r="BR330" s="34">
        <f>IFERROR(VLOOKUP(B330,'[1]1-BASE'!D$1:DA$65536,62,0),"")</f>
        <v>0</v>
      </c>
      <c r="BS330" s="34">
        <f>IFERROR(VLOOKUP(B330,'[1]1-BASE'!D$1:DA$65536,64,0),"")</f>
        <v>0</v>
      </c>
      <c r="BT330" s="34">
        <f>IFERROR(VLOOKUP(B330,'[1]1-BASE'!D$1:DA$65536,66,0),"")</f>
        <v>0</v>
      </c>
      <c r="BU330" s="34">
        <f>IFERROR(VLOOKUP(B330,'[1]1-BASE'!D$1:DA$65536,67,0),"")</f>
        <v>0</v>
      </c>
      <c r="BV330" s="34">
        <f>IFERROR(VLOOKUP(B330,'[1]1-BASE'!D$1:DA$65536,68,0),"")</f>
        <v>0</v>
      </c>
      <c r="BW330" s="34">
        <f>IFERROR(VLOOKUP(B330,'[1]1-BASE'!D$1:DA$65536,69,0),"")</f>
        <v>0</v>
      </c>
      <c r="BX330" s="34">
        <f>IFERROR(VLOOKUP(B330,'[1]1-BASE'!D$1:DA$65536,70,0),"")</f>
        <v>0</v>
      </c>
      <c r="BY330" s="34">
        <f>IFERROR(VLOOKUP(B330,'[1]1-BASE'!D$1:DA$65536,71,0),"")</f>
        <v>0</v>
      </c>
      <c r="BZ330" s="34">
        <f>IFERROR(VLOOKUP(B330,'[1]1-BASE'!D$1:DA$65536,72,0),"")</f>
        <v>0</v>
      </c>
      <c r="CA330" s="34">
        <f>IFERROR(VLOOKUP(B330,'[1]1-BASE'!D$1:DA$65536,73,0),"")</f>
        <v>0</v>
      </c>
      <c r="CB330" s="34">
        <f>IFERROR(VLOOKUP(B330,'[1]1-BASE'!D$1:DA$65536,74,0),"")</f>
        <v>0</v>
      </c>
      <c r="CC330" s="34">
        <f>IFERROR(VLOOKUP(B330,'[1]1-BASE'!D$1:DA$65536,75,0),"")</f>
        <v>0</v>
      </c>
      <c r="CD330" s="34">
        <f>IFERROR(VLOOKUP(B330,'[1]1-BASE'!D$1:DA$65536,82,0),"")</f>
        <v>3</v>
      </c>
    </row>
    <row r="331" spans="1:82" s="35" customFormat="1" ht="75" customHeight="1">
      <c r="A331" s="27"/>
      <c r="B331" s="28" t="s">
        <v>434</v>
      </c>
      <c r="C331" s="29" t="str">
        <f>IFERROR(VLOOKUP(B331,'[1]1-BASE'!D$1:CB$65536,2,0),"")</f>
        <v>304T5E0</v>
      </c>
      <c r="D331" s="29" t="str">
        <f>IFERROR(VLOOKUP(B331,'[1]1-BASE'!D$1:CB$65536,3,0),"")</f>
        <v>QUESIA</v>
      </c>
      <c r="E331" s="29" t="str">
        <f>IFERROR(VLOOKUP(B331,'[1]1-BASE'!D$1:CB$65536,4,0),"")</f>
        <v>933</v>
      </c>
      <c r="F331" s="29" t="str">
        <f>IFERROR(VLOOKUP(B331,'[1]1-BASE'!D$1:CB$65536,5,0),"")</f>
        <v>OFF WHITE MEL</v>
      </c>
      <c r="G331" s="27" t="str">
        <f>IFERROR(VLOOKUP(B331,'[1]1-BASE'!D$1:CB$65536,15,0),"")</f>
        <v>HIVER 2019</v>
      </c>
      <c r="H331" s="27" t="str">
        <f>IFERROR(VLOOKUP(B331,'[1]1-BASE'!D$1:CB$65536,17,0),"")</f>
        <v>GIRL</v>
      </c>
      <c r="I331" s="30">
        <f>IFERROR(VLOOKUP(B331,'[1]1-BASE'!D$1:CB$65536,7,0),"")</f>
        <v>0</v>
      </c>
      <c r="J331" s="31">
        <f t="shared" si="10"/>
        <v>0</v>
      </c>
      <c r="K331" s="30">
        <f>IFERROR(VLOOKUP(B331,'[1]1-BASE'!D$1:CB$65536,8,0),"")</f>
        <v>35</v>
      </c>
      <c r="L331" s="31">
        <f t="shared" si="11"/>
        <v>17.5</v>
      </c>
      <c r="M331" s="29" t="str">
        <f>IFERROR(VLOOKUP(B331,'[1]1-BASE'!D$1:CB$65536,18,0),"")</f>
        <v>(vide)</v>
      </c>
      <c r="N331" s="32" t="str">
        <f>IFERROR(VLOOKUP(B331,'[1]1-BASE'!D$1:CB$65536,19,0),"")</f>
        <v>PCS</v>
      </c>
      <c r="O331" s="32">
        <f>IFERROR(VLOOKUP(B331,'[1]1-BASE'!D$1:CB$65536,20,0),"")</f>
        <v>8</v>
      </c>
      <c r="P331" s="33">
        <f>IFERROR(VLOOKUP(B331,'[1]1-BASE'!D$1:CB$65536,21,0),"")</f>
        <v>8</v>
      </c>
      <c r="Q331" s="34">
        <f>IFERROR(VLOOKUP(B331,'[1]1-BASE'!D$1:DA$65536,22,0),"")</f>
        <v>0</v>
      </c>
      <c r="R331" s="34">
        <f>IFERROR(VLOOKUP(B331,'[1]1-BASE'!D$1:DA$65536,23,0),"")</f>
        <v>0</v>
      </c>
      <c r="S331" s="34">
        <f>IFERROR(VLOOKUP(B331,'[1]1-BASE'!D$1:DA$65536,24,0),"")</f>
        <v>0</v>
      </c>
      <c r="T331" s="34">
        <f>IFERROR(VLOOKUP(B331,'[1]1-BASE'!D$1:DA$65536,25,0),"")</f>
        <v>0</v>
      </c>
      <c r="U331" s="34">
        <f>IFERROR(VLOOKUP(B331,'[1]1-BASE'!D$1:DA$65536,26,0),"")</f>
        <v>0</v>
      </c>
      <c r="V331" s="34">
        <f>IFERROR(VLOOKUP(B331,'[1]1-BASE'!D$1:DA$65536,27,0),"")</f>
        <v>0</v>
      </c>
      <c r="W331" s="34">
        <f>IFERROR(VLOOKUP(B331,'[1]1-BASE'!D$1:DA$65536,28,0),"")</f>
        <v>0</v>
      </c>
      <c r="X331" s="34">
        <f>IFERROR(VLOOKUP(B331,'[1]1-BASE'!D$1:DA$65536,29,0),"")</f>
        <v>0</v>
      </c>
      <c r="Y331" s="34">
        <f>IFERROR(VLOOKUP(B331,'[1]1-BASE'!D$1:DA$65536,30,0),"")</f>
        <v>0</v>
      </c>
      <c r="Z331" s="34">
        <f>IFERROR(VLOOKUP(B331,'[1]1-BASE'!D$1:DA$65536,31,0),"")</f>
        <v>0</v>
      </c>
      <c r="AA331" s="34">
        <f>IFERROR(VLOOKUP(B331,'[1]1-BASE'!D$1:DA$65536,32,0),"")</f>
        <v>0</v>
      </c>
      <c r="AB331" s="34">
        <f>IFERROR(VLOOKUP(B331,'[1]1-BASE'!D$1:DA$65536,33,0),"")</f>
        <v>0</v>
      </c>
      <c r="AC331" s="34">
        <f>IFERROR(VLOOKUP(B331,'[1]1-BASE'!D$1:DA$65536,34,0),"")</f>
        <v>0</v>
      </c>
      <c r="AD331" s="34">
        <f>IFERROR(VLOOKUP(B331,'[1]1-BASE'!D$1:DA$65536,35,0),"")</f>
        <v>0</v>
      </c>
      <c r="AE331" s="34">
        <f>IFERROR(VLOOKUP(B331,'[1]1-BASE'!D$1:DA$65536,36,0),"")</f>
        <v>0</v>
      </c>
      <c r="AF331" s="34">
        <f>IFERROR(VLOOKUP(B331,'[1]1-BASE'!D$1:DA$65536,37,0),"")</f>
        <v>0</v>
      </c>
      <c r="AG331" s="34">
        <f>IFERROR(VLOOKUP(B331,'[1]1-BASE'!D$1:DA$65536,38,0),"")</f>
        <v>0</v>
      </c>
      <c r="AH331" s="34">
        <f>IFERROR(VLOOKUP(B331,'[1]1-BASE'!D$1:DA$65536,39,0),"")</f>
        <v>0</v>
      </c>
      <c r="AI331" s="34">
        <f>IFERROR(VLOOKUP(B331,'[1]1-BASE'!D$1:DA$65536,40,0),"")</f>
        <v>0</v>
      </c>
      <c r="AJ331" s="34">
        <f>IFERROR(VLOOKUP(B331,'[1]1-BASE'!D$1:DA$65536,41,0),"")</f>
        <v>0</v>
      </c>
      <c r="AK331" s="34">
        <f>IFERROR(VLOOKUP(B331,'[1]1-BASE'!D$1:DA$65536,42,0),"")</f>
        <v>0</v>
      </c>
      <c r="AL331" s="34">
        <f>IFERROR(VLOOKUP(B331,'[1]1-BASE'!D$1:DA$65536,43,0),"")</f>
        <v>0</v>
      </c>
      <c r="AM331" s="34">
        <f>IFERROR(VLOOKUP(B331,'[1]1-BASE'!D$1:DA$65536,44,0),"")</f>
        <v>0</v>
      </c>
      <c r="AN331" s="34">
        <f>IFERROR(VLOOKUP(B331,'[1]1-BASE'!D$1:DA$65536,45,0),"")</f>
        <v>0</v>
      </c>
      <c r="AO331" s="34">
        <f>IFERROR(VLOOKUP(B331,'[1]1-BASE'!D$1:DA$65536,46,0),"")</f>
        <v>0</v>
      </c>
      <c r="AP331" s="34">
        <f>IFERROR(VLOOKUP(B331,'[1]1-BASE'!D$1:DA$65536,47,0),"")</f>
        <v>0</v>
      </c>
      <c r="AQ331" s="34">
        <f>IFERROR(VLOOKUP(B331,'[1]1-BASE'!D$1:DA$65536,48,0),"")</f>
        <v>0</v>
      </c>
      <c r="AR331" s="34">
        <f>IFERROR(VLOOKUP(B331,'[1]1-BASE'!D$1:DA$65536,49,0),"")</f>
        <v>0</v>
      </c>
      <c r="AS331" s="34">
        <f>IFERROR(VLOOKUP(B331,'[1]1-BASE'!D$1:DA$65536,50,0),"")</f>
        <v>0</v>
      </c>
      <c r="AT331" s="34">
        <f>IFERROR(VLOOKUP(B331,'[1]1-BASE'!D$1:DA$65536,51,0),"")</f>
        <v>0</v>
      </c>
      <c r="AU331" s="34">
        <f>IFERROR(VLOOKUP(B331,'[1]1-BASE'!D$1:DA$65536,52,0),"")</f>
        <v>0</v>
      </c>
      <c r="AV331" s="34">
        <f>IFERROR(VLOOKUP(B331,'[1]1-BASE'!D$1:DA$65536,53,0),"")</f>
        <v>0</v>
      </c>
      <c r="AW331" s="34">
        <f>IFERROR(VLOOKUP(B331,'[1]1-BASE'!D$1:DA$65536,54,0),"")</f>
        <v>0</v>
      </c>
      <c r="AX331" s="34">
        <f>IFERROR(VLOOKUP(B331,'[1]1-BASE'!D$1:DA$65536,55,0),"")</f>
        <v>0</v>
      </c>
      <c r="AY331" s="34">
        <f>IFERROR(VLOOKUP(B331,'[1]1-BASE'!D$1:DA$65536,87,0),"")</f>
        <v>0</v>
      </c>
      <c r="AZ331" s="34">
        <f>IFERROR(VLOOKUP(B331,'[1]1-BASE'!D$1:DA$65536,86,0),"")</f>
        <v>0</v>
      </c>
      <c r="BA331" s="34">
        <f>IFERROR(VLOOKUP(B331,'[1]1-BASE'!D$1:DA$65536,76,0),"")</f>
        <v>0</v>
      </c>
      <c r="BB331" s="34">
        <f>IFERROR(VLOOKUP(B331,'[1]1-BASE'!D$1:DA$65536,77,0),"")</f>
        <v>0</v>
      </c>
      <c r="BC331" s="34">
        <f>IFERROR(VLOOKUP(B331,'[1]1-BASE'!D$1:DA$65536,78,0),"")</f>
        <v>0</v>
      </c>
      <c r="BD331" s="34">
        <f>IFERROR(VLOOKUP(B331,'[1]1-BASE'!D$1:DA$65536,79,0),"")</f>
        <v>0</v>
      </c>
      <c r="BE331" s="34">
        <f>IFERROR(VLOOKUP(B331,'[1]1-BASE'!D$1:DA$65536,80,0),"")</f>
        <v>0</v>
      </c>
      <c r="BF331" s="34">
        <f>IFERROR(VLOOKUP(B331,'[1]1-BASE'!D$1:DA$65536,83,0),"")</f>
        <v>0</v>
      </c>
      <c r="BG331" s="34">
        <f>IFERROR(VLOOKUP(B331,'[1]1-BASE'!D$1:DA$65536,84,0),"")</f>
        <v>0</v>
      </c>
      <c r="BH331" s="34">
        <f>IFERROR(VLOOKUP(B331,'[1]1-BASE'!D$1:DA$65536,81,0),"")</f>
        <v>0</v>
      </c>
      <c r="BI331" s="34">
        <f>IFERROR(VLOOKUP(B331,'[1]1-BASE'!D$1:DA$65536,85,0),"")</f>
        <v>0</v>
      </c>
      <c r="BJ331" s="34">
        <f>IFERROR(VLOOKUP(B331,'[1]1-BASE'!D$1:DA$65536,56,0),"")</f>
        <v>1</v>
      </c>
      <c r="BK331" s="34">
        <f>IFERROR(VLOOKUP(B331,'[1]1-BASE'!D$1:DA$65536,58,0),"")</f>
        <v>2</v>
      </c>
      <c r="BL331" s="34">
        <f>IFERROR(VLOOKUP(B331,'[1]1-BASE'!D$1:DA$65536,59,0),"")</f>
        <v>4</v>
      </c>
      <c r="BM331" s="34">
        <f>IFERROR(VLOOKUP(B331,'[1]1-BASE'!D$1:DA$65536,61,0),"")</f>
        <v>0</v>
      </c>
      <c r="BN331" s="34">
        <f>IFERROR(VLOOKUP(B331,'[1]1-BASE'!D$1:DA$65536,63,0),"")</f>
        <v>0</v>
      </c>
      <c r="BO331" s="34">
        <f>IFERROR(VLOOKUP(B331,'[1]1-BASE'!D$1:DA$65536,65,0),"")</f>
        <v>1</v>
      </c>
      <c r="BP331" s="34">
        <f>IFERROR(VLOOKUP(B331,'[1]1-BASE'!D$1:DA$65536,57,0),"")</f>
        <v>0</v>
      </c>
      <c r="BQ331" s="34">
        <f>IFERROR(VLOOKUP(B331,'[1]1-BASE'!D$1:DA$65536,60,0),"")</f>
        <v>0</v>
      </c>
      <c r="BR331" s="34">
        <f>IFERROR(VLOOKUP(B331,'[1]1-BASE'!D$1:DA$65536,62,0),"")</f>
        <v>0</v>
      </c>
      <c r="BS331" s="34">
        <f>IFERROR(VLOOKUP(B331,'[1]1-BASE'!D$1:DA$65536,64,0),"")</f>
        <v>0</v>
      </c>
      <c r="BT331" s="34">
        <f>IFERROR(VLOOKUP(B331,'[1]1-BASE'!D$1:DA$65536,66,0),"")</f>
        <v>0</v>
      </c>
      <c r="BU331" s="34">
        <f>IFERROR(VLOOKUP(B331,'[1]1-BASE'!D$1:DA$65536,67,0),"")</f>
        <v>0</v>
      </c>
      <c r="BV331" s="34">
        <f>IFERROR(VLOOKUP(B331,'[1]1-BASE'!D$1:DA$65536,68,0),"")</f>
        <v>0</v>
      </c>
      <c r="BW331" s="34">
        <f>IFERROR(VLOOKUP(B331,'[1]1-BASE'!D$1:DA$65536,69,0),"")</f>
        <v>0</v>
      </c>
      <c r="BX331" s="34">
        <f>IFERROR(VLOOKUP(B331,'[1]1-BASE'!D$1:DA$65536,70,0),"")</f>
        <v>0</v>
      </c>
      <c r="BY331" s="34">
        <f>IFERROR(VLOOKUP(B331,'[1]1-BASE'!D$1:DA$65536,71,0),"")</f>
        <v>0</v>
      </c>
      <c r="BZ331" s="34">
        <f>IFERROR(VLOOKUP(B331,'[1]1-BASE'!D$1:DA$65536,72,0),"")</f>
        <v>0</v>
      </c>
      <c r="CA331" s="34">
        <f>IFERROR(VLOOKUP(B331,'[1]1-BASE'!D$1:DA$65536,73,0),"")</f>
        <v>0</v>
      </c>
      <c r="CB331" s="34">
        <f>IFERROR(VLOOKUP(B331,'[1]1-BASE'!D$1:DA$65536,74,0),"")</f>
        <v>0</v>
      </c>
      <c r="CC331" s="34">
        <f>IFERROR(VLOOKUP(B331,'[1]1-BASE'!D$1:DA$65536,75,0),"")</f>
        <v>0</v>
      </c>
      <c r="CD331" s="34">
        <f>IFERROR(VLOOKUP(B331,'[1]1-BASE'!D$1:DA$65536,82,0),"")</f>
        <v>0</v>
      </c>
    </row>
    <row r="332" spans="1:82" s="35" customFormat="1" ht="75" customHeight="1">
      <c r="A332" s="27"/>
      <c r="B332" s="28" t="s">
        <v>435</v>
      </c>
      <c r="C332" s="29" t="str">
        <f>IFERROR(VLOOKUP(B332,'[1]1-BASE'!D$1:CB$65536,2,0),"")</f>
        <v>304T5F0</v>
      </c>
      <c r="D332" s="29" t="str">
        <f>IFERROR(VLOOKUP(B332,'[1]1-BASE'!D$1:CB$65536,3,0),"")</f>
        <v>BOMINI</v>
      </c>
      <c r="E332" s="29" t="str">
        <f>IFERROR(VLOOKUP(B332,'[1]1-BASE'!D$1:CB$65536,4,0),"")</f>
        <v>926</v>
      </c>
      <c r="F332" s="29" t="str">
        <f>IFERROR(VLOOKUP(B332,'[1]1-BASE'!D$1:CB$65536,5,0),"")</f>
        <v>GREY COLD MEL/BLUE NAVY</v>
      </c>
      <c r="G332" s="27" t="str">
        <f>IFERROR(VLOOKUP(B332,'[1]1-BASE'!D$1:CB$65536,15,0),"")</f>
        <v>HIVER 2019</v>
      </c>
      <c r="H332" s="27" t="str">
        <f>IFERROR(VLOOKUP(B332,'[1]1-BASE'!D$1:CB$65536,17,0),"")</f>
        <v>BOY</v>
      </c>
      <c r="I332" s="30">
        <f>IFERROR(VLOOKUP(B332,'[1]1-BASE'!D$1:CB$65536,7,0),"")</f>
        <v>50</v>
      </c>
      <c r="J332" s="31">
        <f t="shared" si="10"/>
        <v>25</v>
      </c>
      <c r="K332" s="30">
        <f>IFERROR(VLOOKUP(B332,'[1]1-BASE'!D$1:CB$65536,8,0),"")</f>
        <v>0</v>
      </c>
      <c r="L332" s="31">
        <f t="shared" si="11"/>
        <v>0</v>
      </c>
      <c r="M332" s="29" t="str">
        <f>IFERROR(VLOOKUP(B332,'[1]1-BASE'!D$1:CB$65536,18,0),"")</f>
        <v>10Y-2|12Y-1|14Y-1|4Y-1|6Y-1|8Y-2</v>
      </c>
      <c r="N332" s="32" t="str">
        <f>IFERROR(VLOOKUP(B332,'[1]1-BASE'!D$1:CB$65536,19,0),"")</f>
        <v>C8K</v>
      </c>
      <c r="O332" s="32">
        <f>IFERROR(VLOOKUP(B332,'[1]1-BASE'!D$1:CB$65536,20,0),"")</f>
        <v>64</v>
      </c>
      <c r="P332" s="33">
        <f>IFERROR(VLOOKUP(B332,'[1]1-BASE'!D$1:CB$65536,21,0),"")</f>
        <v>8</v>
      </c>
      <c r="Q332" s="34">
        <f>IFERROR(VLOOKUP(B332,'[1]1-BASE'!D$1:DA$65536,22,0),"")</f>
        <v>0</v>
      </c>
      <c r="R332" s="34">
        <f>IFERROR(VLOOKUP(B332,'[1]1-BASE'!D$1:DA$65536,23,0),"")</f>
        <v>0</v>
      </c>
      <c r="S332" s="34">
        <f>IFERROR(VLOOKUP(B332,'[1]1-BASE'!D$1:DA$65536,24,0),"")</f>
        <v>0</v>
      </c>
      <c r="T332" s="34">
        <f>IFERROR(VLOOKUP(B332,'[1]1-BASE'!D$1:DA$65536,25,0),"")</f>
        <v>0</v>
      </c>
      <c r="U332" s="34">
        <f>IFERROR(VLOOKUP(B332,'[1]1-BASE'!D$1:DA$65536,26,0),"")</f>
        <v>0</v>
      </c>
      <c r="V332" s="34">
        <f>IFERROR(VLOOKUP(B332,'[1]1-BASE'!D$1:DA$65536,27,0),"")</f>
        <v>0</v>
      </c>
      <c r="W332" s="34">
        <f>IFERROR(VLOOKUP(B332,'[1]1-BASE'!D$1:DA$65536,28,0),"")</f>
        <v>0</v>
      </c>
      <c r="X332" s="34">
        <f>IFERROR(VLOOKUP(B332,'[1]1-BASE'!D$1:DA$65536,29,0),"")</f>
        <v>0</v>
      </c>
      <c r="Y332" s="34">
        <f>IFERROR(VLOOKUP(B332,'[1]1-BASE'!D$1:DA$65536,30,0),"")</f>
        <v>0</v>
      </c>
      <c r="Z332" s="34">
        <f>IFERROR(VLOOKUP(B332,'[1]1-BASE'!D$1:DA$65536,31,0),"")</f>
        <v>0</v>
      </c>
      <c r="AA332" s="34">
        <f>IFERROR(VLOOKUP(B332,'[1]1-BASE'!D$1:DA$65536,32,0),"")</f>
        <v>0</v>
      </c>
      <c r="AB332" s="34">
        <f>IFERROR(VLOOKUP(B332,'[1]1-BASE'!D$1:DA$65536,33,0),"")</f>
        <v>0</v>
      </c>
      <c r="AC332" s="34">
        <f>IFERROR(VLOOKUP(B332,'[1]1-BASE'!D$1:DA$65536,34,0),"")</f>
        <v>0</v>
      </c>
      <c r="AD332" s="34">
        <f>IFERROR(VLOOKUP(B332,'[1]1-BASE'!D$1:DA$65536,35,0),"")</f>
        <v>0</v>
      </c>
      <c r="AE332" s="34">
        <f>IFERROR(VLOOKUP(B332,'[1]1-BASE'!D$1:DA$65536,36,0),"")</f>
        <v>0</v>
      </c>
      <c r="AF332" s="34">
        <f>IFERROR(VLOOKUP(B332,'[1]1-BASE'!D$1:DA$65536,37,0),"")</f>
        <v>0</v>
      </c>
      <c r="AG332" s="34">
        <f>IFERROR(VLOOKUP(B332,'[1]1-BASE'!D$1:DA$65536,38,0),"")</f>
        <v>0</v>
      </c>
      <c r="AH332" s="34">
        <f>IFERROR(VLOOKUP(B332,'[1]1-BASE'!D$1:DA$65536,39,0),"")</f>
        <v>0</v>
      </c>
      <c r="AI332" s="34">
        <f>IFERROR(VLOOKUP(B332,'[1]1-BASE'!D$1:DA$65536,40,0),"")</f>
        <v>0</v>
      </c>
      <c r="AJ332" s="34">
        <f>IFERROR(VLOOKUP(B332,'[1]1-BASE'!D$1:DA$65536,41,0),"")</f>
        <v>0</v>
      </c>
      <c r="AK332" s="34">
        <f>IFERROR(VLOOKUP(B332,'[1]1-BASE'!D$1:DA$65536,42,0),"")</f>
        <v>0</v>
      </c>
      <c r="AL332" s="34">
        <f>IFERROR(VLOOKUP(B332,'[1]1-BASE'!D$1:DA$65536,43,0),"")</f>
        <v>0</v>
      </c>
      <c r="AM332" s="34">
        <f>IFERROR(VLOOKUP(B332,'[1]1-BASE'!D$1:DA$65536,44,0),"")</f>
        <v>0</v>
      </c>
      <c r="AN332" s="34">
        <f>IFERROR(VLOOKUP(B332,'[1]1-BASE'!D$1:DA$65536,45,0),"")</f>
        <v>0</v>
      </c>
      <c r="AO332" s="34">
        <f>IFERROR(VLOOKUP(B332,'[1]1-BASE'!D$1:DA$65536,46,0),"")</f>
        <v>0</v>
      </c>
      <c r="AP332" s="34">
        <f>IFERROR(VLOOKUP(B332,'[1]1-BASE'!D$1:DA$65536,47,0),"")</f>
        <v>0</v>
      </c>
      <c r="AQ332" s="34">
        <f>IFERROR(VLOOKUP(B332,'[1]1-BASE'!D$1:DA$65536,48,0),"")</f>
        <v>0</v>
      </c>
      <c r="AR332" s="34">
        <f>IFERROR(VLOOKUP(B332,'[1]1-BASE'!D$1:DA$65536,49,0),"")</f>
        <v>0</v>
      </c>
      <c r="AS332" s="34">
        <f>IFERROR(VLOOKUP(B332,'[1]1-BASE'!D$1:DA$65536,50,0),"")</f>
        <v>0</v>
      </c>
      <c r="AT332" s="34">
        <f>IFERROR(VLOOKUP(B332,'[1]1-BASE'!D$1:DA$65536,51,0),"")</f>
        <v>0</v>
      </c>
      <c r="AU332" s="34">
        <f>IFERROR(VLOOKUP(B332,'[1]1-BASE'!D$1:DA$65536,52,0),"")</f>
        <v>0</v>
      </c>
      <c r="AV332" s="34">
        <f>IFERROR(VLOOKUP(B332,'[1]1-BASE'!D$1:DA$65536,53,0),"")</f>
        <v>0</v>
      </c>
      <c r="AW332" s="34">
        <f>IFERROR(VLOOKUP(B332,'[1]1-BASE'!D$1:DA$65536,54,0),"")</f>
        <v>0</v>
      </c>
      <c r="AX332" s="34">
        <f>IFERROR(VLOOKUP(B332,'[1]1-BASE'!D$1:DA$65536,55,0),"")</f>
        <v>0</v>
      </c>
      <c r="AY332" s="34">
        <f>IFERROR(VLOOKUP(B332,'[1]1-BASE'!D$1:DA$65536,87,0),"")</f>
        <v>0</v>
      </c>
      <c r="AZ332" s="34">
        <f>IFERROR(VLOOKUP(B332,'[1]1-BASE'!D$1:DA$65536,86,0),"")</f>
        <v>0</v>
      </c>
      <c r="BA332" s="34">
        <f>IFERROR(VLOOKUP(B332,'[1]1-BASE'!D$1:DA$65536,76,0),"")</f>
        <v>0</v>
      </c>
      <c r="BB332" s="34">
        <f>IFERROR(VLOOKUP(B332,'[1]1-BASE'!D$1:DA$65536,77,0),"")</f>
        <v>0</v>
      </c>
      <c r="BC332" s="34">
        <f>IFERROR(VLOOKUP(B332,'[1]1-BASE'!D$1:DA$65536,78,0),"")</f>
        <v>0</v>
      </c>
      <c r="BD332" s="34">
        <f>IFERROR(VLOOKUP(B332,'[1]1-BASE'!D$1:DA$65536,79,0),"")</f>
        <v>0</v>
      </c>
      <c r="BE332" s="34">
        <f>IFERROR(VLOOKUP(B332,'[1]1-BASE'!D$1:DA$65536,80,0),"")</f>
        <v>0</v>
      </c>
      <c r="BF332" s="34">
        <f>IFERROR(VLOOKUP(B332,'[1]1-BASE'!D$1:DA$65536,83,0),"")</f>
        <v>0</v>
      </c>
      <c r="BG332" s="34">
        <f>IFERROR(VLOOKUP(B332,'[1]1-BASE'!D$1:DA$65536,84,0),"")</f>
        <v>0</v>
      </c>
      <c r="BH332" s="34">
        <f>IFERROR(VLOOKUP(B332,'[1]1-BASE'!D$1:DA$65536,81,0),"")</f>
        <v>0</v>
      </c>
      <c r="BI332" s="34">
        <f>IFERROR(VLOOKUP(B332,'[1]1-BASE'!D$1:DA$65536,85,0),"")</f>
        <v>0</v>
      </c>
      <c r="BJ332" s="34">
        <f>IFERROR(VLOOKUP(B332,'[1]1-BASE'!D$1:DA$65536,56,0),"")</f>
        <v>0</v>
      </c>
      <c r="BK332" s="34">
        <f>IFERROR(VLOOKUP(B332,'[1]1-BASE'!D$1:DA$65536,58,0),"")</f>
        <v>0</v>
      </c>
      <c r="BL332" s="34">
        <f>IFERROR(VLOOKUP(B332,'[1]1-BASE'!D$1:DA$65536,59,0),"")</f>
        <v>0</v>
      </c>
      <c r="BM332" s="34">
        <f>IFERROR(VLOOKUP(B332,'[1]1-BASE'!D$1:DA$65536,61,0),"")</f>
        <v>0</v>
      </c>
      <c r="BN332" s="34">
        <f>IFERROR(VLOOKUP(B332,'[1]1-BASE'!D$1:DA$65536,63,0),"")</f>
        <v>0</v>
      </c>
      <c r="BO332" s="34">
        <f>IFERROR(VLOOKUP(B332,'[1]1-BASE'!D$1:DA$65536,65,0),"")</f>
        <v>0</v>
      </c>
      <c r="BP332" s="34">
        <f>IFERROR(VLOOKUP(B332,'[1]1-BASE'!D$1:DA$65536,57,0),"")</f>
        <v>0</v>
      </c>
      <c r="BQ332" s="34">
        <f>IFERROR(VLOOKUP(B332,'[1]1-BASE'!D$1:DA$65536,60,0),"")</f>
        <v>0</v>
      </c>
      <c r="BR332" s="34">
        <f>IFERROR(VLOOKUP(B332,'[1]1-BASE'!D$1:DA$65536,62,0),"")</f>
        <v>0</v>
      </c>
      <c r="BS332" s="34">
        <f>IFERROR(VLOOKUP(B332,'[1]1-BASE'!D$1:DA$65536,64,0),"")</f>
        <v>0</v>
      </c>
      <c r="BT332" s="34">
        <f>IFERROR(VLOOKUP(B332,'[1]1-BASE'!D$1:DA$65536,66,0),"")</f>
        <v>0</v>
      </c>
      <c r="BU332" s="34">
        <f>IFERROR(VLOOKUP(B332,'[1]1-BASE'!D$1:DA$65536,67,0),"")</f>
        <v>0</v>
      </c>
      <c r="BV332" s="34">
        <f>IFERROR(VLOOKUP(B332,'[1]1-BASE'!D$1:DA$65536,68,0),"")</f>
        <v>0</v>
      </c>
      <c r="BW332" s="34">
        <f>IFERROR(VLOOKUP(B332,'[1]1-BASE'!D$1:DA$65536,69,0),"")</f>
        <v>0</v>
      </c>
      <c r="BX332" s="34">
        <f>IFERROR(VLOOKUP(B332,'[1]1-BASE'!D$1:DA$65536,70,0),"")</f>
        <v>0</v>
      </c>
      <c r="BY332" s="34">
        <f>IFERROR(VLOOKUP(B332,'[1]1-BASE'!D$1:DA$65536,71,0),"")</f>
        <v>0</v>
      </c>
      <c r="BZ332" s="34">
        <f>IFERROR(VLOOKUP(B332,'[1]1-BASE'!D$1:DA$65536,72,0),"")</f>
        <v>0</v>
      </c>
      <c r="CA332" s="34">
        <f>IFERROR(VLOOKUP(B332,'[1]1-BASE'!D$1:DA$65536,73,0),"")</f>
        <v>0</v>
      </c>
      <c r="CB332" s="34">
        <f>IFERROR(VLOOKUP(B332,'[1]1-BASE'!D$1:DA$65536,74,0),"")</f>
        <v>0</v>
      </c>
      <c r="CC332" s="34">
        <f>IFERROR(VLOOKUP(B332,'[1]1-BASE'!D$1:DA$65536,75,0),"")</f>
        <v>0</v>
      </c>
      <c r="CD332" s="34">
        <f>IFERROR(VLOOKUP(B332,'[1]1-BASE'!D$1:DA$65536,82,0),"")</f>
        <v>8</v>
      </c>
    </row>
    <row r="333" spans="1:82" s="35" customFormat="1" ht="75" customHeight="1">
      <c r="A333" s="27"/>
      <c r="B333" s="28" t="s">
        <v>436</v>
      </c>
      <c r="C333" s="29" t="str">
        <f>IFERROR(VLOOKUP(B333,'[1]1-BASE'!D$1:CB$65536,2,0),"")</f>
        <v>304T5F0</v>
      </c>
      <c r="D333" s="29" t="str">
        <f>IFERROR(VLOOKUP(B333,'[1]1-BASE'!D$1:CB$65536,3,0),"")</f>
        <v>BOMINI</v>
      </c>
      <c r="E333" s="29" t="str">
        <f>IFERROR(VLOOKUP(B333,'[1]1-BASE'!D$1:CB$65536,4,0),"")</f>
        <v>926</v>
      </c>
      <c r="F333" s="29" t="str">
        <f>IFERROR(VLOOKUP(B333,'[1]1-BASE'!D$1:CB$65536,5,0),"")</f>
        <v>GREY COLD MEL/BLUE NAVY</v>
      </c>
      <c r="G333" s="27" t="str">
        <f>IFERROR(VLOOKUP(B333,'[1]1-BASE'!D$1:CB$65536,15,0),"")</f>
        <v>HIVER 2019</v>
      </c>
      <c r="H333" s="27" t="str">
        <f>IFERROR(VLOOKUP(B333,'[1]1-BASE'!D$1:CB$65536,17,0),"")</f>
        <v>BOY</v>
      </c>
      <c r="I333" s="30">
        <f>IFERROR(VLOOKUP(B333,'[1]1-BASE'!D$1:CB$65536,7,0),"")</f>
        <v>50</v>
      </c>
      <c r="J333" s="31">
        <f t="shared" si="10"/>
        <v>25</v>
      </c>
      <c r="K333" s="30">
        <f>IFERROR(VLOOKUP(B333,'[1]1-BASE'!D$1:CB$65536,8,0),"")</f>
        <v>0</v>
      </c>
      <c r="L333" s="31">
        <f t="shared" si="11"/>
        <v>0</v>
      </c>
      <c r="M333" s="29" t="str">
        <f>IFERROR(VLOOKUP(B333,'[1]1-BASE'!D$1:CB$65536,18,0),"")</f>
        <v>10Y-3|12Y-2|14Y-1|4Y-2|6Y-3|8Y-3</v>
      </c>
      <c r="N333" s="32" t="str">
        <f>IFERROR(VLOOKUP(B333,'[1]1-BASE'!D$1:CB$65536,19,0),"")</f>
        <v>C14K</v>
      </c>
      <c r="O333" s="32">
        <f>IFERROR(VLOOKUP(B333,'[1]1-BASE'!D$1:CB$65536,20,0),"")</f>
        <v>14</v>
      </c>
      <c r="P333" s="33">
        <f>IFERROR(VLOOKUP(B333,'[1]1-BASE'!D$1:CB$65536,21,0),"")</f>
        <v>1</v>
      </c>
      <c r="Q333" s="34">
        <f>IFERROR(VLOOKUP(B333,'[1]1-BASE'!D$1:DA$65536,22,0),"")</f>
        <v>0</v>
      </c>
      <c r="R333" s="34">
        <f>IFERROR(VLOOKUP(B333,'[1]1-BASE'!D$1:DA$65536,23,0),"")</f>
        <v>0</v>
      </c>
      <c r="S333" s="34">
        <f>IFERROR(VLOOKUP(B333,'[1]1-BASE'!D$1:DA$65536,24,0),"")</f>
        <v>0</v>
      </c>
      <c r="T333" s="34">
        <f>IFERROR(VLOOKUP(B333,'[1]1-BASE'!D$1:DA$65536,25,0),"")</f>
        <v>0</v>
      </c>
      <c r="U333" s="34">
        <f>IFERROR(VLOOKUP(B333,'[1]1-BASE'!D$1:DA$65536,26,0),"")</f>
        <v>0</v>
      </c>
      <c r="V333" s="34">
        <f>IFERROR(VLOOKUP(B333,'[1]1-BASE'!D$1:DA$65536,27,0),"")</f>
        <v>0</v>
      </c>
      <c r="W333" s="34">
        <f>IFERROR(VLOOKUP(B333,'[1]1-BASE'!D$1:DA$65536,28,0),"")</f>
        <v>0</v>
      </c>
      <c r="X333" s="34">
        <f>IFERROR(VLOOKUP(B333,'[1]1-BASE'!D$1:DA$65536,29,0),"")</f>
        <v>0</v>
      </c>
      <c r="Y333" s="34">
        <f>IFERROR(VLOOKUP(B333,'[1]1-BASE'!D$1:DA$65536,30,0),"")</f>
        <v>0</v>
      </c>
      <c r="Z333" s="34">
        <f>IFERROR(VLOOKUP(B333,'[1]1-BASE'!D$1:DA$65536,31,0),"")</f>
        <v>0</v>
      </c>
      <c r="AA333" s="34">
        <f>IFERROR(VLOOKUP(B333,'[1]1-BASE'!D$1:DA$65536,32,0),"")</f>
        <v>0</v>
      </c>
      <c r="AB333" s="34">
        <f>IFERROR(VLOOKUP(B333,'[1]1-BASE'!D$1:DA$65536,33,0),"")</f>
        <v>0</v>
      </c>
      <c r="AC333" s="34">
        <f>IFERROR(VLOOKUP(B333,'[1]1-BASE'!D$1:DA$65536,34,0),"")</f>
        <v>0</v>
      </c>
      <c r="AD333" s="34">
        <f>IFERROR(VLOOKUP(B333,'[1]1-BASE'!D$1:DA$65536,35,0),"")</f>
        <v>0</v>
      </c>
      <c r="AE333" s="34">
        <f>IFERROR(VLOOKUP(B333,'[1]1-BASE'!D$1:DA$65536,36,0),"")</f>
        <v>0</v>
      </c>
      <c r="AF333" s="34">
        <f>IFERROR(VLOOKUP(B333,'[1]1-BASE'!D$1:DA$65536,37,0),"")</f>
        <v>0</v>
      </c>
      <c r="AG333" s="34">
        <f>IFERROR(VLOOKUP(B333,'[1]1-BASE'!D$1:DA$65536,38,0),"")</f>
        <v>0</v>
      </c>
      <c r="AH333" s="34">
        <f>IFERROR(VLOOKUP(B333,'[1]1-BASE'!D$1:DA$65536,39,0),"")</f>
        <v>0</v>
      </c>
      <c r="AI333" s="34">
        <f>IFERROR(VLOOKUP(B333,'[1]1-BASE'!D$1:DA$65536,40,0),"")</f>
        <v>0</v>
      </c>
      <c r="AJ333" s="34">
        <f>IFERROR(VLOOKUP(B333,'[1]1-BASE'!D$1:DA$65536,41,0),"")</f>
        <v>0</v>
      </c>
      <c r="AK333" s="34">
        <f>IFERROR(VLOOKUP(B333,'[1]1-BASE'!D$1:DA$65536,42,0),"")</f>
        <v>0</v>
      </c>
      <c r="AL333" s="34">
        <f>IFERROR(VLOOKUP(B333,'[1]1-BASE'!D$1:DA$65536,43,0),"")</f>
        <v>0</v>
      </c>
      <c r="AM333" s="34">
        <f>IFERROR(VLOOKUP(B333,'[1]1-BASE'!D$1:DA$65536,44,0),"")</f>
        <v>0</v>
      </c>
      <c r="AN333" s="34">
        <f>IFERROR(VLOOKUP(B333,'[1]1-BASE'!D$1:DA$65536,45,0),"")</f>
        <v>0</v>
      </c>
      <c r="AO333" s="34">
        <f>IFERROR(VLOOKUP(B333,'[1]1-BASE'!D$1:DA$65536,46,0),"")</f>
        <v>0</v>
      </c>
      <c r="AP333" s="34">
        <f>IFERROR(VLOOKUP(B333,'[1]1-BASE'!D$1:DA$65536,47,0),"")</f>
        <v>0</v>
      </c>
      <c r="AQ333" s="34">
        <f>IFERROR(VLOOKUP(B333,'[1]1-BASE'!D$1:DA$65536,48,0),"")</f>
        <v>0</v>
      </c>
      <c r="AR333" s="34">
        <f>IFERROR(VLOOKUP(B333,'[1]1-BASE'!D$1:DA$65536,49,0),"")</f>
        <v>0</v>
      </c>
      <c r="AS333" s="34">
        <f>IFERROR(VLOOKUP(B333,'[1]1-BASE'!D$1:DA$65536,50,0),"")</f>
        <v>0</v>
      </c>
      <c r="AT333" s="34">
        <f>IFERROR(VLOOKUP(B333,'[1]1-BASE'!D$1:DA$65536,51,0),"")</f>
        <v>0</v>
      </c>
      <c r="AU333" s="34">
        <f>IFERROR(VLOOKUP(B333,'[1]1-BASE'!D$1:DA$65536,52,0),"")</f>
        <v>0</v>
      </c>
      <c r="AV333" s="34">
        <f>IFERROR(VLOOKUP(B333,'[1]1-BASE'!D$1:DA$65536,53,0),"")</f>
        <v>0</v>
      </c>
      <c r="AW333" s="34">
        <f>IFERROR(VLOOKUP(B333,'[1]1-BASE'!D$1:DA$65536,54,0),"")</f>
        <v>0</v>
      </c>
      <c r="AX333" s="34">
        <f>IFERROR(VLOOKUP(B333,'[1]1-BASE'!D$1:DA$65536,55,0),"")</f>
        <v>0</v>
      </c>
      <c r="AY333" s="34">
        <f>IFERROR(VLOOKUP(B333,'[1]1-BASE'!D$1:DA$65536,87,0),"")</f>
        <v>0</v>
      </c>
      <c r="AZ333" s="34">
        <f>IFERROR(VLOOKUP(B333,'[1]1-BASE'!D$1:DA$65536,86,0),"")</f>
        <v>0</v>
      </c>
      <c r="BA333" s="34">
        <f>IFERROR(VLOOKUP(B333,'[1]1-BASE'!D$1:DA$65536,76,0),"")</f>
        <v>0</v>
      </c>
      <c r="BB333" s="34">
        <f>IFERROR(VLOOKUP(B333,'[1]1-BASE'!D$1:DA$65536,77,0),"")</f>
        <v>0</v>
      </c>
      <c r="BC333" s="34">
        <f>IFERROR(VLOOKUP(B333,'[1]1-BASE'!D$1:DA$65536,78,0),"")</f>
        <v>0</v>
      </c>
      <c r="BD333" s="34">
        <f>IFERROR(VLOOKUP(B333,'[1]1-BASE'!D$1:DA$65536,79,0),"")</f>
        <v>0</v>
      </c>
      <c r="BE333" s="34">
        <f>IFERROR(VLOOKUP(B333,'[1]1-BASE'!D$1:DA$65536,80,0),"")</f>
        <v>0</v>
      </c>
      <c r="BF333" s="34">
        <f>IFERROR(VLOOKUP(B333,'[1]1-BASE'!D$1:DA$65536,83,0),"")</f>
        <v>0</v>
      </c>
      <c r="BG333" s="34">
        <f>IFERROR(VLOOKUP(B333,'[1]1-BASE'!D$1:DA$65536,84,0),"")</f>
        <v>0</v>
      </c>
      <c r="BH333" s="34">
        <f>IFERROR(VLOOKUP(B333,'[1]1-BASE'!D$1:DA$65536,81,0),"")</f>
        <v>0</v>
      </c>
      <c r="BI333" s="34">
        <f>IFERROR(VLOOKUP(B333,'[1]1-BASE'!D$1:DA$65536,85,0),"")</f>
        <v>0</v>
      </c>
      <c r="BJ333" s="34">
        <f>IFERROR(VLOOKUP(B333,'[1]1-BASE'!D$1:DA$65536,56,0),"")</f>
        <v>0</v>
      </c>
      <c r="BK333" s="34">
        <f>IFERROR(VLOOKUP(B333,'[1]1-BASE'!D$1:DA$65536,58,0),"")</f>
        <v>0</v>
      </c>
      <c r="BL333" s="34">
        <f>IFERROR(VLOOKUP(B333,'[1]1-BASE'!D$1:DA$65536,59,0),"")</f>
        <v>0</v>
      </c>
      <c r="BM333" s="34">
        <f>IFERROR(VLOOKUP(B333,'[1]1-BASE'!D$1:DA$65536,61,0),"")</f>
        <v>0</v>
      </c>
      <c r="BN333" s="34">
        <f>IFERROR(VLOOKUP(B333,'[1]1-BASE'!D$1:DA$65536,63,0),"")</f>
        <v>0</v>
      </c>
      <c r="BO333" s="34">
        <f>IFERROR(VLOOKUP(B333,'[1]1-BASE'!D$1:DA$65536,65,0),"")</f>
        <v>0</v>
      </c>
      <c r="BP333" s="34">
        <f>IFERROR(VLOOKUP(B333,'[1]1-BASE'!D$1:DA$65536,57,0),"")</f>
        <v>0</v>
      </c>
      <c r="BQ333" s="34">
        <f>IFERROR(VLOOKUP(B333,'[1]1-BASE'!D$1:DA$65536,60,0),"")</f>
        <v>0</v>
      </c>
      <c r="BR333" s="34">
        <f>IFERROR(VLOOKUP(B333,'[1]1-BASE'!D$1:DA$65536,62,0),"")</f>
        <v>0</v>
      </c>
      <c r="BS333" s="34">
        <f>IFERROR(VLOOKUP(B333,'[1]1-BASE'!D$1:DA$65536,64,0),"")</f>
        <v>0</v>
      </c>
      <c r="BT333" s="34">
        <f>IFERROR(VLOOKUP(B333,'[1]1-BASE'!D$1:DA$65536,66,0),"")</f>
        <v>0</v>
      </c>
      <c r="BU333" s="34">
        <f>IFERROR(VLOOKUP(B333,'[1]1-BASE'!D$1:DA$65536,67,0),"")</f>
        <v>0</v>
      </c>
      <c r="BV333" s="34">
        <f>IFERROR(VLOOKUP(B333,'[1]1-BASE'!D$1:DA$65536,68,0),"")</f>
        <v>0</v>
      </c>
      <c r="BW333" s="34">
        <f>IFERROR(VLOOKUP(B333,'[1]1-BASE'!D$1:DA$65536,69,0),"")</f>
        <v>0</v>
      </c>
      <c r="BX333" s="34">
        <f>IFERROR(VLOOKUP(B333,'[1]1-BASE'!D$1:DA$65536,70,0),"")</f>
        <v>0</v>
      </c>
      <c r="BY333" s="34">
        <f>IFERROR(VLOOKUP(B333,'[1]1-BASE'!D$1:DA$65536,71,0),"")</f>
        <v>0</v>
      </c>
      <c r="BZ333" s="34">
        <f>IFERROR(VLOOKUP(B333,'[1]1-BASE'!D$1:DA$65536,72,0),"")</f>
        <v>0</v>
      </c>
      <c r="CA333" s="34">
        <f>IFERROR(VLOOKUP(B333,'[1]1-BASE'!D$1:DA$65536,73,0),"")</f>
        <v>0</v>
      </c>
      <c r="CB333" s="34">
        <f>IFERROR(VLOOKUP(B333,'[1]1-BASE'!D$1:DA$65536,74,0),"")</f>
        <v>0</v>
      </c>
      <c r="CC333" s="34">
        <f>IFERROR(VLOOKUP(B333,'[1]1-BASE'!D$1:DA$65536,75,0),"")</f>
        <v>0</v>
      </c>
      <c r="CD333" s="34">
        <f>IFERROR(VLOOKUP(B333,'[1]1-BASE'!D$1:DA$65536,82,0),"")</f>
        <v>1</v>
      </c>
    </row>
    <row r="334" spans="1:82" s="35" customFormat="1" ht="75" customHeight="1">
      <c r="A334" s="27"/>
      <c r="B334" s="28" t="s">
        <v>437</v>
      </c>
      <c r="C334" s="29" t="str">
        <f>IFERROR(VLOOKUP(B334,'[1]1-BASE'!D$1:CB$65536,2,0),"")</f>
        <v>304T5F0</v>
      </c>
      <c r="D334" s="29" t="str">
        <f>IFERROR(VLOOKUP(B334,'[1]1-BASE'!D$1:CB$65536,3,0),"")</f>
        <v>BOMINI</v>
      </c>
      <c r="E334" s="29" t="str">
        <f>IFERROR(VLOOKUP(B334,'[1]1-BASE'!D$1:CB$65536,4,0),"")</f>
        <v>927</v>
      </c>
      <c r="F334" s="29" t="str">
        <f>IFERROR(VLOOKUP(B334,'[1]1-BASE'!D$1:CB$65536,5,0),"")</f>
        <v>BLACK MEL/GREY COLD MEL</v>
      </c>
      <c r="G334" s="27" t="str">
        <f>IFERROR(VLOOKUP(B334,'[1]1-BASE'!D$1:CB$65536,15,0),"")</f>
        <v>HIVER 2019</v>
      </c>
      <c r="H334" s="27" t="str">
        <f>IFERROR(VLOOKUP(B334,'[1]1-BASE'!D$1:CB$65536,17,0),"")</f>
        <v>BOY</v>
      </c>
      <c r="I334" s="30">
        <f>IFERROR(VLOOKUP(B334,'[1]1-BASE'!D$1:CB$65536,7,0),"")</f>
        <v>50</v>
      </c>
      <c r="J334" s="31">
        <f t="shared" si="10"/>
        <v>25</v>
      </c>
      <c r="K334" s="30">
        <f>IFERROR(VLOOKUP(B334,'[1]1-BASE'!D$1:CB$65536,8,0),"")</f>
        <v>0</v>
      </c>
      <c r="L334" s="31">
        <f t="shared" si="11"/>
        <v>0</v>
      </c>
      <c r="M334" s="29" t="str">
        <f>IFERROR(VLOOKUP(B334,'[1]1-BASE'!D$1:CB$65536,18,0),"")</f>
        <v>10Y-2|12Y-1|14Y-1|4Y-1|6Y-1|8Y-2</v>
      </c>
      <c r="N334" s="32" t="str">
        <f>IFERROR(VLOOKUP(B334,'[1]1-BASE'!D$1:CB$65536,19,0),"")</f>
        <v>C8K</v>
      </c>
      <c r="O334" s="32">
        <f>IFERROR(VLOOKUP(B334,'[1]1-BASE'!D$1:CB$65536,20,0),"")</f>
        <v>64</v>
      </c>
      <c r="P334" s="33">
        <f>IFERROR(VLOOKUP(B334,'[1]1-BASE'!D$1:CB$65536,21,0),"")</f>
        <v>8</v>
      </c>
      <c r="Q334" s="34">
        <f>IFERROR(VLOOKUP(B334,'[1]1-BASE'!D$1:DA$65536,22,0),"")</f>
        <v>0</v>
      </c>
      <c r="R334" s="34">
        <f>IFERROR(VLOOKUP(B334,'[1]1-BASE'!D$1:DA$65536,23,0),"")</f>
        <v>0</v>
      </c>
      <c r="S334" s="34">
        <f>IFERROR(VLOOKUP(B334,'[1]1-BASE'!D$1:DA$65536,24,0),"")</f>
        <v>0</v>
      </c>
      <c r="T334" s="34">
        <f>IFERROR(VLOOKUP(B334,'[1]1-BASE'!D$1:DA$65536,25,0),"")</f>
        <v>0</v>
      </c>
      <c r="U334" s="34">
        <f>IFERROR(VLOOKUP(B334,'[1]1-BASE'!D$1:DA$65536,26,0),"")</f>
        <v>0</v>
      </c>
      <c r="V334" s="34">
        <f>IFERROR(VLOOKUP(B334,'[1]1-BASE'!D$1:DA$65536,27,0),"")</f>
        <v>0</v>
      </c>
      <c r="W334" s="34">
        <f>IFERROR(VLOOKUP(B334,'[1]1-BASE'!D$1:DA$65536,28,0),"")</f>
        <v>0</v>
      </c>
      <c r="X334" s="34">
        <f>IFERROR(VLOOKUP(B334,'[1]1-BASE'!D$1:DA$65536,29,0),"")</f>
        <v>0</v>
      </c>
      <c r="Y334" s="34">
        <f>IFERROR(VLOOKUP(B334,'[1]1-BASE'!D$1:DA$65536,30,0),"")</f>
        <v>0</v>
      </c>
      <c r="Z334" s="34">
        <f>IFERROR(VLOOKUP(B334,'[1]1-BASE'!D$1:DA$65536,31,0),"")</f>
        <v>0</v>
      </c>
      <c r="AA334" s="34">
        <f>IFERROR(VLOOKUP(B334,'[1]1-BASE'!D$1:DA$65536,32,0),"")</f>
        <v>0</v>
      </c>
      <c r="AB334" s="34">
        <f>IFERROR(VLOOKUP(B334,'[1]1-BASE'!D$1:DA$65536,33,0),"")</f>
        <v>0</v>
      </c>
      <c r="AC334" s="34">
        <f>IFERROR(VLOOKUP(B334,'[1]1-BASE'!D$1:DA$65536,34,0),"")</f>
        <v>0</v>
      </c>
      <c r="AD334" s="34">
        <f>IFERROR(VLOOKUP(B334,'[1]1-BASE'!D$1:DA$65536,35,0),"")</f>
        <v>0</v>
      </c>
      <c r="AE334" s="34">
        <f>IFERROR(VLOOKUP(B334,'[1]1-BASE'!D$1:DA$65536,36,0),"")</f>
        <v>0</v>
      </c>
      <c r="AF334" s="34">
        <f>IFERROR(VLOOKUP(B334,'[1]1-BASE'!D$1:DA$65536,37,0),"")</f>
        <v>0</v>
      </c>
      <c r="AG334" s="34">
        <f>IFERROR(VLOOKUP(B334,'[1]1-BASE'!D$1:DA$65536,38,0),"")</f>
        <v>0</v>
      </c>
      <c r="AH334" s="34">
        <f>IFERROR(VLOOKUP(B334,'[1]1-BASE'!D$1:DA$65536,39,0),"")</f>
        <v>0</v>
      </c>
      <c r="AI334" s="34">
        <f>IFERROR(VLOOKUP(B334,'[1]1-BASE'!D$1:DA$65536,40,0),"")</f>
        <v>0</v>
      </c>
      <c r="AJ334" s="34">
        <f>IFERROR(VLOOKUP(B334,'[1]1-BASE'!D$1:DA$65536,41,0),"")</f>
        <v>0</v>
      </c>
      <c r="AK334" s="34">
        <f>IFERROR(VLOOKUP(B334,'[1]1-BASE'!D$1:DA$65536,42,0),"")</f>
        <v>0</v>
      </c>
      <c r="AL334" s="34">
        <f>IFERROR(VLOOKUP(B334,'[1]1-BASE'!D$1:DA$65536,43,0),"")</f>
        <v>0</v>
      </c>
      <c r="AM334" s="34">
        <f>IFERROR(VLOOKUP(B334,'[1]1-BASE'!D$1:DA$65536,44,0),"")</f>
        <v>0</v>
      </c>
      <c r="AN334" s="34">
        <f>IFERROR(VLOOKUP(B334,'[1]1-BASE'!D$1:DA$65536,45,0),"")</f>
        <v>0</v>
      </c>
      <c r="AO334" s="34">
        <f>IFERROR(VLOOKUP(B334,'[1]1-BASE'!D$1:DA$65536,46,0),"")</f>
        <v>0</v>
      </c>
      <c r="AP334" s="34">
        <f>IFERROR(VLOOKUP(B334,'[1]1-BASE'!D$1:DA$65536,47,0),"")</f>
        <v>0</v>
      </c>
      <c r="AQ334" s="34">
        <f>IFERROR(VLOOKUP(B334,'[1]1-BASE'!D$1:DA$65536,48,0),"")</f>
        <v>0</v>
      </c>
      <c r="AR334" s="34">
        <f>IFERROR(VLOOKUP(B334,'[1]1-BASE'!D$1:DA$65536,49,0),"")</f>
        <v>0</v>
      </c>
      <c r="AS334" s="34">
        <f>IFERROR(VLOOKUP(B334,'[1]1-BASE'!D$1:DA$65536,50,0),"")</f>
        <v>0</v>
      </c>
      <c r="AT334" s="34">
        <f>IFERROR(VLOOKUP(B334,'[1]1-BASE'!D$1:DA$65536,51,0),"")</f>
        <v>0</v>
      </c>
      <c r="AU334" s="34">
        <f>IFERROR(VLOOKUP(B334,'[1]1-BASE'!D$1:DA$65536,52,0),"")</f>
        <v>0</v>
      </c>
      <c r="AV334" s="34">
        <f>IFERROR(VLOOKUP(B334,'[1]1-BASE'!D$1:DA$65536,53,0),"")</f>
        <v>0</v>
      </c>
      <c r="AW334" s="34">
        <f>IFERROR(VLOOKUP(B334,'[1]1-BASE'!D$1:DA$65536,54,0),"")</f>
        <v>0</v>
      </c>
      <c r="AX334" s="34">
        <f>IFERROR(VLOOKUP(B334,'[1]1-BASE'!D$1:DA$65536,55,0),"")</f>
        <v>0</v>
      </c>
      <c r="AY334" s="34">
        <f>IFERROR(VLOOKUP(B334,'[1]1-BASE'!D$1:DA$65536,87,0),"")</f>
        <v>0</v>
      </c>
      <c r="AZ334" s="34">
        <f>IFERROR(VLOOKUP(B334,'[1]1-BASE'!D$1:DA$65536,86,0),"")</f>
        <v>0</v>
      </c>
      <c r="BA334" s="34">
        <f>IFERROR(VLOOKUP(B334,'[1]1-BASE'!D$1:DA$65536,76,0),"")</f>
        <v>0</v>
      </c>
      <c r="BB334" s="34">
        <f>IFERROR(VLOOKUP(B334,'[1]1-BASE'!D$1:DA$65536,77,0),"")</f>
        <v>0</v>
      </c>
      <c r="BC334" s="34">
        <f>IFERROR(VLOOKUP(B334,'[1]1-BASE'!D$1:DA$65536,78,0),"")</f>
        <v>0</v>
      </c>
      <c r="BD334" s="34">
        <f>IFERROR(VLOOKUP(B334,'[1]1-BASE'!D$1:DA$65536,79,0),"")</f>
        <v>0</v>
      </c>
      <c r="BE334" s="34">
        <f>IFERROR(VLOOKUP(B334,'[1]1-BASE'!D$1:DA$65536,80,0),"")</f>
        <v>0</v>
      </c>
      <c r="BF334" s="34">
        <f>IFERROR(VLOOKUP(B334,'[1]1-BASE'!D$1:DA$65536,83,0),"")</f>
        <v>0</v>
      </c>
      <c r="BG334" s="34">
        <f>IFERROR(VLOOKUP(B334,'[1]1-BASE'!D$1:DA$65536,84,0),"")</f>
        <v>0</v>
      </c>
      <c r="BH334" s="34">
        <f>IFERROR(VLOOKUP(B334,'[1]1-BASE'!D$1:DA$65536,81,0),"")</f>
        <v>0</v>
      </c>
      <c r="BI334" s="34">
        <f>IFERROR(VLOOKUP(B334,'[1]1-BASE'!D$1:DA$65536,85,0),"")</f>
        <v>0</v>
      </c>
      <c r="BJ334" s="34">
        <f>IFERROR(VLOOKUP(B334,'[1]1-BASE'!D$1:DA$65536,56,0),"")</f>
        <v>0</v>
      </c>
      <c r="BK334" s="34">
        <f>IFERROR(VLOOKUP(B334,'[1]1-BASE'!D$1:DA$65536,58,0),"")</f>
        <v>0</v>
      </c>
      <c r="BL334" s="34">
        <f>IFERROR(VLOOKUP(B334,'[1]1-BASE'!D$1:DA$65536,59,0),"")</f>
        <v>0</v>
      </c>
      <c r="BM334" s="34">
        <f>IFERROR(VLOOKUP(B334,'[1]1-BASE'!D$1:DA$65536,61,0),"")</f>
        <v>0</v>
      </c>
      <c r="BN334" s="34">
        <f>IFERROR(VLOOKUP(B334,'[1]1-BASE'!D$1:DA$65536,63,0),"")</f>
        <v>0</v>
      </c>
      <c r="BO334" s="34">
        <f>IFERROR(VLOOKUP(B334,'[1]1-BASE'!D$1:DA$65536,65,0),"")</f>
        <v>0</v>
      </c>
      <c r="BP334" s="34">
        <f>IFERROR(VLOOKUP(B334,'[1]1-BASE'!D$1:DA$65536,57,0),"")</f>
        <v>0</v>
      </c>
      <c r="BQ334" s="34">
        <f>IFERROR(VLOOKUP(B334,'[1]1-BASE'!D$1:DA$65536,60,0),"")</f>
        <v>0</v>
      </c>
      <c r="BR334" s="34">
        <f>IFERROR(VLOOKUP(B334,'[1]1-BASE'!D$1:DA$65536,62,0),"")</f>
        <v>0</v>
      </c>
      <c r="BS334" s="34">
        <f>IFERROR(VLOOKUP(B334,'[1]1-BASE'!D$1:DA$65536,64,0),"")</f>
        <v>0</v>
      </c>
      <c r="BT334" s="34">
        <f>IFERROR(VLOOKUP(B334,'[1]1-BASE'!D$1:DA$65536,66,0),"")</f>
        <v>0</v>
      </c>
      <c r="BU334" s="34">
        <f>IFERROR(VLOOKUP(B334,'[1]1-BASE'!D$1:DA$65536,67,0),"")</f>
        <v>0</v>
      </c>
      <c r="BV334" s="34">
        <f>IFERROR(VLOOKUP(B334,'[1]1-BASE'!D$1:DA$65536,68,0),"")</f>
        <v>0</v>
      </c>
      <c r="BW334" s="34">
        <f>IFERROR(VLOOKUP(B334,'[1]1-BASE'!D$1:DA$65536,69,0),"")</f>
        <v>0</v>
      </c>
      <c r="BX334" s="34">
        <f>IFERROR(VLOOKUP(B334,'[1]1-BASE'!D$1:DA$65536,70,0),"")</f>
        <v>0</v>
      </c>
      <c r="BY334" s="34">
        <f>IFERROR(VLOOKUP(B334,'[1]1-BASE'!D$1:DA$65536,71,0),"")</f>
        <v>0</v>
      </c>
      <c r="BZ334" s="34">
        <f>IFERROR(VLOOKUP(B334,'[1]1-BASE'!D$1:DA$65536,72,0),"")</f>
        <v>0</v>
      </c>
      <c r="CA334" s="34">
        <f>IFERROR(VLOOKUP(B334,'[1]1-BASE'!D$1:DA$65536,73,0),"")</f>
        <v>0</v>
      </c>
      <c r="CB334" s="34">
        <f>IFERROR(VLOOKUP(B334,'[1]1-BASE'!D$1:DA$65536,74,0),"")</f>
        <v>0</v>
      </c>
      <c r="CC334" s="34">
        <f>IFERROR(VLOOKUP(B334,'[1]1-BASE'!D$1:DA$65536,75,0),"")</f>
        <v>0</v>
      </c>
      <c r="CD334" s="34">
        <f>IFERROR(VLOOKUP(B334,'[1]1-BASE'!D$1:DA$65536,82,0),"")</f>
        <v>8</v>
      </c>
    </row>
    <row r="335" spans="1:82" s="35" customFormat="1" ht="75" customHeight="1">
      <c r="A335" s="27"/>
      <c r="B335" s="28" t="s">
        <v>438</v>
      </c>
      <c r="C335" s="29" t="str">
        <f>IFERROR(VLOOKUP(B335,'[1]1-BASE'!D$1:CB$65536,2,0),"")</f>
        <v>304T5F0</v>
      </c>
      <c r="D335" s="29" t="str">
        <f>IFERROR(VLOOKUP(B335,'[1]1-BASE'!D$1:CB$65536,3,0),"")</f>
        <v>BOMINI</v>
      </c>
      <c r="E335" s="29" t="str">
        <f>IFERROR(VLOOKUP(B335,'[1]1-BASE'!D$1:CB$65536,4,0),"")</f>
        <v>927</v>
      </c>
      <c r="F335" s="29" t="str">
        <f>IFERROR(VLOOKUP(B335,'[1]1-BASE'!D$1:CB$65536,5,0),"")</f>
        <v>BLACK MEL/GREY COLD MEL</v>
      </c>
      <c r="G335" s="27" t="str">
        <f>IFERROR(VLOOKUP(B335,'[1]1-BASE'!D$1:CB$65536,15,0),"")</f>
        <v>HIVER 2019</v>
      </c>
      <c r="H335" s="27" t="str">
        <f>IFERROR(VLOOKUP(B335,'[1]1-BASE'!D$1:CB$65536,17,0),"")</f>
        <v>BOY</v>
      </c>
      <c r="I335" s="30">
        <f>IFERROR(VLOOKUP(B335,'[1]1-BASE'!D$1:CB$65536,7,0),"")</f>
        <v>0</v>
      </c>
      <c r="J335" s="31">
        <f t="shared" si="10"/>
        <v>0</v>
      </c>
      <c r="K335" s="30">
        <f>IFERROR(VLOOKUP(B335,'[1]1-BASE'!D$1:CB$65536,8,0),"")</f>
        <v>50</v>
      </c>
      <c r="L335" s="31">
        <f t="shared" si="11"/>
        <v>25</v>
      </c>
      <c r="M335" s="29" t="str">
        <f>IFERROR(VLOOKUP(B335,'[1]1-BASE'!D$1:CB$65536,18,0),"")</f>
        <v>(vide)</v>
      </c>
      <c r="N335" s="32" t="str">
        <f>IFERROR(VLOOKUP(B335,'[1]1-BASE'!D$1:CB$65536,19,0),"")</f>
        <v>PCS</v>
      </c>
      <c r="O335" s="32">
        <f>IFERROR(VLOOKUP(B335,'[1]1-BASE'!D$1:CB$65536,20,0),"")</f>
        <v>23</v>
      </c>
      <c r="P335" s="33">
        <f>IFERROR(VLOOKUP(B335,'[1]1-BASE'!D$1:CB$65536,21,0),"")</f>
        <v>23</v>
      </c>
      <c r="Q335" s="34">
        <f>IFERROR(VLOOKUP(B335,'[1]1-BASE'!D$1:DA$65536,22,0),"")</f>
        <v>0</v>
      </c>
      <c r="R335" s="34">
        <f>IFERROR(VLOOKUP(B335,'[1]1-BASE'!D$1:DA$65536,23,0),"")</f>
        <v>0</v>
      </c>
      <c r="S335" s="34">
        <f>IFERROR(VLOOKUP(B335,'[1]1-BASE'!D$1:DA$65536,24,0),"")</f>
        <v>0</v>
      </c>
      <c r="T335" s="34">
        <f>IFERROR(VLOOKUP(B335,'[1]1-BASE'!D$1:DA$65536,25,0),"")</f>
        <v>0</v>
      </c>
      <c r="U335" s="34">
        <f>IFERROR(VLOOKUP(B335,'[1]1-BASE'!D$1:DA$65536,26,0),"")</f>
        <v>0</v>
      </c>
      <c r="V335" s="34">
        <f>IFERROR(VLOOKUP(B335,'[1]1-BASE'!D$1:DA$65536,27,0),"")</f>
        <v>0</v>
      </c>
      <c r="W335" s="34">
        <f>IFERROR(VLOOKUP(B335,'[1]1-BASE'!D$1:DA$65536,28,0),"")</f>
        <v>0</v>
      </c>
      <c r="X335" s="34">
        <f>IFERROR(VLOOKUP(B335,'[1]1-BASE'!D$1:DA$65536,29,0),"")</f>
        <v>0</v>
      </c>
      <c r="Y335" s="34">
        <f>IFERROR(VLOOKUP(B335,'[1]1-BASE'!D$1:DA$65536,30,0),"")</f>
        <v>0</v>
      </c>
      <c r="Z335" s="34">
        <f>IFERROR(VLOOKUP(B335,'[1]1-BASE'!D$1:DA$65536,31,0),"")</f>
        <v>0</v>
      </c>
      <c r="AA335" s="34">
        <f>IFERROR(VLOOKUP(B335,'[1]1-BASE'!D$1:DA$65536,32,0),"")</f>
        <v>0</v>
      </c>
      <c r="AB335" s="34">
        <f>IFERROR(VLOOKUP(B335,'[1]1-BASE'!D$1:DA$65536,33,0),"")</f>
        <v>0</v>
      </c>
      <c r="AC335" s="34">
        <f>IFERROR(VLOOKUP(B335,'[1]1-BASE'!D$1:DA$65536,34,0),"")</f>
        <v>0</v>
      </c>
      <c r="AD335" s="34">
        <f>IFERROR(VLOOKUP(B335,'[1]1-BASE'!D$1:DA$65536,35,0),"")</f>
        <v>0</v>
      </c>
      <c r="AE335" s="34">
        <f>IFERROR(VLOOKUP(B335,'[1]1-BASE'!D$1:DA$65536,36,0),"")</f>
        <v>0</v>
      </c>
      <c r="AF335" s="34">
        <f>IFERROR(VLOOKUP(B335,'[1]1-BASE'!D$1:DA$65536,37,0),"")</f>
        <v>0</v>
      </c>
      <c r="AG335" s="34">
        <f>IFERROR(VLOOKUP(B335,'[1]1-BASE'!D$1:DA$65536,38,0),"")</f>
        <v>0</v>
      </c>
      <c r="AH335" s="34">
        <f>IFERROR(VLOOKUP(B335,'[1]1-BASE'!D$1:DA$65536,39,0),"")</f>
        <v>0</v>
      </c>
      <c r="AI335" s="34">
        <f>IFERROR(VLOOKUP(B335,'[1]1-BASE'!D$1:DA$65536,40,0),"")</f>
        <v>0</v>
      </c>
      <c r="AJ335" s="34">
        <f>IFERROR(VLOOKUP(B335,'[1]1-BASE'!D$1:DA$65536,41,0),"")</f>
        <v>0</v>
      </c>
      <c r="AK335" s="34">
        <f>IFERROR(VLOOKUP(B335,'[1]1-BASE'!D$1:DA$65536,42,0),"")</f>
        <v>0</v>
      </c>
      <c r="AL335" s="34">
        <f>IFERROR(VLOOKUP(B335,'[1]1-BASE'!D$1:DA$65536,43,0),"")</f>
        <v>0</v>
      </c>
      <c r="AM335" s="34">
        <f>IFERROR(VLOOKUP(B335,'[1]1-BASE'!D$1:DA$65536,44,0),"")</f>
        <v>0</v>
      </c>
      <c r="AN335" s="34">
        <f>IFERROR(VLOOKUP(B335,'[1]1-BASE'!D$1:DA$65536,45,0),"")</f>
        <v>0</v>
      </c>
      <c r="AO335" s="34">
        <f>IFERROR(VLOOKUP(B335,'[1]1-BASE'!D$1:DA$65536,46,0),"")</f>
        <v>0</v>
      </c>
      <c r="AP335" s="34">
        <f>IFERROR(VLOOKUP(B335,'[1]1-BASE'!D$1:DA$65536,47,0),"")</f>
        <v>0</v>
      </c>
      <c r="AQ335" s="34">
        <f>IFERROR(VLOOKUP(B335,'[1]1-BASE'!D$1:DA$65536,48,0),"")</f>
        <v>0</v>
      </c>
      <c r="AR335" s="34">
        <f>IFERROR(VLOOKUP(B335,'[1]1-BASE'!D$1:DA$65536,49,0),"")</f>
        <v>0</v>
      </c>
      <c r="AS335" s="34">
        <f>IFERROR(VLOOKUP(B335,'[1]1-BASE'!D$1:DA$65536,50,0),"")</f>
        <v>0</v>
      </c>
      <c r="AT335" s="34">
        <f>IFERROR(VLOOKUP(B335,'[1]1-BASE'!D$1:DA$65536,51,0),"")</f>
        <v>0</v>
      </c>
      <c r="AU335" s="34">
        <f>IFERROR(VLOOKUP(B335,'[1]1-BASE'!D$1:DA$65536,52,0),"")</f>
        <v>0</v>
      </c>
      <c r="AV335" s="34">
        <f>IFERROR(VLOOKUP(B335,'[1]1-BASE'!D$1:DA$65536,53,0),"")</f>
        <v>0</v>
      </c>
      <c r="AW335" s="34">
        <f>IFERROR(VLOOKUP(B335,'[1]1-BASE'!D$1:DA$65536,54,0),"")</f>
        <v>0</v>
      </c>
      <c r="AX335" s="34">
        <f>IFERROR(VLOOKUP(B335,'[1]1-BASE'!D$1:DA$65536,55,0),"")</f>
        <v>0</v>
      </c>
      <c r="AY335" s="34">
        <f>IFERROR(VLOOKUP(B335,'[1]1-BASE'!D$1:DA$65536,87,0),"")</f>
        <v>0</v>
      </c>
      <c r="AZ335" s="34">
        <f>IFERROR(VLOOKUP(B335,'[1]1-BASE'!D$1:DA$65536,86,0),"")</f>
        <v>0</v>
      </c>
      <c r="BA335" s="34">
        <f>IFERROR(VLOOKUP(B335,'[1]1-BASE'!D$1:DA$65536,76,0),"")</f>
        <v>0</v>
      </c>
      <c r="BB335" s="34">
        <f>IFERROR(VLOOKUP(B335,'[1]1-BASE'!D$1:DA$65536,77,0),"")</f>
        <v>0</v>
      </c>
      <c r="BC335" s="34">
        <f>IFERROR(VLOOKUP(B335,'[1]1-BASE'!D$1:DA$65536,78,0),"")</f>
        <v>0</v>
      </c>
      <c r="BD335" s="34">
        <f>IFERROR(VLOOKUP(B335,'[1]1-BASE'!D$1:DA$65536,79,0),"")</f>
        <v>0</v>
      </c>
      <c r="BE335" s="34">
        <f>IFERROR(VLOOKUP(B335,'[1]1-BASE'!D$1:DA$65536,80,0),"")</f>
        <v>0</v>
      </c>
      <c r="BF335" s="34">
        <f>IFERROR(VLOOKUP(B335,'[1]1-BASE'!D$1:DA$65536,83,0),"")</f>
        <v>0</v>
      </c>
      <c r="BG335" s="34">
        <f>IFERROR(VLOOKUP(B335,'[1]1-BASE'!D$1:DA$65536,84,0),"")</f>
        <v>0</v>
      </c>
      <c r="BH335" s="34">
        <f>IFERROR(VLOOKUP(B335,'[1]1-BASE'!D$1:DA$65536,81,0),"")</f>
        <v>0</v>
      </c>
      <c r="BI335" s="34">
        <f>IFERROR(VLOOKUP(B335,'[1]1-BASE'!D$1:DA$65536,85,0),"")</f>
        <v>0</v>
      </c>
      <c r="BJ335" s="34">
        <f>IFERROR(VLOOKUP(B335,'[1]1-BASE'!D$1:DA$65536,56,0),"")</f>
        <v>11</v>
      </c>
      <c r="BK335" s="34">
        <f>IFERROR(VLOOKUP(B335,'[1]1-BASE'!D$1:DA$65536,58,0),"")</f>
        <v>12</v>
      </c>
      <c r="BL335" s="34">
        <f>IFERROR(VLOOKUP(B335,'[1]1-BASE'!D$1:DA$65536,59,0),"")</f>
        <v>0</v>
      </c>
      <c r="BM335" s="34">
        <f>IFERROR(VLOOKUP(B335,'[1]1-BASE'!D$1:DA$65536,61,0),"")</f>
        <v>0</v>
      </c>
      <c r="BN335" s="34">
        <f>IFERROR(VLOOKUP(B335,'[1]1-BASE'!D$1:DA$65536,63,0),"")</f>
        <v>0</v>
      </c>
      <c r="BO335" s="34">
        <f>IFERROR(VLOOKUP(B335,'[1]1-BASE'!D$1:DA$65536,65,0),"")</f>
        <v>0</v>
      </c>
      <c r="BP335" s="34">
        <f>IFERROR(VLOOKUP(B335,'[1]1-BASE'!D$1:DA$65536,57,0),"")</f>
        <v>0</v>
      </c>
      <c r="BQ335" s="34">
        <f>IFERROR(VLOOKUP(B335,'[1]1-BASE'!D$1:DA$65536,60,0),"")</f>
        <v>0</v>
      </c>
      <c r="BR335" s="34">
        <f>IFERROR(VLOOKUP(B335,'[1]1-BASE'!D$1:DA$65536,62,0),"")</f>
        <v>0</v>
      </c>
      <c r="BS335" s="34">
        <f>IFERROR(VLOOKUP(B335,'[1]1-BASE'!D$1:DA$65536,64,0),"")</f>
        <v>0</v>
      </c>
      <c r="BT335" s="34">
        <f>IFERROR(VLOOKUP(B335,'[1]1-BASE'!D$1:DA$65536,66,0),"")</f>
        <v>0</v>
      </c>
      <c r="BU335" s="34">
        <f>IFERROR(VLOOKUP(B335,'[1]1-BASE'!D$1:DA$65536,67,0),"")</f>
        <v>0</v>
      </c>
      <c r="BV335" s="34">
        <f>IFERROR(VLOOKUP(B335,'[1]1-BASE'!D$1:DA$65536,68,0),"")</f>
        <v>0</v>
      </c>
      <c r="BW335" s="34">
        <f>IFERROR(VLOOKUP(B335,'[1]1-BASE'!D$1:DA$65536,69,0),"")</f>
        <v>0</v>
      </c>
      <c r="BX335" s="34">
        <f>IFERROR(VLOOKUP(B335,'[1]1-BASE'!D$1:DA$65536,70,0),"")</f>
        <v>0</v>
      </c>
      <c r="BY335" s="34">
        <f>IFERROR(VLOOKUP(B335,'[1]1-BASE'!D$1:DA$65536,71,0),"")</f>
        <v>0</v>
      </c>
      <c r="BZ335" s="34">
        <f>IFERROR(VLOOKUP(B335,'[1]1-BASE'!D$1:DA$65536,72,0),"")</f>
        <v>0</v>
      </c>
      <c r="CA335" s="34">
        <f>IFERROR(VLOOKUP(B335,'[1]1-BASE'!D$1:DA$65536,73,0),"")</f>
        <v>0</v>
      </c>
      <c r="CB335" s="34">
        <f>IFERROR(VLOOKUP(B335,'[1]1-BASE'!D$1:DA$65536,74,0),"")</f>
        <v>0</v>
      </c>
      <c r="CC335" s="34">
        <f>IFERROR(VLOOKUP(B335,'[1]1-BASE'!D$1:DA$65536,75,0),"")</f>
        <v>0</v>
      </c>
      <c r="CD335" s="34">
        <f>IFERROR(VLOOKUP(B335,'[1]1-BASE'!D$1:DA$65536,82,0),"")</f>
        <v>0</v>
      </c>
    </row>
    <row r="336" spans="1:82" s="35" customFormat="1" ht="75" customHeight="1">
      <c r="A336" s="27"/>
      <c r="B336" s="28" t="s">
        <v>439</v>
      </c>
      <c r="C336" s="29" t="str">
        <f>IFERROR(VLOOKUP(B336,'[1]1-BASE'!D$1:CB$65536,2,0),"")</f>
        <v>304T5G0</v>
      </c>
      <c r="D336" s="29" t="str">
        <f>IFERROR(VLOOKUP(B336,'[1]1-BASE'!D$1:CB$65536,3,0),"")</f>
        <v>BATISTO</v>
      </c>
      <c r="E336" s="29" t="str">
        <f>IFERROR(VLOOKUP(B336,'[1]1-BASE'!D$1:CB$65536,4,0),"")</f>
        <v>928</v>
      </c>
      <c r="F336" s="29" t="str">
        <f>IFERROR(VLOOKUP(B336,'[1]1-BASE'!D$1:CB$65536,5,0),"")</f>
        <v>BLUE NAVY/DETAILS</v>
      </c>
      <c r="G336" s="27" t="str">
        <f>IFERROR(VLOOKUP(B336,'[1]1-BASE'!D$1:CB$65536,15,0),"")</f>
        <v>HIVER 2019</v>
      </c>
      <c r="H336" s="27" t="str">
        <f>IFERROR(VLOOKUP(B336,'[1]1-BASE'!D$1:CB$65536,17,0),"")</f>
        <v>BOY</v>
      </c>
      <c r="I336" s="30">
        <f>IFERROR(VLOOKUP(B336,'[1]1-BASE'!D$1:CB$65536,7,0),"")</f>
        <v>40</v>
      </c>
      <c r="J336" s="31">
        <f t="shared" si="10"/>
        <v>20</v>
      </c>
      <c r="K336" s="30">
        <f>IFERROR(VLOOKUP(B336,'[1]1-BASE'!D$1:CB$65536,8,0),"")</f>
        <v>0</v>
      </c>
      <c r="L336" s="31">
        <f t="shared" si="11"/>
        <v>0</v>
      </c>
      <c r="M336" s="29" t="str">
        <f>IFERROR(VLOOKUP(B336,'[1]1-BASE'!D$1:CB$65536,18,0),"")</f>
        <v>10Y-2|12Y-1|14Y-1|4Y-1|6Y-1|8Y-2</v>
      </c>
      <c r="N336" s="32" t="str">
        <f>IFERROR(VLOOKUP(B336,'[1]1-BASE'!D$1:CB$65536,19,0),"")</f>
        <v>C8K</v>
      </c>
      <c r="O336" s="32">
        <f>IFERROR(VLOOKUP(B336,'[1]1-BASE'!D$1:CB$65536,20,0),"")</f>
        <v>72</v>
      </c>
      <c r="P336" s="33">
        <f>IFERROR(VLOOKUP(B336,'[1]1-BASE'!D$1:CB$65536,21,0),"")</f>
        <v>9</v>
      </c>
      <c r="Q336" s="34">
        <f>IFERROR(VLOOKUP(B336,'[1]1-BASE'!D$1:DA$65536,22,0),"")</f>
        <v>0</v>
      </c>
      <c r="R336" s="34">
        <f>IFERROR(VLOOKUP(B336,'[1]1-BASE'!D$1:DA$65536,23,0),"")</f>
        <v>0</v>
      </c>
      <c r="S336" s="34">
        <f>IFERROR(VLOOKUP(B336,'[1]1-BASE'!D$1:DA$65536,24,0),"")</f>
        <v>0</v>
      </c>
      <c r="T336" s="34">
        <f>IFERROR(VLOOKUP(B336,'[1]1-BASE'!D$1:DA$65536,25,0),"")</f>
        <v>0</v>
      </c>
      <c r="U336" s="34">
        <f>IFERROR(VLOOKUP(B336,'[1]1-BASE'!D$1:DA$65536,26,0),"")</f>
        <v>0</v>
      </c>
      <c r="V336" s="34">
        <f>IFERROR(VLOOKUP(B336,'[1]1-BASE'!D$1:DA$65536,27,0),"")</f>
        <v>0</v>
      </c>
      <c r="W336" s="34">
        <f>IFERROR(VLOOKUP(B336,'[1]1-BASE'!D$1:DA$65536,28,0),"")</f>
        <v>0</v>
      </c>
      <c r="X336" s="34">
        <f>IFERROR(VLOOKUP(B336,'[1]1-BASE'!D$1:DA$65536,29,0),"")</f>
        <v>0</v>
      </c>
      <c r="Y336" s="34">
        <f>IFERROR(VLOOKUP(B336,'[1]1-BASE'!D$1:DA$65536,30,0),"")</f>
        <v>0</v>
      </c>
      <c r="Z336" s="34">
        <f>IFERROR(VLOOKUP(B336,'[1]1-BASE'!D$1:DA$65536,31,0),"")</f>
        <v>0</v>
      </c>
      <c r="AA336" s="34">
        <f>IFERROR(VLOOKUP(B336,'[1]1-BASE'!D$1:DA$65536,32,0),"")</f>
        <v>0</v>
      </c>
      <c r="AB336" s="34">
        <f>IFERROR(VLOOKUP(B336,'[1]1-BASE'!D$1:DA$65536,33,0),"")</f>
        <v>0</v>
      </c>
      <c r="AC336" s="34">
        <f>IFERROR(VLOOKUP(B336,'[1]1-BASE'!D$1:DA$65536,34,0),"")</f>
        <v>0</v>
      </c>
      <c r="AD336" s="34">
        <f>IFERROR(VLOOKUP(B336,'[1]1-BASE'!D$1:DA$65536,35,0),"")</f>
        <v>0</v>
      </c>
      <c r="AE336" s="34">
        <f>IFERROR(VLOOKUP(B336,'[1]1-BASE'!D$1:DA$65536,36,0),"")</f>
        <v>0</v>
      </c>
      <c r="AF336" s="34">
        <f>IFERROR(VLOOKUP(B336,'[1]1-BASE'!D$1:DA$65536,37,0),"")</f>
        <v>0</v>
      </c>
      <c r="AG336" s="34">
        <f>IFERROR(VLOOKUP(B336,'[1]1-BASE'!D$1:DA$65536,38,0),"")</f>
        <v>0</v>
      </c>
      <c r="AH336" s="34">
        <f>IFERROR(VLOOKUP(B336,'[1]1-BASE'!D$1:DA$65536,39,0),"")</f>
        <v>0</v>
      </c>
      <c r="AI336" s="34">
        <f>IFERROR(VLOOKUP(B336,'[1]1-BASE'!D$1:DA$65536,40,0),"")</f>
        <v>0</v>
      </c>
      <c r="AJ336" s="34">
        <f>IFERROR(VLOOKUP(B336,'[1]1-BASE'!D$1:DA$65536,41,0),"")</f>
        <v>0</v>
      </c>
      <c r="AK336" s="34">
        <f>IFERROR(VLOOKUP(B336,'[1]1-BASE'!D$1:DA$65536,42,0),"")</f>
        <v>0</v>
      </c>
      <c r="AL336" s="34">
        <f>IFERROR(VLOOKUP(B336,'[1]1-BASE'!D$1:DA$65536,43,0),"")</f>
        <v>0</v>
      </c>
      <c r="AM336" s="34">
        <f>IFERROR(VLOOKUP(B336,'[1]1-BASE'!D$1:DA$65536,44,0),"")</f>
        <v>0</v>
      </c>
      <c r="AN336" s="34">
        <f>IFERROR(VLOOKUP(B336,'[1]1-BASE'!D$1:DA$65536,45,0),"")</f>
        <v>0</v>
      </c>
      <c r="AO336" s="34">
        <f>IFERROR(VLOOKUP(B336,'[1]1-BASE'!D$1:DA$65536,46,0),"")</f>
        <v>0</v>
      </c>
      <c r="AP336" s="34">
        <f>IFERROR(VLOOKUP(B336,'[1]1-BASE'!D$1:DA$65536,47,0),"")</f>
        <v>0</v>
      </c>
      <c r="AQ336" s="34">
        <f>IFERROR(VLOOKUP(B336,'[1]1-BASE'!D$1:DA$65536,48,0),"")</f>
        <v>0</v>
      </c>
      <c r="AR336" s="34">
        <f>IFERROR(VLOOKUP(B336,'[1]1-BASE'!D$1:DA$65536,49,0),"")</f>
        <v>0</v>
      </c>
      <c r="AS336" s="34">
        <f>IFERROR(VLOOKUP(B336,'[1]1-BASE'!D$1:DA$65536,50,0),"")</f>
        <v>0</v>
      </c>
      <c r="AT336" s="34">
        <f>IFERROR(VLOOKUP(B336,'[1]1-BASE'!D$1:DA$65536,51,0),"")</f>
        <v>0</v>
      </c>
      <c r="AU336" s="34">
        <f>IFERROR(VLOOKUP(B336,'[1]1-BASE'!D$1:DA$65536,52,0),"")</f>
        <v>0</v>
      </c>
      <c r="AV336" s="34">
        <f>IFERROR(VLOOKUP(B336,'[1]1-BASE'!D$1:DA$65536,53,0),"")</f>
        <v>0</v>
      </c>
      <c r="AW336" s="34">
        <f>IFERROR(VLOOKUP(B336,'[1]1-BASE'!D$1:DA$65536,54,0),"")</f>
        <v>0</v>
      </c>
      <c r="AX336" s="34">
        <f>IFERROR(VLOOKUP(B336,'[1]1-BASE'!D$1:DA$65536,55,0),"")</f>
        <v>0</v>
      </c>
      <c r="AY336" s="34">
        <f>IFERROR(VLOOKUP(B336,'[1]1-BASE'!D$1:DA$65536,87,0),"")</f>
        <v>0</v>
      </c>
      <c r="AZ336" s="34">
        <f>IFERROR(VLOOKUP(B336,'[1]1-BASE'!D$1:DA$65536,86,0),"")</f>
        <v>0</v>
      </c>
      <c r="BA336" s="34">
        <f>IFERROR(VLOOKUP(B336,'[1]1-BASE'!D$1:DA$65536,76,0),"")</f>
        <v>0</v>
      </c>
      <c r="BB336" s="34">
        <f>IFERROR(VLOOKUP(B336,'[1]1-BASE'!D$1:DA$65536,77,0),"")</f>
        <v>0</v>
      </c>
      <c r="BC336" s="34">
        <f>IFERROR(VLOOKUP(B336,'[1]1-BASE'!D$1:DA$65536,78,0),"")</f>
        <v>0</v>
      </c>
      <c r="BD336" s="34">
        <f>IFERROR(VLOOKUP(B336,'[1]1-BASE'!D$1:DA$65536,79,0),"")</f>
        <v>0</v>
      </c>
      <c r="BE336" s="34">
        <f>IFERROR(VLOOKUP(B336,'[1]1-BASE'!D$1:DA$65536,80,0),"")</f>
        <v>0</v>
      </c>
      <c r="BF336" s="34">
        <f>IFERROR(VLOOKUP(B336,'[1]1-BASE'!D$1:DA$65536,83,0),"")</f>
        <v>0</v>
      </c>
      <c r="BG336" s="34">
        <f>IFERROR(VLOOKUP(B336,'[1]1-BASE'!D$1:DA$65536,84,0),"")</f>
        <v>0</v>
      </c>
      <c r="BH336" s="34">
        <f>IFERROR(VLOOKUP(B336,'[1]1-BASE'!D$1:DA$65536,81,0),"")</f>
        <v>0</v>
      </c>
      <c r="BI336" s="34">
        <f>IFERROR(VLOOKUP(B336,'[1]1-BASE'!D$1:DA$65536,85,0),"")</f>
        <v>0</v>
      </c>
      <c r="BJ336" s="34">
        <f>IFERROR(VLOOKUP(B336,'[1]1-BASE'!D$1:DA$65536,56,0),"")</f>
        <v>0</v>
      </c>
      <c r="BK336" s="34">
        <f>IFERROR(VLOOKUP(B336,'[1]1-BASE'!D$1:DA$65536,58,0),"")</f>
        <v>0</v>
      </c>
      <c r="BL336" s="34">
        <f>IFERROR(VLOOKUP(B336,'[1]1-BASE'!D$1:DA$65536,59,0),"")</f>
        <v>0</v>
      </c>
      <c r="BM336" s="34">
        <f>IFERROR(VLOOKUP(B336,'[1]1-BASE'!D$1:DA$65536,61,0),"")</f>
        <v>0</v>
      </c>
      <c r="BN336" s="34">
        <f>IFERROR(VLOOKUP(B336,'[1]1-BASE'!D$1:DA$65536,63,0),"")</f>
        <v>0</v>
      </c>
      <c r="BO336" s="34">
        <f>IFERROR(VLOOKUP(B336,'[1]1-BASE'!D$1:DA$65536,65,0),"")</f>
        <v>0</v>
      </c>
      <c r="BP336" s="34">
        <f>IFERROR(VLOOKUP(B336,'[1]1-BASE'!D$1:DA$65536,57,0),"")</f>
        <v>0</v>
      </c>
      <c r="BQ336" s="34">
        <f>IFERROR(VLOOKUP(B336,'[1]1-BASE'!D$1:DA$65536,60,0),"")</f>
        <v>0</v>
      </c>
      <c r="BR336" s="34">
        <f>IFERROR(VLOOKUP(B336,'[1]1-BASE'!D$1:DA$65536,62,0),"")</f>
        <v>0</v>
      </c>
      <c r="BS336" s="34">
        <f>IFERROR(VLOOKUP(B336,'[1]1-BASE'!D$1:DA$65536,64,0),"")</f>
        <v>0</v>
      </c>
      <c r="BT336" s="34">
        <f>IFERROR(VLOOKUP(B336,'[1]1-BASE'!D$1:DA$65536,66,0),"")</f>
        <v>0</v>
      </c>
      <c r="BU336" s="34">
        <f>IFERROR(VLOOKUP(B336,'[1]1-BASE'!D$1:DA$65536,67,0),"")</f>
        <v>0</v>
      </c>
      <c r="BV336" s="34">
        <f>IFERROR(VLOOKUP(B336,'[1]1-BASE'!D$1:DA$65536,68,0),"")</f>
        <v>0</v>
      </c>
      <c r="BW336" s="34">
        <f>IFERROR(VLOOKUP(B336,'[1]1-BASE'!D$1:DA$65536,69,0),"")</f>
        <v>0</v>
      </c>
      <c r="BX336" s="34">
        <f>IFERROR(VLOOKUP(B336,'[1]1-BASE'!D$1:DA$65536,70,0),"")</f>
        <v>0</v>
      </c>
      <c r="BY336" s="34">
        <f>IFERROR(VLOOKUP(B336,'[1]1-BASE'!D$1:DA$65536,71,0),"")</f>
        <v>0</v>
      </c>
      <c r="BZ336" s="34">
        <f>IFERROR(VLOOKUP(B336,'[1]1-BASE'!D$1:DA$65536,72,0),"")</f>
        <v>0</v>
      </c>
      <c r="CA336" s="34">
        <f>IFERROR(VLOOKUP(B336,'[1]1-BASE'!D$1:DA$65536,73,0),"")</f>
        <v>0</v>
      </c>
      <c r="CB336" s="34">
        <f>IFERROR(VLOOKUP(B336,'[1]1-BASE'!D$1:DA$65536,74,0),"")</f>
        <v>0</v>
      </c>
      <c r="CC336" s="34">
        <f>IFERROR(VLOOKUP(B336,'[1]1-BASE'!D$1:DA$65536,75,0),"")</f>
        <v>0</v>
      </c>
      <c r="CD336" s="34">
        <f>IFERROR(VLOOKUP(B336,'[1]1-BASE'!D$1:DA$65536,82,0),"")</f>
        <v>9</v>
      </c>
    </row>
    <row r="337" spans="1:82" s="35" customFormat="1" ht="75" customHeight="1">
      <c r="A337" s="27"/>
      <c r="B337" s="28" t="s">
        <v>440</v>
      </c>
      <c r="C337" s="29" t="str">
        <f>IFERROR(VLOOKUP(B337,'[1]1-BASE'!D$1:CB$65536,2,0),"")</f>
        <v>304T5G0</v>
      </c>
      <c r="D337" s="29" t="str">
        <f>IFERROR(VLOOKUP(B337,'[1]1-BASE'!D$1:CB$65536,3,0),"")</f>
        <v>BATISTO</v>
      </c>
      <c r="E337" s="29" t="str">
        <f>IFERROR(VLOOKUP(B337,'[1]1-BASE'!D$1:CB$65536,4,0),"")</f>
        <v>929</v>
      </c>
      <c r="F337" s="29" t="str">
        <f>IFERROR(VLOOKUP(B337,'[1]1-BASE'!D$1:CB$65536,5,0),"")</f>
        <v>BLACK/DETAILS</v>
      </c>
      <c r="G337" s="27" t="str">
        <f>IFERROR(VLOOKUP(B337,'[1]1-BASE'!D$1:CB$65536,15,0),"")</f>
        <v>HIVER 2019</v>
      </c>
      <c r="H337" s="27" t="str">
        <f>IFERROR(VLOOKUP(B337,'[1]1-BASE'!D$1:CB$65536,17,0),"")</f>
        <v>BOY</v>
      </c>
      <c r="I337" s="30">
        <f>IFERROR(VLOOKUP(B337,'[1]1-BASE'!D$1:CB$65536,7,0),"")</f>
        <v>40</v>
      </c>
      <c r="J337" s="31">
        <f t="shared" si="10"/>
        <v>20</v>
      </c>
      <c r="K337" s="30">
        <f>IFERROR(VLOOKUP(B337,'[1]1-BASE'!D$1:CB$65536,8,0),"")</f>
        <v>0</v>
      </c>
      <c r="L337" s="31">
        <f t="shared" si="11"/>
        <v>0</v>
      </c>
      <c r="M337" s="29" t="str">
        <f>IFERROR(VLOOKUP(B337,'[1]1-BASE'!D$1:CB$65536,18,0),"")</f>
        <v>10Y-2|12Y-1|14Y-1|4Y-1|6Y-1|8Y-2</v>
      </c>
      <c r="N337" s="32" t="str">
        <f>IFERROR(VLOOKUP(B337,'[1]1-BASE'!D$1:CB$65536,19,0),"")</f>
        <v>C8K</v>
      </c>
      <c r="O337" s="32">
        <f>IFERROR(VLOOKUP(B337,'[1]1-BASE'!D$1:CB$65536,20,0),"")</f>
        <v>80</v>
      </c>
      <c r="P337" s="33">
        <f>IFERROR(VLOOKUP(B337,'[1]1-BASE'!D$1:CB$65536,21,0),"")</f>
        <v>10</v>
      </c>
      <c r="Q337" s="34">
        <f>IFERROR(VLOOKUP(B337,'[1]1-BASE'!D$1:DA$65536,22,0),"")</f>
        <v>0</v>
      </c>
      <c r="R337" s="34">
        <f>IFERROR(VLOOKUP(B337,'[1]1-BASE'!D$1:DA$65536,23,0),"")</f>
        <v>0</v>
      </c>
      <c r="S337" s="34">
        <f>IFERROR(VLOOKUP(B337,'[1]1-BASE'!D$1:DA$65536,24,0),"")</f>
        <v>0</v>
      </c>
      <c r="T337" s="34">
        <f>IFERROR(VLOOKUP(B337,'[1]1-BASE'!D$1:DA$65536,25,0),"")</f>
        <v>0</v>
      </c>
      <c r="U337" s="34">
        <f>IFERROR(VLOOKUP(B337,'[1]1-BASE'!D$1:DA$65536,26,0),"")</f>
        <v>0</v>
      </c>
      <c r="V337" s="34">
        <f>IFERROR(VLOOKUP(B337,'[1]1-BASE'!D$1:DA$65536,27,0),"")</f>
        <v>0</v>
      </c>
      <c r="W337" s="34">
        <f>IFERROR(VLOOKUP(B337,'[1]1-BASE'!D$1:DA$65536,28,0),"")</f>
        <v>0</v>
      </c>
      <c r="X337" s="34">
        <f>IFERROR(VLOOKUP(B337,'[1]1-BASE'!D$1:DA$65536,29,0),"")</f>
        <v>0</v>
      </c>
      <c r="Y337" s="34">
        <f>IFERROR(VLOOKUP(B337,'[1]1-BASE'!D$1:DA$65536,30,0),"")</f>
        <v>0</v>
      </c>
      <c r="Z337" s="34">
        <f>IFERROR(VLOOKUP(B337,'[1]1-BASE'!D$1:DA$65536,31,0),"")</f>
        <v>0</v>
      </c>
      <c r="AA337" s="34">
        <f>IFERROR(VLOOKUP(B337,'[1]1-BASE'!D$1:DA$65536,32,0),"")</f>
        <v>0</v>
      </c>
      <c r="AB337" s="34">
        <f>IFERROR(VLOOKUP(B337,'[1]1-BASE'!D$1:DA$65536,33,0),"")</f>
        <v>0</v>
      </c>
      <c r="AC337" s="34">
        <f>IFERROR(VLOOKUP(B337,'[1]1-BASE'!D$1:DA$65536,34,0),"")</f>
        <v>0</v>
      </c>
      <c r="AD337" s="34">
        <f>IFERROR(VLOOKUP(B337,'[1]1-BASE'!D$1:DA$65536,35,0),"")</f>
        <v>0</v>
      </c>
      <c r="AE337" s="34">
        <f>IFERROR(VLOOKUP(B337,'[1]1-BASE'!D$1:DA$65536,36,0),"")</f>
        <v>0</v>
      </c>
      <c r="AF337" s="34">
        <f>IFERROR(VLOOKUP(B337,'[1]1-BASE'!D$1:DA$65536,37,0),"")</f>
        <v>0</v>
      </c>
      <c r="AG337" s="34">
        <f>IFERROR(VLOOKUP(B337,'[1]1-BASE'!D$1:DA$65536,38,0),"")</f>
        <v>0</v>
      </c>
      <c r="AH337" s="34">
        <f>IFERROR(VLOOKUP(B337,'[1]1-BASE'!D$1:DA$65536,39,0),"")</f>
        <v>0</v>
      </c>
      <c r="AI337" s="34">
        <f>IFERROR(VLOOKUP(B337,'[1]1-BASE'!D$1:DA$65536,40,0),"")</f>
        <v>0</v>
      </c>
      <c r="AJ337" s="34">
        <f>IFERROR(VLOOKUP(B337,'[1]1-BASE'!D$1:DA$65536,41,0),"")</f>
        <v>0</v>
      </c>
      <c r="AK337" s="34">
        <f>IFERROR(VLOOKUP(B337,'[1]1-BASE'!D$1:DA$65536,42,0),"")</f>
        <v>0</v>
      </c>
      <c r="AL337" s="34">
        <f>IFERROR(VLOOKUP(B337,'[1]1-BASE'!D$1:DA$65536,43,0),"")</f>
        <v>0</v>
      </c>
      <c r="AM337" s="34">
        <f>IFERROR(VLOOKUP(B337,'[1]1-BASE'!D$1:DA$65536,44,0),"")</f>
        <v>0</v>
      </c>
      <c r="AN337" s="34">
        <f>IFERROR(VLOOKUP(B337,'[1]1-BASE'!D$1:DA$65536,45,0),"")</f>
        <v>0</v>
      </c>
      <c r="AO337" s="34">
        <f>IFERROR(VLOOKUP(B337,'[1]1-BASE'!D$1:DA$65536,46,0),"")</f>
        <v>0</v>
      </c>
      <c r="AP337" s="34">
        <f>IFERROR(VLOOKUP(B337,'[1]1-BASE'!D$1:DA$65536,47,0),"")</f>
        <v>0</v>
      </c>
      <c r="AQ337" s="34">
        <f>IFERROR(VLOOKUP(B337,'[1]1-BASE'!D$1:DA$65536,48,0),"")</f>
        <v>0</v>
      </c>
      <c r="AR337" s="34">
        <f>IFERROR(VLOOKUP(B337,'[1]1-BASE'!D$1:DA$65536,49,0),"")</f>
        <v>0</v>
      </c>
      <c r="AS337" s="34">
        <f>IFERROR(VLOOKUP(B337,'[1]1-BASE'!D$1:DA$65536,50,0),"")</f>
        <v>0</v>
      </c>
      <c r="AT337" s="34">
        <f>IFERROR(VLOOKUP(B337,'[1]1-BASE'!D$1:DA$65536,51,0),"")</f>
        <v>0</v>
      </c>
      <c r="AU337" s="34">
        <f>IFERROR(VLOOKUP(B337,'[1]1-BASE'!D$1:DA$65536,52,0),"")</f>
        <v>0</v>
      </c>
      <c r="AV337" s="34">
        <f>IFERROR(VLOOKUP(B337,'[1]1-BASE'!D$1:DA$65536,53,0),"")</f>
        <v>0</v>
      </c>
      <c r="AW337" s="34">
        <f>IFERROR(VLOOKUP(B337,'[1]1-BASE'!D$1:DA$65536,54,0),"")</f>
        <v>0</v>
      </c>
      <c r="AX337" s="34">
        <f>IFERROR(VLOOKUP(B337,'[1]1-BASE'!D$1:DA$65536,55,0),"")</f>
        <v>0</v>
      </c>
      <c r="AY337" s="34">
        <f>IFERROR(VLOOKUP(B337,'[1]1-BASE'!D$1:DA$65536,87,0),"")</f>
        <v>0</v>
      </c>
      <c r="AZ337" s="34">
        <f>IFERROR(VLOOKUP(B337,'[1]1-BASE'!D$1:DA$65536,86,0),"")</f>
        <v>0</v>
      </c>
      <c r="BA337" s="34">
        <f>IFERROR(VLOOKUP(B337,'[1]1-BASE'!D$1:DA$65536,76,0),"")</f>
        <v>0</v>
      </c>
      <c r="BB337" s="34">
        <f>IFERROR(VLOOKUP(B337,'[1]1-BASE'!D$1:DA$65536,77,0),"")</f>
        <v>0</v>
      </c>
      <c r="BC337" s="34">
        <f>IFERROR(VLOOKUP(B337,'[1]1-BASE'!D$1:DA$65536,78,0),"")</f>
        <v>0</v>
      </c>
      <c r="BD337" s="34">
        <f>IFERROR(VLOOKUP(B337,'[1]1-BASE'!D$1:DA$65536,79,0),"")</f>
        <v>0</v>
      </c>
      <c r="BE337" s="34">
        <f>IFERROR(VLOOKUP(B337,'[1]1-BASE'!D$1:DA$65536,80,0),"")</f>
        <v>0</v>
      </c>
      <c r="BF337" s="34">
        <f>IFERROR(VLOOKUP(B337,'[1]1-BASE'!D$1:DA$65536,83,0),"")</f>
        <v>0</v>
      </c>
      <c r="BG337" s="34">
        <f>IFERROR(VLOOKUP(B337,'[1]1-BASE'!D$1:DA$65536,84,0),"")</f>
        <v>0</v>
      </c>
      <c r="BH337" s="34">
        <f>IFERROR(VLOOKUP(B337,'[1]1-BASE'!D$1:DA$65536,81,0),"")</f>
        <v>0</v>
      </c>
      <c r="BI337" s="34">
        <f>IFERROR(VLOOKUP(B337,'[1]1-BASE'!D$1:DA$65536,85,0),"")</f>
        <v>0</v>
      </c>
      <c r="BJ337" s="34">
        <f>IFERROR(VLOOKUP(B337,'[1]1-BASE'!D$1:DA$65536,56,0),"")</f>
        <v>0</v>
      </c>
      <c r="BK337" s="34">
        <f>IFERROR(VLOOKUP(B337,'[1]1-BASE'!D$1:DA$65536,58,0),"")</f>
        <v>0</v>
      </c>
      <c r="BL337" s="34">
        <f>IFERROR(VLOOKUP(B337,'[1]1-BASE'!D$1:DA$65536,59,0),"")</f>
        <v>0</v>
      </c>
      <c r="BM337" s="34">
        <f>IFERROR(VLOOKUP(B337,'[1]1-BASE'!D$1:DA$65536,61,0),"")</f>
        <v>0</v>
      </c>
      <c r="BN337" s="34">
        <f>IFERROR(VLOOKUP(B337,'[1]1-BASE'!D$1:DA$65536,63,0),"")</f>
        <v>0</v>
      </c>
      <c r="BO337" s="34">
        <f>IFERROR(VLOOKUP(B337,'[1]1-BASE'!D$1:DA$65536,65,0),"")</f>
        <v>0</v>
      </c>
      <c r="BP337" s="34">
        <f>IFERROR(VLOOKUP(B337,'[1]1-BASE'!D$1:DA$65536,57,0),"")</f>
        <v>0</v>
      </c>
      <c r="BQ337" s="34">
        <f>IFERROR(VLOOKUP(B337,'[1]1-BASE'!D$1:DA$65536,60,0),"")</f>
        <v>0</v>
      </c>
      <c r="BR337" s="34">
        <f>IFERROR(VLOOKUP(B337,'[1]1-BASE'!D$1:DA$65536,62,0),"")</f>
        <v>0</v>
      </c>
      <c r="BS337" s="34">
        <f>IFERROR(VLOOKUP(B337,'[1]1-BASE'!D$1:DA$65536,64,0),"")</f>
        <v>0</v>
      </c>
      <c r="BT337" s="34">
        <f>IFERROR(VLOOKUP(B337,'[1]1-BASE'!D$1:DA$65536,66,0),"")</f>
        <v>0</v>
      </c>
      <c r="BU337" s="34">
        <f>IFERROR(VLOOKUP(B337,'[1]1-BASE'!D$1:DA$65536,67,0),"")</f>
        <v>0</v>
      </c>
      <c r="BV337" s="34">
        <f>IFERROR(VLOOKUP(B337,'[1]1-BASE'!D$1:DA$65536,68,0),"")</f>
        <v>0</v>
      </c>
      <c r="BW337" s="34">
        <f>IFERROR(VLOOKUP(B337,'[1]1-BASE'!D$1:DA$65536,69,0),"")</f>
        <v>0</v>
      </c>
      <c r="BX337" s="34">
        <f>IFERROR(VLOOKUP(B337,'[1]1-BASE'!D$1:DA$65536,70,0),"")</f>
        <v>0</v>
      </c>
      <c r="BY337" s="34">
        <f>IFERROR(VLOOKUP(B337,'[1]1-BASE'!D$1:DA$65536,71,0),"")</f>
        <v>0</v>
      </c>
      <c r="BZ337" s="34">
        <f>IFERROR(VLOOKUP(B337,'[1]1-BASE'!D$1:DA$65536,72,0),"")</f>
        <v>0</v>
      </c>
      <c r="CA337" s="34">
        <f>IFERROR(VLOOKUP(B337,'[1]1-BASE'!D$1:DA$65536,73,0),"")</f>
        <v>0</v>
      </c>
      <c r="CB337" s="34">
        <f>IFERROR(VLOOKUP(B337,'[1]1-BASE'!D$1:DA$65536,74,0),"")</f>
        <v>0</v>
      </c>
      <c r="CC337" s="34">
        <f>IFERROR(VLOOKUP(B337,'[1]1-BASE'!D$1:DA$65536,75,0),"")</f>
        <v>0</v>
      </c>
      <c r="CD337" s="34">
        <f>IFERROR(VLOOKUP(B337,'[1]1-BASE'!D$1:DA$65536,82,0),"")</f>
        <v>10</v>
      </c>
    </row>
    <row r="338" spans="1:82" s="35" customFormat="1" ht="75" customHeight="1">
      <c r="A338" s="27"/>
      <c r="B338" s="28" t="s">
        <v>441</v>
      </c>
      <c r="C338" s="29" t="str">
        <f>IFERROR(VLOOKUP(B338,'[1]1-BASE'!D$1:CB$65536,2,0),"")</f>
        <v>304T5G0</v>
      </c>
      <c r="D338" s="29" t="str">
        <f>IFERROR(VLOOKUP(B338,'[1]1-BASE'!D$1:CB$65536,3,0),"")</f>
        <v>BATISTO</v>
      </c>
      <c r="E338" s="29" t="str">
        <f>IFERROR(VLOOKUP(B338,'[1]1-BASE'!D$1:CB$65536,4,0),"")</f>
        <v>929</v>
      </c>
      <c r="F338" s="29" t="str">
        <f>IFERROR(VLOOKUP(B338,'[1]1-BASE'!D$1:CB$65536,5,0),"")</f>
        <v>BLACK/DETAILS</v>
      </c>
      <c r="G338" s="27" t="str">
        <f>IFERROR(VLOOKUP(B338,'[1]1-BASE'!D$1:CB$65536,15,0),"")</f>
        <v>HIVER 2019</v>
      </c>
      <c r="H338" s="27" t="str">
        <f>IFERROR(VLOOKUP(B338,'[1]1-BASE'!D$1:CB$65536,17,0),"")</f>
        <v>BOY</v>
      </c>
      <c r="I338" s="30">
        <f>IFERROR(VLOOKUP(B338,'[1]1-BASE'!D$1:CB$65536,7,0),"")</f>
        <v>0</v>
      </c>
      <c r="J338" s="31">
        <f t="shared" si="10"/>
        <v>0</v>
      </c>
      <c r="K338" s="30">
        <f>IFERROR(VLOOKUP(B338,'[1]1-BASE'!D$1:CB$65536,8,0),"")</f>
        <v>40</v>
      </c>
      <c r="L338" s="31">
        <f t="shared" si="11"/>
        <v>20</v>
      </c>
      <c r="M338" s="29" t="str">
        <f>IFERROR(VLOOKUP(B338,'[1]1-BASE'!D$1:CB$65536,18,0),"")</f>
        <v>(vide)</v>
      </c>
      <c r="N338" s="32" t="str">
        <f>IFERROR(VLOOKUP(B338,'[1]1-BASE'!D$1:CB$65536,19,0),"")</f>
        <v>PCS</v>
      </c>
      <c r="O338" s="32">
        <f>IFERROR(VLOOKUP(B338,'[1]1-BASE'!D$1:CB$65536,20,0),"")</f>
        <v>3</v>
      </c>
      <c r="P338" s="33">
        <f>IFERROR(VLOOKUP(B338,'[1]1-BASE'!D$1:CB$65536,21,0),"")</f>
        <v>3</v>
      </c>
      <c r="Q338" s="34">
        <f>IFERROR(VLOOKUP(B338,'[1]1-BASE'!D$1:DA$65536,22,0),"")</f>
        <v>0</v>
      </c>
      <c r="R338" s="34">
        <f>IFERROR(VLOOKUP(B338,'[1]1-BASE'!D$1:DA$65536,23,0),"")</f>
        <v>0</v>
      </c>
      <c r="S338" s="34">
        <f>IFERROR(VLOOKUP(B338,'[1]1-BASE'!D$1:DA$65536,24,0),"")</f>
        <v>0</v>
      </c>
      <c r="T338" s="34">
        <f>IFERROR(VLOOKUP(B338,'[1]1-BASE'!D$1:DA$65536,25,0),"")</f>
        <v>0</v>
      </c>
      <c r="U338" s="34">
        <f>IFERROR(VLOOKUP(B338,'[1]1-BASE'!D$1:DA$65536,26,0),"")</f>
        <v>0</v>
      </c>
      <c r="V338" s="34">
        <f>IFERROR(VLOOKUP(B338,'[1]1-BASE'!D$1:DA$65536,27,0),"")</f>
        <v>0</v>
      </c>
      <c r="W338" s="34">
        <f>IFERROR(VLOOKUP(B338,'[1]1-BASE'!D$1:DA$65536,28,0),"")</f>
        <v>0</v>
      </c>
      <c r="X338" s="34">
        <f>IFERROR(VLOOKUP(B338,'[1]1-BASE'!D$1:DA$65536,29,0),"")</f>
        <v>0</v>
      </c>
      <c r="Y338" s="34">
        <f>IFERROR(VLOOKUP(B338,'[1]1-BASE'!D$1:DA$65536,30,0),"")</f>
        <v>0</v>
      </c>
      <c r="Z338" s="34">
        <f>IFERROR(VLOOKUP(B338,'[1]1-BASE'!D$1:DA$65536,31,0),"")</f>
        <v>0</v>
      </c>
      <c r="AA338" s="34">
        <f>IFERROR(VLOOKUP(B338,'[1]1-BASE'!D$1:DA$65536,32,0),"")</f>
        <v>0</v>
      </c>
      <c r="AB338" s="34">
        <f>IFERROR(VLOOKUP(B338,'[1]1-BASE'!D$1:DA$65536,33,0),"")</f>
        <v>0</v>
      </c>
      <c r="AC338" s="34">
        <f>IFERROR(VLOOKUP(B338,'[1]1-BASE'!D$1:DA$65536,34,0),"")</f>
        <v>0</v>
      </c>
      <c r="AD338" s="34">
        <f>IFERROR(VLOOKUP(B338,'[1]1-BASE'!D$1:DA$65536,35,0),"")</f>
        <v>0</v>
      </c>
      <c r="AE338" s="34">
        <f>IFERROR(VLOOKUP(B338,'[1]1-BASE'!D$1:DA$65536,36,0),"")</f>
        <v>0</v>
      </c>
      <c r="AF338" s="34">
        <f>IFERROR(VLOOKUP(B338,'[1]1-BASE'!D$1:DA$65536,37,0),"")</f>
        <v>0</v>
      </c>
      <c r="AG338" s="34">
        <f>IFERROR(VLOOKUP(B338,'[1]1-BASE'!D$1:DA$65536,38,0),"")</f>
        <v>0</v>
      </c>
      <c r="AH338" s="34">
        <f>IFERROR(VLOOKUP(B338,'[1]1-BASE'!D$1:DA$65536,39,0),"")</f>
        <v>0</v>
      </c>
      <c r="AI338" s="34">
        <f>IFERROR(VLOOKUP(B338,'[1]1-BASE'!D$1:DA$65536,40,0),"")</f>
        <v>0</v>
      </c>
      <c r="AJ338" s="34">
        <f>IFERROR(VLOOKUP(B338,'[1]1-BASE'!D$1:DA$65536,41,0),"")</f>
        <v>0</v>
      </c>
      <c r="AK338" s="34">
        <f>IFERROR(VLOOKUP(B338,'[1]1-BASE'!D$1:DA$65536,42,0),"")</f>
        <v>0</v>
      </c>
      <c r="AL338" s="34">
        <f>IFERROR(VLOOKUP(B338,'[1]1-BASE'!D$1:DA$65536,43,0),"")</f>
        <v>0</v>
      </c>
      <c r="AM338" s="34">
        <f>IFERROR(VLOOKUP(B338,'[1]1-BASE'!D$1:DA$65536,44,0),"")</f>
        <v>0</v>
      </c>
      <c r="AN338" s="34">
        <f>IFERROR(VLOOKUP(B338,'[1]1-BASE'!D$1:DA$65536,45,0),"")</f>
        <v>0</v>
      </c>
      <c r="AO338" s="34">
        <f>IFERROR(VLOOKUP(B338,'[1]1-BASE'!D$1:DA$65536,46,0),"")</f>
        <v>0</v>
      </c>
      <c r="AP338" s="34">
        <f>IFERROR(VLOOKUP(B338,'[1]1-BASE'!D$1:DA$65536,47,0),"")</f>
        <v>0</v>
      </c>
      <c r="AQ338" s="34">
        <f>IFERROR(VLOOKUP(B338,'[1]1-BASE'!D$1:DA$65536,48,0),"")</f>
        <v>0</v>
      </c>
      <c r="AR338" s="34">
        <f>IFERROR(VLOOKUP(B338,'[1]1-BASE'!D$1:DA$65536,49,0),"")</f>
        <v>0</v>
      </c>
      <c r="AS338" s="34">
        <f>IFERROR(VLOOKUP(B338,'[1]1-BASE'!D$1:DA$65536,50,0),"")</f>
        <v>0</v>
      </c>
      <c r="AT338" s="34">
        <f>IFERROR(VLOOKUP(B338,'[1]1-BASE'!D$1:DA$65536,51,0),"")</f>
        <v>0</v>
      </c>
      <c r="AU338" s="34">
        <f>IFERROR(VLOOKUP(B338,'[1]1-BASE'!D$1:DA$65536,52,0),"")</f>
        <v>0</v>
      </c>
      <c r="AV338" s="34">
        <f>IFERROR(VLOOKUP(B338,'[1]1-BASE'!D$1:DA$65536,53,0),"")</f>
        <v>0</v>
      </c>
      <c r="AW338" s="34">
        <f>IFERROR(VLOOKUP(B338,'[1]1-BASE'!D$1:DA$65536,54,0),"")</f>
        <v>0</v>
      </c>
      <c r="AX338" s="34">
        <f>IFERROR(VLOOKUP(B338,'[1]1-BASE'!D$1:DA$65536,55,0),"")</f>
        <v>0</v>
      </c>
      <c r="AY338" s="34">
        <f>IFERROR(VLOOKUP(B338,'[1]1-BASE'!D$1:DA$65536,87,0),"")</f>
        <v>0</v>
      </c>
      <c r="AZ338" s="34">
        <f>IFERROR(VLOOKUP(B338,'[1]1-BASE'!D$1:DA$65536,86,0),"")</f>
        <v>0</v>
      </c>
      <c r="BA338" s="34">
        <f>IFERROR(VLOOKUP(B338,'[1]1-BASE'!D$1:DA$65536,76,0),"")</f>
        <v>0</v>
      </c>
      <c r="BB338" s="34">
        <f>IFERROR(VLOOKUP(B338,'[1]1-BASE'!D$1:DA$65536,77,0),"")</f>
        <v>0</v>
      </c>
      <c r="BC338" s="34">
        <f>IFERROR(VLOOKUP(B338,'[1]1-BASE'!D$1:DA$65536,78,0),"")</f>
        <v>0</v>
      </c>
      <c r="BD338" s="34">
        <f>IFERROR(VLOOKUP(B338,'[1]1-BASE'!D$1:DA$65536,79,0),"")</f>
        <v>0</v>
      </c>
      <c r="BE338" s="34">
        <f>IFERROR(VLOOKUP(B338,'[1]1-BASE'!D$1:DA$65536,80,0),"")</f>
        <v>0</v>
      </c>
      <c r="BF338" s="34">
        <f>IFERROR(VLOOKUP(B338,'[1]1-BASE'!D$1:DA$65536,83,0),"")</f>
        <v>0</v>
      </c>
      <c r="BG338" s="34">
        <f>IFERROR(VLOOKUP(B338,'[1]1-BASE'!D$1:DA$65536,84,0),"")</f>
        <v>0</v>
      </c>
      <c r="BH338" s="34">
        <f>IFERROR(VLOOKUP(B338,'[1]1-BASE'!D$1:DA$65536,81,0),"")</f>
        <v>0</v>
      </c>
      <c r="BI338" s="34">
        <f>IFERROR(VLOOKUP(B338,'[1]1-BASE'!D$1:DA$65536,85,0),"")</f>
        <v>0</v>
      </c>
      <c r="BJ338" s="34">
        <f>IFERROR(VLOOKUP(B338,'[1]1-BASE'!D$1:DA$65536,56,0),"")</f>
        <v>1</v>
      </c>
      <c r="BK338" s="34">
        <f>IFERROR(VLOOKUP(B338,'[1]1-BASE'!D$1:DA$65536,58,0),"")</f>
        <v>1</v>
      </c>
      <c r="BL338" s="34">
        <f>IFERROR(VLOOKUP(B338,'[1]1-BASE'!D$1:DA$65536,59,0),"")</f>
        <v>0</v>
      </c>
      <c r="BM338" s="34">
        <f>IFERROR(VLOOKUP(B338,'[1]1-BASE'!D$1:DA$65536,61,0),"")</f>
        <v>1</v>
      </c>
      <c r="BN338" s="34">
        <f>IFERROR(VLOOKUP(B338,'[1]1-BASE'!D$1:DA$65536,63,0),"")</f>
        <v>0</v>
      </c>
      <c r="BO338" s="34">
        <f>IFERROR(VLOOKUP(B338,'[1]1-BASE'!D$1:DA$65536,65,0),"")</f>
        <v>0</v>
      </c>
      <c r="BP338" s="34">
        <f>IFERROR(VLOOKUP(B338,'[1]1-BASE'!D$1:DA$65536,57,0),"")</f>
        <v>0</v>
      </c>
      <c r="BQ338" s="34">
        <f>IFERROR(VLOOKUP(B338,'[1]1-BASE'!D$1:DA$65536,60,0),"")</f>
        <v>0</v>
      </c>
      <c r="BR338" s="34">
        <f>IFERROR(VLOOKUP(B338,'[1]1-BASE'!D$1:DA$65536,62,0),"")</f>
        <v>0</v>
      </c>
      <c r="BS338" s="34">
        <f>IFERROR(VLOOKUP(B338,'[1]1-BASE'!D$1:DA$65536,64,0),"")</f>
        <v>0</v>
      </c>
      <c r="BT338" s="34">
        <f>IFERROR(VLOOKUP(B338,'[1]1-BASE'!D$1:DA$65536,66,0),"")</f>
        <v>0</v>
      </c>
      <c r="BU338" s="34">
        <f>IFERROR(VLOOKUP(B338,'[1]1-BASE'!D$1:DA$65536,67,0),"")</f>
        <v>0</v>
      </c>
      <c r="BV338" s="34">
        <f>IFERROR(VLOOKUP(B338,'[1]1-BASE'!D$1:DA$65536,68,0),"")</f>
        <v>0</v>
      </c>
      <c r="BW338" s="34">
        <f>IFERROR(VLOOKUP(B338,'[1]1-BASE'!D$1:DA$65536,69,0),"")</f>
        <v>0</v>
      </c>
      <c r="BX338" s="34">
        <f>IFERROR(VLOOKUP(B338,'[1]1-BASE'!D$1:DA$65536,70,0),"")</f>
        <v>0</v>
      </c>
      <c r="BY338" s="34">
        <f>IFERROR(VLOOKUP(B338,'[1]1-BASE'!D$1:DA$65536,71,0),"")</f>
        <v>0</v>
      </c>
      <c r="BZ338" s="34">
        <f>IFERROR(VLOOKUP(B338,'[1]1-BASE'!D$1:DA$65536,72,0),"")</f>
        <v>0</v>
      </c>
      <c r="CA338" s="34">
        <f>IFERROR(VLOOKUP(B338,'[1]1-BASE'!D$1:DA$65536,73,0),"")</f>
        <v>0</v>
      </c>
      <c r="CB338" s="34">
        <f>IFERROR(VLOOKUP(B338,'[1]1-BASE'!D$1:DA$65536,74,0),"")</f>
        <v>0</v>
      </c>
      <c r="CC338" s="34">
        <f>IFERROR(VLOOKUP(B338,'[1]1-BASE'!D$1:DA$65536,75,0),"")</f>
        <v>0</v>
      </c>
      <c r="CD338" s="34">
        <f>IFERROR(VLOOKUP(B338,'[1]1-BASE'!D$1:DA$65536,82,0),"")</f>
        <v>0</v>
      </c>
    </row>
    <row r="339" spans="1:82" s="35" customFormat="1" ht="75" customHeight="1">
      <c r="A339" s="27"/>
      <c r="B339" s="28" t="s">
        <v>442</v>
      </c>
      <c r="C339" s="29" t="str">
        <f>IFERROR(VLOOKUP(B339,'[1]1-BASE'!D$1:CB$65536,2,0),"")</f>
        <v>304T5G0</v>
      </c>
      <c r="D339" s="29" t="str">
        <f>IFERROR(VLOOKUP(B339,'[1]1-BASE'!D$1:CB$65536,3,0),"")</f>
        <v>BATISTO</v>
      </c>
      <c r="E339" s="29" t="str">
        <f>IFERROR(VLOOKUP(B339,'[1]1-BASE'!D$1:CB$65536,4,0),"")</f>
        <v>929</v>
      </c>
      <c r="F339" s="29" t="str">
        <f>IFERROR(VLOOKUP(B339,'[1]1-BASE'!D$1:CB$65536,5,0),"")</f>
        <v>BLACK/DETAILS</v>
      </c>
      <c r="G339" s="27" t="str">
        <f>IFERROR(VLOOKUP(B339,'[1]1-BASE'!D$1:CB$65536,15,0),"")</f>
        <v>HIVER 2019</v>
      </c>
      <c r="H339" s="27" t="str">
        <f>IFERROR(VLOOKUP(B339,'[1]1-BASE'!D$1:CB$65536,17,0),"")</f>
        <v>BOY</v>
      </c>
      <c r="I339" s="30">
        <f>IFERROR(VLOOKUP(B339,'[1]1-BASE'!D$1:CB$65536,7,0),"")</f>
        <v>0</v>
      </c>
      <c r="J339" s="31">
        <f t="shared" si="10"/>
        <v>0</v>
      </c>
      <c r="K339" s="30">
        <f>IFERROR(VLOOKUP(B339,'[1]1-BASE'!D$1:CB$65536,8,0),"")</f>
        <v>0</v>
      </c>
      <c r="L339" s="31">
        <f t="shared" si="11"/>
        <v>0</v>
      </c>
      <c r="M339" s="29" t="str">
        <f>IFERROR(VLOOKUP(B339,'[1]1-BASE'!D$1:CB$65536,18,0),"")</f>
        <v>2XL-1|L-3|M-3|S-1|XL-2</v>
      </c>
      <c r="N339" s="32" t="str">
        <f>IFERROR(VLOOKUP(B339,'[1]1-BASE'!D$1:CB$65536,19,0),"")</f>
        <v>C10M</v>
      </c>
      <c r="O339" s="32">
        <f>IFERROR(VLOOKUP(B339,'[1]1-BASE'!D$1:CB$65536,20,0),"")</f>
        <v>40</v>
      </c>
      <c r="P339" s="33">
        <f>IFERROR(VLOOKUP(B339,'[1]1-BASE'!D$1:CB$65536,21,0),"")</f>
        <v>4</v>
      </c>
      <c r="Q339" s="34">
        <f>IFERROR(VLOOKUP(B339,'[1]1-BASE'!D$1:DA$65536,22,0),"")</f>
        <v>0</v>
      </c>
      <c r="R339" s="34">
        <f>IFERROR(VLOOKUP(B339,'[1]1-BASE'!D$1:DA$65536,23,0),"")</f>
        <v>0</v>
      </c>
      <c r="S339" s="34">
        <f>IFERROR(VLOOKUP(B339,'[1]1-BASE'!D$1:DA$65536,24,0),"")</f>
        <v>0</v>
      </c>
      <c r="T339" s="34">
        <f>IFERROR(VLOOKUP(B339,'[1]1-BASE'!D$1:DA$65536,25,0),"")</f>
        <v>0</v>
      </c>
      <c r="U339" s="34">
        <f>IFERROR(VLOOKUP(B339,'[1]1-BASE'!D$1:DA$65536,26,0),"")</f>
        <v>0</v>
      </c>
      <c r="V339" s="34">
        <f>IFERROR(VLOOKUP(B339,'[1]1-BASE'!D$1:DA$65536,27,0),"")</f>
        <v>0</v>
      </c>
      <c r="W339" s="34">
        <f>IFERROR(VLOOKUP(B339,'[1]1-BASE'!D$1:DA$65536,28,0),"")</f>
        <v>0</v>
      </c>
      <c r="X339" s="34">
        <f>IFERROR(VLOOKUP(B339,'[1]1-BASE'!D$1:DA$65536,29,0),"")</f>
        <v>0</v>
      </c>
      <c r="Y339" s="34">
        <f>IFERROR(VLOOKUP(B339,'[1]1-BASE'!D$1:DA$65536,30,0),"")</f>
        <v>0</v>
      </c>
      <c r="Z339" s="34">
        <f>IFERROR(VLOOKUP(B339,'[1]1-BASE'!D$1:DA$65536,31,0),"")</f>
        <v>0</v>
      </c>
      <c r="AA339" s="34">
        <f>IFERROR(VLOOKUP(B339,'[1]1-BASE'!D$1:DA$65536,32,0),"")</f>
        <v>0</v>
      </c>
      <c r="AB339" s="34">
        <f>IFERROR(VLOOKUP(B339,'[1]1-BASE'!D$1:DA$65536,33,0),"")</f>
        <v>0</v>
      </c>
      <c r="AC339" s="34">
        <f>IFERROR(VLOOKUP(B339,'[1]1-BASE'!D$1:DA$65536,34,0),"")</f>
        <v>0</v>
      </c>
      <c r="AD339" s="34">
        <f>IFERROR(VLOOKUP(B339,'[1]1-BASE'!D$1:DA$65536,35,0),"")</f>
        <v>0</v>
      </c>
      <c r="AE339" s="34">
        <f>IFERROR(VLOOKUP(B339,'[1]1-BASE'!D$1:DA$65536,36,0),"")</f>
        <v>0</v>
      </c>
      <c r="AF339" s="34">
        <f>IFERROR(VLOOKUP(B339,'[1]1-BASE'!D$1:DA$65536,37,0),"")</f>
        <v>0</v>
      </c>
      <c r="AG339" s="34">
        <f>IFERROR(VLOOKUP(B339,'[1]1-BASE'!D$1:DA$65536,38,0),"")</f>
        <v>0</v>
      </c>
      <c r="AH339" s="34">
        <f>IFERROR(VLOOKUP(B339,'[1]1-BASE'!D$1:DA$65536,39,0),"")</f>
        <v>0</v>
      </c>
      <c r="AI339" s="34">
        <f>IFERROR(VLOOKUP(B339,'[1]1-BASE'!D$1:DA$65536,40,0),"")</f>
        <v>0</v>
      </c>
      <c r="AJ339" s="34">
        <f>IFERROR(VLOOKUP(B339,'[1]1-BASE'!D$1:DA$65536,41,0),"")</f>
        <v>0</v>
      </c>
      <c r="AK339" s="34">
        <f>IFERROR(VLOOKUP(B339,'[1]1-BASE'!D$1:DA$65536,42,0),"")</f>
        <v>0</v>
      </c>
      <c r="AL339" s="34">
        <f>IFERROR(VLOOKUP(B339,'[1]1-BASE'!D$1:DA$65536,43,0),"")</f>
        <v>0</v>
      </c>
      <c r="AM339" s="34">
        <f>IFERROR(VLOOKUP(B339,'[1]1-BASE'!D$1:DA$65536,44,0),"")</f>
        <v>0</v>
      </c>
      <c r="AN339" s="34">
        <f>IFERROR(VLOOKUP(B339,'[1]1-BASE'!D$1:DA$65536,45,0),"")</f>
        <v>0</v>
      </c>
      <c r="AO339" s="34">
        <f>IFERROR(VLOOKUP(B339,'[1]1-BASE'!D$1:DA$65536,46,0),"")</f>
        <v>0</v>
      </c>
      <c r="AP339" s="34">
        <f>IFERROR(VLOOKUP(B339,'[1]1-BASE'!D$1:DA$65536,47,0),"")</f>
        <v>0</v>
      </c>
      <c r="AQ339" s="34">
        <f>IFERROR(VLOOKUP(B339,'[1]1-BASE'!D$1:DA$65536,48,0),"")</f>
        <v>0</v>
      </c>
      <c r="AR339" s="34">
        <f>IFERROR(VLOOKUP(B339,'[1]1-BASE'!D$1:DA$65536,49,0),"")</f>
        <v>0</v>
      </c>
      <c r="AS339" s="34">
        <f>IFERROR(VLOOKUP(B339,'[1]1-BASE'!D$1:DA$65536,50,0),"")</f>
        <v>0</v>
      </c>
      <c r="AT339" s="34">
        <f>IFERROR(VLOOKUP(B339,'[1]1-BASE'!D$1:DA$65536,51,0),"")</f>
        <v>0</v>
      </c>
      <c r="AU339" s="34">
        <f>IFERROR(VLOOKUP(B339,'[1]1-BASE'!D$1:DA$65536,52,0),"")</f>
        <v>0</v>
      </c>
      <c r="AV339" s="34">
        <f>IFERROR(VLOOKUP(B339,'[1]1-BASE'!D$1:DA$65536,53,0),"")</f>
        <v>0</v>
      </c>
      <c r="AW339" s="34">
        <f>IFERROR(VLOOKUP(B339,'[1]1-BASE'!D$1:DA$65536,54,0),"")</f>
        <v>0</v>
      </c>
      <c r="AX339" s="34">
        <f>IFERROR(VLOOKUP(B339,'[1]1-BASE'!D$1:DA$65536,55,0),"")</f>
        <v>0</v>
      </c>
      <c r="AY339" s="34">
        <f>IFERROR(VLOOKUP(B339,'[1]1-BASE'!D$1:DA$65536,87,0),"")</f>
        <v>0</v>
      </c>
      <c r="AZ339" s="34">
        <f>IFERROR(VLOOKUP(B339,'[1]1-BASE'!D$1:DA$65536,86,0),"")</f>
        <v>0</v>
      </c>
      <c r="BA339" s="34">
        <f>IFERROR(VLOOKUP(B339,'[1]1-BASE'!D$1:DA$65536,76,0),"")</f>
        <v>0</v>
      </c>
      <c r="BB339" s="34">
        <f>IFERROR(VLOOKUP(B339,'[1]1-BASE'!D$1:DA$65536,77,0),"")</f>
        <v>0</v>
      </c>
      <c r="BC339" s="34">
        <f>IFERROR(VLOOKUP(B339,'[1]1-BASE'!D$1:DA$65536,78,0),"")</f>
        <v>0</v>
      </c>
      <c r="BD339" s="34">
        <f>IFERROR(VLOOKUP(B339,'[1]1-BASE'!D$1:DA$65536,79,0),"")</f>
        <v>0</v>
      </c>
      <c r="BE339" s="34">
        <f>IFERROR(VLOOKUP(B339,'[1]1-BASE'!D$1:DA$65536,80,0),"")</f>
        <v>0</v>
      </c>
      <c r="BF339" s="34">
        <f>IFERROR(VLOOKUP(B339,'[1]1-BASE'!D$1:DA$65536,83,0),"")</f>
        <v>0</v>
      </c>
      <c r="BG339" s="34">
        <f>IFERROR(VLOOKUP(B339,'[1]1-BASE'!D$1:DA$65536,84,0),"")</f>
        <v>0</v>
      </c>
      <c r="BH339" s="34">
        <f>IFERROR(VLOOKUP(B339,'[1]1-BASE'!D$1:DA$65536,81,0),"")</f>
        <v>0</v>
      </c>
      <c r="BI339" s="34">
        <f>IFERROR(VLOOKUP(B339,'[1]1-BASE'!D$1:DA$65536,85,0),"")</f>
        <v>0</v>
      </c>
      <c r="BJ339" s="34">
        <f>IFERROR(VLOOKUP(B339,'[1]1-BASE'!D$1:DA$65536,56,0),"")</f>
        <v>0</v>
      </c>
      <c r="BK339" s="34">
        <f>IFERROR(VLOOKUP(B339,'[1]1-BASE'!D$1:DA$65536,58,0),"")</f>
        <v>0</v>
      </c>
      <c r="BL339" s="34">
        <f>IFERROR(VLOOKUP(B339,'[1]1-BASE'!D$1:DA$65536,59,0),"")</f>
        <v>0</v>
      </c>
      <c r="BM339" s="34">
        <f>IFERROR(VLOOKUP(B339,'[1]1-BASE'!D$1:DA$65536,61,0),"")</f>
        <v>0</v>
      </c>
      <c r="BN339" s="34">
        <f>IFERROR(VLOOKUP(B339,'[1]1-BASE'!D$1:DA$65536,63,0),"")</f>
        <v>0</v>
      </c>
      <c r="BO339" s="34">
        <f>IFERROR(VLOOKUP(B339,'[1]1-BASE'!D$1:DA$65536,65,0),"")</f>
        <v>0</v>
      </c>
      <c r="BP339" s="34">
        <f>IFERROR(VLOOKUP(B339,'[1]1-BASE'!D$1:DA$65536,57,0),"")</f>
        <v>0</v>
      </c>
      <c r="BQ339" s="34">
        <f>IFERROR(VLOOKUP(B339,'[1]1-BASE'!D$1:DA$65536,60,0),"")</f>
        <v>0</v>
      </c>
      <c r="BR339" s="34">
        <f>IFERROR(VLOOKUP(B339,'[1]1-BASE'!D$1:DA$65536,62,0),"")</f>
        <v>0</v>
      </c>
      <c r="BS339" s="34">
        <f>IFERROR(VLOOKUP(B339,'[1]1-BASE'!D$1:DA$65536,64,0),"")</f>
        <v>0</v>
      </c>
      <c r="BT339" s="34">
        <f>IFERROR(VLOOKUP(B339,'[1]1-BASE'!D$1:DA$65536,66,0),"")</f>
        <v>0</v>
      </c>
      <c r="BU339" s="34">
        <f>IFERROR(VLOOKUP(B339,'[1]1-BASE'!D$1:DA$65536,67,0),"")</f>
        <v>0</v>
      </c>
      <c r="BV339" s="34">
        <f>IFERROR(VLOOKUP(B339,'[1]1-BASE'!D$1:DA$65536,68,0),"")</f>
        <v>0</v>
      </c>
      <c r="BW339" s="34">
        <f>IFERROR(VLOOKUP(B339,'[1]1-BASE'!D$1:DA$65536,69,0),"")</f>
        <v>0</v>
      </c>
      <c r="BX339" s="34">
        <f>IFERROR(VLOOKUP(B339,'[1]1-BASE'!D$1:DA$65536,70,0),"")</f>
        <v>0</v>
      </c>
      <c r="BY339" s="34">
        <f>IFERROR(VLOOKUP(B339,'[1]1-BASE'!D$1:DA$65536,71,0),"")</f>
        <v>0</v>
      </c>
      <c r="BZ339" s="34">
        <f>IFERROR(VLOOKUP(B339,'[1]1-BASE'!D$1:DA$65536,72,0),"")</f>
        <v>0</v>
      </c>
      <c r="CA339" s="34">
        <f>IFERROR(VLOOKUP(B339,'[1]1-BASE'!D$1:DA$65536,73,0),"")</f>
        <v>0</v>
      </c>
      <c r="CB339" s="34">
        <f>IFERROR(VLOOKUP(B339,'[1]1-BASE'!D$1:DA$65536,74,0),"")</f>
        <v>0</v>
      </c>
      <c r="CC339" s="34">
        <f>IFERROR(VLOOKUP(B339,'[1]1-BASE'!D$1:DA$65536,75,0),"")</f>
        <v>0</v>
      </c>
      <c r="CD339" s="34">
        <f>IFERROR(VLOOKUP(B339,'[1]1-BASE'!D$1:DA$65536,82,0),"")</f>
        <v>4</v>
      </c>
    </row>
    <row r="340" spans="1:82" s="35" customFormat="1" ht="75" customHeight="1">
      <c r="A340" s="27"/>
      <c r="B340" s="28" t="s">
        <v>443</v>
      </c>
      <c r="C340" s="29" t="str">
        <f>IFERROR(VLOOKUP(B340,'[1]1-BASE'!D$1:CB$65536,2,0),"")</f>
        <v>304T5H0</v>
      </c>
      <c r="D340" s="29" t="str">
        <f>IFERROR(VLOOKUP(B340,'[1]1-BASE'!D$1:CB$65536,3,0),"")</f>
        <v>QUIBILY</v>
      </c>
      <c r="E340" s="29" t="str">
        <f>IFERROR(VLOOKUP(B340,'[1]1-BASE'!D$1:CB$65536,4,0),"")</f>
        <v>917</v>
      </c>
      <c r="F340" s="29" t="str">
        <f>IFERROR(VLOOKUP(B340,'[1]1-BASE'!D$1:CB$65536,5,0),"")</f>
        <v>BLUE NAVY/PINK LOTUS</v>
      </c>
      <c r="G340" s="27" t="str">
        <f>IFERROR(VLOOKUP(B340,'[1]1-BASE'!D$1:CB$65536,15,0),"")</f>
        <v>HIVER 2019</v>
      </c>
      <c r="H340" s="27" t="str">
        <f>IFERROR(VLOOKUP(B340,'[1]1-BASE'!D$1:CB$65536,17,0),"")</f>
        <v>GIRL</v>
      </c>
      <c r="I340" s="30">
        <f>IFERROR(VLOOKUP(B340,'[1]1-BASE'!D$1:CB$65536,7,0),"")</f>
        <v>60</v>
      </c>
      <c r="J340" s="31">
        <f t="shared" si="10"/>
        <v>30</v>
      </c>
      <c r="K340" s="30">
        <f>IFERROR(VLOOKUP(B340,'[1]1-BASE'!D$1:CB$65536,8,0),"")</f>
        <v>0</v>
      </c>
      <c r="L340" s="31">
        <f t="shared" si="11"/>
        <v>0</v>
      </c>
      <c r="M340" s="29" t="str">
        <f>IFERROR(VLOOKUP(B340,'[1]1-BASE'!D$1:CB$65536,18,0),"")</f>
        <v>10Y-2|12Y-1|14Y-1|4Y-1|6Y-1|8Y-2</v>
      </c>
      <c r="N340" s="32" t="str">
        <f>IFERROR(VLOOKUP(B340,'[1]1-BASE'!D$1:CB$65536,19,0),"")</f>
        <v>C8K</v>
      </c>
      <c r="O340" s="32">
        <f>IFERROR(VLOOKUP(B340,'[1]1-BASE'!D$1:CB$65536,20,0),"")</f>
        <v>32</v>
      </c>
      <c r="P340" s="33">
        <f>IFERROR(VLOOKUP(B340,'[1]1-BASE'!D$1:CB$65536,21,0),"")</f>
        <v>4</v>
      </c>
      <c r="Q340" s="34">
        <f>IFERROR(VLOOKUP(B340,'[1]1-BASE'!D$1:DA$65536,22,0),"")</f>
        <v>0</v>
      </c>
      <c r="R340" s="34">
        <f>IFERROR(VLOOKUP(B340,'[1]1-BASE'!D$1:DA$65536,23,0),"")</f>
        <v>0</v>
      </c>
      <c r="S340" s="34">
        <f>IFERROR(VLOOKUP(B340,'[1]1-BASE'!D$1:DA$65536,24,0),"")</f>
        <v>0</v>
      </c>
      <c r="T340" s="34">
        <f>IFERROR(VLOOKUP(B340,'[1]1-BASE'!D$1:DA$65536,25,0),"")</f>
        <v>0</v>
      </c>
      <c r="U340" s="34">
        <f>IFERROR(VLOOKUP(B340,'[1]1-BASE'!D$1:DA$65536,26,0),"")</f>
        <v>0</v>
      </c>
      <c r="V340" s="34">
        <f>IFERROR(VLOOKUP(B340,'[1]1-BASE'!D$1:DA$65536,27,0),"")</f>
        <v>0</v>
      </c>
      <c r="W340" s="34">
        <f>IFERROR(VLOOKUP(B340,'[1]1-BASE'!D$1:DA$65536,28,0),"")</f>
        <v>0</v>
      </c>
      <c r="X340" s="34">
        <f>IFERROR(VLOOKUP(B340,'[1]1-BASE'!D$1:DA$65536,29,0),"")</f>
        <v>0</v>
      </c>
      <c r="Y340" s="34">
        <f>IFERROR(VLOOKUP(B340,'[1]1-BASE'!D$1:DA$65536,30,0),"")</f>
        <v>0</v>
      </c>
      <c r="Z340" s="34">
        <f>IFERROR(VLOOKUP(B340,'[1]1-BASE'!D$1:DA$65536,31,0),"")</f>
        <v>0</v>
      </c>
      <c r="AA340" s="34">
        <f>IFERROR(VLOOKUP(B340,'[1]1-BASE'!D$1:DA$65536,32,0),"")</f>
        <v>0</v>
      </c>
      <c r="AB340" s="34">
        <f>IFERROR(VLOOKUP(B340,'[1]1-BASE'!D$1:DA$65536,33,0),"")</f>
        <v>0</v>
      </c>
      <c r="AC340" s="34">
        <f>IFERROR(VLOOKUP(B340,'[1]1-BASE'!D$1:DA$65536,34,0),"")</f>
        <v>0</v>
      </c>
      <c r="AD340" s="34">
        <f>IFERROR(VLOOKUP(B340,'[1]1-BASE'!D$1:DA$65536,35,0),"")</f>
        <v>0</v>
      </c>
      <c r="AE340" s="34">
        <f>IFERROR(VLOOKUP(B340,'[1]1-BASE'!D$1:DA$65536,36,0),"")</f>
        <v>0</v>
      </c>
      <c r="AF340" s="34">
        <f>IFERROR(VLOOKUP(B340,'[1]1-BASE'!D$1:DA$65536,37,0),"")</f>
        <v>0</v>
      </c>
      <c r="AG340" s="34">
        <f>IFERROR(VLOOKUP(B340,'[1]1-BASE'!D$1:DA$65536,38,0),"")</f>
        <v>0</v>
      </c>
      <c r="AH340" s="34">
        <f>IFERROR(VLOOKUP(B340,'[1]1-BASE'!D$1:DA$65536,39,0),"")</f>
        <v>0</v>
      </c>
      <c r="AI340" s="34">
        <f>IFERROR(VLOOKUP(B340,'[1]1-BASE'!D$1:DA$65536,40,0),"")</f>
        <v>0</v>
      </c>
      <c r="AJ340" s="34">
        <f>IFERROR(VLOOKUP(B340,'[1]1-BASE'!D$1:DA$65536,41,0),"")</f>
        <v>0</v>
      </c>
      <c r="AK340" s="34">
        <f>IFERROR(VLOOKUP(B340,'[1]1-BASE'!D$1:DA$65536,42,0),"")</f>
        <v>0</v>
      </c>
      <c r="AL340" s="34">
        <f>IFERROR(VLOOKUP(B340,'[1]1-BASE'!D$1:DA$65536,43,0),"")</f>
        <v>0</v>
      </c>
      <c r="AM340" s="34">
        <f>IFERROR(VLOOKUP(B340,'[1]1-BASE'!D$1:DA$65536,44,0),"")</f>
        <v>0</v>
      </c>
      <c r="AN340" s="34">
        <f>IFERROR(VLOOKUP(B340,'[1]1-BASE'!D$1:DA$65536,45,0),"")</f>
        <v>0</v>
      </c>
      <c r="AO340" s="34">
        <f>IFERROR(VLOOKUP(B340,'[1]1-BASE'!D$1:DA$65536,46,0),"")</f>
        <v>0</v>
      </c>
      <c r="AP340" s="34">
        <f>IFERROR(VLOOKUP(B340,'[1]1-BASE'!D$1:DA$65536,47,0),"")</f>
        <v>0</v>
      </c>
      <c r="AQ340" s="34">
        <f>IFERROR(VLOOKUP(B340,'[1]1-BASE'!D$1:DA$65536,48,0),"")</f>
        <v>0</v>
      </c>
      <c r="AR340" s="34">
        <f>IFERROR(VLOOKUP(B340,'[1]1-BASE'!D$1:DA$65536,49,0),"")</f>
        <v>0</v>
      </c>
      <c r="AS340" s="34">
        <f>IFERROR(VLOOKUP(B340,'[1]1-BASE'!D$1:DA$65536,50,0),"")</f>
        <v>0</v>
      </c>
      <c r="AT340" s="34">
        <f>IFERROR(VLOOKUP(B340,'[1]1-BASE'!D$1:DA$65536,51,0),"")</f>
        <v>0</v>
      </c>
      <c r="AU340" s="34">
        <f>IFERROR(VLOOKUP(B340,'[1]1-BASE'!D$1:DA$65536,52,0),"")</f>
        <v>0</v>
      </c>
      <c r="AV340" s="34">
        <f>IFERROR(VLOOKUP(B340,'[1]1-BASE'!D$1:DA$65536,53,0),"")</f>
        <v>0</v>
      </c>
      <c r="AW340" s="34">
        <f>IFERROR(VLOOKUP(B340,'[1]1-BASE'!D$1:DA$65536,54,0),"")</f>
        <v>0</v>
      </c>
      <c r="AX340" s="34">
        <f>IFERROR(VLOOKUP(B340,'[1]1-BASE'!D$1:DA$65536,55,0),"")</f>
        <v>0</v>
      </c>
      <c r="AY340" s="34">
        <f>IFERROR(VLOOKUP(B340,'[1]1-BASE'!D$1:DA$65536,87,0),"")</f>
        <v>0</v>
      </c>
      <c r="AZ340" s="34">
        <f>IFERROR(VLOOKUP(B340,'[1]1-BASE'!D$1:DA$65536,86,0),"")</f>
        <v>0</v>
      </c>
      <c r="BA340" s="34">
        <f>IFERROR(VLOOKUP(B340,'[1]1-BASE'!D$1:DA$65536,76,0),"")</f>
        <v>0</v>
      </c>
      <c r="BB340" s="34">
        <f>IFERROR(VLOOKUP(B340,'[1]1-BASE'!D$1:DA$65536,77,0),"")</f>
        <v>0</v>
      </c>
      <c r="BC340" s="34">
        <f>IFERROR(VLOOKUP(B340,'[1]1-BASE'!D$1:DA$65536,78,0),"")</f>
        <v>0</v>
      </c>
      <c r="BD340" s="34">
        <f>IFERROR(VLOOKUP(B340,'[1]1-BASE'!D$1:DA$65536,79,0),"")</f>
        <v>0</v>
      </c>
      <c r="BE340" s="34">
        <f>IFERROR(VLOOKUP(B340,'[1]1-BASE'!D$1:DA$65536,80,0),"")</f>
        <v>0</v>
      </c>
      <c r="BF340" s="34">
        <f>IFERROR(VLOOKUP(B340,'[1]1-BASE'!D$1:DA$65536,83,0),"")</f>
        <v>0</v>
      </c>
      <c r="BG340" s="34">
        <f>IFERROR(VLOOKUP(B340,'[1]1-BASE'!D$1:DA$65536,84,0),"")</f>
        <v>0</v>
      </c>
      <c r="BH340" s="34">
        <f>IFERROR(VLOOKUP(B340,'[1]1-BASE'!D$1:DA$65536,81,0),"")</f>
        <v>0</v>
      </c>
      <c r="BI340" s="34">
        <f>IFERROR(VLOOKUP(B340,'[1]1-BASE'!D$1:DA$65536,85,0),"")</f>
        <v>0</v>
      </c>
      <c r="BJ340" s="34">
        <f>IFERROR(VLOOKUP(B340,'[1]1-BASE'!D$1:DA$65536,56,0),"")</f>
        <v>0</v>
      </c>
      <c r="BK340" s="34">
        <f>IFERROR(VLOOKUP(B340,'[1]1-BASE'!D$1:DA$65536,58,0),"")</f>
        <v>0</v>
      </c>
      <c r="BL340" s="34">
        <f>IFERROR(VLOOKUP(B340,'[1]1-BASE'!D$1:DA$65536,59,0),"")</f>
        <v>0</v>
      </c>
      <c r="BM340" s="34">
        <f>IFERROR(VLOOKUP(B340,'[1]1-BASE'!D$1:DA$65536,61,0),"")</f>
        <v>0</v>
      </c>
      <c r="BN340" s="34">
        <f>IFERROR(VLOOKUP(B340,'[1]1-BASE'!D$1:DA$65536,63,0),"")</f>
        <v>0</v>
      </c>
      <c r="BO340" s="34">
        <f>IFERROR(VLOOKUP(B340,'[1]1-BASE'!D$1:DA$65536,65,0),"")</f>
        <v>0</v>
      </c>
      <c r="BP340" s="34">
        <f>IFERROR(VLOOKUP(B340,'[1]1-BASE'!D$1:DA$65536,57,0),"")</f>
        <v>0</v>
      </c>
      <c r="BQ340" s="34">
        <f>IFERROR(VLOOKUP(B340,'[1]1-BASE'!D$1:DA$65536,60,0),"")</f>
        <v>0</v>
      </c>
      <c r="BR340" s="34">
        <f>IFERROR(VLOOKUP(B340,'[1]1-BASE'!D$1:DA$65536,62,0),"")</f>
        <v>0</v>
      </c>
      <c r="BS340" s="34">
        <f>IFERROR(VLOOKUP(B340,'[1]1-BASE'!D$1:DA$65536,64,0),"")</f>
        <v>0</v>
      </c>
      <c r="BT340" s="34">
        <f>IFERROR(VLOOKUP(B340,'[1]1-BASE'!D$1:DA$65536,66,0),"")</f>
        <v>0</v>
      </c>
      <c r="BU340" s="34">
        <f>IFERROR(VLOOKUP(B340,'[1]1-BASE'!D$1:DA$65536,67,0),"")</f>
        <v>0</v>
      </c>
      <c r="BV340" s="34">
        <f>IFERROR(VLOOKUP(B340,'[1]1-BASE'!D$1:DA$65536,68,0),"")</f>
        <v>0</v>
      </c>
      <c r="BW340" s="34">
        <f>IFERROR(VLOOKUP(B340,'[1]1-BASE'!D$1:DA$65536,69,0),"")</f>
        <v>0</v>
      </c>
      <c r="BX340" s="34">
        <f>IFERROR(VLOOKUP(B340,'[1]1-BASE'!D$1:DA$65536,70,0),"")</f>
        <v>0</v>
      </c>
      <c r="BY340" s="34">
        <f>IFERROR(VLOOKUP(B340,'[1]1-BASE'!D$1:DA$65536,71,0),"")</f>
        <v>0</v>
      </c>
      <c r="BZ340" s="34">
        <f>IFERROR(VLOOKUP(B340,'[1]1-BASE'!D$1:DA$65536,72,0),"")</f>
        <v>0</v>
      </c>
      <c r="CA340" s="34">
        <f>IFERROR(VLOOKUP(B340,'[1]1-BASE'!D$1:DA$65536,73,0),"")</f>
        <v>0</v>
      </c>
      <c r="CB340" s="34">
        <f>IFERROR(VLOOKUP(B340,'[1]1-BASE'!D$1:DA$65536,74,0),"")</f>
        <v>0</v>
      </c>
      <c r="CC340" s="34">
        <f>IFERROR(VLOOKUP(B340,'[1]1-BASE'!D$1:DA$65536,75,0),"")</f>
        <v>0</v>
      </c>
      <c r="CD340" s="34">
        <f>IFERROR(VLOOKUP(B340,'[1]1-BASE'!D$1:DA$65536,82,0),"")</f>
        <v>4</v>
      </c>
    </row>
    <row r="341" spans="1:82" s="35" customFormat="1" ht="75" customHeight="1">
      <c r="A341" s="27"/>
      <c r="B341" s="28" t="s">
        <v>444</v>
      </c>
      <c r="C341" s="29" t="str">
        <f>IFERROR(VLOOKUP(B341,'[1]1-BASE'!D$1:CB$65536,2,0),"")</f>
        <v>304T5H0</v>
      </c>
      <c r="D341" s="29" t="str">
        <f>IFERROR(VLOOKUP(B341,'[1]1-BASE'!D$1:CB$65536,3,0),"")</f>
        <v>QUIBILY</v>
      </c>
      <c r="E341" s="29" t="str">
        <f>IFERROR(VLOOKUP(B341,'[1]1-BASE'!D$1:CB$65536,4,0),"")</f>
        <v>917</v>
      </c>
      <c r="F341" s="29" t="str">
        <f>IFERROR(VLOOKUP(B341,'[1]1-BASE'!D$1:CB$65536,5,0),"")</f>
        <v>BLUE NAVY/PINK LOTUS</v>
      </c>
      <c r="G341" s="27" t="str">
        <f>IFERROR(VLOOKUP(B341,'[1]1-BASE'!D$1:CB$65536,15,0),"")</f>
        <v>HIVER 2019</v>
      </c>
      <c r="H341" s="27" t="str">
        <f>IFERROR(VLOOKUP(B341,'[1]1-BASE'!D$1:CB$65536,17,0),"")</f>
        <v>GIRL</v>
      </c>
      <c r="I341" s="30">
        <f>IFERROR(VLOOKUP(B341,'[1]1-BASE'!D$1:CB$65536,7,0),"")</f>
        <v>60</v>
      </c>
      <c r="J341" s="31">
        <f t="shared" si="10"/>
        <v>30</v>
      </c>
      <c r="K341" s="30">
        <f>IFERROR(VLOOKUP(B341,'[1]1-BASE'!D$1:CB$65536,8,0),"")</f>
        <v>0</v>
      </c>
      <c r="L341" s="31">
        <f t="shared" si="11"/>
        <v>0</v>
      </c>
      <c r="M341" s="29" t="str">
        <f>IFERROR(VLOOKUP(B341,'[1]1-BASE'!D$1:CB$65536,18,0),"")</f>
        <v>10Y-3|12Y-2|14Y-1|4Y-2|6Y-3|8Y-3</v>
      </c>
      <c r="N341" s="32" t="str">
        <f>IFERROR(VLOOKUP(B341,'[1]1-BASE'!D$1:CB$65536,19,0),"")</f>
        <v>C14K</v>
      </c>
      <c r="O341" s="32">
        <f>IFERROR(VLOOKUP(B341,'[1]1-BASE'!D$1:CB$65536,20,0),"")</f>
        <v>28</v>
      </c>
      <c r="P341" s="33">
        <f>IFERROR(VLOOKUP(B341,'[1]1-BASE'!D$1:CB$65536,21,0),"")</f>
        <v>2</v>
      </c>
      <c r="Q341" s="34">
        <f>IFERROR(VLOOKUP(B341,'[1]1-BASE'!D$1:DA$65536,22,0),"")</f>
        <v>0</v>
      </c>
      <c r="R341" s="34">
        <f>IFERROR(VLOOKUP(B341,'[1]1-BASE'!D$1:DA$65536,23,0),"")</f>
        <v>0</v>
      </c>
      <c r="S341" s="34">
        <f>IFERROR(VLOOKUP(B341,'[1]1-BASE'!D$1:DA$65536,24,0),"")</f>
        <v>0</v>
      </c>
      <c r="T341" s="34">
        <f>IFERROR(VLOOKUP(B341,'[1]1-BASE'!D$1:DA$65536,25,0),"")</f>
        <v>0</v>
      </c>
      <c r="U341" s="34">
        <f>IFERROR(VLOOKUP(B341,'[1]1-BASE'!D$1:DA$65536,26,0),"")</f>
        <v>0</v>
      </c>
      <c r="V341" s="34">
        <f>IFERROR(VLOOKUP(B341,'[1]1-BASE'!D$1:DA$65536,27,0),"")</f>
        <v>0</v>
      </c>
      <c r="W341" s="34">
        <f>IFERROR(VLOOKUP(B341,'[1]1-BASE'!D$1:DA$65536,28,0),"")</f>
        <v>0</v>
      </c>
      <c r="X341" s="34">
        <f>IFERROR(VLOOKUP(B341,'[1]1-BASE'!D$1:DA$65536,29,0),"")</f>
        <v>0</v>
      </c>
      <c r="Y341" s="34">
        <f>IFERROR(VLOOKUP(B341,'[1]1-BASE'!D$1:DA$65536,30,0),"")</f>
        <v>0</v>
      </c>
      <c r="Z341" s="34">
        <f>IFERROR(VLOOKUP(B341,'[1]1-BASE'!D$1:DA$65536,31,0),"")</f>
        <v>0</v>
      </c>
      <c r="AA341" s="34">
        <f>IFERROR(VLOOKUP(B341,'[1]1-BASE'!D$1:DA$65536,32,0),"")</f>
        <v>0</v>
      </c>
      <c r="AB341" s="34">
        <f>IFERROR(VLOOKUP(B341,'[1]1-BASE'!D$1:DA$65536,33,0),"")</f>
        <v>0</v>
      </c>
      <c r="AC341" s="34">
        <f>IFERROR(VLOOKUP(B341,'[1]1-BASE'!D$1:DA$65536,34,0),"")</f>
        <v>0</v>
      </c>
      <c r="AD341" s="34">
        <f>IFERROR(VLOOKUP(B341,'[1]1-BASE'!D$1:DA$65536,35,0),"")</f>
        <v>0</v>
      </c>
      <c r="AE341" s="34">
        <f>IFERROR(VLOOKUP(B341,'[1]1-BASE'!D$1:DA$65536,36,0),"")</f>
        <v>0</v>
      </c>
      <c r="AF341" s="34">
        <f>IFERROR(VLOOKUP(B341,'[1]1-BASE'!D$1:DA$65536,37,0),"")</f>
        <v>0</v>
      </c>
      <c r="AG341" s="34">
        <f>IFERROR(VLOOKUP(B341,'[1]1-BASE'!D$1:DA$65536,38,0),"")</f>
        <v>0</v>
      </c>
      <c r="AH341" s="34">
        <f>IFERROR(VLOOKUP(B341,'[1]1-BASE'!D$1:DA$65536,39,0),"")</f>
        <v>0</v>
      </c>
      <c r="AI341" s="34">
        <f>IFERROR(VLOOKUP(B341,'[1]1-BASE'!D$1:DA$65536,40,0),"")</f>
        <v>0</v>
      </c>
      <c r="AJ341" s="34">
        <f>IFERROR(VLOOKUP(B341,'[1]1-BASE'!D$1:DA$65536,41,0),"")</f>
        <v>0</v>
      </c>
      <c r="AK341" s="34">
        <f>IFERROR(VLOOKUP(B341,'[1]1-BASE'!D$1:DA$65536,42,0),"")</f>
        <v>0</v>
      </c>
      <c r="AL341" s="34">
        <f>IFERROR(VLOOKUP(B341,'[1]1-BASE'!D$1:DA$65536,43,0),"")</f>
        <v>0</v>
      </c>
      <c r="AM341" s="34">
        <f>IFERROR(VLOOKUP(B341,'[1]1-BASE'!D$1:DA$65536,44,0),"")</f>
        <v>0</v>
      </c>
      <c r="AN341" s="34">
        <f>IFERROR(VLOOKUP(B341,'[1]1-BASE'!D$1:DA$65536,45,0),"")</f>
        <v>0</v>
      </c>
      <c r="AO341" s="34">
        <f>IFERROR(VLOOKUP(B341,'[1]1-BASE'!D$1:DA$65536,46,0),"")</f>
        <v>0</v>
      </c>
      <c r="AP341" s="34">
        <f>IFERROR(VLOOKUP(B341,'[1]1-BASE'!D$1:DA$65536,47,0),"")</f>
        <v>0</v>
      </c>
      <c r="AQ341" s="34">
        <f>IFERROR(VLOOKUP(B341,'[1]1-BASE'!D$1:DA$65536,48,0),"")</f>
        <v>0</v>
      </c>
      <c r="AR341" s="34">
        <f>IFERROR(VLOOKUP(B341,'[1]1-BASE'!D$1:DA$65536,49,0),"")</f>
        <v>0</v>
      </c>
      <c r="AS341" s="34">
        <f>IFERROR(VLOOKUP(B341,'[1]1-BASE'!D$1:DA$65536,50,0),"")</f>
        <v>0</v>
      </c>
      <c r="AT341" s="34">
        <f>IFERROR(VLOOKUP(B341,'[1]1-BASE'!D$1:DA$65536,51,0),"")</f>
        <v>0</v>
      </c>
      <c r="AU341" s="34">
        <f>IFERROR(VLOOKUP(B341,'[1]1-BASE'!D$1:DA$65536,52,0),"")</f>
        <v>0</v>
      </c>
      <c r="AV341" s="34">
        <f>IFERROR(VLOOKUP(B341,'[1]1-BASE'!D$1:DA$65536,53,0),"")</f>
        <v>0</v>
      </c>
      <c r="AW341" s="34">
        <f>IFERROR(VLOOKUP(B341,'[1]1-BASE'!D$1:DA$65536,54,0),"")</f>
        <v>0</v>
      </c>
      <c r="AX341" s="34">
        <f>IFERROR(VLOOKUP(B341,'[1]1-BASE'!D$1:DA$65536,55,0),"")</f>
        <v>0</v>
      </c>
      <c r="AY341" s="34">
        <f>IFERROR(VLOOKUP(B341,'[1]1-BASE'!D$1:DA$65536,87,0),"")</f>
        <v>0</v>
      </c>
      <c r="AZ341" s="34">
        <f>IFERROR(VLOOKUP(B341,'[1]1-BASE'!D$1:DA$65536,86,0),"")</f>
        <v>0</v>
      </c>
      <c r="BA341" s="34">
        <f>IFERROR(VLOOKUP(B341,'[1]1-BASE'!D$1:DA$65536,76,0),"")</f>
        <v>0</v>
      </c>
      <c r="BB341" s="34">
        <f>IFERROR(VLOOKUP(B341,'[1]1-BASE'!D$1:DA$65536,77,0),"")</f>
        <v>0</v>
      </c>
      <c r="BC341" s="34">
        <f>IFERROR(VLOOKUP(B341,'[1]1-BASE'!D$1:DA$65536,78,0),"")</f>
        <v>0</v>
      </c>
      <c r="BD341" s="34">
        <f>IFERROR(VLOOKUP(B341,'[1]1-BASE'!D$1:DA$65536,79,0),"")</f>
        <v>0</v>
      </c>
      <c r="BE341" s="34">
        <f>IFERROR(VLOOKUP(B341,'[1]1-BASE'!D$1:DA$65536,80,0),"")</f>
        <v>0</v>
      </c>
      <c r="BF341" s="34">
        <f>IFERROR(VLOOKUP(B341,'[1]1-BASE'!D$1:DA$65536,83,0),"")</f>
        <v>0</v>
      </c>
      <c r="BG341" s="34">
        <f>IFERROR(VLOOKUP(B341,'[1]1-BASE'!D$1:DA$65536,84,0),"")</f>
        <v>0</v>
      </c>
      <c r="BH341" s="34">
        <f>IFERROR(VLOOKUP(B341,'[1]1-BASE'!D$1:DA$65536,81,0),"")</f>
        <v>0</v>
      </c>
      <c r="BI341" s="34">
        <f>IFERROR(VLOOKUP(B341,'[1]1-BASE'!D$1:DA$65536,85,0),"")</f>
        <v>0</v>
      </c>
      <c r="BJ341" s="34">
        <f>IFERROR(VLOOKUP(B341,'[1]1-BASE'!D$1:DA$65536,56,0),"")</f>
        <v>0</v>
      </c>
      <c r="BK341" s="34">
        <f>IFERROR(VLOOKUP(B341,'[1]1-BASE'!D$1:DA$65536,58,0),"")</f>
        <v>0</v>
      </c>
      <c r="BL341" s="34">
        <f>IFERROR(VLOOKUP(B341,'[1]1-BASE'!D$1:DA$65536,59,0),"")</f>
        <v>0</v>
      </c>
      <c r="BM341" s="34">
        <f>IFERROR(VLOOKUP(B341,'[1]1-BASE'!D$1:DA$65536,61,0),"")</f>
        <v>0</v>
      </c>
      <c r="BN341" s="34">
        <f>IFERROR(VLOOKUP(B341,'[1]1-BASE'!D$1:DA$65536,63,0),"")</f>
        <v>0</v>
      </c>
      <c r="BO341" s="34">
        <f>IFERROR(VLOOKUP(B341,'[1]1-BASE'!D$1:DA$65536,65,0),"")</f>
        <v>0</v>
      </c>
      <c r="BP341" s="34">
        <f>IFERROR(VLOOKUP(B341,'[1]1-BASE'!D$1:DA$65536,57,0),"")</f>
        <v>0</v>
      </c>
      <c r="BQ341" s="34">
        <f>IFERROR(VLOOKUP(B341,'[1]1-BASE'!D$1:DA$65536,60,0),"")</f>
        <v>0</v>
      </c>
      <c r="BR341" s="34">
        <f>IFERROR(VLOOKUP(B341,'[1]1-BASE'!D$1:DA$65536,62,0),"")</f>
        <v>0</v>
      </c>
      <c r="BS341" s="34">
        <f>IFERROR(VLOOKUP(B341,'[1]1-BASE'!D$1:DA$65536,64,0),"")</f>
        <v>0</v>
      </c>
      <c r="BT341" s="34">
        <f>IFERROR(VLOOKUP(B341,'[1]1-BASE'!D$1:DA$65536,66,0),"")</f>
        <v>0</v>
      </c>
      <c r="BU341" s="34">
        <f>IFERROR(VLOOKUP(B341,'[1]1-BASE'!D$1:DA$65536,67,0),"")</f>
        <v>0</v>
      </c>
      <c r="BV341" s="34">
        <f>IFERROR(VLOOKUP(B341,'[1]1-BASE'!D$1:DA$65536,68,0),"")</f>
        <v>0</v>
      </c>
      <c r="BW341" s="34">
        <f>IFERROR(VLOOKUP(B341,'[1]1-BASE'!D$1:DA$65536,69,0),"")</f>
        <v>0</v>
      </c>
      <c r="BX341" s="34">
        <f>IFERROR(VLOOKUP(B341,'[1]1-BASE'!D$1:DA$65536,70,0),"")</f>
        <v>0</v>
      </c>
      <c r="BY341" s="34">
        <f>IFERROR(VLOOKUP(B341,'[1]1-BASE'!D$1:DA$65536,71,0),"")</f>
        <v>0</v>
      </c>
      <c r="BZ341" s="34">
        <f>IFERROR(VLOOKUP(B341,'[1]1-BASE'!D$1:DA$65536,72,0),"")</f>
        <v>0</v>
      </c>
      <c r="CA341" s="34">
        <f>IFERROR(VLOOKUP(B341,'[1]1-BASE'!D$1:DA$65536,73,0),"")</f>
        <v>0</v>
      </c>
      <c r="CB341" s="34">
        <f>IFERROR(VLOOKUP(B341,'[1]1-BASE'!D$1:DA$65536,74,0),"")</f>
        <v>0</v>
      </c>
      <c r="CC341" s="34">
        <f>IFERROR(VLOOKUP(B341,'[1]1-BASE'!D$1:DA$65536,75,0),"")</f>
        <v>0</v>
      </c>
      <c r="CD341" s="34">
        <f>IFERROR(VLOOKUP(B341,'[1]1-BASE'!D$1:DA$65536,82,0),"")</f>
        <v>2</v>
      </c>
    </row>
    <row r="342" spans="1:82" s="35" customFormat="1" ht="75" customHeight="1">
      <c r="A342" s="27"/>
      <c r="B342" s="28" t="s">
        <v>445</v>
      </c>
      <c r="C342" s="29" t="str">
        <f>IFERROR(VLOOKUP(B342,'[1]1-BASE'!D$1:CB$65536,2,0),"")</f>
        <v>304T5H0</v>
      </c>
      <c r="D342" s="29" t="str">
        <f>IFERROR(VLOOKUP(B342,'[1]1-BASE'!D$1:CB$65536,3,0),"")</f>
        <v>QUIBILY</v>
      </c>
      <c r="E342" s="29" t="str">
        <f>IFERROR(VLOOKUP(B342,'[1]1-BASE'!D$1:CB$65536,4,0),"")</f>
        <v>934</v>
      </c>
      <c r="F342" s="29" t="str">
        <f>IFERROR(VLOOKUP(B342,'[1]1-BASE'!D$1:CB$65536,5,0),"")</f>
        <v>PINK/OFF WHITE MEL</v>
      </c>
      <c r="G342" s="27" t="str">
        <f>IFERROR(VLOOKUP(B342,'[1]1-BASE'!D$1:CB$65536,15,0),"")</f>
        <v>HIVER 2019</v>
      </c>
      <c r="H342" s="27" t="str">
        <f>IFERROR(VLOOKUP(B342,'[1]1-BASE'!D$1:CB$65536,17,0),"")</f>
        <v>GIRL</v>
      </c>
      <c r="I342" s="30">
        <f>IFERROR(VLOOKUP(B342,'[1]1-BASE'!D$1:CB$65536,7,0),"")</f>
        <v>60</v>
      </c>
      <c r="J342" s="31">
        <f t="shared" si="10"/>
        <v>30</v>
      </c>
      <c r="K342" s="30">
        <f>IFERROR(VLOOKUP(B342,'[1]1-BASE'!D$1:CB$65536,8,0),"")</f>
        <v>0</v>
      </c>
      <c r="L342" s="31">
        <f t="shared" si="11"/>
        <v>0</v>
      </c>
      <c r="M342" s="29" t="str">
        <f>IFERROR(VLOOKUP(B342,'[1]1-BASE'!D$1:CB$65536,18,0),"")</f>
        <v>10Y-2|12Y-1|14Y-1|4Y-1|6Y-1|8Y-2</v>
      </c>
      <c r="N342" s="32" t="str">
        <f>IFERROR(VLOOKUP(B342,'[1]1-BASE'!D$1:CB$65536,19,0),"")</f>
        <v>C8K</v>
      </c>
      <c r="O342" s="32">
        <f>IFERROR(VLOOKUP(B342,'[1]1-BASE'!D$1:CB$65536,20,0),"")</f>
        <v>176</v>
      </c>
      <c r="P342" s="33">
        <f>IFERROR(VLOOKUP(B342,'[1]1-BASE'!D$1:CB$65536,21,0),"")</f>
        <v>22</v>
      </c>
      <c r="Q342" s="34">
        <f>IFERROR(VLOOKUP(B342,'[1]1-BASE'!D$1:DA$65536,22,0),"")</f>
        <v>0</v>
      </c>
      <c r="R342" s="34">
        <f>IFERROR(VLOOKUP(B342,'[1]1-BASE'!D$1:DA$65536,23,0),"")</f>
        <v>0</v>
      </c>
      <c r="S342" s="34">
        <f>IFERROR(VLOOKUP(B342,'[1]1-BASE'!D$1:DA$65536,24,0),"")</f>
        <v>0</v>
      </c>
      <c r="T342" s="34">
        <f>IFERROR(VLOOKUP(B342,'[1]1-BASE'!D$1:DA$65536,25,0),"")</f>
        <v>0</v>
      </c>
      <c r="U342" s="34">
        <f>IFERROR(VLOOKUP(B342,'[1]1-BASE'!D$1:DA$65536,26,0),"")</f>
        <v>0</v>
      </c>
      <c r="V342" s="34">
        <f>IFERROR(VLOOKUP(B342,'[1]1-BASE'!D$1:DA$65536,27,0),"")</f>
        <v>0</v>
      </c>
      <c r="W342" s="34">
        <f>IFERROR(VLOOKUP(B342,'[1]1-BASE'!D$1:DA$65536,28,0),"")</f>
        <v>0</v>
      </c>
      <c r="X342" s="34">
        <f>IFERROR(VLOOKUP(B342,'[1]1-BASE'!D$1:DA$65536,29,0),"")</f>
        <v>0</v>
      </c>
      <c r="Y342" s="34">
        <f>IFERROR(VLOOKUP(B342,'[1]1-BASE'!D$1:DA$65536,30,0),"")</f>
        <v>0</v>
      </c>
      <c r="Z342" s="34">
        <f>IFERROR(VLOOKUP(B342,'[1]1-BASE'!D$1:DA$65536,31,0),"")</f>
        <v>0</v>
      </c>
      <c r="AA342" s="34">
        <f>IFERROR(VLOOKUP(B342,'[1]1-BASE'!D$1:DA$65536,32,0),"")</f>
        <v>0</v>
      </c>
      <c r="AB342" s="34">
        <f>IFERROR(VLOOKUP(B342,'[1]1-BASE'!D$1:DA$65536,33,0),"")</f>
        <v>0</v>
      </c>
      <c r="AC342" s="34">
        <f>IFERROR(VLOOKUP(B342,'[1]1-BASE'!D$1:DA$65536,34,0),"")</f>
        <v>0</v>
      </c>
      <c r="AD342" s="34">
        <f>IFERROR(VLOOKUP(B342,'[1]1-BASE'!D$1:DA$65536,35,0),"")</f>
        <v>0</v>
      </c>
      <c r="AE342" s="34">
        <f>IFERROR(VLOOKUP(B342,'[1]1-BASE'!D$1:DA$65536,36,0),"")</f>
        <v>0</v>
      </c>
      <c r="AF342" s="34">
        <f>IFERROR(VLOOKUP(B342,'[1]1-BASE'!D$1:DA$65536,37,0),"")</f>
        <v>0</v>
      </c>
      <c r="AG342" s="34">
        <f>IFERROR(VLOOKUP(B342,'[1]1-BASE'!D$1:DA$65536,38,0),"")</f>
        <v>0</v>
      </c>
      <c r="AH342" s="34">
        <f>IFERROR(VLOOKUP(B342,'[1]1-BASE'!D$1:DA$65536,39,0),"")</f>
        <v>0</v>
      </c>
      <c r="AI342" s="34">
        <f>IFERROR(VLOOKUP(B342,'[1]1-BASE'!D$1:DA$65536,40,0),"")</f>
        <v>0</v>
      </c>
      <c r="AJ342" s="34">
        <f>IFERROR(VLOOKUP(B342,'[1]1-BASE'!D$1:DA$65536,41,0),"")</f>
        <v>0</v>
      </c>
      <c r="AK342" s="34">
        <f>IFERROR(VLOOKUP(B342,'[1]1-BASE'!D$1:DA$65536,42,0),"")</f>
        <v>0</v>
      </c>
      <c r="AL342" s="34">
        <f>IFERROR(VLOOKUP(B342,'[1]1-BASE'!D$1:DA$65536,43,0),"")</f>
        <v>0</v>
      </c>
      <c r="AM342" s="34">
        <f>IFERROR(VLOOKUP(B342,'[1]1-BASE'!D$1:DA$65536,44,0),"")</f>
        <v>0</v>
      </c>
      <c r="AN342" s="34">
        <f>IFERROR(VLOOKUP(B342,'[1]1-BASE'!D$1:DA$65536,45,0),"")</f>
        <v>0</v>
      </c>
      <c r="AO342" s="34">
        <f>IFERROR(VLOOKUP(B342,'[1]1-BASE'!D$1:DA$65536,46,0),"")</f>
        <v>0</v>
      </c>
      <c r="AP342" s="34">
        <f>IFERROR(VLOOKUP(B342,'[1]1-BASE'!D$1:DA$65536,47,0),"")</f>
        <v>0</v>
      </c>
      <c r="AQ342" s="34">
        <f>IFERROR(VLOOKUP(B342,'[1]1-BASE'!D$1:DA$65536,48,0),"")</f>
        <v>0</v>
      </c>
      <c r="AR342" s="34">
        <f>IFERROR(VLOOKUP(B342,'[1]1-BASE'!D$1:DA$65536,49,0),"")</f>
        <v>0</v>
      </c>
      <c r="AS342" s="34">
        <f>IFERROR(VLOOKUP(B342,'[1]1-BASE'!D$1:DA$65536,50,0),"")</f>
        <v>0</v>
      </c>
      <c r="AT342" s="34">
        <f>IFERROR(VLOOKUP(B342,'[1]1-BASE'!D$1:DA$65536,51,0),"")</f>
        <v>0</v>
      </c>
      <c r="AU342" s="34">
        <f>IFERROR(VLOOKUP(B342,'[1]1-BASE'!D$1:DA$65536,52,0),"")</f>
        <v>0</v>
      </c>
      <c r="AV342" s="34">
        <f>IFERROR(VLOOKUP(B342,'[1]1-BASE'!D$1:DA$65536,53,0),"")</f>
        <v>0</v>
      </c>
      <c r="AW342" s="34">
        <f>IFERROR(VLOOKUP(B342,'[1]1-BASE'!D$1:DA$65536,54,0),"")</f>
        <v>0</v>
      </c>
      <c r="AX342" s="34">
        <f>IFERROR(VLOOKUP(B342,'[1]1-BASE'!D$1:DA$65536,55,0),"")</f>
        <v>0</v>
      </c>
      <c r="AY342" s="34">
        <f>IFERROR(VLOOKUP(B342,'[1]1-BASE'!D$1:DA$65536,87,0),"")</f>
        <v>0</v>
      </c>
      <c r="AZ342" s="34">
        <f>IFERROR(VLOOKUP(B342,'[1]1-BASE'!D$1:DA$65536,86,0),"")</f>
        <v>0</v>
      </c>
      <c r="BA342" s="34">
        <f>IFERROR(VLOOKUP(B342,'[1]1-BASE'!D$1:DA$65536,76,0),"")</f>
        <v>0</v>
      </c>
      <c r="BB342" s="34">
        <f>IFERROR(VLOOKUP(B342,'[1]1-BASE'!D$1:DA$65536,77,0),"")</f>
        <v>0</v>
      </c>
      <c r="BC342" s="34">
        <f>IFERROR(VLOOKUP(B342,'[1]1-BASE'!D$1:DA$65536,78,0),"")</f>
        <v>0</v>
      </c>
      <c r="BD342" s="34">
        <f>IFERROR(VLOOKUP(B342,'[1]1-BASE'!D$1:DA$65536,79,0),"")</f>
        <v>0</v>
      </c>
      <c r="BE342" s="34">
        <f>IFERROR(VLOOKUP(B342,'[1]1-BASE'!D$1:DA$65536,80,0),"")</f>
        <v>0</v>
      </c>
      <c r="BF342" s="34">
        <f>IFERROR(VLOOKUP(B342,'[1]1-BASE'!D$1:DA$65536,83,0),"")</f>
        <v>0</v>
      </c>
      <c r="BG342" s="34">
        <f>IFERROR(VLOOKUP(B342,'[1]1-BASE'!D$1:DA$65536,84,0),"")</f>
        <v>0</v>
      </c>
      <c r="BH342" s="34">
        <f>IFERROR(VLOOKUP(B342,'[1]1-BASE'!D$1:DA$65536,81,0),"")</f>
        <v>0</v>
      </c>
      <c r="BI342" s="34">
        <f>IFERROR(VLOOKUP(B342,'[1]1-BASE'!D$1:DA$65536,85,0),"")</f>
        <v>0</v>
      </c>
      <c r="BJ342" s="34">
        <f>IFERROR(VLOOKUP(B342,'[1]1-BASE'!D$1:DA$65536,56,0),"")</f>
        <v>0</v>
      </c>
      <c r="BK342" s="34">
        <f>IFERROR(VLOOKUP(B342,'[1]1-BASE'!D$1:DA$65536,58,0),"")</f>
        <v>0</v>
      </c>
      <c r="BL342" s="34">
        <f>IFERROR(VLOOKUP(B342,'[1]1-BASE'!D$1:DA$65536,59,0),"")</f>
        <v>0</v>
      </c>
      <c r="BM342" s="34">
        <f>IFERROR(VLOOKUP(B342,'[1]1-BASE'!D$1:DA$65536,61,0),"")</f>
        <v>0</v>
      </c>
      <c r="BN342" s="34">
        <f>IFERROR(VLOOKUP(B342,'[1]1-BASE'!D$1:DA$65536,63,0),"")</f>
        <v>0</v>
      </c>
      <c r="BO342" s="34">
        <f>IFERROR(VLOOKUP(B342,'[1]1-BASE'!D$1:DA$65536,65,0),"")</f>
        <v>0</v>
      </c>
      <c r="BP342" s="34">
        <f>IFERROR(VLOOKUP(B342,'[1]1-BASE'!D$1:DA$65536,57,0),"")</f>
        <v>0</v>
      </c>
      <c r="BQ342" s="34">
        <f>IFERROR(VLOOKUP(B342,'[1]1-BASE'!D$1:DA$65536,60,0),"")</f>
        <v>0</v>
      </c>
      <c r="BR342" s="34">
        <f>IFERROR(VLOOKUP(B342,'[1]1-BASE'!D$1:DA$65536,62,0),"")</f>
        <v>0</v>
      </c>
      <c r="BS342" s="34">
        <f>IFERROR(VLOOKUP(B342,'[1]1-BASE'!D$1:DA$65536,64,0),"")</f>
        <v>0</v>
      </c>
      <c r="BT342" s="34">
        <f>IFERROR(VLOOKUP(B342,'[1]1-BASE'!D$1:DA$65536,66,0),"")</f>
        <v>0</v>
      </c>
      <c r="BU342" s="34">
        <f>IFERROR(VLOOKUP(B342,'[1]1-BASE'!D$1:DA$65536,67,0),"")</f>
        <v>0</v>
      </c>
      <c r="BV342" s="34">
        <f>IFERROR(VLOOKUP(B342,'[1]1-BASE'!D$1:DA$65536,68,0),"")</f>
        <v>0</v>
      </c>
      <c r="BW342" s="34">
        <f>IFERROR(VLOOKUP(B342,'[1]1-BASE'!D$1:DA$65536,69,0),"")</f>
        <v>0</v>
      </c>
      <c r="BX342" s="34">
        <f>IFERROR(VLOOKUP(B342,'[1]1-BASE'!D$1:DA$65536,70,0),"")</f>
        <v>0</v>
      </c>
      <c r="BY342" s="34">
        <f>IFERROR(VLOOKUP(B342,'[1]1-BASE'!D$1:DA$65536,71,0),"")</f>
        <v>0</v>
      </c>
      <c r="BZ342" s="34">
        <f>IFERROR(VLOOKUP(B342,'[1]1-BASE'!D$1:DA$65536,72,0),"")</f>
        <v>0</v>
      </c>
      <c r="CA342" s="34">
        <f>IFERROR(VLOOKUP(B342,'[1]1-BASE'!D$1:DA$65536,73,0),"")</f>
        <v>0</v>
      </c>
      <c r="CB342" s="34">
        <f>IFERROR(VLOOKUP(B342,'[1]1-BASE'!D$1:DA$65536,74,0),"")</f>
        <v>0</v>
      </c>
      <c r="CC342" s="34">
        <f>IFERROR(VLOOKUP(B342,'[1]1-BASE'!D$1:DA$65536,75,0),"")</f>
        <v>0</v>
      </c>
      <c r="CD342" s="34">
        <f>IFERROR(VLOOKUP(B342,'[1]1-BASE'!D$1:DA$65536,82,0),"")</f>
        <v>22</v>
      </c>
    </row>
    <row r="343" spans="1:82" s="35" customFormat="1" ht="75" customHeight="1">
      <c r="A343" s="27"/>
      <c r="B343" s="28" t="s">
        <v>446</v>
      </c>
      <c r="C343" s="29" t="str">
        <f>IFERROR(VLOOKUP(B343,'[1]1-BASE'!D$1:CB$65536,2,0),"")</f>
        <v>304T5H0</v>
      </c>
      <c r="D343" s="29" t="str">
        <f>IFERROR(VLOOKUP(B343,'[1]1-BASE'!D$1:CB$65536,3,0),"")</f>
        <v>QUIBILY</v>
      </c>
      <c r="E343" s="29" t="str">
        <f>IFERROR(VLOOKUP(B343,'[1]1-BASE'!D$1:CB$65536,4,0),"")</f>
        <v>934</v>
      </c>
      <c r="F343" s="29" t="str">
        <f>IFERROR(VLOOKUP(B343,'[1]1-BASE'!D$1:CB$65536,5,0),"")</f>
        <v>PINK/OFF WHITE MEL</v>
      </c>
      <c r="G343" s="27" t="str">
        <f>IFERROR(VLOOKUP(B343,'[1]1-BASE'!D$1:CB$65536,15,0),"")</f>
        <v>HIVER 2019</v>
      </c>
      <c r="H343" s="27" t="str">
        <f>IFERROR(VLOOKUP(B343,'[1]1-BASE'!D$1:CB$65536,17,0),"")</f>
        <v>GIRL</v>
      </c>
      <c r="I343" s="30">
        <f>IFERROR(VLOOKUP(B343,'[1]1-BASE'!D$1:CB$65536,7,0),"")</f>
        <v>60</v>
      </c>
      <c r="J343" s="31">
        <f t="shared" si="10"/>
        <v>30</v>
      </c>
      <c r="K343" s="30">
        <f>IFERROR(VLOOKUP(B343,'[1]1-BASE'!D$1:CB$65536,8,0),"")</f>
        <v>0</v>
      </c>
      <c r="L343" s="31">
        <f t="shared" si="11"/>
        <v>0</v>
      </c>
      <c r="M343" s="29" t="str">
        <f>IFERROR(VLOOKUP(B343,'[1]1-BASE'!D$1:CB$65536,18,0),"")</f>
        <v>10Y-3|12Y-2|14Y-1|4Y-2|6Y-3|8Y-3</v>
      </c>
      <c r="N343" s="32" t="str">
        <f>IFERROR(VLOOKUP(B343,'[1]1-BASE'!D$1:CB$65536,19,0),"")</f>
        <v>C14K</v>
      </c>
      <c r="O343" s="32">
        <f>IFERROR(VLOOKUP(B343,'[1]1-BASE'!D$1:CB$65536,20,0),"")</f>
        <v>196</v>
      </c>
      <c r="P343" s="33">
        <f>IFERROR(VLOOKUP(B343,'[1]1-BASE'!D$1:CB$65536,21,0),"")</f>
        <v>14</v>
      </c>
      <c r="Q343" s="34">
        <f>IFERROR(VLOOKUP(B343,'[1]1-BASE'!D$1:DA$65536,22,0),"")</f>
        <v>0</v>
      </c>
      <c r="R343" s="34">
        <f>IFERROR(VLOOKUP(B343,'[1]1-BASE'!D$1:DA$65536,23,0),"")</f>
        <v>0</v>
      </c>
      <c r="S343" s="34">
        <f>IFERROR(VLOOKUP(B343,'[1]1-BASE'!D$1:DA$65536,24,0),"")</f>
        <v>0</v>
      </c>
      <c r="T343" s="34">
        <f>IFERROR(VLOOKUP(B343,'[1]1-BASE'!D$1:DA$65536,25,0),"")</f>
        <v>0</v>
      </c>
      <c r="U343" s="34">
        <f>IFERROR(VLOOKUP(B343,'[1]1-BASE'!D$1:DA$65536,26,0),"")</f>
        <v>0</v>
      </c>
      <c r="V343" s="34">
        <f>IFERROR(VLOOKUP(B343,'[1]1-BASE'!D$1:DA$65536,27,0),"")</f>
        <v>0</v>
      </c>
      <c r="W343" s="34">
        <f>IFERROR(VLOOKUP(B343,'[1]1-BASE'!D$1:DA$65536,28,0),"")</f>
        <v>0</v>
      </c>
      <c r="X343" s="34">
        <f>IFERROR(VLOOKUP(B343,'[1]1-BASE'!D$1:DA$65536,29,0),"")</f>
        <v>0</v>
      </c>
      <c r="Y343" s="34">
        <f>IFERROR(VLOOKUP(B343,'[1]1-BASE'!D$1:DA$65536,30,0),"")</f>
        <v>0</v>
      </c>
      <c r="Z343" s="34">
        <f>IFERROR(VLOOKUP(B343,'[1]1-BASE'!D$1:DA$65536,31,0),"")</f>
        <v>0</v>
      </c>
      <c r="AA343" s="34">
        <f>IFERROR(VLOOKUP(B343,'[1]1-BASE'!D$1:DA$65536,32,0),"")</f>
        <v>0</v>
      </c>
      <c r="AB343" s="34">
        <f>IFERROR(VLOOKUP(B343,'[1]1-BASE'!D$1:DA$65536,33,0),"")</f>
        <v>0</v>
      </c>
      <c r="AC343" s="34">
        <f>IFERROR(VLOOKUP(B343,'[1]1-BASE'!D$1:DA$65536,34,0),"")</f>
        <v>0</v>
      </c>
      <c r="AD343" s="34">
        <f>IFERROR(VLOOKUP(B343,'[1]1-BASE'!D$1:DA$65536,35,0),"")</f>
        <v>0</v>
      </c>
      <c r="AE343" s="34">
        <f>IFERROR(VLOOKUP(B343,'[1]1-BASE'!D$1:DA$65536,36,0),"")</f>
        <v>0</v>
      </c>
      <c r="AF343" s="34">
        <f>IFERROR(VLOOKUP(B343,'[1]1-BASE'!D$1:DA$65536,37,0),"")</f>
        <v>0</v>
      </c>
      <c r="AG343" s="34">
        <f>IFERROR(VLOOKUP(B343,'[1]1-BASE'!D$1:DA$65536,38,0),"")</f>
        <v>0</v>
      </c>
      <c r="AH343" s="34">
        <f>IFERROR(VLOOKUP(B343,'[1]1-BASE'!D$1:DA$65536,39,0),"")</f>
        <v>0</v>
      </c>
      <c r="AI343" s="34">
        <f>IFERROR(VLOOKUP(B343,'[1]1-BASE'!D$1:DA$65536,40,0),"")</f>
        <v>0</v>
      </c>
      <c r="AJ343" s="34">
        <f>IFERROR(VLOOKUP(B343,'[1]1-BASE'!D$1:DA$65536,41,0),"")</f>
        <v>0</v>
      </c>
      <c r="AK343" s="34">
        <f>IFERROR(VLOOKUP(B343,'[1]1-BASE'!D$1:DA$65536,42,0),"")</f>
        <v>0</v>
      </c>
      <c r="AL343" s="34">
        <f>IFERROR(VLOOKUP(B343,'[1]1-BASE'!D$1:DA$65536,43,0),"")</f>
        <v>0</v>
      </c>
      <c r="AM343" s="34">
        <f>IFERROR(VLOOKUP(B343,'[1]1-BASE'!D$1:DA$65536,44,0),"")</f>
        <v>0</v>
      </c>
      <c r="AN343" s="34">
        <f>IFERROR(VLOOKUP(B343,'[1]1-BASE'!D$1:DA$65536,45,0),"")</f>
        <v>0</v>
      </c>
      <c r="AO343" s="34">
        <f>IFERROR(VLOOKUP(B343,'[1]1-BASE'!D$1:DA$65536,46,0),"")</f>
        <v>0</v>
      </c>
      <c r="AP343" s="34">
        <f>IFERROR(VLOOKUP(B343,'[1]1-BASE'!D$1:DA$65536,47,0),"")</f>
        <v>0</v>
      </c>
      <c r="AQ343" s="34">
        <f>IFERROR(VLOOKUP(B343,'[1]1-BASE'!D$1:DA$65536,48,0),"")</f>
        <v>0</v>
      </c>
      <c r="AR343" s="34">
        <f>IFERROR(VLOOKUP(B343,'[1]1-BASE'!D$1:DA$65536,49,0),"")</f>
        <v>0</v>
      </c>
      <c r="AS343" s="34">
        <f>IFERROR(VLOOKUP(B343,'[1]1-BASE'!D$1:DA$65536,50,0),"")</f>
        <v>0</v>
      </c>
      <c r="AT343" s="34">
        <f>IFERROR(VLOOKUP(B343,'[1]1-BASE'!D$1:DA$65536,51,0),"")</f>
        <v>0</v>
      </c>
      <c r="AU343" s="34">
        <f>IFERROR(VLOOKUP(B343,'[1]1-BASE'!D$1:DA$65536,52,0),"")</f>
        <v>0</v>
      </c>
      <c r="AV343" s="34">
        <f>IFERROR(VLOOKUP(B343,'[1]1-BASE'!D$1:DA$65536,53,0),"")</f>
        <v>0</v>
      </c>
      <c r="AW343" s="34">
        <f>IFERROR(VLOOKUP(B343,'[1]1-BASE'!D$1:DA$65536,54,0),"")</f>
        <v>0</v>
      </c>
      <c r="AX343" s="34">
        <f>IFERROR(VLOOKUP(B343,'[1]1-BASE'!D$1:DA$65536,55,0),"")</f>
        <v>0</v>
      </c>
      <c r="AY343" s="34">
        <f>IFERROR(VLOOKUP(B343,'[1]1-BASE'!D$1:DA$65536,87,0),"")</f>
        <v>0</v>
      </c>
      <c r="AZ343" s="34">
        <f>IFERROR(VLOOKUP(B343,'[1]1-BASE'!D$1:DA$65536,86,0),"")</f>
        <v>0</v>
      </c>
      <c r="BA343" s="34">
        <f>IFERROR(VLOOKUP(B343,'[1]1-BASE'!D$1:DA$65536,76,0),"")</f>
        <v>0</v>
      </c>
      <c r="BB343" s="34">
        <f>IFERROR(VLOOKUP(B343,'[1]1-BASE'!D$1:DA$65536,77,0),"")</f>
        <v>0</v>
      </c>
      <c r="BC343" s="34">
        <f>IFERROR(VLOOKUP(B343,'[1]1-BASE'!D$1:DA$65536,78,0),"")</f>
        <v>0</v>
      </c>
      <c r="BD343" s="34">
        <f>IFERROR(VLOOKUP(B343,'[1]1-BASE'!D$1:DA$65536,79,0),"")</f>
        <v>0</v>
      </c>
      <c r="BE343" s="34">
        <f>IFERROR(VLOOKUP(B343,'[1]1-BASE'!D$1:DA$65536,80,0),"")</f>
        <v>0</v>
      </c>
      <c r="BF343" s="34">
        <f>IFERROR(VLOOKUP(B343,'[1]1-BASE'!D$1:DA$65536,83,0),"")</f>
        <v>0</v>
      </c>
      <c r="BG343" s="34">
        <f>IFERROR(VLOOKUP(B343,'[1]1-BASE'!D$1:DA$65536,84,0),"")</f>
        <v>0</v>
      </c>
      <c r="BH343" s="34">
        <f>IFERROR(VLOOKUP(B343,'[1]1-BASE'!D$1:DA$65536,81,0),"")</f>
        <v>0</v>
      </c>
      <c r="BI343" s="34">
        <f>IFERROR(VLOOKUP(B343,'[1]1-BASE'!D$1:DA$65536,85,0),"")</f>
        <v>0</v>
      </c>
      <c r="BJ343" s="34">
        <f>IFERROR(VLOOKUP(B343,'[1]1-BASE'!D$1:DA$65536,56,0),"")</f>
        <v>0</v>
      </c>
      <c r="BK343" s="34">
        <f>IFERROR(VLOOKUP(B343,'[1]1-BASE'!D$1:DA$65536,58,0),"")</f>
        <v>0</v>
      </c>
      <c r="BL343" s="34">
        <f>IFERROR(VLOOKUP(B343,'[1]1-BASE'!D$1:DA$65536,59,0),"")</f>
        <v>0</v>
      </c>
      <c r="BM343" s="34">
        <f>IFERROR(VLOOKUP(B343,'[1]1-BASE'!D$1:DA$65536,61,0),"")</f>
        <v>0</v>
      </c>
      <c r="BN343" s="34">
        <f>IFERROR(VLOOKUP(B343,'[1]1-BASE'!D$1:DA$65536,63,0),"")</f>
        <v>0</v>
      </c>
      <c r="BO343" s="34">
        <f>IFERROR(VLOOKUP(B343,'[1]1-BASE'!D$1:DA$65536,65,0),"")</f>
        <v>0</v>
      </c>
      <c r="BP343" s="34">
        <f>IFERROR(VLOOKUP(B343,'[1]1-BASE'!D$1:DA$65536,57,0),"")</f>
        <v>0</v>
      </c>
      <c r="BQ343" s="34">
        <f>IFERROR(VLOOKUP(B343,'[1]1-BASE'!D$1:DA$65536,60,0),"")</f>
        <v>0</v>
      </c>
      <c r="BR343" s="34">
        <f>IFERROR(VLOOKUP(B343,'[1]1-BASE'!D$1:DA$65536,62,0),"")</f>
        <v>0</v>
      </c>
      <c r="BS343" s="34">
        <f>IFERROR(VLOOKUP(B343,'[1]1-BASE'!D$1:DA$65536,64,0),"")</f>
        <v>0</v>
      </c>
      <c r="BT343" s="34">
        <f>IFERROR(VLOOKUP(B343,'[1]1-BASE'!D$1:DA$65536,66,0),"")</f>
        <v>0</v>
      </c>
      <c r="BU343" s="34">
        <f>IFERROR(VLOOKUP(B343,'[1]1-BASE'!D$1:DA$65536,67,0),"")</f>
        <v>0</v>
      </c>
      <c r="BV343" s="34">
        <f>IFERROR(VLOOKUP(B343,'[1]1-BASE'!D$1:DA$65536,68,0),"")</f>
        <v>0</v>
      </c>
      <c r="BW343" s="34">
        <f>IFERROR(VLOOKUP(B343,'[1]1-BASE'!D$1:DA$65536,69,0),"")</f>
        <v>0</v>
      </c>
      <c r="BX343" s="34">
        <f>IFERROR(VLOOKUP(B343,'[1]1-BASE'!D$1:DA$65536,70,0),"")</f>
        <v>0</v>
      </c>
      <c r="BY343" s="34">
        <f>IFERROR(VLOOKUP(B343,'[1]1-BASE'!D$1:DA$65536,71,0),"")</f>
        <v>0</v>
      </c>
      <c r="BZ343" s="34">
        <f>IFERROR(VLOOKUP(B343,'[1]1-BASE'!D$1:DA$65536,72,0),"")</f>
        <v>0</v>
      </c>
      <c r="CA343" s="34">
        <f>IFERROR(VLOOKUP(B343,'[1]1-BASE'!D$1:DA$65536,73,0),"")</f>
        <v>0</v>
      </c>
      <c r="CB343" s="34">
        <f>IFERROR(VLOOKUP(B343,'[1]1-BASE'!D$1:DA$65536,74,0),"")</f>
        <v>0</v>
      </c>
      <c r="CC343" s="34">
        <f>IFERROR(VLOOKUP(B343,'[1]1-BASE'!D$1:DA$65536,75,0),"")</f>
        <v>0</v>
      </c>
      <c r="CD343" s="34">
        <f>IFERROR(VLOOKUP(B343,'[1]1-BASE'!D$1:DA$65536,82,0),"")</f>
        <v>14</v>
      </c>
    </row>
    <row r="344" spans="1:82" s="35" customFormat="1" ht="75" customHeight="1">
      <c r="A344" s="27"/>
      <c r="B344" s="28" t="s">
        <v>447</v>
      </c>
      <c r="C344" s="29" t="str">
        <f>IFERROR(VLOOKUP(B344,'[1]1-BASE'!D$1:CB$65536,2,0),"")</f>
        <v>304T5H0</v>
      </c>
      <c r="D344" s="29" t="str">
        <f>IFERROR(VLOOKUP(B344,'[1]1-BASE'!D$1:CB$65536,3,0),"")</f>
        <v>QUIBILY</v>
      </c>
      <c r="E344" s="29" t="str">
        <f>IFERROR(VLOOKUP(B344,'[1]1-BASE'!D$1:CB$65536,4,0),"")</f>
        <v>934</v>
      </c>
      <c r="F344" s="29" t="str">
        <f>IFERROR(VLOOKUP(B344,'[1]1-BASE'!D$1:CB$65536,5,0),"")</f>
        <v>PINK/OFF WHITE MEL</v>
      </c>
      <c r="G344" s="27" t="str">
        <f>IFERROR(VLOOKUP(B344,'[1]1-BASE'!D$1:CB$65536,15,0),"")</f>
        <v>HIVER 2019</v>
      </c>
      <c r="H344" s="27" t="str">
        <f>IFERROR(VLOOKUP(B344,'[1]1-BASE'!D$1:CB$65536,17,0),"")</f>
        <v>GIRL</v>
      </c>
      <c r="I344" s="30">
        <f>IFERROR(VLOOKUP(B344,'[1]1-BASE'!D$1:CB$65536,7,0),"")</f>
        <v>0</v>
      </c>
      <c r="J344" s="31">
        <f t="shared" si="10"/>
        <v>0</v>
      </c>
      <c r="K344" s="30">
        <f>IFERROR(VLOOKUP(B344,'[1]1-BASE'!D$1:CB$65536,8,0),"")</f>
        <v>60</v>
      </c>
      <c r="L344" s="31">
        <f t="shared" si="11"/>
        <v>30</v>
      </c>
      <c r="M344" s="29" t="str">
        <f>IFERROR(VLOOKUP(B344,'[1]1-BASE'!D$1:CB$65536,18,0),"")</f>
        <v>(vide)</v>
      </c>
      <c r="N344" s="32" t="str">
        <f>IFERROR(VLOOKUP(B344,'[1]1-BASE'!D$1:CB$65536,19,0),"")</f>
        <v>PCS</v>
      </c>
      <c r="O344" s="32">
        <f>IFERROR(VLOOKUP(B344,'[1]1-BASE'!D$1:CB$65536,20,0),"")</f>
        <v>6</v>
      </c>
      <c r="P344" s="33">
        <f>IFERROR(VLOOKUP(B344,'[1]1-BASE'!D$1:CB$65536,21,0),"")</f>
        <v>6</v>
      </c>
      <c r="Q344" s="34">
        <f>IFERROR(VLOOKUP(B344,'[1]1-BASE'!D$1:DA$65536,22,0),"")</f>
        <v>0</v>
      </c>
      <c r="R344" s="34">
        <f>IFERROR(VLOOKUP(B344,'[1]1-BASE'!D$1:DA$65536,23,0),"")</f>
        <v>0</v>
      </c>
      <c r="S344" s="34">
        <f>IFERROR(VLOOKUP(B344,'[1]1-BASE'!D$1:DA$65536,24,0),"")</f>
        <v>0</v>
      </c>
      <c r="T344" s="34">
        <f>IFERROR(VLOOKUP(B344,'[1]1-BASE'!D$1:DA$65536,25,0),"")</f>
        <v>0</v>
      </c>
      <c r="U344" s="34">
        <f>IFERROR(VLOOKUP(B344,'[1]1-BASE'!D$1:DA$65536,26,0),"")</f>
        <v>0</v>
      </c>
      <c r="V344" s="34">
        <f>IFERROR(VLOOKUP(B344,'[1]1-BASE'!D$1:DA$65536,27,0),"")</f>
        <v>0</v>
      </c>
      <c r="W344" s="34">
        <f>IFERROR(VLOOKUP(B344,'[1]1-BASE'!D$1:DA$65536,28,0),"")</f>
        <v>0</v>
      </c>
      <c r="X344" s="34">
        <f>IFERROR(VLOOKUP(B344,'[1]1-BASE'!D$1:DA$65536,29,0),"")</f>
        <v>0</v>
      </c>
      <c r="Y344" s="34">
        <f>IFERROR(VLOOKUP(B344,'[1]1-BASE'!D$1:DA$65536,30,0),"")</f>
        <v>0</v>
      </c>
      <c r="Z344" s="34">
        <f>IFERROR(VLOOKUP(B344,'[1]1-BASE'!D$1:DA$65536,31,0),"")</f>
        <v>0</v>
      </c>
      <c r="AA344" s="34">
        <f>IFERROR(VLOOKUP(B344,'[1]1-BASE'!D$1:DA$65536,32,0),"")</f>
        <v>0</v>
      </c>
      <c r="AB344" s="34">
        <f>IFERROR(VLOOKUP(B344,'[1]1-BASE'!D$1:DA$65536,33,0),"")</f>
        <v>0</v>
      </c>
      <c r="AC344" s="34">
        <f>IFERROR(VLOOKUP(B344,'[1]1-BASE'!D$1:DA$65536,34,0),"")</f>
        <v>0</v>
      </c>
      <c r="AD344" s="34">
        <f>IFERROR(VLOOKUP(B344,'[1]1-BASE'!D$1:DA$65536,35,0),"")</f>
        <v>0</v>
      </c>
      <c r="AE344" s="34">
        <f>IFERROR(VLOOKUP(B344,'[1]1-BASE'!D$1:DA$65536,36,0),"")</f>
        <v>0</v>
      </c>
      <c r="AF344" s="34">
        <f>IFERROR(VLOOKUP(B344,'[1]1-BASE'!D$1:DA$65536,37,0),"")</f>
        <v>0</v>
      </c>
      <c r="AG344" s="34">
        <f>IFERROR(VLOOKUP(B344,'[1]1-BASE'!D$1:DA$65536,38,0),"")</f>
        <v>0</v>
      </c>
      <c r="AH344" s="34">
        <f>IFERROR(VLOOKUP(B344,'[1]1-BASE'!D$1:DA$65536,39,0),"")</f>
        <v>0</v>
      </c>
      <c r="AI344" s="34">
        <f>IFERROR(VLOOKUP(B344,'[1]1-BASE'!D$1:DA$65536,40,0),"")</f>
        <v>0</v>
      </c>
      <c r="AJ344" s="34">
        <f>IFERROR(VLOOKUP(B344,'[1]1-BASE'!D$1:DA$65536,41,0),"")</f>
        <v>0</v>
      </c>
      <c r="AK344" s="34">
        <f>IFERROR(VLOOKUP(B344,'[1]1-BASE'!D$1:DA$65536,42,0),"")</f>
        <v>0</v>
      </c>
      <c r="AL344" s="34">
        <f>IFERROR(VLOOKUP(B344,'[1]1-BASE'!D$1:DA$65536,43,0),"")</f>
        <v>0</v>
      </c>
      <c r="AM344" s="34">
        <f>IFERROR(VLOOKUP(B344,'[1]1-BASE'!D$1:DA$65536,44,0),"")</f>
        <v>0</v>
      </c>
      <c r="AN344" s="34">
        <f>IFERROR(VLOOKUP(B344,'[1]1-BASE'!D$1:DA$65536,45,0),"")</f>
        <v>0</v>
      </c>
      <c r="AO344" s="34">
        <f>IFERROR(VLOOKUP(B344,'[1]1-BASE'!D$1:DA$65536,46,0),"")</f>
        <v>0</v>
      </c>
      <c r="AP344" s="34">
        <f>IFERROR(VLOOKUP(B344,'[1]1-BASE'!D$1:DA$65536,47,0),"")</f>
        <v>0</v>
      </c>
      <c r="AQ344" s="34">
        <f>IFERROR(VLOOKUP(B344,'[1]1-BASE'!D$1:DA$65536,48,0),"")</f>
        <v>0</v>
      </c>
      <c r="AR344" s="34">
        <f>IFERROR(VLOOKUP(B344,'[1]1-BASE'!D$1:DA$65536,49,0),"")</f>
        <v>0</v>
      </c>
      <c r="AS344" s="34">
        <f>IFERROR(VLOOKUP(B344,'[1]1-BASE'!D$1:DA$65536,50,0),"")</f>
        <v>0</v>
      </c>
      <c r="AT344" s="34">
        <f>IFERROR(VLOOKUP(B344,'[1]1-BASE'!D$1:DA$65536,51,0),"")</f>
        <v>0</v>
      </c>
      <c r="AU344" s="34">
        <f>IFERROR(VLOOKUP(B344,'[1]1-BASE'!D$1:DA$65536,52,0),"")</f>
        <v>0</v>
      </c>
      <c r="AV344" s="34">
        <f>IFERROR(VLOOKUP(B344,'[1]1-BASE'!D$1:DA$65536,53,0),"")</f>
        <v>0</v>
      </c>
      <c r="AW344" s="34">
        <f>IFERROR(VLOOKUP(B344,'[1]1-BASE'!D$1:DA$65536,54,0),"")</f>
        <v>0</v>
      </c>
      <c r="AX344" s="34">
        <f>IFERROR(VLOOKUP(B344,'[1]1-BASE'!D$1:DA$65536,55,0),"")</f>
        <v>0</v>
      </c>
      <c r="AY344" s="34">
        <f>IFERROR(VLOOKUP(B344,'[1]1-BASE'!D$1:DA$65536,87,0),"")</f>
        <v>0</v>
      </c>
      <c r="AZ344" s="34">
        <f>IFERROR(VLOOKUP(B344,'[1]1-BASE'!D$1:DA$65536,86,0),"")</f>
        <v>0</v>
      </c>
      <c r="BA344" s="34">
        <f>IFERROR(VLOOKUP(B344,'[1]1-BASE'!D$1:DA$65536,76,0),"")</f>
        <v>0</v>
      </c>
      <c r="BB344" s="34">
        <f>IFERROR(VLOOKUP(B344,'[1]1-BASE'!D$1:DA$65536,77,0),"")</f>
        <v>0</v>
      </c>
      <c r="BC344" s="34">
        <f>IFERROR(VLOOKUP(B344,'[1]1-BASE'!D$1:DA$65536,78,0),"")</f>
        <v>0</v>
      </c>
      <c r="BD344" s="34">
        <f>IFERROR(VLOOKUP(B344,'[1]1-BASE'!D$1:DA$65536,79,0),"")</f>
        <v>0</v>
      </c>
      <c r="BE344" s="34">
        <f>IFERROR(VLOOKUP(B344,'[1]1-BASE'!D$1:DA$65536,80,0),"")</f>
        <v>0</v>
      </c>
      <c r="BF344" s="34">
        <f>IFERROR(VLOOKUP(B344,'[1]1-BASE'!D$1:DA$65536,83,0),"")</f>
        <v>0</v>
      </c>
      <c r="BG344" s="34">
        <f>IFERROR(VLOOKUP(B344,'[1]1-BASE'!D$1:DA$65536,84,0),"")</f>
        <v>0</v>
      </c>
      <c r="BH344" s="34">
        <f>IFERROR(VLOOKUP(B344,'[1]1-BASE'!D$1:DA$65536,81,0),"")</f>
        <v>0</v>
      </c>
      <c r="BI344" s="34">
        <f>IFERROR(VLOOKUP(B344,'[1]1-BASE'!D$1:DA$65536,85,0),"")</f>
        <v>0</v>
      </c>
      <c r="BJ344" s="34">
        <f>IFERROR(VLOOKUP(B344,'[1]1-BASE'!D$1:DA$65536,56,0),"")</f>
        <v>0</v>
      </c>
      <c r="BK344" s="34">
        <f>IFERROR(VLOOKUP(B344,'[1]1-BASE'!D$1:DA$65536,58,0),"")</f>
        <v>0</v>
      </c>
      <c r="BL344" s="34">
        <f>IFERROR(VLOOKUP(B344,'[1]1-BASE'!D$1:DA$65536,59,0),"")</f>
        <v>2</v>
      </c>
      <c r="BM344" s="34">
        <f>IFERROR(VLOOKUP(B344,'[1]1-BASE'!D$1:DA$65536,61,0),"")</f>
        <v>2</v>
      </c>
      <c r="BN344" s="34">
        <f>IFERROR(VLOOKUP(B344,'[1]1-BASE'!D$1:DA$65536,63,0),"")</f>
        <v>0</v>
      </c>
      <c r="BO344" s="34">
        <f>IFERROR(VLOOKUP(B344,'[1]1-BASE'!D$1:DA$65536,65,0),"")</f>
        <v>2</v>
      </c>
      <c r="BP344" s="34">
        <f>IFERROR(VLOOKUP(B344,'[1]1-BASE'!D$1:DA$65536,57,0),"")</f>
        <v>0</v>
      </c>
      <c r="BQ344" s="34">
        <f>IFERROR(VLOOKUP(B344,'[1]1-BASE'!D$1:DA$65536,60,0),"")</f>
        <v>0</v>
      </c>
      <c r="BR344" s="34">
        <f>IFERROR(VLOOKUP(B344,'[1]1-BASE'!D$1:DA$65536,62,0),"")</f>
        <v>0</v>
      </c>
      <c r="BS344" s="34">
        <f>IFERROR(VLOOKUP(B344,'[1]1-BASE'!D$1:DA$65536,64,0),"")</f>
        <v>0</v>
      </c>
      <c r="BT344" s="34">
        <f>IFERROR(VLOOKUP(B344,'[1]1-BASE'!D$1:DA$65536,66,0),"")</f>
        <v>0</v>
      </c>
      <c r="BU344" s="34">
        <f>IFERROR(VLOOKUP(B344,'[1]1-BASE'!D$1:DA$65536,67,0),"")</f>
        <v>0</v>
      </c>
      <c r="BV344" s="34">
        <f>IFERROR(VLOOKUP(B344,'[1]1-BASE'!D$1:DA$65536,68,0),"")</f>
        <v>0</v>
      </c>
      <c r="BW344" s="34">
        <f>IFERROR(VLOOKUP(B344,'[1]1-BASE'!D$1:DA$65536,69,0),"")</f>
        <v>0</v>
      </c>
      <c r="BX344" s="34">
        <f>IFERROR(VLOOKUP(B344,'[1]1-BASE'!D$1:DA$65536,70,0),"")</f>
        <v>0</v>
      </c>
      <c r="BY344" s="34">
        <f>IFERROR(VLOOKUP(B344,'[1]1-BASE'!D$1:DA$65536,71,0),"")</f>
        <v>0</v>
      </c>
      <c r="BZ344" s="34">
        <f>IFERROR(VLOOKUP(B344,'[1]1-BASE'!D$1:DA$65536,72,0),"")</f>
        <v>0</v>
      </c>
      <c r="CA344" s="34">
        <f>IFERROR(VLOOKUP(B344,'[1]1-BASE'!D$1:DA$65536,73,0),"")</f>
        <v>0</v>
      </c>
      <c r="CB344" s="34">
        <f>IFERROR(VLOOKUP(B344,'[1]1-BASE'!D$1:DA$65536,74,0),"")</f>
        <v>0</v>
      </c>
      <c r="CC344" s="34">
        <f>IFERROR(VLOOKUP(B344,'[1]1-BASE'!D$1:DA$65536,75,0),"")</f>
        <v>0</v>
      </c>
      <c r="CD344" s="34">
        <f>IFERROR(VLOOKUP(B344,'[1]1-BASE'!D$1:DA$65536,82,0),"")</f>
        <v>0</v>
      </c>
    </row>
    <row r="345" spans="1:82" s="35" customFormat="1" ht="75" customHeight="1">
      <c r="A345" s="27"/>
      <c r="B345" s="28" t="s">
        <v>448</v>
      </c>
      <c r="C345" s="29" t="str">
        <f>IFERROR(VLOOKUP(B345,'[1]1-BASE'!D$1:CB$65536,2,0),"")</f>
        <v>304T660</v>
      </c>
      <c r="D345" s="29" t="str">
        <f>IFERROR(VLOOKUP(B345,'[1]1-BASE'!D$1:CB$65536,3,0),"")</f>
        <v>QUIBLY</v>
      </c>
      <c r="E345" s="29" t="str">
        <f>IFERROR(VLOOKUP(B345,'[1]1-BASE'!D$1:CB$65536,4,0),"")</f>
        <v>917</v>
      </c>
      <c r="F345" s="29" t="str">
        <f>IFERROR(VLOOKUP(B345,'[1]1-BASE'!D$1:CB$65536,5,0),"")</f>
        <v>BLUE NAVY/PINK LOTUS</v>
      </c>
      <c r="G345" s="27" t="str">
        <f>IFERROR(VLOOKUP(B345,'[1]1-BASE'!D$1:CB$65536,15,0),"")</f>
        <v>HIVER 2019</v>
      </c>
      <c r="H345" s="27" t="str">
        <f>IFERROR(VLOOKUP(B345,'[1]1-BASE'!D$1:CB$65536,17,0),"")</f>
        <v>GIRL</v>
      </c>
      <c r="I345" s="30">
        <f>IFERROR(VLOOKUP(B345,'[1]1-BASE'!D$1:CB$65536,7,0),"")</f>
        <v>40</v>
      </c>
      <c r="J345" s="31">
        <f t="shared" si="10"/>
        <v>20</v>
      </c>
      <c r="K345" s="30">
        <f>IFERROR(VLOOKUP(B345,'[1]1-BASE'!D$1:CB$65536,8,0),"")</f>
        <v>0</v>
      </c>
      <c r="L345" s="31">
        <f t="shared" si="11"/>
        <v>0</v>
      </c>
      <c r="M345" s="29" t="str">
        <f>IFERROR(VLOOKUP(B345,'[1]1-BASE'!D$1:CB$65536,18,0),"")</f>
        <v>10Y-2|12Y-1|14Y-1|4Y-1|6Y-1|8Y-2</v>
      </c>
      <c r="N345" s="32" t="str">
        <f>IFERROR(VLOOKUP(B345,'[1]1-BASE'!D$1:CB$65536,19,0),"")</f>
        <v>C8K</v>
      </c>
      <c r="O345" s="32">
        <f>IFERROR(VLOOKUP(B345,'[1]1-BASE'!D$1:CB$65536,20,0),"")</f>
        <v>368</v>
      </c>
      <c r="P345" s="33">
        <f>IFERROR(VLOOKUP(B345,'[1]1-BASE'!D$1:CB$65536,21,0),"")</f>
        <v>46</v>
      </c>
      <c r="Q345" s="34">
        <f>IFERROR(VLOOKUP(B345,'[1]1-BASE'!D$1:DA$65536,22,0),"")</f>
        <v>0</v>
      </c>
      <c r="R345" s="34">
        <f>IFERROR(VLOOKUP(B345,'[1]1-BASE'!D$1:DA$65536,23,0),"")</f>
        <v>0</v>
      </c>
      <c r="S345" s="34">
        <f>IFERROR(VLOOKUP(B345,'[1]1-BASE'!D$1:DA$65536,24,0),"")</f>
        <v>0</v>
      </c>
      <c r="T345" s="34">
        <f>IFERROR(VLOOKUP(B345,'[1]1-BASE'!D$1:DA$65536,25,0),"")</f>
        <v>0</v>
      </c>
      <c r="U345" s="34">
        <f>IFERROR(VLOOKUP(B345,'[1]1-BASE'!D$1:DA$65536,26,0),"")</f>
        <v>0</v>
      </c>
      <c r="V345" s="34">
        <f>IFERROR(VLOOKUP(B345,'[1]1-BASE'!D$1:DA$65536,27,0),"")</f>
        <v>0</v>
      </c>
      <c r="W345" s="34">
        <f>IFERROR(VLOOKUP(B345,'[1]1-BASE'!D$1:DA$65536,28,0),"")</f>
        <v>0</v>
      </c>
      <c r="X345" s="34">
        <f>IFERROR(VLOOKUP(B345,'[1]1-BASE'!D$1:DA$65536,29,0),"")</f>
        <v>0</v>
      </c>
      <c r="Y345" s="34">
        <f>IFERROR(VLOOKUP(B345,'[1]1-BASE'!D$1:DA$65536,30,0),"")</f>
        <v>0</v>
      </c>
      <c r="Z345" s="34">
        <f>IFERROR(VLOOKUP(B345,'[1]1-BASE'!D$1:DA$65536,31,0),"")</f>
        <v>0</v>
      </c>
      <c r="AA345" s="34">
        <f>IFERROR(VLOOKUP(B345,'[1]1-BASE'!D$1:DA$65536,32,0),"")</f>
        <v>0</v>
      </c>
      <c r="AB345" s="34">
        <f>IFERROR(VLOOKUP(B345,'[1]1-BASE'!D$1:DA$65536,33,0),"")</f>
        <v>0</v>
      </c>
      <c r="AC345" s="34">
        <f>IFERROR(VLOOKUP(B345,'[1]1-BASE'!D$1:DA$65536,34,0),"")</f>
        <v>0</v>
      </c>
      <c r="AD345" s="34">
        <f>IFERROR(VLOOKUP(B345,'[1]1-BASE'!D$1:DA$65536,35,0),"")</f>
        <v>0</v>
      </c>
      <c r="AE345" s="34">
        <f>IFERROR(VLOOKUP(B345,'[1]1-BASE'!D$1:DA$65536,36,0),"")</f>
        <v>0</v>
      </c>
      <c r="AF345" s="34">
        <f>IFERROR(VLOOKUP(B345,'[1]1-BASE'!D$1:DA$65536,37,0),"")</f>
        <v>0</v>
      </c>
      <c r="AG345" s="34">
        <f>IFERROR(VLOOKUP(B345,'[1]1-BASE'!D$1:DA$65536,38,0),"")</f>
        <v>0</v>
      </c>
      <c r="AH345" s="34">
        <f>IFERROR(VLOOKUP(B345,'[1]1-BASE'!D$1:DA$65536,39,0),"")</f>
        <v>0</v>
      </c>
      <c r="AI345" s="34">
        <f>IFERROR(VLOOKUP(B345,'[1]1-BASE'!D$1:DA$65536,40,0),"")</f>
        <v>0</v>
      </c>
      <c r="AJ345" s="34">
        <f>IFERROR(VLOOKUP(B345,'[1]1-BASE'!D$1:DA$65536,41,0),"")</f>
        <v>0</v>
      </c>
      <c r="AK345" s="34">
        <f>IFERROR(VLOOKUP(B345,'[1]1-BASE'!D$1:DA$65536,42,0),"")</f>
        <v>0</v>
      </c>
      <c r="AL345" s="34">
        <f>IFERROR(VLOOKUP(B345,'[1]1-BASE'!D$1:DA$65536,43,0),"")</f>
        <v>0</v>
      </c>
      <c r="AM345" s="34">
        <f>IFERROR(VLOOKUP(B345,'[1]1-BASE'!D$1:DA$65536,44,0),"")</f>
        <v>0</v>
      </c>
      <c r="AN345" s="34">
        <f>IFERROR(VLOOKUP(B345,'[1]1-BASE'!D$1:DA$65536,45,0),"")</f>
        <v>0</v>
      </c>
      <c r="AO345" s="34">
        <f>IFERROR(VLOOKUP(B345,'[1]1-BASE'!D$1:DA$65536,46,0),"")</f>
        <v>0</v>
      </c>
      <c r="AP345" s="34">
        <f>IFERROR(VLOOKUP(B345,'[1]1-BASE'!D$1:DA$65536,47,0),"")</f>
        <v>0</v>
      </c>
      <c r="AQ345" s="34">
        <f>IFERROR(VLOOKUP(B345,'[1]1-BASE'!D$1:DA$65536,48,0),"")</f>
        <v>0</v>
      </c>
      <c r="AR345" s="34">
        <f>IFERROR(VLOOKUP(B345,'[1]1-BASE'!D$1:DA$65536,49,0),"")</f>
        <v>0</v>
      </c>
      <c r="AS345" s="34">
        <f>IFERROR(VLOOKUP(B345,'[1]1-BASE'!D$1:DA$65536,50,0),"")</f>
        <v>0</v>
      </c>
      <c r="AT345" s="34">
        <f>IFERROR(VLOOKUP(B345,'[1]1-BASE'!D$1:DA$65536,51,0),"")</f>
        <v>0</v>
      </c>
      <c r="AU345" s="34">
        <f>IFERROR(VLOOKUP(B345,'[1]1-BASE'!D$1:DA$65536,52,0),"")</f>
        <v>0</v>
      </c>
      <c r="AV345" s="34">
        <f>IFERROR(VLOOKUP(B345,'[1]1-BASE'!D$1:DA$65536,53,0),"")</f>
        <v>0</v>
      </c>
      <c r="AW345" s="34">
        <f>IFERROR(VLOOKUP(B345,'[1]1-BASE'!D$1:DA$65536,54,0),"")</f>
        <v>0</v>
      </c>
      <c r="AX345" s="34">
        <f>IFERROR(VLOOKUP(B345,'[1]1-BASE'!D$1:DA$65536,55,0),"")</f>
        <v>0</v>
      </c>
      <c r="AY345" s="34">
        <f>IFERROR(VLOOKUP(B345,'[1]1-BASE'!D$1:DA$65536,87,0),"")</f>
        <v>0</v>
      </c>
      <c r="AZ345" s="34">
        <f>IFERROR(VLOOKUP(B345,'[1]1-BASE'!D$1:DA$65536,86,0),"")</f>
        <v>0</v>
      </c>
      <c r="BA345" s="34">
        <f>IFERROR(VLOOKUP(B345,'[1]1-BASE'!D$1:DA$65536,76,0),"")</f>
        <v>0</v>
      </c>
      <c r="BB345" s="34">
        <f>IFERROR(VLOOKUP(B345,'[1]1-BASE'!D$1:DA$65536,77,0),"")</f>
        <v>0</v>
      </c>
      <c r="BC345" s="34">
        <f>IFERROR(VLOOKUP(B345,'[1]1-BASE'!D$1:DA$65536,78,0),"")</f>
        <v>0</v>
      </c>
      <c r="BD345" s="34">
        <f>IFERROR(VLOOKUP(B345,'[1]1-BASE'!D$1:DA$65536,79,0),"")</f>
        <v>0</v>
      </c>
      <c r="BE345" s="34">
        <f>IFERROR(VLOOKUP(B345,'[1]1-BASE'!D$1:DA$65536,80,0),"")</f>
        <v>0</v>
      </c>
      <c r="BF345" s="34">
        <f>IFERROR(VLOOKUP(B345,'[1]1-BASE'!D$1:DA$65536,83,0),"")</f>
        <v>0</v>
      </c>
      <c r="BG345" s="34">
        <f>IFERROR(VLOOKUP(B345,'[1]1-BASE'!D$1:DA$65536,84,0),"")</f>
        <v>0</v>
      </c>
      <c r="BH345" s="34">
        <f>IFERROR(VLOOKUP(B345,'[1]1-BASE'!D$1:DA$65536,81,0),"")</f>
        <v>0</v>
      </c>
      <c r="BI345" s="34">
        <f>IFERROR(VLOOKUP(B345,'[1]1-BASE'!D$1:DA$65536,85,0),"")</f>
        <v>0</v>
      </c>
      <c r="BJ345" s="34">
        <f>IFERROR(VLOOKUP(B345,'[1]1-BASE'!D$1:DA$65536,56,0),"")</f>
        <v>0</v>
      </c>
      <c r="BK345" s="34">
        <f>IFERROR(VLOOKUP(B345,'[1]1-BASE'!D$1:DA$65536,58,0),"")</f>
        <v>0</v>
      </c>
      <c r="BL345" s="34">
        <f>IFERROR(VLOOKUP(B345,'[1]1-BASE'!D$1:DA$65536,59,0),"")</f>
        <v>0</v>
      </c>
      <c r="BM345" s="34">
        <f>IFERROR(VLOOKUP(B345,'[1]1-BASE'!D$1:DA$65536,61,0),"")</f>
        <v>0</v>
      </c>
      <c r="BN345" s="34">
        <f>IFERROR(VLOOKUP(B345,'[1]1-BASE'!D$1:DA$65536,63,0),"")</f>
        <v>0</v>
      </c>
      <c r="BO345" s="34">
        <f>IFERROR(VLOOKUP(B345,'[1]1-BASE'!D$1:DA$65536,65,0),"")</f>
        <v>0</v>
      </c>
      <c r="BP345" s="34">
        <f>IFERROR(VLOOKUP(B345,'[1]1-BASE'!D$1:DA$65536,57,0),"")</f>
        <v>0</v>
      </c>
      <c r="BQ345" s="34">
        <f>IFERROR(VLOOKUP(B345,'[1]1-BASE'!D$1:DA$65536,60,0),"")</f>
        <v>0</v>
      </c>
      <c r="BR345" s="34">
        <f>IFERROR(VLOOKUP(B345,'[1]1-BASE'!D$1:DA$65536,62,0),"")</f>
        <v>0</v>
      </c>
      <c r="BS345" s="34">
        <f>IFERROR(VLOOKUP(B345,'[1]1-BASE'!D$1:DA$65536,64,0),"")</f>
        <v>0</v>
      </c>
      <c r="BT345" s="34">
        <f>IFERROR(VLOOKUP(B345,'[1]1-BASE'!D$1:DA$65536,66,0),"")</f>
        <v>0</v>
      </c>
      <c r="BU345" s="34">
        <f>IFERROR(VLOOKUP(B345,'[1]1-BASE'!D$1:DA$65536,67,0),"")</f>
        <v>0</v>
      </c>
      <c r="BV345" s="34">
        <f>IFERROR(VLOOKUP(B345,'[1]1-BASE'!D$1:DA$65536,68,0),"")</f>
        <v>0</v>
      </c>
      <c r="BW345" s="34">
        <f>IFERROR(VLOOKUP(B345,'[1]1-BASE'!D$1:DA$65536,69,0),"")</f>
        <v>0</v>
      </c>
      <c r="BX345" s="34">
        <f>IFERROR(VLOOKUP(B345,'[1]1-BASE'!D$1:DA$65536,70,0),"")</f>
        <v>0</v>
      </c>
      <c r="BY345" s="34">
        <f>IFERROR(VLOOKUP(B345,'[1]1-BASE'!D$1:DA$65536,71,0),"")</f>
        <v>0</v>
      </c>
      <c r="BZ345" s="34">
        <f>IFERROR(VLOOKUP(B345,'[1]1-BASE'!D$1:DA$65536,72,0),"")</f>
        <v>0</v>
      </c>
      <c r="CA345" s="34">
        <f>IFERROR(VLOOKUP(B345,'[1]1-BASE'!D$1:DA$65536,73,0),"")</f>
        <v>0</v>
      </c>
      <c r="CB345" s="34">
        <f>IFERROR(VLOOKUP(B345,'[1]1-BASE'!D$1:DA$65536,74,0),"")</f>
        <v>0</v>
      </c>
      <c r="CC345" s="34">
        <f>IFERROR(VLOOKUP(B345,'[1]1-BASE'!D$1:DA$65536,75,0),"")</f>
        <v>0</v>
      </c>
      <c r="CD345" s="34">
        <f>IFERROR(VLOOKUP(B345,'[1]1-BASE'!D$1:DA$65536,82,0),"")</f>
        <v>46</v>
      </c>
    </row>
    <row r="346" spans="1:82" s="35" customFormat="1" ht="75" customHeight="1">
      <c r="A346" s="27"/>
      <c r="B346" s="28" t="s">
        <v>449</v>
      </c>
      <c r="C346" s="29" t="str">
        <f>IFERROR(VLOOKUP(B346,'[1]1-BASE'!D$1:CB$65536,2,0),"")</f>
        <v>304T660</v>
      </c>
      <c r="D346" s="29" t="str">
        <f>IFERROR(VLOOKUP(B346,'[1]1-BASE'!D$1:CB$65536,3,0),"")</f>
        <v>QUIBLY</v>
      </c>
      <c r="E346" s="29" t="str">
        <f>IFERROR(VLOOKUP(B346,'[1]1-BASE'!D$1:CB$65536,4,0),"")</f>
        <v>917</v>
      </c>
      <c r="F346" s="29" t="str">
        <f>IFERROR(VLOOKUP(B346,'[1]1-BASE'!D$1:CB$65536,5,0),"")</f>
        <v>BLUE NAVY/PINK LOTUS</v>
      </c>
      <c r="G346" s="27" t="str">
        <f>IFERROR(VLOOKUP(B346,'[1]1-BASE'!D$1:CB$65536,15,0),"")</f>
        <v>HIVER 2019</v>
      </c>
      <c r="H346" s="27" t="str">
        <f>IFERROR(VLOOKUP(B346,'[1]1-BASE'!D$1:CB$65536,17,0),"")</f>
        <v>GIRL</v>
      </c>
      <c r="I346" s="30">
        <f>IFERROR(VLOOKUP(B346,'[1]1-BASE'!D$1:CB$65536,7,0),"")</f>
        <v>0</v>
      </c>
      <c r="J346" s="31">
        <f t="shared" si="10"/>
        <v>0</v>
      </c>
      <c r="K346" s="30">
        <f>IFERROR(VLOOKUP(B346,'[1]1-BASE'!D$1:CB$65536,8,0),"")</f>
        <v>40</v>
      </c>
      <c r="L346" s="31">
        <f t="shared" si="11"/>
        <v>20</v>
      </c>
      <c r="M346" s="29" t="str">
        <f>IFERROR(VLOOKUP(B346,'[1]1-BASE'!D$1:CB$65536,18,0),"")</f>
        <v>(vide)</v>
      </c>
      <c r="N346" s="32" t="str">
        <f>IFERROR(VLOOKUP(B346,'[1]1-BASE'!D$1:CB$65536,19,0),"")</f>
        <v>PCS</v>
      </c>
      <c r="O346" s="32">
        <f>IFERROR(VLOOKUP(B346,'[1]1-BASE'!D$1:CB$65536,20,0),"")</f>
        <v>141</v>
      </c>
      <c r="P346" s="33">
        <f>IFERROR(VLOOKUP(B346,'[1]1-BASE'!D$1:CB$65536,21,0),"")</f>
        <v>141</v>
      </c>
      <c r="Q346" s="34">
        <f>IFERROR(VLOOKUP(B346,'[1]1-BASE'!D$1:DA$65536,22,0),"")</f>
        <v>0</v>
      </c>
      <c r="R346" s="34">
        <f>IFERROR(VLOOKUP(B346,'[1]1-BASE'!D$1:DA$65536,23,0),"")</f>
        <v>0</v>
      </c>
      <c r="S346" s="34">
        <f>IFERROR(VLOOKUP(B346,'[1]1-BASE'!D$1:DA$65536,24,0),"")</f>
        <v>0</v>
      </c>
      <c r="T346" s="34">
        <f>IFERROR(VLOOKUP(B346,'[1]1-BASE'!D$1:DA$65536,25,0),"")</f>
        <v>0</v>
      </c>
      <c r="U346" s="34">
        <f>IFERROR(VLOOKUP(B346,'[1]1-BASE'!D$1:DA$65536,26,0),"")</f>
        <v>0</v>
      </c>
      <c r="V346" s="34">
        <f>IFERROR(VLOOKUP(B346,'[1]1-BASE'!D$1:DA$65536,27,0),"")</f>
        <v>0</v>
      </c>
      <c r="W346" s="34">
        <f>IFERROR(VLOOKUP(B346,'[1]1-BASE'!D$1:DA$65536,28,0),"")</f>
        <v>0</v>
      </c>
      <c r="X346" s="34">
        <f>IFERROR(VLOOKUP(B346,'[1]1-BASE'!D$1:DA$65536,29,0),"")</f>
        <v>0</v>
      </c>
      <c r="Y346" s="34">
        <f>IFERROR(VLOOKUP(B346,'[1]1-BASE'!D$1:DA$65536,30,0),"")</f>
        <v>0</v>
      </c>
      <c r="Z346" s="34">
        <f>IFERROR(VLOOKUP(B346,'[1]1-BASE'!D$1:DA$65536,31,0),"")</f>
        <v>0</v>
      </c>
      <c r="AA346" s="34">
        <f>IFERROR(VLOOKUP(B346,'[1]1-BASE'!D$1:DA$65536,32,0),"")</f>
        <v>0</v>
      </c>
      <c r="AB346" s="34">
        <f>IFERROR(VLOOKUP(B346,'[1]1-BASE'!D$1:DA$65536,33,0),"")</f>
        <v>0</v>
      </c>
      <c r="AC346" s="34">
        <f>IFERROR(VLOOKUP(B346,'[1]1-BASE'!D$1:DA$65536,34,0),"")</f>
        <v>0</v>
      </c>
      <c r="AD346" s="34">
        <f>IFERROR(VLOOKUP(B346,'[1]1-BASE'!D$1:DA$65536,35,0),"")</f>
        <v>0</v>
      </c>
      <c r="AE346" s="34">
        <f>IFERROR(VLOOKUP(B346,'[1]1-BASE'!D$1:DA$65536,36,0),"")</f>
        <v>0</v>
      </c>
      <c r="AF346" s="34">
        <f>IFERROR(VLOOKUP(B346,'[1]1-BASE'!D$1:DA$65536,37,0),"")</f>
        <v>0</v>
      </c>
      <c r="AG346" s="34">
        <f>IFERROR(VLOOKUP(B346,'[1]1-BASE'!D$1:DA$65536,38,0),"")</f>
        <v>0</v>
      </c>
      <c r="AH346" s="34">
        <f>IFERROR(VLOOKUP(B346,'[1]1-BASE'!D$1:DA$65536,39,0),"")</f>
        <v>0</v>
      </c>
      <c r="AI346" s="34">
        <f>IFERROR(VLOOKUP(B346,'[1]1-BASE'!D$1:DA$65536,40,0),"")</f>
        <v>0</v>
      </c>
      <c r="AJ346" s="34">
        <f>IFERROR(VLOOKUP(B346,'[1]1-BASE'!D$1:DA$65536,41,0),"")</f>
        <v>0</v>
      </c>
      <c r="AK346" s="34">
        <f>IFERROR(VLOOKUP(B346,'[1]1-BASE'!D$1:DA$65536,42,0),"")</f>
        <v>0</v>
      </c>
      <c r="AL346" s="34">
        <f>IFERROR(VLOOKUP(B346,'[1]1-BASE'!D$1:DA$65536,43,0),"")</f>
        <v>0</v>
      </c>
      <c r="AM346" s="34">
        <f>IFERROR(VLOOKUP(B346,'[1]1-BASE'!D$1:DA$65536,44,0),"")</f>
        <v>0</v>
      </c>
      <c r="AN346" s="34">
        <f>IFERROR(VLOOKUP(B346,'[1]1-BASE'!D$1:DA$65536,45,0),"")</f>
        <v>0</v>
      </c>
      <c r="AO346" s="34">
        <f>IFERROR(VLOOKUP(B346,'[1]1-BASE'!D$1:DA$65536,46,0),"")</f>
        <v>0</v>
      </c>
      <c r="AP346" s="34">
        <f>IFERROR(VLOOKUP(B346,'[1]1-BASE'!D$1:DA$65536,47,0),"")</f>
        <v>0</v>
      </c>
      <c r="AQ346" s="34">
        <f>IFERROR(VLOOKUP(B346,'[1]1-BASE'!D$1:DA$65536,48,0),"")</f>
        <v>0</v>
      </c>
      <c r="AR346" s="34">
        <f>IFERROR(VLOOKUP(B346,'[1]1-BASE'!D$1:DA$65536,49,0),"")</f>
        <v>0</v>
      </c>
      <c r="AS346" s="34">
        <f>IFERROR(VLOOKUP(B346,'[1]1-BASE'!D$1:DA$65536,50,0),"")</f>
        <v>0</v>
      </c>
      <c r="AT346" s="34">
        <f>IFERROR(VLOOKUP(B346,'[1]1-BASE'!D$1:DA$65536,51,0),"")</f>
        <v>0</v>
      </c>
      <c r="AU346" s="34">
        <f>IFERROR(VLOOKUP(B346,'[1]1-BASE'!D$1:DA$65536,52,0),"")</f>
        <v>0</v>
      </c>
      <c r="AV346" s="34">
        <f>IFERROR(VLOOKUP(B346,'[1]1-BASE'!D$1:DA$65536,53,0),"")</f>
        <v>0</v>
      </c>
      <c r="AW346" s="34">
        <f>IFERROR(VLOOKUP(B346,'[1]1-BASE'!D$1:DA$65536,54,0),"")</f>
        <v>0</v>
      </c>
      <c r="AX346" s="34">
        <f>IFERROR(VLOOKUP(B346,'[1]1-BASE'!D$1:DA$65536,55,0),"")</f>
        <v>0</v>
      </c>
      <c r="AY346" s="34">
        <f>IFERROR(VLOOKUP(B346,'[1]1-BASE'!D$1:DA$65536,87,0),"")</f>
        <v>0</v>
      </c>
      <c r="AZ346" s="34">
        <f>IFERROR(VLOOKUP(B346,'[1]1-BASE'!D$1:DA$65536,86,0),"")</f>
        <v>0</v>
      </c>
      <c r="BA346" s="34">
        <f>IFERROR(VLOOKUP(B346,'[1]1-BASE'!D$1:DA$65536,76,0),"")</f>
        <v>0</v>
      </c>
      <c r="BB346" s="34">
        <f>IFERROR(VLOOKUP(B346,'[1]1-BASE'!D$1:DA$65536,77,0),"")</f>
        <v>0</v>
      </c>
      <c r="BC346" s="34">
        <f>IFERROR(VLOOKUP(B346,'[1]1-BASE'!D$1:DA$65536,78,0),"")</f>
        <v>0</v>
      </c>
      <c r="BD346" s="34">
        <f>IFERROR(VLOOKUP(B346,'[1]1-BASE'!D$1:DA$65536,79,0),"")</f>
        <v>0</v>
      </c>
      <c r="BE346" s="34">
        <f>IFERROR(VLOOKUP(B346,'[1]1-BASE'!D$1:DA$65536,80,0),"")</f>
        <v>0</v>
      </c>
      <c r="BF346" s="34">
        <f>IFERROR(VLOOKUP(B346,'[1]1-BASE'!D$1:DA$65536,83,0),"")</f>
        <v>0</v>
      </c>
      <c r="BG346" s="34">
        <f>IFERROR(VLOOKUP(B346,'[1]1-BASE'!D$1:DA$65536,84,0),"")</f>
        <v>0</v>
      </c>
      <c r="BH346" s="34">
        <f>IFERROR(VLOOKUP(B346,'[1]1-BASE'!D$1:DA$65536,81,0),"")</f>
        <v>0</v>
      </c>
      <c r="BI346" s="34">
        <f>IFERROR(VLOOKUP(B346,'[1]1-BASE'!D$1:DA$65536,85,0),"")</f>
        <v>0</v>
      </c>
      <c r="BJ346" s="34">
        <f>IFERROR(VLOOKUP(B346,'[1]1-BASE'!D$1:DA$65536,56,0),"")</f>
        <v>25</v>
      </c>
      <c r="BK346" s="34">
        <f>IFERROR(VLOOKUP(B346,'[1]1-BASE'!D$1:DA$65536,58,0),"")</f>
        <v>27</v>
      </c>
      <c r="BL346" s="34">
        <f>IFERROR(VLOOKUP(B346,'[1]1-BASE'!D$1:DA$65536,59,0),"")</f>
        <v>40</v>
      </c>
      <c r="BM346" s="34">
        <f>IFERROR(VLOOKUP(B346,'[1]1-BASE'!D$1:DA$65536,61,0),"")</f>
        <v>38</v>
      </c>
      <c r="BN346" s="34">
        <f>IFERROR(VLOOKUP(B346,'[1]1-BASE'!D$1:DA$65536,63,0),"")</f>
        <v>7</v>
      </c>
      <c r="BO346" s="34">
        <f>IFERROR(VLOOKUP(B346,'[1]1-BASE'!D$1:DA$65536,65,0),"")</f>
        <v>4</v>
      </c>
      <c r="BP346" s="34">
        <f>IFERROR(VLOOKUP(B346,'[1]1-BASE'!D$1:DA$65536,57,0),"")</f>
        <v>0</v>
      </c>
      <c r="BQ346" s="34">
        <f>IFERROR(VLOOKUP(B346,'[1]1-BASE'!D$1:DA$65536,60,0),"")</f>
        <v>0</v>
      </c>
      <c r="BR346" s="34">
        <f>IFERROR(VLOOKUP(B346,'[1]1-BASE'!D$1:DA$65536,62,0),"")</f>
        <v>0</v>
      </c>
      <c r="BS346" s="34">
        <f>IFERROR(VLOOKUP(B346,'[1]1-BASE'!D$1:DA$65536,64,0),"")</f>
        <v>0</v>
      </c>
      <c r="BT346" s="34">
        <f>IFERROR(VLOOKUP(B346,'[1]1-BASE'!D$1:DA$65536,66,0),"")</f>
        <v>0</v>
      </c>
      <c r="BU346" s="34">
        <f>IFERROR(VLOOKUP(B346,'[1]1-BASE'!D$1:DA$65536,67,0),"")</f>
        <v>0</v>
      </c>
      <c r="BV346" s="34">
        <f>IFERROR(VLOOKUP(B346,'[1]1-BASE'!D$1:DA$65536,68,0),"")</f>
        <v>0</v>
      </c>
      <c r="BW346" s="34">
        <f>IFERROR(VLOOKUP(B346,'[1]1-BASE'!D$1:DA$65536,69,0),"")</f>
        <v>0</v>
      </c>
      <c r="BX346" s="34">
        <f>IFERROR(VLOOKUP(B346,'[1]1-BASE'!D$1:DA$65536,70,0),"")</f>
        <v>0</v>
      </c>
      <c r="BY346" s="34">
        <f>IFERROR(VLOOKUP(B346,'[1]1-BASE'!D$1:DA$65536,71,0),"")</f>
        <v>0</v>
      </c>
      <c r="BZ346" s="34">
        <f>IFERROR(VLOOKUP(B346,'[1]1-BASE'!D$1:DA$65536,72,0),"")</f>
        <v>0</v>
      </c>
      <c r="CA346" s="34">
        <f>IFERROR(VLOOKUP(B346,'[1]1-BASE'!D$1:DA$65536,73,0),"")</f>
        <v>0</v>
      </c>
      <c r="CB346" s="34">
        <f>IFERROR(VLOOKUP(B346,'[1]1-BASE'!D$1:DA$65536,74,0),"")</f>
        <v>0</v>
      </c>
      <c r="CC346" s="34">
        <f>IFERROR(VLOOKUP(B346,'[1]1-BASE'!D$1:DA$65536,75,0),"")</f>
        <v>0</v>
      </c>
      <c r="CD346" s="34">
        <f>IFERROR(VLOOKUP(B346,'[1]1-BASE'!D$1:DA$65536,82,0),"")</f>
        <v>0</v>
      </c>
    </row>
    <row r="347" spans="1:82" s="35" customFormat="1" ht="75" customHeight="1">
      <c r="A347" s="27"/>
      <c r="B347" s="28" t="s">
        <v>450</v>
      </c>
      <c r="C347" s="29" t="str">
        <f>IFERROR(VLOOKUP(B347,'[1]1-BASE'!D$1:CB$65536,2,0),"")</f>
        <v>304T670</v>
      </c>
      <c r="D347" s="29" t="str">
        <f>IFERROR(VLOOKUP(B347,'[1]1-BASE'!D$1:CB$65536,3,0),"")</f>
        <v>BADJO</v>
      </c>
      <c r="E347" s="29" t="str">
        <f>IFERROR(VLOOKUP(B347,'[1]1-BASE'!D$1:CB$65536,4,0),"")</f>
        <v>914</v>
      </c>
      <c r="F347" s="29" t="str">
        <f>IFERROR(VLOOKUP(B347,'[1]1-BASE'!D$1:CB$65536,5,0),"")</f>
        <v>BLUE NAVY/GREEN</v>
      </c>
      <c r="G347" s="27" t="str">
        <f>IFERROR(VLOOKUP(B347,'[1]1-BASE'!D$1:CB$65536,15,0),"")</f>
        <v>HIVER 2019</v>
      </c>
      <c r="H347" s="27" t="str">
        <f>IFERROR(VLOOKUP(B347,'[1]1-BASE'!D$1:CB$65536,17,0),"")</f>
        <v>BOY</v>
      </c>
      <c r="I347" s="30">
        <f>IFERROR(VLOOKUP(B347,'[1]1-BASE'!D$1:CB$65536,7,0),"")</f>
        <v>60</v>
      </c>
      <c r="J347" s="31">
        <f t="shared" si="10"/>
        <v>30</v>
      </c>
      <c r="K347" s="30">
        <f>IFERROR(VLOOKUP(B347,'[1]1-BASE'!D$1:CB$65536,8,0),"")</f>
        <v>0</v>
      </c>
      <c r="L347" s="31">
        <f t="shared" si="11"/>
        <v>0</v>
      </c>
      <c r="M347" s="29" t="str">
        <f>IFERROR(VLOOKUP(B347,'[1]1-BASE'!D$1:CB$65536,18,0),"")</f>
        <v>10Y-2|12Y-1|14Y-1|4Y-1|6Y-1|8Y-2</v>
      </c>
      <c r="N347" s="32" t="str">
        <f>IFERROR(VLOOKUP(B347,'[1]1-BASE'!D$1:CB$65536,19,0),"")</f>
        <v>C8K</v>
      </c>
      <c r="O347" s="32">
        <f>IFERROR(VLOOKUP(B347,'[1]1-BASE'!D$1:CB$65536,20,0),"")</f>
        <v>16</v>
      </c>
      <c r="P347" s="33">
        <f>IFERROR(VLOOKUP(B347,'[1]1-BASE'!D$1:CB$65536,21,0),"")</f>
        <v>2</v>
      </c>
      <c r="Q347" s="34">
        <f>IFERROR(VLOOKUP(B347,'[1]1-BASE'!D$1:DA$65536,22,0),"")</f>
        <v>0</v>
      </c>
      <c r="R347" s="34">
        <f>IFERROR(VLOOKUP(B347,'[1]1-BASE'!D$1:DA$65536,23,0),"")</f>
        <v>0</v>
      </c>
      <c r="S347" s="34">
        <f>IFERROR(VLOOKUP(B347,'[1]1-BASE'!D$1:DA$65536,24,0),"")</f>
        <v>0</v>
      </c>
      <c r="T347" s="34">
        <f>IFERROR(VLOOKUP(B347,'[1]1-BASE'!D$1:DA$65536,25,0),"")</f>
        <v>0</v>
      </c>
      <c r="U347" s="34">
        <f>IFERROR(VLOOKUP(B347,'[1]1-BASE'!D$1:DA$65536,26,0),"")</f>
        <v>0</v>
      </c>
      <c r="V347" s="34">
        <f>IFERROR(VLOOKUP(B347,'[1]1-BASE'!D$1:DA$65536,27,0),"")</f>
        <v>0</v>
      </c>
      <c r="W347" s="34">
        <f>IFERROR(VLOOKUP(B347,'[1]1-BASE'!D$1:DA$65536,28,0),"")</f>
        <v>0</v>
      </c>
      <c r="X347" s="34">
        <f>IFERROR(VLOOKUP(B347,'[1]1-BASE'!D$1:DA$65536,29,0),"")</f>
        <v>0</v>
      </c>
      <c r="Y347" s="34">
        <f>IFERROR(VLOOKUP(B347,'[1]1-BASE'!D$1:DA$65536,30,0),"")</f>
        <v>0</v>
      </c>
      <c r="Z347" s="34">
        <f>IFERROR(VLOOKUP(B347,'[1]1-BASE'!D$1:DA$65536,31,0),"")</f>
        <v>0</v>
      </c>
      <c r="AA347" s="34">
        <f>IFERROR(VLOOKUP(B347,'[1]1-BASE'!D$1:DA$65536,32,0),"")</f>
        <v>0</v>
      </c>
      <c r="AB347" s="34">
        <f>IFERROR(VLOOKUP(B347,'[1]1-BASE'!D$1:DA$65536,33,0),"")</f>
        <v>0</v>
      </c>
      <c r="AC347" s="34">
        <f>IFERROR(VLOOKUP(B347,'[1]1-BASE'!D$1:DA$65536,34,0),"")</f>
        <v>0</v>
      </c>
      <c r="AD347" s="34">
        <f>IFERROR(VLOOKUP(B347,'[1]1-BASE'!D$1:DA$65536,35,0),"")</f>
        <v>0</v>
      </c>
      <c r="AE347" s="34">
        <f>IFERROR(VLOOKUP(B347,'[1]1-BASE'!D$1:DA$65536,36,0),"")</f>
        <v>0</v>
      </c>
      <c r="AF347" s="34">
        <f>IFERROR(VLOOKUP(B347,'[1]1-BASE'!D$1:DA$65536,37,0),"")</f>
        <v>0</v>
      </c>
      <c r="AG347" s="34">
        <f>IFERROR(VLOOKUP(B347,'[1]1-BASE'!D$1:DA$65536,38,0),"")</f>
        <v>0</v>
      </c>
      <c r="AH347" s="34">
        <f>IFERROR(VLOOKUP(B347,'[1]1-BASE'!D$1:DA$65536,39,0),"")</f>
        <v>0</v>
      </c>
      <c r="AI347" s="34">
        <f>IFERROR(VLOOKUP(B347,'[1]1-BASE'!D$1:DA$65536,40,0),"")</f>
        <v>0</v>
      </c>
      <c r="AJ347" s="34">
        <f>IFERROR(VLOOKUP(B347,'[1]1-BASE'!D$1:DA$65536,41,0),"")</f>
        <v>0</v>
      </c>
      <c r="AK347" s="34">
        <f>IFERROR(VLOOKUP(B347,'[1]1-BASE'!D$1:DA$65536,42,0),"")</f>
        <v>0</v>
      </c>
      <c r="AL347" s="34">
        <f>IFERROR(VLOOKUP(B347,'[1]1-BASE'!D$1:DA$65536,43,0),"")</f>
        <v>0</v>
      </c>
      <c r="AM347" s="34">
        <f>IFERROR(VLOOKUP(B347,'[1]1-BASE'!D$1:DA$65536,44,0),"")</f>
        <v>0</v>
      </c>
      <c r="AN347" s="34">
        <f>IFERROR(VLOOKUP(B347,'[1]1-BASE'!D$1:DA$65536,45,0),"")</f>
        <v>0</v>
      </c>
      <c r="AO347" s="34">
        <f>IFERROR(VLOOKUP(B347,'[1]1-BASE'!D$1:DA$65536,46,0),"")</f>
        <v>0</v>
      </c>
      <c r="AP347" s="34">
        <f>IFERROR(VLOOKUP(B347,'[1]1-BASE'!D$1:DA$65536,47,0),"")</f>
        <v>0</v>
      </c>
      <c r="AQ347" s="34">
        <f>IFERROR(VLOOKUP(B347,'[1]1-BASE'!D$1:DA$65536,48,0),"")</f>
        <v>0</v>
      </c>
      <c r="AR347" s="34">
        <f>IFERROR(VLOOKUP(B347,'[1]1-BASE'!D$1:DA$65536,49,0),"")</f>
        <v>0</v>
      </c>
      <c r="AS347" s="34">
        <f>IFERROR(VLOOKUP(B347,'[1]1-BASE'!D$1:DA$65536,50,0),"")</f>
        <v>0</v>
      </c>
      <c r="AT347" s="34">
        <f>IFERROR(VLOOKUP(B347,'[1]1-BASE'!D$1:DA$65536,51,0),"")</f>
        <v>0</v>
      </c>
      <c r="AU347" s="34">
        <f>IFERROR(VLOOKUP(B347,'[1]1-BASE'!D$1:DA$65536,52,0),"")</f>
        <v>0</v>
      </c>
      <c r="AV347" s="34">
        <f>IFERROR(VLOOKUP(B347,'[1]1-BASE'!D$1:DA$65536,53,0),"")</f>
        <v>0</v>
      </c>
      <c r="AW347" s="34">
        <f>IFERROR(VLOOKUP(B347,'[1]1-BASE'!D$1:DA$65536,54,0),"")</f>
        <v>0</v>
      </c>
      <c r="AX347" s="34">
        <f>IFERROR(VLOOKUP(B347,'[1]1-BASE'!D$1:DA$65536,55,0),"")</f>
        <v>0</v>
      </c>
      <c r="AY347" s="34">
        <f>IFERROR(VLOOKUP(B347,'[1]1-BASE'!D$1:DA$65536,87,0),"")</f>
        <v>0</v>
      </c>
      <c r="AZ347" s="34">
        <f>IFERROR(VLOOKUP(B347,'[1]1-BASE'!D$1:DA$65536,86,0),"")</f>
        <v>0</v>
      </c>
      <c r="BA347" s="34">
        <f>IFERROR(VLOOKUP(B347,'[1]1-BASE'!D$1:DA$65536,76,0),"")</f>
        <v>0</v>
      </c>
      <c r="BB347" s="34">
        <f>IFERROR(VLOOKUP(B347,'[1]1-BASE'!D$1:DA$65536,77,0),"")</f>
        <v>0</v>
      </c>
      <c r="BC347" s="34">
        <f>IFERROR(VLOOKUP(B347,'[1]1-BASE'!D$1:DA$65536,78,0),"")</f>
        <v>0</v>
      </c>
      <c r="BD347" s="34">
        <f>IFERROR(VLOOKUP(B347,'[1]1-BASE'!D$1:DA$65536,79,0),"")</f>
        <v>0</v>
      </c>
      <c r="BE347" s="34">
        <f>IFERROR(VLOOKUP(B347,'[1]1-BASE'!D$1:DA$65536,80,0),"")</f>
        <v>0</v>
      </c>
      <c r="BF347" s="34">
        <f>IFERROR(VLOOKUP(B347,'[1]1-BASE'!D$1:DA$65536,83,0),"")</f>
        <v>0</v>
      </c>
      <c r="BG347" s="34">
        <f>IFERROR(VLOOKUP(B347,'[1]1-BASE'!D$1:DA$65536,84,0),"")</f>
        <v>0</v>
      </c>
      <c r="BH347" s="34">
        <f>IFERROR(VLOOKUP(B347,'[1]1-BASE'!D$1:DA$65536,81,0),"")</f>
        <v>0</v>
      </c>
      <c r="BI347" s="34">
        <f>IFERROR(VLOOKUP(B347,'[1]1-BASE'!D$1:DA$65536,85,0),"")</f>
        <v>0</v>
      </c>
      <c r="BJ347" s="34">
        <f>IFERROR(VLOOKUP(B347,'[1]1-BASE'!D$1:DA$65536,56,0),"")</f>
        <v>0</v>
      </c>
      <c r="BK347" s="34">
        <f>IFERROR(VLOOKUP(B347,'[1]1-BASE'!D$1:DA$65536,58,0),"")</f>
        <v>0</v>
      </c>
      <c r="BL347" s="34">
        <f>IFERROR(VLOOKUP(B347,'[1]1-BASE'!D$1:DA$65536,59,0),"")</f>
        <v>0</v>
      </c>
      <c r="BM347" s="34">
        <f>IFERROR(VLOOKUP(B347,'[1]1-BASE'!D$1:DA$65536,61,0),"")</f>
        <v>0</v>
      </c>
      <c r="BN347" s="34">
        <f>IFERROR(VLOOKUP(B347,'[1]1-BASE'!D$1:DA$65536,63,0),"")</f>
        <v>0</v>
      </c>
      <c r="BO347" s="34">
        <f>IFERROR(VLOOKUP(B347,'[1]1-BASE'!D$1:DA$65536,65,0),"")</f>
        <v>0</v>
      </c>
      <c r="BP347" s="34">
        <f>IFERROR(VLOOKUP(B347,'[1]1-BASE'!D$1:DA$65536,57,0),"")</f>
        <v>0</v>
      </c>
      <c r="BQ347" s="34">
        <f>IFERROR(VLOOKUP(B347,'[1]1-BASE'!D$1:DA$65536,60,0),"")</f>
        <v>0</v>
      </c>
      <c r="BR347" s="34">
        <f>IFERROR(VLOOKUP(B347,'[1]1-BASE'!D$1:DA$65536,62,0),"")</f>
        <v>0</v>
      </c>
      <c r="BS347" s="34">
        <f>IFERROR(VLOOKUP(B347,'[1]1-BASE'!D$1:DA$65536,64,0),"")</f>
        <v>0</v>
      </c>
      <c r="BT347" s="34">
        <f>IFERROR(VLOOKUP(B347,'[1]1-BASE'!D$1:DA$65536,66,0),"")</f>
        <v>0</v>
      </c>
      <c r="BU347" s="34">
        <f>IFERROR(VLOOKUP(B347,'[1]1-BASE'!D$1:DA$65536,67,0),"")</f>
        <v>0</v>
      </c>
      <c r="BV347" s="34">
        <f>IFERROR(VLOOKUP(B347,'[1]1-BASE'!D$1:DA$65536,68,0),"")</f>
        <v>0</v>
      </c>
      <c r="BW347" s="34">
        <f>IFERROR(VLOOKUP(B347,'[1]1-BASE'!D$1:DA$65536,69,0),"")</f>
        <v>0</v>
      </c>
      <c r="BX347" s="34">
        <f>IFERROR(VLOOKUP(B347,'[1]1-BASE'!D$1:DA$65536,70,0),"")</f>
        <v>0</v>
      </c>
      <c r="BY347" s="34">
        <f>IFERROR(VLOOKUP(B347,'[1]1-BASE'!D$1:DA$65536,71,0),"")</f>
        <v>0</v>
      </c>
      <c r="BZ347" s="34">
        <f>IFERROR(VLOOKUP(B347,'[1]1-BASE'!D$1:DA$65536,72,0),"")</f>
        <v>0</v>
      </c>
      <c r="CA347" s="34">
        <f>IFERROR(VLOOKUP(B347,'[1]1-BASE'!D$1:DA$65536,73,0),"")</f>
        <v>0</v>
      </c>
      <c r="CB347" s="34">
        <f>IFERROR(VLOOKUP(B347,'[1]1-BASE'!D$1:DA$65536,74,0),"")</f>
        <v>0</v>
      </c>
      <c r="CC347" s="34">
        <f>IFERROR(VLOOKUP(B347,'[1]1-BASE'!D$1:DA$65536,75,0),"")</f>
        <v>0</v>
      </c>
      <c r="CD347" s="34">
        <f>IFERROR(VLOOKUP(B347,'[1]1-BASE'!D$1:DA$65536,82,0),"")</f>
        <v>2</v>
      </c>
    </row>
    <row r="348" spans="1:82" s="35" customFormat="1" ht="75" customHeight="1">
      <c r="A348" s="27"/>
      <c r="B348" s="28" t="s">
        <v>451</v>
      </c>
      <c r="C348" s="29" t="str">
        <f>IFERROR(VLOOKUP(B348,'[1]1-BASE'!D$1:CB$65536,2,0),"")</f>
        <v>304T670</v>
      </c>
      <c r="D348" s="29" t="str">
        <f>IFERROR(VLOOKUP(B348,'[1]1-BASE'!D$1:CB$65536,3,0),"")</f>
        <v>BADJO</v>
      </c>
      <c r="E348" s="29" t="str">
        <f>IFERROR(VLOOKUP(B348,'[1]1-BASE'!D$1:CB$65536,4,0),"")</f>
        <v>916</v>
      </c>
      <c r="F348" s="29" t="str">
        <f>IFERROR(VLOOKUP(B348,'[1]1-BASE'!D$1:CB$65536,5,0),"")</f>
        <v>BLACK MEL/GREY COLD MEL</v>
      </c>
      <c r="G348" s="27" t="str">
        <f>IFERROR(VLOOKUP(B348,'[1]1-BASE'!D$1:CB$65536,15,0),"")</f>
        <v>HIVER 2019</v>
      </c>
      <c r="H348" s="27" t="str">
        <f>IFERROR(VLOOKUP(B348,'[1]1-BASE'!D$1:CB$65536,17,0),"")</f>
        <v>BOY</v>
      </c>
      <c r="I348" s="30">
        <f>IFERROR(VLOOKUP(B348,'[1]1-BASE'!D$1:CB$65536,7,0),"")</f>
        <v>0</v>
      </c>
      <c r="J348" s="31">
        <f t="shared" si="10"/>
        <v>0</v>
      </c>
      <c r="K348" s="30">
        <f>IFERROR(VLOOKUP(B348,'[1]1-BASE'!D$1:CB$65536,8,0),"")</f>
        <v>60</v>
      </c>
      <c r="L348" s="31">
        <f t="shared" si="11"/>
        <v>30</v>
      </c>
      <c r="M348" s="29" t="str">
        <f>IFERROR(VLOOKUP(B348,'[1]1-BASE'!D$1:CB$65536,18,0),"")</f>
        <v>(vide)</v>
      </c>
      <c r="N348" s="32" t="str">
        <f>IFERROR(VLOOKUP(B348,'[1]1-BASE'!D$1:CB$65536,19,0),"")</f>
        <v>PCS</v>
      </c>
      <c r="O348" s="32">
        <f>IFERROR(VLOOKUP(B348,'[1]1-BASE'!D$1:CB$65536,20,0),"")</f>
        <v>11</v>
      </c>
      <c r="P348" s="33">
        <f>IFERROR(VLOOKUP(B348,'[1]1-BASE'!D$1:CB$65536,21,0),"")</f>
        <v>11</v>
      </c>
      <c r="Q348" s="34">
        <f>IFERROR(VLOOKUP(B348,'[1]1-BASE'!D$1:DA$65536,22,0),"")</f>
        <v>0</v>
      </c>
      <c r="R348" s="34">
        <f>IFERROR(VLOOKUP(B348,'[1]1-BASE'!D$1:DA$65536,23,0),"")</f>
        <v>0</v>
      </c>
      <c r="S348" s="34">
        <f>IFERROR(VLOOKUP(B348,'[1]1-BASE'!D$1:DA$65536,24,0),"")</f>
        <v>0</v>
      </c>
      <c r="T348" s="34">
        <f>IFERROR(VLOOKUP(B348,'[1]1-BASE'!D$1:DA$65536,25,0),"")</f>
        <v>0</v>
      </c>
      <c r="U348" s="34">
        <f>IFERROR(VLOOKUP(B348,'[1]1-BASE'!D$1:DA$65536,26,0),"")</f>
        <v>0</v>
      </c>
      <c r="V348" s="34">
        <f>IFERROR(VLOOKUP(B348,'[1]1-BASE'!D$1:DA$65536,27,0),"")</f>
        <v>0</v>
      </c>
      <c r="W348" s="34">
        <f>IFERROR(VLOOKUP(B348,'[1]1-BASE'!D$1:DA$65536,28,0),"")</f>
        <v>0</v>
      </c>
      <c r="X348" s="34">
        <f>IFERROR(VLOOKUP(B348,'[1]1-BASE'!D$1:DA$65536,29,0),"")</f>
        <v>0</v>
      </c>
      <c r="Y348" s="34">
        <f>IFERROR(VLOOKUP(B348,'[1]1-BASE'!D$1:DA$65536,30,0),"")</f>
        <v>0</v>
      </c>
      <c r="Z348" s="34">
        <f>IFERROR(VLOOKUP(B348,'[1]1-BASE'!D$1:DA$65536,31,0),"")</f>
        <v>0</v>
      </c>
      <c r="AA348" s="34">
        <f>IFERROR(VLOOKUP(B348,'[1]1-BASE'!D$1:DA$65536,32,0),"")</f>
        <v>0</v>
      </c>
      <c r="AB348" s="34">
        <f>IFERROR(VLOOKUP(B348,'[1]1-BASE'!D$1:DA$65536,33,0),"")</f>
        <v>0</v>
      </c>
      <c r="AC348" s="34">
        <f>IFERROR(VLOOKUP(B348,'[1]1-BASE'!D$1:DA$65536,34,0),"")</f>
        <v>0</v>
      </c>
      <c r="AD348" s="34">
        <f>IFERROR(VLOOKUP(B348,'[1]1-BASE'!D$1:DA$65536,35,0),"")</f>
        <v>0</v>
      </c>
      <c r="AE348" s="34">
        <f>IFERROR(VLOOKUP(B348,'[1]1-BASE'!D$1:DA$65536,36,0),"")</f>
        <v>0</v>
      </c>
      <c r="AF348" s="34">
        <f>IFERROR(VLOOKUP(B348,'[1]1-BASE'!D$1:DA$65536,37,0),"")</f>
        <v>0</v>
      </c>
      <c r="AG348" s="34">
        <f>IFERROR(VLOOKUP(B348,'[1]1-BASE'!D$1:DA$65536,38,0),"")</f>
        <v>0</v>
      </c>
      <c r="AH348" s="34">
        <f>IFERROR(VLOOKUP(B348,'[1]1-BASE'!D$1:DA$65536,39,0),"")</f>
        <v>0</v>
      </c>
      <c r="AI348" s="34">
        <f>IFERROR(VLOOKUP(B348,'[1]1-BASE'!D$1:DA$65536,40,0),"")</f>
        <v>0</v>
      </c>
      <c r="AJ348" s="34">
        <f>IFERROR(VLOOKUP(B348,'[1]1-BASE'!D$1:DA$65536,41,0),"")</f>
        <v>0</v>
      </c>
      <c r="AK348" s="34">
        <f>IFERROR(VLOOKUP(B348,'[1]1-BASE'!D$1:DA$65536,42,0),"")</f>
        <v>0</v>
      </c>
      <c r="AL348" s="34">
        <f>IFERROR(VLOOKUP(B348,'[1]1-BASE'!D$1:DA$65536,43,0),"")</f>
        <v>0</v>
      </c>
      <c r="AM348" s="34">
        <f>IFERROR(VLOOKUP(B348,'[1]1-BASE'!D$1:DA$65536,44,0),"")</f>
        <v>0</v>
      </c>
      <c r="AN348" s="34">
        <f>IFERROR(VLOOKUP(B348,'[1]1-BASE'!D$1:DA$65536,45,0),"")</f>
        <v>0</v>
      </c>
      <c r="AO348" s="34">
        <f>IFERROR(VLOOKUP(B348,'[1]1-BASE'!D$1:DA$65536,46,0),"")</f>
        <v>0</v>
      </c>
      <c r="AP348" s="34">
        <f>IFERROR(VLOOKUP(B348,'[1]1-BASE'!D$1:DA$65536,47,0),"")</f>
        <v>0</v>
      </c>
      <c r="AQ348" s="34">
        <f>IFERROR(VLOOKUP(B348,'[1]1-BASE'!D$1:DA$65536,48,0),"")</f>
        <v>0</v>
      </c>
      <c r="AR348" s="34">
        <f>IFERROR(VLOOKUP(B348,'[1]1-BASE'!D$1:DA$65536,49,0),"")</f>
        <v>0</v>
      </c>
      <c r="AS348" s="34">
        <f>IFERROR(VLOOKUP(B348,'[1]1-BASE'!D$1:DA$65536,50,0),"")</f>
        <v>0</v>
      </c>
      <c r="AT348" s="34">
        <f>IFERROR(VLOOKUP(B348,'[1]1-BASE'!D$1:DA$65536,51,0),"")</f>
        <v>0</v>
      </c>
      <c r="AU348" s="34">
        <f>IFERROR(VLOOKUP(B348,'[1]1-BASE'!D$1:DA$65536,52,0),"")</f>
        <v>0</v>
      </c>
      <c r="AV348" s="34">
        <f>IFERROR(VLOOKUP(B348,'[1]1-BASE'!D$1:DA$65536,53,0),"")</f>
        <v>0</v>
      </c>
      <c r="AW348" s="34">
        <f>IFERROR(VLOOKUP(B348,'[1]1-BASE'!D$1:DA$65536,54,0),"")</f>
        <v>0</v>
      </c>
      <c r="AX348" s="34">
        <f>IFERROR(VLOOKUP(B348,'[1]1-BASE'!D$1:DA$65536,55,0),"")</f>
        <v>0</v>
      </c>
      <c r="AY348" s="34">
        <f>IFERROR(VLOOKUP(B348,'[1]1-BASE'!D$1:DA$65536,87,0),"")</f>
        <v>0</v>
      </c>
      <c r="AZ348" s="34">
        <f>IFERROR(VLOOKUP(B348,'[1]1-BASE'!D$1:DA$65536,86,0),"")</f>
        <v>0</v>
      </c>
      <c r="BA348" s="34">
        <f>IFERROR(VLOOKUP(B348,'[1]1-BASE'!D$1:DA$65536,76,0),"")</f>
        <v>0</v>
      </c>
      <c r="BB348" s="34">
        <f>IFERROR(VLOOKUP(B348,'[1]1-BASE'!D$1:DA$65536,77,0),"")</f>
        <v>0</v>
      </c>
      <c r="BC348" s="34">
        <f>IFERROR(VLOOKUP(B348,'[1]1-BASE'!D$1:DA$65536,78,0),"")</f>
        <v>0</v>
      </c>
      <c r="BD348" s="34">
        <f>IFERROR(VLOOKUP(B348,'[1]1-BASE'!D$1:DA$65536,79,0),"")</f>
        <v>0</v>
      </c>
      <c r="BE348" s="34">
        <f>IFERROR(VLOOKUP(B348,'[1]1-BASE'!D$1:DA$65536,80,0),"")</f>
        <v>0</v>
      </c>
      <c r="BF348" s="34">
        <f>IFERROR(VLOOKUP(B348,'[1]1-BASE'!D$1:DA$65536,83,0),"")</f>
        <v>0</v>
      </c>
      <c r="BG348" s="34">
        <f>IFERROR(VLOOKUP(B348,'[1]1-BASE'!D$1:DA$65536,84,0),"")</f>
        <v>0</v>
      </c>
      <c r="BH348" s="34">
        <f>IFERROR(VLOOKUP(B348,'[1]1-BASE'!D$1:DA$65536,81,0),"")</f>
        <v>0</v>
      </c>
      <c r="BI348" s="34">
        <f>IFERROR(VLOOKUP(B348,'[1]1-BASE'!D$1:DA$65536,85,0),"")</f>
        <v>0</v>
      </c>
      <c r="BJ348" s="34">
        <f>IFERROR(VLOOKUP(B348,'[1]1-BASE'!D$1:DA$65536,56,0),"")</f>
        <v>2</v>
      </c>
      <c r="BK348" s="34">
        <f>IFERROR(VLOOKUP(B348,'[1]1-BASE'!D$1:DA$65536,58,0),"")</f>
        <v>0</v>
      </c>
      <c r="BL348" s="34">
        <f>IFERROR(VLOOKUP(B348,'[1]1-BASE'!D$1:DA$65536,59,0),"")</f>
        <v>6</v>
      </c>
      <c r="BM348" s="34">
        <f>IFERROR(VLOOKUP(B348,'[1]1-BASE'!D$1:DA$65536,61,0),"")</f>
        <v>3</v>
      </c>
      <c r="BN348" s="34">
        <f>IFERROR(VLOOKUP(B348,'[1]1-BASE'!D$1:DA$65536,63,0),"")</f>
        <v>0</v>
      </c>
      <c r="BO348" s="34">
        <f>IFERROR(VLOOKUP(B348,'[1]1-BASE'!D$1:DA$65536,65,0),"")</f>
        <v>0</v>
      </c>
      <c r="BP348" s="34">
        <f>IFERROR(VLOOKUP(B348,'[1]1-BASE'!D$1:DA$65536,57,0),"")</f>
        <v>0</v>
      </c>
      <c r="BQ348" s="34">
        <f>IFERROR(VLOOKUP(B348,'[1]1-BASE'!D$1:DA$65536,60,0),"")</f>
        <v>0</v>
      </c>
      <c r="BR348" s="34">
        <f>IFERROR(VLOOKUP(B348,'[1]1-BASE'!D$1:DA$65536,62,0),"")</f>
        <v>0</v>
      </c>
      <c r="BS348" s="34">
        <f>IFERROR(VLOOKUP(B348,'[1]1-BASE'!D$1:DA$65536,64,0),"")</f>
        <v>0</v>
      </c>
      <c r="BT348" s="34">
        <f>IFERROR(VLOOKUP(B348,'[1]1-BASE'!D$1:DA$65536,66,0),"")</f>
        <v>0</v>
      </c>
      <c r="BU348" s="34">
        <f>IFERROR(VLOOKUP(B348,'[1]1-BASE'!D$1:DA$65536,67,0),"")</f>
        <v>0</v>
      </c>
      <c r="BV348" s="34">
        <f>IFERROR(VLOOKUP(B348,'[1]1-BASE'!D$1:DA$65536,68,0),"")</f>
        <v>0</v>
      </c>
      <c r="BW348" s="34">
        <f>IFERROR(VLOOKUP(B348,'[1]1-BASE'!D$1:DA$65536,69,0),"")</f>
        <v>0</v>
      </c>
      <c r="BX348" s="34">
        <f>IFERROR(VLOOKUP(B348,'[1]1-BASE'!D$1:DA$65536,70,0),"")</f>
        <v>0</v>
      </c>
      <c r="BY348" s="34">
        <f>IFERROR(VLOOKUP(B348,'[1]1-BASE'!D$1:DA$65536,71,0),"")</f>
        <v>0</v>
      </c>
      <c r="BZ348" s="34">
        <f>IFERROR(VLOOKUP(B348,'[1]1-BASE'!D$1:DA$65536,72,0),"")</f>
        <v>0</v>
      </c>
      <c r="CA348" s="34">
        <f>IFERROR(VLOOKUP(B348,'[1]1-BASE'!D$1:DA$65536,73,0),"")</f>
        <v>0</v>
      </c>
      <c r="CB348" s="34">
        <f>IFERROR(VLOOKUP(B348,'[1]1-BASE'!D$1:DA$65536,74,0),"")</f>
        <v>0</v>
      </c>
      <c r="CC348" s="34">
        <f>IFERROR(VLOOKUP(B348,'[1]1-BASE'!D$1:DA$65536,75,0),"")</f>
        <v>0</v>
      </c>
      <c r="CD348" s="34">
        <f>IFERROR(VLOOKUP(B348,'[1]1-BASE'!D$1:DA$65536,82,0),"")</f>
        <v>0</v>
      </c>
    </row>
    <row r="349" spans="1:82" s="35" customFormat="1" ht="75" customHeight="1">
      <c r="A349" s="27"/>
      <c r="B349" s="28" t="s">
        <v>452</v>
      </c>
      <c r="C349" s="29" t="str">
        <f>IFERROR(VLOOKUP(B349,'[1]1-BASE'!D$1:CB$65536,2,0),"")</f>
        <v>304T6I0</v>
      </c>
      <c r="D349" s="29" t="str">
        <f>IFERROR(VLOOKUP(B349,'[1]1-BASE'!D$1:CB$65536,3,0),"")</f>
        <v>QUODIAMO</v>
      </c>
      <c r="E349" s="29" t="str">
        <f>IFERROR(VLOOKUP(B349,'[1]1-BASE'!D$1:CB$65536,4,0),"")</f>
        <v>935</v>
      </c>
      <c r="F349" s="29" t="str">
        <f>IFERROR(VLOOKUP(B349,'[1]1-BASE'!D$1:CB$65536,5,0),"")</f>
        <v>OFF WHITE MEL/FANCY</v>
      </c>
      <c r="G349" s="27" t="str">
        <f>IFERROR(VLOOKUP(B349,'[1]1-BASE'!D$1:CB$65536,15,0),"")</f>
        <v>HIVER 2019</v>
      </c>
      <c r="H349" s="27" t="str">
        <f>IFERROR(VLOOKUP(B349,'[1]1-BASE'!D$1:CB$65536,17,0),"")</f>
        <v>GIRL</v>
      </c>
      <c r="I349" s="30">
        <f>IFERROR(VLOOKUP(B349,'[1]1-BASE'!D$1:CB$65536,7,0),"")</f>
        <v>25</v>
      </c>
      <c r="J349" s="31">
        <f t="shared" si="10"/>
        <v>12.5</v>
      </c>
      <c r="K349" s="30">
        <f>IFERROR(VLOOKUP(B349,'[1]1-BASE'!D$1:CB$65536,8,0),"")</f>
        <v>0</v>
      </c>
      <c r="L349" s="31">
        <f t="shared" si="11"/>
        <v>0</v>
      </c>
      <c r="M349" s="29" t="str">
        <f>IFERROR(VLOOKUP(B349,'[1]1-BASE'!D$1:CB$65536,18,0),"")</f>
        <v>10Y-2|12Y-1|4Y-3|6Y-3|8Y-3</v>
      </c>
      <c r="N349" s="32" t="str">
        <f>IFERROR(VLOOKUP(B349,'[1]1-BASE'!D$1:CB$65536,19,0),"")</f>
        <v>C12K</v>
      </c>
      <c r="O349" s="32">
        <f>IFERROR(VLOOKUP(B349,'[1]1-BASE'!D$1:CB$65536,20,0),"")</f>
        <v>48</v>
      </c>
      <c r="P349" s="33">
        <f>IFERROR(VLOOKUP(B349,'[1]1-BASE'!D$1:CB$65536,21,0),"")</f>
        <v>4</v>
      </c>
      <c r="Q349" s="34">
        <f>IFERROR(VLOOKUP(B349,'[1]1-BASE'!D$1:DA$65536,22,0),"")</f>
        <v>0</v>
      </c>
      <c r="R349" s="34">
        <f>IFERROR(VLOOKUP(B349,'[1]1-BASE'!D$1:DA$65536,23,0),"")</f>
        <v>0</v>
      </c>
      <c r="S349" s="34">
        <f>IFERROR(VLOOKUP(B349,'[1]1-BASE'!D$1:DA$65536,24,0),"")</f>
        <v>0</v>
      </c>
      <c r="T349" s="34">
        <f>IFERROR(VLOOKUP(B349,'[1]1-BASE'!D$1:DA$65536,25,0),"")</f>
        <v>0</v>
      </c>
      <c r="U349" s="34">
        <f>IFERROR(VLOOKUP(B349,'[1]1-BASE'!D$1:DA$65536,26,0),"")</f>
        <v>0</v>
      </c>
      <c r="V349" s="34">
        <f>IFERROR(VLOOKUP(B349,'[1]1-BASE'!D$1:DA$65536,27,0),"")</f>
        <v>0</v>
      </c>
      <c r="W349" s="34">
        <f>IFERROR(VLOOKUP(B349,'[1]1-BASE'!D$1:DA$65536,28,0),"")</f>
        <v>0</v>
      </c>
      <c r="X349" s="34">
        <f>IFERROR(VLOOKUP(B349,'[1]1-BASE'!D$1:DA$65536,29,0),"")</f>
        <v>0</v>
      </c>
      <c r="Y349" s="34">
        <f>IFERROR(VLOOKUP(B349,'[1]1-BASE'!D$1:DA$65536,30,0),"")</f>
        <v>0</v>
      </c>
      <c r="Z349" s="34">
        <f>IFERROR(VLOOKUP(B349,'[1]1-BASE'!D$1:DA$65536,31,0),"")</f>
        <v>0</v>
      </c>
      <c r="AA349" s="34">
        <f>IFERROR(VLOOKUP(B349,'[1]1-BASE'!D$1:DA$65536,32,0),"")</f>
        <v>0</v>
      </c>
      <c r="AB349" s="34">
        <f>IFERROR(VLOOKUP(B349,'[1]1-BASE'!D$1:DA$65536,33,0),"")</f>
        <v>0</v>
      </c>
      <c r="AC349" s="34">
        <f>IFERROR(VLOOKUP(B349,'[1]1-BASE'!D$1:DA$65536,34,0),"")</f>
        <v>0</v>
      </c>
      <c r="AD349" s="34">
        <f>IFERROR(VLOOKUP(B349,'[1]1-BASE'!D$1:DA$65536,35,0),"")</f>
        <v>0</v>
      </c>
      <c r="AE349" s="34">
        <f>IFERROR(VLOOKUP(B349,'[1]1-BASE'!D$1:DA$65536,36,0),"")</f>
        <v>0</v>
      </c>
      <c r="AF349" s="34">
        <f>IFERROR(VLOOKUP(B349,'[1]1-BASE'!D$1:DA$65536,37,0),"")</f>
        <v>0</v>
      </c>
      <c r="AG349" s="34">
        <f>IFERROR(VLOOKUP(B349,'[1]1-BASE'!D$1:DA$65536,38,0),"")</f>
        <v>0</v>
      </c>
      <c r="AH349" s="34">
        <f>IFERROR(VLOOKUP(B349,'[1]1-BASE'!D$1:DA$65536,39,0),"")</f>
        <v>0</v>
      </c>
      <c r="AI349" s="34">
        <f>IFERROR(VLOOKUP(B349,'[1]1-BASE'!D$1:DA$65536,40,0),"")</f>
        <v>0</v>
      </c>
      <c r="AJ349" s="34">
        <f>IFERROR(VLOOKUP(B349,'[1]1-BASE'!D$1:DA$65536,41,0),"")</f>
        <v>0</v>
      </c>
      <c r="AK349" s="34">
        <f>IFERROR(VLOOKUP(B349,'[1]1-BASE'!D$1:DA$65536,42,0),"")</f>
        <v>0</v>
      </c>
      <c r="AL349" s="34">
        <f>IFERROR(VLOOKUP(B349,'[1]1-BASE'!D$1:DA$65536,43,0),"")</f>
        <v>0</v>
      </c>
      <c r="AM349" s="34">
        <f>IFERROR(VLOOKUP(B349,'[1]1-BASE'!D$1:DA$65536,44,0),"")</f>
        <v>0</v>
      </c>
      <c r="AN349" s="34">
        <f>IFERROR(VLOOKUP(B349,'[1]1-BASE'!D$1:DA$65536,45,0),"")</f>
        <v>0</v>
      </c>
      <c r="AO349" s="34">
        <f>IFERROR(VLOOKUP(B349,'[1]1-BASE'!D$1:DA$65536,46,0),"")</f>
        <v>0</v>
      </c>
      <c r="AP349" s="34">
        <f>IFERROR(VLOOKUP(B349,'[1]1-BASE'!D$1:DA$65536,47,0),"")</f>
        <v>0</v>
      </c>
      <c r="AQ349" s="34">
        <f>IFERROR(VLOOKUP(B349,'[1]1-BASE'!D$1:DA$65536,48,0),"")</f>
        <v>0</v>
      </c>
      <c r="AR349" s="34">
        <f>IFERROR(VLOOKUP(B349,'[1]1-BASE'!D$1:DA$65536,49,0),"")</f>
        <v>0</v>
      </c>
      <c r="AS349" s="34">
        <f>IFERROR(VLOOKUP(B349,'[1]1-BASE'!D$1:DA$65536,50,0),"")</f>
        <v>0</v>
      </c>
      <c r="AT349" s="34">
        <f>IFERROR(VLOOKUP(B349,'[1]1-BASE'!D$1:DA$65536,51,0),"")</f>
        <v>0</v>
      </c>
      <c r="AU349" s="34">
        <f>IFERROR(VLOOKUP(B349,'[1]1-BASE'!D$1:DA$65536,52,0),"")</f>
        <v>0</v>
      </c>
      <c r="AV349" s="34">
        <f>IFERROR(VLOOKUP(B349,'[1]1-BASE'!D$1:DA$65536,53,0),"")</f>
        <v>0</v>
      </c>
      <c r="AW349" s="34">
        <f>IFERROR(VLOOKUP(B349,'[1]1-BASE'!D$1:DA$65536,54,0),"")</f>
        <v>0</v>
      </c>
      <c r="AX349" s="34">
        <f>IFERROR(VLOOKUP(B349,'[1]1-BASE'!D$1:DA$65536,55,0),"")</f>
        <v>0</v>
      </c>
      <c r="AY349" s="34">
        <f>IFERROR(VLOOKUP(B349,'[1]1-BASE'!D$1:DA$65536,87,0),"")</f>
        <v>0</v>
      </c>
      <c r="AZ349" s="34">
        <f>IFERROR(VLOOKUP(B349,'[1]1-BASE'!D$1:DA$65536,86,0),"")</f>
        <v>0</v>
      </c>
      <c r="BA349" s="34">
        <f>IFERROR(VLOOKUP(B349,'[1]1-BASE'!D$1:DA$65536,76,0),"")</f>
        <v>0</v>
      </c>
      <c r="BB349" s="34">
        <f>IFERROR(VLOOKUP(B349,'[1]1-BASE'!D$1:DA$65536,77,0),"")</f>
        <v>0</v>
      </c>
      <c r="BC349" s="34">
        <f>IFERROR(VLOOKUP(B349,'[1]1-BASE'!D$1:DA$65536,78,0),"")</f>
        <v>0</v>
      </c>
      <c r="BD349" s="34">
        <f>IFERROR(VLOOKUP(B349,'[1]1-BASE'!D$1:DA$65536,79,0),"")</f>
        <v>0</v>
      </c>
      <c r="BE349" s="34">
        <f>IFERROR(VLOOKUP(B349,'[1]1-BASE'!D$1:DA$65536,80,0),"")</f>
        <v>0</v>
      </c>
      <c r="BF349" s="34">
        <f>IFERROR(VLOOKUP(B349,'[1]1-BASE'!D$1:DA$65536,83,0),"")</f>
        <v>0</v>
      </c>
      <c r="BG349" s="34">
        <f>IFERROR(VLOOKUP(B349,'[1]1-BASE'!D$1:DA$65536,84,0),"")</f>
        <v>0</v>
      </c>
      <c r="BH349" s="34">
        <f>IFERROR(VLOOKUP(B349,'[1]1-BASE'!D$1:DA$65536,81,0),"")</f>
        <v>0</v>
      </c>
      <c r="BI349" s="34">
        <f>IFERROR(VLOOKUP(B349,'[1]1-BASE'!D$1:DA$65536,85,0),"")</f>
        <v>0</v>
      </c>
      <c r="BJ349" s="34">
        <f>IFERROR(VLOOKUP(B349,'[1]1-BASE'!D$1:DA$65536,56,0),"")</f>
        <v>0</v>
      </c>
      <c r="BK349" s="34">
        <f>IFERROR(VLOOKUP(B349,'[1]1-BASE'!D$1:DA$65536,58,0),"")</f>
        <v>0</v>
      </c>
      <c r="BL349" s="34">
        <f>IFERROR(VLOOKUP(B349,'[1]1-BASE'!D$1:DA$65536,59,0),"")</f>
        <v>0</v>
      </c>
      <c r="BM349" s="34">
        <f>IFERROR(VLOOKUP(B349,'[1]1-BASE'!D$1:DA$65536,61,0),"")</f>
        <v>0</v>
      </c>
      <c r="BN349" s="34">
        <f>IFERROR(VLOOKUP(B349,'[1]1-BASE'!D$1:DA$65536,63,0),"")</f>
        <v>0</v>
      </c>
      <c r="BO349" s="34">
        <f>IFERROR(VLOOKUP(B349,'[1]1-BASE'!D$1:DA$65536,65,0),"")</f>
        <v>0</v>
      </c>
      <c r="BP349" s="34">
        <f>IFERROR(VLOOKUP(B349,'[1]1-BASE'!D$1:DA$65536,57,0),"")</f>
        <v>0</v>
      </c>
      <c r="BQ349" s="34">
        <f>IFERROR(VLOOKUP(B349,'[1]1-BASE'!D$1:DA$65536,60,0),"")</f>
        <v>0</v>
      </c>
      <c r="BR349" s="34">
        <f>IFERROR(VLOOKUP(B349,'[1]1-BASE'!D$1:DA$65536,62,0),"")</f>
        <v>0</v>
      </c>
      <c r="BS349" s="34">
        <f>IFERROR(VLOOKUP(B349,'[1]1-BASE'!D$1:DA$65536,64,0),"")</f>
        <v>0</v>
      </c>
      <c r="BT349" s="34">
        <f>IFERROR(VLOOKUP(B349,'[1]1-BASE'!D$1:DA$65536,66,0),"")</f>
        <v>0</v>
      </c>
      <c r="BU349" s="34">
        <f>IFERROR(VLOOKUP(B349,'[1]1-BASE'!D$1:DA$65536,67,0),"")</f>
        <v>0</v>
      </c>
      <c r="BV349" s="34">
        <f>IFERROR(VLOOKUP(B349,'[1]1-BASE'!D$1:DA$65536,68,0),"")</f>
        <v>0</v>
      </c>
      <c r="BW349" s="34">
        <f>IFERROR(VLOOKUP(B349,'[1]1-BASE'!D$1:DA$65536,69,0),"")</f>
        <v>0</v>
      </c>
      <c r="BX349" s="34">
        <f>IFERROR(VLOOKUP(B349,'[1]1-BASE'!D$1:DA$65536,70,0),"")</f>
        <v>0</v>
      </c>
      <c r="BY349" s="34">
        <f>IFERROR(VLOOKUP(B349,'[1]1-BASE'!D$1:DA$65536,71,0),"")</f>
        <v>0</v>
      </c>
      <c r="BZ349" s="34">
        <f>IFERROR(VLOOKUP(B349,'[1]1-BASE'!D$1:DA$65536,72,0),"")</f>
        <v>0</v>
      </c>
      <c r="CA349" s="34">
        <f>IFERROR(VLOOKUP(B349,'[1]1-BASE'!D$1:DA$65536,73,0),"")</f>
        <v>0</v>
      </c>
      <c r="CB349" s="34">
        <f>IFERROR(VLOOKUP(B349,'[1]1-BASE'!D$1:DA$65536,74,0),"")</f>
        <v>0</v>
      </c>
      <c r="CC349" s="34">
        <f>IFERROR(VLOOKUP(B349,'[1]1-BASE'!D$1:DA$65536,75,0),"")</f>
        <v>0</v>
      </c>
      <c r="CD349" s="34">
        <f>IFERROR(VLOOKUP(B349,'[1]1-BASE'!D$1:DA$65536,82,0),"")</f>
        <v>4</v>
      </c>
    </row>
    <row r="350" spans="1:82" s="35" customFormat="1" ht="75" customHeight="1">
      <c r="A350" s="27"/>
      <c r="B350" s="28" t="s">
        <v>453</v>
      </c>
      <c r="C350" s="29" t="str">
        <f>IFERROR(VLOOKUP(B350,'[1]1-BASE'!D$1:CB$65536,2,0),"")</f>
        <v>304T6J0</v>
      </c>
      <c r="D350" s="29" t="str">
        <f>IFERROR(VLOOKUP(B350,'[1]1-BASE'!D$1:CB$65536,3,0),"")</f>
        <v>QUODIA</v>
      </c>
      <c r="E350" s="29" t="str">
        <f>IFERROR(VLOOKUP(B350,'[1]1-BASE'!D$1:CB$65536,4,0),"")</f>
        <v>911</v>
      </c>
      <c r="F350" s="29" t="str">
        <f>IFERROR(VLOOKUP(B350,'[1]1-BASE'!D$1:CB$65536,5,0),"")</f>
        <v>BLUE NAVY</v>
      </c>
      <c r="G350" s="27" t="str">
        <f>IFERROR(VLOOKUP(B350,'[1]1-BASE'!D$1:CB$65536,15,0),"")</f>
        <v>HIVER 2019</v>
      </c>
      <c r="H350" s="27" t="str">
        <f>IFERROR(VLOOKUP(B350,'[1]1-BASE'!D$1:CB$65536,17,0),"")</f>
        <v>GIRL</v>
      </c>
      <c r="I350" s="30">
        <f>IFERROR(VLOOKUP(B350,'[1]1-BASE'!D$1:CB$65536,7,0),"")</f>
        <v>22</v>
      </c>
      <c r="J350" s="31">
        <f t="shared" si="10"/>
        <v>11</v>
      </c>
      <c r="K350" s="30">
        <f>IFERROR(VLOOKUP(B350,'[1]1-BASE'!D$1:CB$65536,8,0),"")</f>
        <v>0</v>
      </c>
      <c r="L350" s="31">
        <f t="shared" si="11"/>
        <v>0</v>
      </c>
      <c r="M350" s="29" t="str">
        <f>IFERROR(VLOOKUP(B350,'[1]1-BASE'!D$1:CB$65536,18,0),"")</f>
        <v>10Y-3|12Y-2|14Y-1|4Y-2|6Y-3|8Y-3</v>
      </c>
      <c r="N350" s="32" t="str">
        <f>IFERROR(VLOOKUP(B350,'[1]1-BASE'!D$1:CB$65536,19,0),"")</f>
        <v>C14K</v>
      </c>
      <c r="O350" s="32">
        <f>IFERROR(VLOOKUP(B350,'[1]1-BASE'!D$1:CB$65536,20,0),"")</f>
        <v>14</v>
      </c>
      <c r="P350" s="33">
        <f>IFERROR(VLOOKUP(B350,'[1]1-BASE'!D$1:CB$65536,21,0),"")</f>
        <v>1</v>
      </c>
      <c r="Q350" s="34">
        <f>IFERROR(VLOOKUP(B350,'[1]1-BASE'!D$1:DA$65536,22,0),"")</f>
        <v>0</v>
      </c>
      <c r="R350" s="34">
        <f>IFERROR(VLOOKUP(B350,'[1]1-BASE'!D$1:DA$65536,23,0),"")</f>
        <v>0</v>
      </c>
      <c r="S350" s="34">
        <f>IFERROR(VLOOKUP(B350,'[1]1-BASE'!D$1:DA$65536,24,0),"")</f>
        <v>0</v>
      </c>
      <c r="T350" s="34">
        <f>IFERROR(VLOOKUP(B350,'[1]1-BASE'!D$1:DA$65536,25,0),"")</f>
        <v>0</v>
      </c>
      <c r="U350" s="34">
        <f>IFERROR(VLOOKUP(B350,'[1]1-BASE'!D$1:DA$65536,26,0),"")</f>
        <v>0</v>
      </c>
      <c r="V350" s="34">
        <f>IFERROR(VLOOKUP(B350,'[1]1-BASE'!D$1:DA$65536,27,0),"")</f>
        <v>0</v>
      </c>
      <c r="W350" s="34">
        <f>IFERROR(VLOOKUP(B350,'[1]1-BASE'!D$1:DA$65536,28,0),"")</f>
        <v>0</v>
      </c>
      <c r="X350" s="34">
        <f>IFERROR(VLOOKUP(B350,'[1]1-BASE'!D$1:DA$65536,29,0),"")</f>
        <v>0</v>
      </c>
      <c r="Y350" s="34">
        <f>IFERROR(VLOOKUP(B350,'[1]1-BASE'!D$1:DA$65536,30,0),"")</f>
        <v>0</v>
      </c>
      <c r="Z350" s="34">
        <f>IFERROR(VLOOKUP(B350,'[1]1-BASE'!D$1:DA$65536,31,0),"")</f>
        <v>0</v>
      </c>
      <c r="AA350" s="34">
        <f>IFERROR(VLOOKUP(B350,'[1]1-BASE'!D$1:DA$65536,32,0),"")</f>
        <v>0</v>
      </c>
      <c r="AB350" s="34">
        <f>IFERROR(VLOOKUP(B350,'[1]1-BASE'!D$1:DA$65536,33,0),"")</f>
        <v>0</v>
      </c>
      <c r="AC350" s="34">
        <f>IFERROR(VLOOKUP(B350,'[1]1-BASE'!D$1:DA$65536,34,0),"")</f>
        <v>0</v>
      </c>
      <c r="AD350" s="34">
        <f>IFERROR(VLOOKUP(B350,'[1]1-BASE'!D$1:DA$65536,35,0),"")</f>
        <v>0</v>
      </c>
      <c r="AE350" s="34">
        <f>IFERROR(VLOOKUP(B350,'[1]1-BASE'!D$1:DA$65536,36,0),"")</f>
        <v>0</v>
      </c>
      <c r="AF350" s="34">
        <f>IFERROR(VLOOKUP(B350,'[1]1-BASE'!D$1:DA$65536,37,0),"")</f>
        <v>0</v>
      </c>
      <c r="AG350" s="34">
        <f>IFERROR(VLOOKUP(B350,'[1]1-BASE'!D$1:DA$65536,38,0),"")</f>
        <v>0</v>
      </c>
      <c r="AH350" s="34">
        <f>IFERROR(VLOOKUP(B350,'[1]1-BASE'!D$1:DA$65536,39,0),"")</f>
        <v>0</v>
      </c>
      <c r="AI350" s="34">
        <f>IFERROR(VLOOKUP(B350,'[1]1-BASE'!D$1:DA$65536,40,0),"")</f>
        <v>0</v>
      </c>
      <c r="AJ350" s="34">
        <f>IFERROR(VLOOKUP(B350,'[1]1-BASE'!D$1:DA$65536,41,0),"")</f>
        <v>0</v>
      </c>
      <c r="AK350" s="34">
        <f>IFERROR(VLOOKUP(B350,'[1]1-BASE'!D$1:DA$65536,42,0),"")</f>
        <v>0</v>
      </c>
      <c r="AL350" s="34">
        <f>IFERROR(VLOOKUP(B350,'[1]1-BASE'!D$1:DA$65536,43,0),"")</f>
        <v>0</v>
      </c>
      <c r="AM350" s="34">
        <f>IFERROR(VLOOKUP(B350,'[1]1-BASE'!D$1:DA$65536,44,0),"")</f>
        <v>0</v>
      </c>
      <c r="AN350" s="34">
        <f>IFERROR(VLOOKUP(B350,'[1]1-BASE'!D$1:DA$65536,45,0),"")</f>
        <v>0</v>
      </c>
      <c r="AO350" s="34">
        <f>IFERROR(VLOOKUP(B350,'[1]1-BASE'!D$1:DA$65536,46,0),"")</f>
        <v>0</v>
      </c>
      <c r="AP350" s="34">
        <f>IFERROR(VLOOKUP(B350,'[1]1-BASE'!D$1:DA$65536,47,0),"")</f>
        <v>0</v>
      </c>
      <c r="AQ350" s="34">
        <f>IFERROR(VLOOKUP(B350,'[1]1-BASE'!D$1:DA$65536,48,0),"")</f>
        <v>0</v>
      </c>
      <c r="AR350" s="34">
        <f>IFERROR(VLOOKUP(B350,'[1]1-BASE'!D$1:DA$65536,49,0),"")</f>
        <v>0</v>
      </c>
      <c r="AS350" s="34">
        <f>IFERROR(VLOOKUP(B350,'[1]1-BASE'!D$1:DA$65536,50,0),"")</f>
        <v>0</v>
      </c>
      <c r="AT350" s="34">
        <f>IFERROR(VLOOKUP(B350,'[1]1-BASE'!D$1:DA$65536,51,0),"")</f>
        <v>0</v>
      </c>
      <c r="AU350" s="34">
        <f>IFERROR(VLOOKUP(B350,'[1]1-BASE'!D$1:DA$65536,52,0),"")</f>
        <v>0</v>
      </c>
      <c r="AV350" s="34">
        <f>IFERROR(VLOOKUP(B350,'[1]1-BASE'!D$1:DA$65536,53,0),"")</f>
        <v>0</v>
      </c>
      <c r="AW350" s="34">
        <f>IFERROR(VLOOKUP(B350,'[1]1-BASE'!D$1:DA$65536,54,0),"")</f>
        <v>0</v>
      </c>
      <c r="AX350" s="34">
        <f>IFERROR(VLOOKUP(B350,'[1]1-BASE'!D$1:DA$65536,55,0),"")</f>
        <v>0</v>
      </c>
      <c r="AY350" s="34">
        <f>IFERROR(VLOOKUP(B350,'[1]1-BASE'!D$1:DA$65536,87,0),"")</f>
        <v>0</v>
      </c>
      <c r="AZ350" s="34">
        <f>IFERROR(VLOOKUP(B350,'[1]1-BASE'!D$1:DA$65536,86,0),"")</f>
        <v>0</v>
      </c>
      <c r="BA350" s="34">
        <f>IFERROR(VLOOKUP(B350,'[1]1-BASE'!D$1:DA$65536,76,0),"")</f>
        <v>0</v>
      </c>
      <c r="BB350" s="34">
        <f>IFERROR(VLOOKUP(B350,'[1]1-BASE'!D$1:DA$65536,77,0),"")</f>
        <v>0</v>
      </c>
      <c r="BC350" s="34">
        <f>IFERROR(VLOOKUP(B350,'[1]1-BASE'!D$1:DA$65536,78,0),"")</f>
        <v>0</v>
      </c>
      <c r="BD350" s="34">
        <f>IFERROR(VLOOKUP(B350,'[1]1-BASE'!D$1:DA$65536,79,0),"")</f>
        <v>0</v>
      </c>
      <c r="BE350" s="34">
        <f>IFERROR(VLOOKUP(B350,'[1]1-BASE'!D$1:DA$65536,80,0),"")</f>
        <v>0</v>
      </c>
      <c r="BF350" s="34">
        <f>IFERROR(VLOOKUP(B350,'[1]1-BASE'!D$1:DA$65536,83,0),"")</f>
        <v>0</v>
      </c>
      <c r="BG350" s="34">
        <f>IFERROR(VLOOKUP(B350,'[1]1-BASE'!D$1:DA$65536,84,0),"")</f>
        <v>0</v>
      </c>
      <c r="BH350" s="34">
        <f>IFERROR(VLOOKUP(B350,'[1]1-BASE'!D$1:DA$65536,81,0),"")</f>
        <v>0</v>
      </c>
      <c r="BI350" s="34">
        <f>IFERROR(VLOOKUP(B350,'[1]1-BASE'!D$1:DA$65536,85,0),"")</f>
        <v>0</v>
      </c>
      <c r="BJ350" s="34">
        <f>IFERROR(VLOOKUP(B350,'[1]1-BASE'!D$1:DA$65536,56,0),"")</f>
        <v>0</v>
      </c>
      <c r="BK350" s="34">
        <f>IFERROR(VLOOKUP(B350,'[1]1-BASE'!D$1:DA$65536,58,0),"")</f>
        <v>0</v>
      </c>
      <c r="BL350" s="34">
        <f>IFERROR(VLOOKUP(B350,'[1]1-BASE'!D$1:DA$65536,59,0),"")</f>
        <v>0</v>
      </c>
      <c r="BM350" s="34">
        <f>IFERROR(VLOOKUP(B350,'[1]1-BASE'!D$1:DA$65536,61,0),"")</f>
        <v>0</v>
      </c>
      <c r="BN350" s="34">
        <f>IFERROR(VLOOKUP(B350,'[1]1-BASE'!D$1:DA$65536,63,0),"")</f>
        <v>0</v>
      </c>
      <c r="BO350" s="34">
        <f>IFERROR(VLOOKUP(B350,'[1]1-BASE'!D$1:DA$65536,65,0),"")</f>
        <v>0</v>
      </c>
      <c r="BP350" s="34">
        <f>IFERROR(VLOOKUP(B350,'[1]1-BASE'!D$1:DA$65536,57,0),"")</f>
        <v>0</v>
      </c>
      <c r="BQ350" s="34">
        <f>IFERROR(VLOOKUP(B350,'[1]1-BASE'!D$1:DA$65536,60,0),"")</f>
        <v>0</v>
      </c>
      <c r="BR350" s="34">
        <f>IFERROR(VLOOKUP(B350,'[1]1-BASE'!D$1:DA$65536,62,0),"")</f>
        <v>0</v>
      </c>
      <c r="BS350" s="34">
        <f>IFERROR(VLOOKUP(B350,'[1]1-BASE'!D$1:DA$65536,64,0),"")</f>
        <v>0</v>
      </c>
      <c r="BT350" s="34">
        <f>IFERROR(VLOOKUP(B350,'[1]1-BASE'!D$1:DA$65536,66,0),"")</f>
        <v>0</v>
      </c>
      <c r="BU350" s="34">
        <f>IFERROR(VLOOKUP(B350,'[1]1-BASE'!D$1:DA$65536,67,0),"")</f>
        <v>0</v>
      </c>
      <c r="BV350" s="34">
        <f>IFERROR(VLOOKUP(B350,'[1]1-BASE'!D$1:DA$65536,68,0),"")</f>
        <v>0</v>
      </c>
      <c r="BW350" s="34">
        <f>IFERROR(VLOOKUP(B350,'[1]1-BASE'!D$1:DA$65536,69,0),"")</f>
        <v>0</v>
      </c>
      <c r="BX350" s="34">
        <f>IFERROR(VLOOKUP(B350,'[1]1-BASE'!D$1:DA$65536,70,0),"")</f>
        <v>0</v>
      </c>
      <c r="BY350" s="34">
        <f>IFERROR(VLOOKUP(B350,'[1]1-BASE'!D$1:DA$65536,71,0),"")</f>
        <v>0</v>
      </c>
      <c r="BZ350" s="34">
        <f>IFERROR(VLOOKUP(B350,'[1]1-BASE'!D$1:DA$65536,72,0),"")</f>
        <v>0</v>
      </c>
      <c r="CA350" s="34">
        <f>IFERROR(VLOOKUP(B350,'[1]1-BASE'!D$1:DA$65536,73,0),"")</f>
        <v>0</v>
      </c>
      <c r="CB350" s="34">
        <f>IFERROR(VLOOKUP(B350,'[1]1-BASE'!D$1:DA$65536,74,0),"")</f>
        <v>0</v>
      </c>
      <c r="CC350" s="34">
        <f>IFERROR(VLOOKUP(B350,'[1]1-BASE'!D$1:DA$65536,75,0),"")</f>
        <v>0</v>
      </c>
      <c r="CD350" s="34">
        <f>IFERROR(VLOOKUP(B350,'[1]1-BASE'!D$1:DA$65536,82,0),"")</f>
        <v>1</v>
      </c>
    </row>
    <row r="351" spans="1:82" s="35" customFormat="1" ht="75" customHeight="1">
      <c r="A351" s="27"/>
      <c r="B351" s="28" t="s">
        <v>454</v>
      </c>
      <c r="C351" s="29" t="str">
        <f>IFERROR(VLOOKUP(B351,'[1]1-BASE'!D$1:CB$65536,2,0),"")</f>
        <v>304T6K0</v>
      </c>
      <c r="D351" s="29" t="str">
        <f>IFERROR(VLOOKUP(B351,'[1]1-BASE'!D$1:CB$65536,3,0),"")</f>
        <v>BARNI</v>
      </c>
      <c r="E351" s="29" t="str">
        <f>IFERROR(VLOOKUP(B351,'[1]1-BASE'!D$1:CB$65536,4,0),"")</f>
        <v>920</v>
      </c>
      <c r="F351" s="29" t="str">
        <f>IFERROR(VLOOKUP(B351,'[1]1-BASE'!D$1:CB$65536,5,0),"")</f>
        <v>BLUE NAVY/GREEN</v>
      </c>
      <c r="G351" s="27" t="str">
        <f>IFERROR(VLOOKUP(B351,'[1]1-BASE'!D$1:CB$65536,15,0),"")</f>
        <v>HIVER 2019</v>
      </c>
      <c r="H351" s="27" t="str">
        <f>IFERROR(VLOOKUP(B351,'[1]1-BASE'!D$1:CB$65536,17,0),"")</f>
        <v>BOY</v>
      </c>
      <c r="I351" s="30">
        <f>IFERROR(VLOOKUP(B351,'[1]1-BASE'!D$1:CB$65536,7,0),"")</f>
        <v>60</v>
      </c>
      <c r="J351" s="31">
        <f t="shared" si="10"/>
        <v>30</v>
      </c>
      <c r="K351" s="30">
        <f>IFERROR(VLOOKUP(B351,'[1]1-BASE'!D$1:CB$65536,8,0),"")</f>
        <v>0</v>
      </c>
      <c r="L351" s="31">
        <f t="shared" si="11"/>
        <v>0</v>
      </c>
      <c r="M351" s="29" t="str">
        <f>IFERROR(VLOOKUP(B351,'[1]1-BASE'!D$1:CB$65536,18,0),"")</f>
        <v>10Y-2|12Y-1|14Y-1|4Y-1|6Y-1|8Y-2</v>
      </c>
      <c r="N351" s="32" t="str">
        <f>IFERROR(VLOOKUP(B351,'[1]1-BASE'!D$1:CB$65536,19,0),"")</f>
        <v>C8K</v>
      </c>
      <c r="O351" s="32">
        <f>IFERROR(VLOOKUP(B351,'[1]1-BASE'!D$1:CB$65536,20,0),"")</f>
        <v>48</v>
      </c>
      <c r="P351" s="33">
        <f>IFERROR(VLOOKUP(B351,'[1]1-BASE'!D$1:CB$65536,21,0),"")</f>
        <v>6</v>
      </c>
      <c r="Q351" s="34">
        <f>IFERROR(VLOOKUP(B351,'[1]1-BASE'!D$1:DA$65536,22,0),"")</f>
        <v>0</v>
      </c>
      <c r="R351" s="34">
        <f>IFERROR(VLOOKUP(B351,'[1]1-BASE'!D$1:DA$65536,23,0),"")</f>
        <v>0</v>
      </c>
      <c r="S351" s="34">
        <f>IFERROR(VLOOKUP(B351,'[1]1-BASE'!D$1:DA$65536,24,0),"")</f>
        <v>0</v>
      </c>
      <c r="T351" s="34">
        <f>IFERROR(VLOOKUP(B351,'[1]1-BASE'!D$1:DA$65536,25,0),"")</f>
        <v>0</v>
      </c>
      <c r="U351" s="34">
        <f>IFERROR(VLOOKUP(B351,'[1]1-BASE'!D$1:DA$65536,26,0),"")</f>
        <v>0</v>
      </c>
      <c r="V351" s="34">
        <f>IFERROR(VLOOKUP(B351,'[1]1-BASE'!D$1:DA$65536,27,0),"")</f>
        <v>0</v>
      </c>
      <c r="W351" s="34">
        <f>IFERROR(VLOOKUP(B351,'[1]1-BASE'!D$1:DA$65536,28,0),"")</f>
        <v>0</v>
      </c>
      <c r="X351" s="34">
        <f>IFERROR(VLOOKUP(B351,'[1]1-BASE'!D$1:DA$65536,29,0),"")</f>
        <v>0</v>
      </c>
      <c r="Y351" s="34">
        <f>IFERROR(VLOOKUP(B351,'[1]1-BASE'!D$1:DA$65536,30,0),"")</f>
        <v>0</v>
      </c>
      <c r="Z351" s="34">
        <f>IFERROR(VLOOKUP(B351,'[1]1-BASE'!D$1:DA$65536,31,0),"")</f>
        <v>0</v>
      </c>
      <c r="AA351" s="34">
        <f>IFERROR(VLOOKUP(B351,'[1]1-BASE'!D$1:DA$65536,32,0),"")</f>
        <v>0</v>
      </c>
      <c r="AB351" s="34">
        <f>IFERROR(VLOOKUP(B351,'[1]1-BASE'!D$1:DA$65536,33,0),"")</f>
        <v>0</v>
      </c>
      <c r="AC351" s="34">
        <f>IFERROR(VLOOKUP(B351,'[1]1-BASE'!D$1:DA$65536,34,0),"")</f>
        <v>0</v>
      </c>
      <c r="AD351" s="34">
        <f>IFERROR(VLOOKUP(B351,'[1]1-BASE'!D$1:DA$65536,35,0),"")</f>
        <v>0</v>
      </c>
      <c r="AE351" s="34">
        <f>IFERROR(VLOOKUP(B351,'[1]1-BASE'!D$1:DA$65536,36,0),"")</f>
        <v>0</v>
      </c>
      <c r="AF351" s="34">
        <f>IFERROR(VLOOKUP(B351,'[1]1-BASE'!D$1:DA$65536,37,0),"")</f>
        <v>0</v>
      </c>
      <c r="AG351" s="34">
        <f>IFERROR(VLOOKUP(B351,'[1]1-BASE'!D$1:DA$65536,38,0),"")</f>
        <v>0</v>
      </c>
      <c r="AH351" s="34">
        <f>IFERROR(VLOOKUP(B351,'[1]1-BASE'!D$1:DA$65536,39,0),"")</f>
        <v>0</v>
      </c>
      <c r="AI351" s="34">
        <f>IFERROR(VLOOKUP(B351,'[1]1-BASE'!D$1:DA$65536,40,0),"")</f>
        <v>0</v>
      </c>
      <c r="AJ351" s="34">
        <f>IFERROR(VLOOKUP(B351,'[1]1-BASE'!D$1:DA$65536,41,0),"")</f>
        <v>0</v>
      </c>
      <c r="AK351" s="34">
        <f>IFERROR(VLOOKUP(B351,'[1]1-BASE'!D$1:DA$65536,42,0),"")</f>
        <v>0</v>
      </c>
      <c r="AL351" s="34">
        <f>IFERROR(VLOOKUP(B351,'[1]1-BASE'!D$1:DA$65536,43,0),"")</f>
        <v>0</v>
      </c>
      <c r="AM351" s="34">
        <f>IFERROR(VLOOKUP(B351,'[1]1-BASE'!D$1:DA$65536,44,0),"")</f>
        <v>0</v>
      </c>
      <c r="AN351" s="34">
        <f>IFERROR(VLOOKUP(B351,'[1]1-BASE'!D$1:DA$65536,45,0),"")</f>
        <v>0</v>
      </c>
      <c r="AO351" s="34">
        <f>IFERROR(VLOOKUP(B351,'[1]1-BASE'!D$1:DA$65536,46,0),"")</f>
        <v>0</v>
      </c>
      <c r="AP351" s="34">
        <f>IFERROR(VLOOKUP(B351,'[1]1-BASE'!D$1:DA$65536,47,0),"")</f>
        <v>0</v>
      </c>
      <c r="AQ351" s="34">
        <f>IFERROR(VLOOKUP(B351,'[1]1-BASE'!D$1:DA$65536,48,0),"")</f>
        <v>0</v>
      </c>
      <c r="AR351" s="34">
        <f>IFERROR(VLOOKUP(B351,'[1]1-BASE'!D$1:DA$65536,49,0),"")</f>
        <v>0</v>
      </c>
      <c r="AS351" s="34">
        <f>IFERROR(VLOOKUP(B351,'[1]1-BASE'!D$1:DA$65536,50,0),"")</f>
        <v>0</v>
      </c>
      <c r="AT351" s="34">
        <f>IFERROR(VLOOKUP(B351,'[1]1-BASE'!D$1:DA$65536,51,0),"")</f>
        <v>0</v>
      </c>
      <c r="AU351" s="34">
        <f>IFERROR(VLOOKUP(B351,'[1]1-BASE'!D$1:DA$65536,52,0),"")</f>
        <v>0</v>
      </c>
      <c r="AV351" s="34">
        <f>IFERROR(VLOOKUP(B351,'[1]1-BASE'!D$1:DA$65536,53,0),"")</f>
        <v>0</v>
      </c>
      <c r="AW351" s="34">
        <f>IFERROR(VLOOKUP(B351,'[1]1-BASE'!D$1:DA$65536,54,0),"")</f>
        <v>0</v>
      </c>
      <c r="AX351" s="34">
        <f>IFERROR(VLOOKUP(B351,'[1]1-BASE'!D$1:DA$65536,55,0),"")</f>
        <v>0</v>
      </c>
      <c r="AY351" s="34">
        <f>IFERROR(VLOOKUP(B351,'[1]1-BASE'!D$1:DA$65536,87,0),"")</f>
        <v>0</v>
      </c>
      <c r="AZ351" s="34">
        <f>IFERROR(VLOOKUP(B351,'[1]1-BASE'!D$1:DA$65536,86,0),"")</f>
        <v>0</v>
      </c>
      <c r="BA351" s="34">
        <f>IFERROR(VLOOKUP(B351,'[1]1-BASE'!D$1:DA$65536,76,0),"")</f>
        <v>0</v>
      </c>
      <c r="BB351" s="34">
        <f>IFERROR(VLOOKUP(B351,'[1]1-BASE'!D$1:DA$65536,77,0),"")</f>
        <v>0</v>
      </c>
      <c r="BC351" s="34">
        <f>IFERROR(VLOOKUP(B351,'[1]1-BASE'!D$1:DA$65536,78,0),"")</f>
        <v>0</v>
      </c>
      <c r="BD351" s="34">
        <f>IFERROR(VLOOKUP(B351,'[1]1-BASE'!D$1:DA$65536,79,0),"")</f>
        <v>0</v>
      </c>
      <c r="BE351" s="34">
        <f>IFERROR(VLOOKUP(B351,'[1]1-BASE'!D$1:DA$65536,80,0),"")</f>
        <v>0</v>
      </c>
      <c r="BF351" s="34">
        <f>IFERROR(VLOOKUP(B351,'[1]1-BASE'!D$1:DA$65536,83,0),"")</f>
        <v>0</v>
      </c>
      <c r="BG351" s="34">
        <f>IFERROR(VLOOKUP(B351,'[1]1-BASE'!D$1:DA$65536,84,0),"")</f>
        <v>0</v>
      </c>
      <c r="BH351" s="34">
        <f>IFERROR(VLOOKUP(B351,'[1]1-BASE'!D$1:DA$65536,81,0),"")</f>
        <v>0</v>
      </c>
      <c r="BI351" s="34">
        <f>IFERROR(VLOOKUP(B351,'[1]1-BASE'!D$1:DA$65536,85,0),"")</f>
        <v>0</v>
      </c>
      <c r="BJ351" s="34">
        <f>IFERROR(VLOOKUP(B351,'[1]1-BASE'!D$1:DA$65536,56,0),"")</f>
        <v>0</v>
      </c>
      <c r="BK351" s="34">
        <f>IFERROR(VLOOKUP(B351,'[1]1-BASE'!D$1:DA$65536,58,0),"")</f>
        <v>0</v>
      </c>
      <c r="BL351" s="34">
        <f>IFERROR(VLOOKUP(B351,'[1]1-BASE'!D$1:DA$65536,59,0),"")</f>
        <v>0</v>
      </c>
      <c r="BM351" s="34">
        <f>IFERROR(VLOOKUP(B351,'[1]1-BASE'!D$1:DA$65536,61,0),"")</f>
        <v>0</v>
      </c>
      <c r="BN351" s="34">
        <f>IFERROR(VLOOKUP(B351,'[1]1-BASE'!D$1:DA$65536,63,0),"")</f>
        <v>0</v>
      </c>
      <c r="BO351" s="34">
        <f>IFERROR(VLOOKUP(B351,'[1]1-BASE'!D$1:DA$65536,65,0),"")</f>
        <v>0</v>
      </c>
      <c r="BP351" s="34">
        <f>IFERROR(VLOOKUP(B351,'[1]1-BASE'!D$1:DA$65536,57,0),"")</f>
        <v>0</v>
      </c>
      <c r="BQ351" s="34">
        <f>IFERROR(VLOOKUP(B351,'[1]1-BASE'!D$1:DA$65536,60,0),"")</f>
        <v>0</v>
      </c>
      <c r="BR351" s="34">
        <f>IFERROR(VLOOKUP(B351,'[1]1-BASE'!D$1:DA$65536,62,0),"")</f>
        <v>0</v>
      </c>
      <c r="BS351" s="34">
        <f>IFERROR(VLOOKUP(B351,'[1]1-BASE'!D$1:DA$65536,64,0),"")</f>
        <v>0</v>
      </c>
      <c r="BT351" s="34">
        <f>IFERROR(VLOOKUP(B351,'[1]1-BASE'!D$1:DA$65536,66,0),"")</f>
        <v>0</v>
      </c>
      <c r="BU351" s="34">
        <f>IFERROR(VLOOKUP(B351,'[1]1-BASE'!D$1:DA$65536,67,0),"")</f>
        <v>0</v>
      </c>
      <c r="BV351" s="34">
        <f>IFERROR(VLOOKUP(B351,'[1]1-BASE'!D$1:DA$65536,68,0),"")</f>
        <v>0</v>
      </c>
      <c r="BW351" s="34">
        <f>IFERROR(VLOOKUP(B351,'[1]1-BASE'!D$1:DA$65536,69,0),"")</f>
        <v>0</v>
      </c>
      <c r="BX351" s="34">
        <f>IFERROR(VLOOKUP(B351,'[1]1-BASE'!D$1:DA$65536,70,0),"")</f>
        <v>0</v>
      </c>
      <c r="BY351" s="34">
        <f>IFERROR(VLOOKUP(B351,'[1]1-BASE'!D$1:DA$65536,71,0),"")</f>
        <v>0</v>
      </c>
      <c r="BZ351" s="34">
        <f>IFERROR(VLOOKUP(B351,'[1]1-BASE'!D$1:DA$65536,72,0),"")</f>
        <v>0</v>
      </c>
      <c r="CA351" s="34">
        <f>IFERROR(VLOOKUP(B351,'[1]1-BASE'!D$1:DA$65536,73,0),"")</f>
        <v>0</v>
      </c>
      <c r="CB351" s="34">
        <f>IFERROR(VLOOKUP(B351,'[1]1-BASE'!D$1:DA$65536,74,0),"")</f>
        <v>0</v>
      </c>
      <c r="CC351" s="34">
        <f>IFERROR(VLOOKUP(B351,'[1]1-BASE'!D$1:DA$65536,75,0),"")</f>
        <v>0</v>
      </c>
      <c r="CD351" s="34">
        <f>IFERROR(VLOOKUP(B351,'[1]1-BASE'!D$1:DA$65536,82,0),"")</f>
        <v>6</v>
      </c>
    </row>
    <row r="352" spans="1:82" s="35" customFormat="1" ht="75" customHeight="1">
      <c r="A352" s="27"/>
      <c r="B352" s="28" t="s">
        <v>455</v>
      </c>
      <c r="C352" s="29" t="str">
        <f>IFERROR(VLOOKUP(B352,'[1]1-BASE'!D$1:CB$65536,2,0),"")</f>
        <v>304T6K0</v>
      </c>
      <c r="D352" s="29" t="str">
        <f>IFERROR(VLOOKUP(B352,'[1]1-BASE'!D$1:CB$65536,3,0),"")</f>
        <v>BARNI</v>
      </c>
      <c r="E352" s="29" t="str">
        <f>IFERROR(VLOOKUP(B352,'[1]1-BASE'!D$1:CB$65536,4,0),"")</f>
        <v>920</v>
      </c>
      <c r="F352" s="29" t="str">
        <f>IFERROR(VLOOKUP(B352,'[1]1-BASE'!D$1:CB$65536,5,0),"")</f>
        <v>BLUE NAVY/GREEN</v>
      </c>
      <c r="G352" s="27" t="str">
        <f>IFERROR(VLOOKUP(B352,'[1]1-BASE'!D$1:CB$65536,15,0),"")</f>
        <v>HIVER 2019</v>
      </c>
      <c r="H352" s="27" t="str">
        <f>IFERROR(VLOOKUP(B352,'[1]1-BASE'!D$1:CB$65536,17,0),"")</f>
        <v>BOY</v>
      </c>
      <c r="I352" s="30">
        <f>IFERROR(VLOOKUP(B352,'[1]1-BASE'!D$1:CB$65536,7,0),"")</f>
        <v>0</v>
      </c>
      <c r="J352" s="31">
        <f t="shared" si="10"/>
        <v>0</v>
      </c>
      <c r="K352" s="30">
        <f>IFERROR(VLOOKUP(B352,'[1]1-BASE'!D$1:CB$65536,8,0),"")</f>
        <v>60</v>
      </c>
      <c r="L352" s="31">
        <f t="shared" si="11"/>
        <v>30</v>
      </c>
      <c r="M352" s="29" t="str">
        <f>IFERROR(VLOOKUP(B352,'[1]1-BASE'!D$1:CB$65536,18,0),"")</f>
        <v>(vide)</v>
      </c>
      <c r="N352" s="32" t="str">
        <f>IFERROR(VLOOKUP(B352,'[1]1-BASE'!D$1:CB$65536,19,0),"")</f>
        <v>PCS</v>
      </c>
      <c r="O352" s="32">
        <f>IFERROR(VLOOKUP(B352,'[1]1-BASE'!D$1:CB$65536,20,0),"")</f>
        <v>4</v>
      </c>
      <c r="P352" s="33">
        <f>IFERROR(VLOOKUP(B352,'[1]1-BASE'!D$1:CB$65536,21,0),"")</f>
        <v>4</v>
      </c>
      <c r="Q352" s="34">
        <f>IFERROR(VLOOKUP(B352,'[1]1-BASE'!D$1:DA$65536,22,0),"")</f>
        <v>0</v>
      </c>
      <c r="R352" s="34">
        <f>IFERROR(VLOOKUP(B352,'[1]1-BASE'!D$1:DA$65536,23,0),"")</f>
        <v>0</v>
      </c>
      <c r="S352" s="34">
        <f>IFERROR(VLOOKUP(B352,'[1]1-BASE'!D$1:DA$65536,24,0),"")</f>
        <v>0</v>
      </c>
      <c r="T352" s="34">
        <f>IFERROR(VLOOKUP(B352,'[1]1-BASE'!D$1:DA$65536,25,0),"")</f>
        <v>0</v>
      </c>
      <c r="U352" s="34">
        <f>IFERROR(VLOOKUP(B352,'[1]1-BASE'!D$1:DA$65536,26,0),"")</f>
        <v>0</v>
      </c>
      <c r="V352" s="34">
        <f>IFERROR(VLOOKUP(B352,'[1]1-BASE'!D$1:DA$65536,27,0),"")</f>
        <v>0</v>
      </c>
      <c r="W352" s="34">
        <f>IFERROR(VLOOKUP(B352,'[1]1-BASE'!D$1:DA$65536,28,0),"")</f>
        <v>0</v>
      </c>
      <c r="X352" s="34">
        <f>IFERROR(VLOOKUP(B352,'[1]1-BASE'!D$1:DA$65536,29,0),"")</f>
        <v>0</v>
      </c>
      <c r="Y352" s="34">
        <f>IFERROR(VLOOKUP(B352,'[1]1-BASE'!D$1:DA$65536,30,0),"")</f>
        <v>0</v>
      </c>
      <c r="Z352" s="34">
        <f>IFERROR(VLOOKUP(B352,'[1]1-BASE'!D$1:DA$65536,31,0),"")</f>
        <v>0</v>
      </c>
      <c r="AA352" s="34">
        <f>IFERROR(VLOOKUP(B352,'[1]1-BASE'!D$1:DA$65536,32,0),"")</f>
        <v>0</v>
      </c>
      <c r="AB352" s="34">
        <f>IFERROR(VLOOKUP(B352,'[1]1-BASE'!D$1:DA$65536,33,0),"")</f>
        <v>0</v>
      </c>
      <c r="AC352" s="34">
        <f>IFERROR(VLOOKUP(B352,'[1]1-BASE'!D$1:DA$65536,34,0),"")</f>
        <v>0</v>
      </c>
      <c r="AD352" s="34">
        <f>IFERROR(VLOOKUP(B352,'[1]1-BASE'!D$1:DA$65536,35,0),"")</f>
        <v>0</v>
      </c>
      <c r="AE352" s="34">
        <f>IFERROR(VLOOKUP(B352,'[1]1-BASE'!D$1:DA$65536,36,0),"")</f>
        <v>0</v>
      </c>
      <c r="AF352" s="34">
        <f>IFERROR(VLOOKUP(B352,'[1]1-BASE'!D$1:DA$65536,37,0),"")</f>
        <v>0</v>
      </c>
      <c r="AG352" s="34">
        <f>IFERROR(VLOOKUP(B352,'[1]1-BASE'!D$1:DA$65536,38,0),"")</f>
        <v>0</v>
      </c>
      <c r="AH352" s="34">
        <f>IFERROR(VLOOKUP(B352,'[1]1-BASE'!D$1:DA$65536,39,0),"")</f>
        <v>0</v>
      </c>
      <c r="AI352" s="34">
        <f>IFERROR(VLOOKUP(B352,'[1]1-BASE'!D$1:DA$65536,40,0),"")</f>
        <v>0</v>
      </c>
      <c r="AJ352" s="34">
        <f>IFERROR(VLOOKUP(B352,'[1]1-BASE'!D$1:DA$65536,41,0),"")</f>
        <v>0</v>
      </c>
      <c r="AK352" s="34">
        <f>IFERROR(VLOOKUP(B352,'[1]1-BASE'!D$1:DA$65536,42,0),"")</f>
        <v>0</v>
      </c>
      <c r="AL352" s="34">
        <f>IFERROR(VLOOKUP(B352,'[1]1-BASE'!D$1:DA$65536,43,0),"")</f>
        <v>0</v>
      </c>
      <c r="AM352" s="34">
        <f>IFERROR(VLOOKUP(B352,'[1]1-BASE'!D$1:DA$65536,44,0),"")</f>
        <v>0</v>
      </c>
      <c r="AN352" s="34">
        <f>IFERROR(VLOOKUP(B352,'[1]1-BASE'!D$1:DA$65536,45,0),"")</f>
        <v>0</v>
      </c>
      <c r="AO352" s="34">
        <f>IFERROR(VLOOKUP(B352,'[1]1-BASE'!D$1:DA$65536,46,0),"")</f>
        <v>0</v>
      </c>
      <c r="AP352" s="34">
        <f>IFERROR(VLOOKUP(B352,'[1]1-BASE'!D$1:DA$65536,47,0),"")</f>
        <v>0</v>
      </c>
      <c r="AQ352" s="34">
        <f>IFERROR(VLOOKUP(B352,'[1]1-BASE'!D$1:DA$65536,48,0),"")</f>
        <v>0</v>
      </c>
      <c r="AR352" s="34">
        <f>IFERROR(VLOOKUP(B352,'[1]1-BASE'!D$1:DA$65536,49,0),"")</f>
        <v>0</v>
      </c>
      <c r="AS352" s="34">
        <f>IFERROR(VLOOKUP(B352,'[1]1-BASE'!D$1:DA$65536,50,0),"")</f>
        <v>0</v>
      </c>
      <c r="AT352" s="34">
        <f>IFERROR(VLOOKUP(B352,'[1]1-BASE'!D$1:DA$65536,51,0),"")</f>
        <v>0</v>
      </c>
      <c r="AU352" s="34">
        <f>IFERROR(VLOOKUP(B352,'[1]1-BASE'!D$1:DA$65536,52,0),"")</f>
        <v>0</v>
      </c>
      <c r="AV352" s="34">
        <f>IFERROR(VLOOKUP(B352,'[1]1-BASE'!D$1:DA$65536,53,0),"")</f>
        <v>0</v>
      </c>
      <c r="AW352" s="34">
        <f>IFERROR(VLOOKUP(B352,'[1]1-BASE'!D$1:DA$65536,54,0),"")</f>
        <v>0</v>
      </c>
      <c r="AX352" s="34">
        <f>IFERROR(VLOOKUP(B352,'[1]1-BASE'!D$1:DA$65536,55,0),"")</f>
        <v>0</v>
      </c>
      <c r="AY352" s="34">
        <f>IFERROR(VLOOKUP(B352,'[1]1-BASE'!D$1:DA$65536,87,0),"")</f>
        <v>0</v>
      </c>
      <c r="AZ352" s="34">
        <f>IFERROR(VLOOKUP(B352,'[1]1-BASE'!D$1:DA$65536,86,0),"")</f>
        <v>0</v>
      </c>
      <c r="BA352" s="34">
        <f>IFERROR(VLOOKUP(B352,'[1]1-BASE'!D$1:DA$65536,76,0),"")</f>
        <v>0</v>
      </c>
      <c r="BB352" s="34">
        <f>IFERROR(VLOOKUP(B352,'[1]1-BASE'!D$1:DA$65536,77,0),"")</f>
        <v>0</v>
      </c>
      <c r="BC352" s="34">
        <f>IFERROR(VLOOKUP(B352,'[1]1-BASE'!D$1:DA$65536,78,0),"")</f>
        <v>0</v>
      </c>
      <c r="BD352" s="34">
        <f>IFERROR(VLOOKUP(B352,'[1]1-BASE'!D$1:DA$65536,79,0),"")</f>
        <v>0</v>
      </c>
      <c r="BE352" s="34">
        <f>IFERROR(VLOOKUP(B352,'[1]1-BASE'!D$1:DA$65536,80,0),"")</f>
        <v>0</v>
      </c>
      <c r="BF352" s="34">
        <f>IFERROR(VLOOKUP(B352,'[1]1-BASE'!D$1:DA$65536,83,0),"")</f>
        <v>0</v>
      </c>
      <c r="BG352" s="34">
        <f>IFERROR(VLOOKUP(B352,'[1]1-BASE'!D$1:DA$65536,84,0),"")</f>
        <v>0</v>
      </c>
      <c r="BH352" s="34">
        <f>IFERROR(VLOOKUP(B352,'[1]1-BASE'!D$1:DA$65536,81,0),"")</f>
        <v>0</v>
      </c>
      <c r="BI352" s="34">
        <f>IFERROR(VLOOKUP(B352,'[1]1-BASE'!D$1:DA$65536,85,0),"")</f>
        <v>0</v>
      </c>
      <c r="BJ352" s="34">
        <f>IFERROR(VLOOKUP(B352,'[1]1-BASE'!D$1:DA$65536,56,0),"")</f>
        <v>1</v>
      </c>
      <c r="BK352" s="34">
        <f>IFERROR(VLOOKUP(B352,'[1]1-BASE'!D$1:DA$65536,58,0),"")</f>
        <v>0</v>
      </c>
      <c r="BL352" s="34">
        <f>IFERROR(VLOOKUP(B352,'[1]1-BASE'!D$1:DA$65536,59,0),"")</f>
        <v>2</v>
      </c>
      <c r="BM352" s="34">
        <f>IFERROR(VLOOKUP(B352,'[1]1-BASE'!D$1:DA$65536,61,0),"")</f>
        <v>1</v>
      </c>
      <c r="BN352" s="34">
        <f>IFERROR(VLOOKUP(B352,'[1]1-BASE'!D$1:DA$65536,63,0),"")</f>
        <v>0</v>
      </c>
      <c r="BO352" s="34">
        <f>IFERROR(VLOOKUP(B352,'[1]1-BASE'!D$1:DA$65536,65,0),"")</f>
        <v>0</v>
      </c>
      <c r="BP352" s="34">
        <f>IFERROR(VLOOKUP(B352,'[1]1-BASE'!D$1:DA$65536,57,0),"")</f>
        <v>0</v>
      </c>
      <c r="BQ352" s="34">
        <f>IFERROR(VLOOKUP(B352,'[1]1-BASE'!D$1:DA$65536,60,0),"")</f>
        <v>0</v>
      </c>
      <c r="BR352" s="34">
        <f>IFERROR(VLOOKUP(B352,'[1]1-BASE'!D$1:DA$65536,62,0),"")</f>
        <v>0</v>
      </c>
      <c r="BS352" s="34">
        <f>IFERROR(VLOOKUP(B352,'[1]1-BASE'!D$1:DA$65536,64,0),"")</f>
        <v>0</v>
      </c>
      <c r="BT352" s="34">
        <f>IFERROR(VLOOKUP(B352,'[1]1-BASE'!D$1:DA$65536,66,0),"")</f>
        <v>0</v>
      </c>
      <c r="BU352" s="34">
        <f>IFERROR(VLOOKUP(B352,'[1]1-BASE'!D$1:DA$65536,67,0),"")</f>
        <v>0</v>
      </c>
      <c r="BV352" s="34">
        <f>IFERROR(VLOOKUP(B352,'[1]1-BASE'!D$1:DA$65536,68,0),"")</f>
        <v>0</v>
      </c>
      <c r="BW352" s="34">
        <f>IFERROR(VLOOKUP(B352,'[1]1-BASE'!D$1:DA$65536,69,0),"")</f>
        <v>0</v>
      </c>
      <c r="BX352" s="34">
        <f>IFERROR(VLOOKUP(B352,'[1]1-BASE'!D$1:DA$65536,70,0),"")</f>
        <v>0</v>
      </c>
      <c r="BY352" s="34">
        <f>IFERROR(VLOOKUP(B352,'[1]1-BASE'!D$1:DA$65536,71,0),"")</f>
        <v>0</v>
      </c>
      <c r="BZ352" s="34">
        <f>IFERROR(VLOOKUP(B352,'[1]1-BASE'!D$1:DA$65536,72,0),"")</f>
        <v>0</v>
      </c>
      <c r="CA352" s="34">
        <f>IFERROR(VLOOKUP(B352,'[1]1-BASE'!D$1:DA$65536,73,0),"")</f>
        <v>0</v>
      </c>
      <c r="CB352" s="34">
        <f>IFERROR(VLOOKUP(B352,'[1]1-BASE'!D$1:DA$65536,74,0),"")</f>
        <v>0</v>
      </c>
      <c r="CC352" s="34">
        <f>IFERROR(VLOOKUP(B352,'[1]1-BASE'!D$1:DA$65536,75,0),"")</f>
        <v>0</v>
      </c>
      <c r="CD352" s="34">
        <f>IFERROR(VLOOKUP(B352,'[1]1-BASE'!D$1:DA$65536,82,0),"")</f>
        <v>0</v>
      </c>
    </row>
    <row r="353" spans="1:82" s="35" customFormat="1" ht="75" customHeight="1">
      <c r="A353" s="27"/>
      <c r="B353" s="28" t="s">
        <v>456</v>
      </c>
      <c r="C353" s="29" t="str">
        <f>IFERROR(VLOOKUP(B353,'[1]1-BASE'!D$1:CB$65536,2,0),"")</f>
        <v>304T6K0</v>
      </c>
      <c r="D353" s="29" t="str">
        <f>IFERROR(VLOOKUP(B353,'[1]1-BASE'!D$1:CB$65536,3,0),"")</f>
        <v>BARNI</v>
      </c>
      <c r="E353" s="29" t="str">
        <f>IFERROR(VLOOKUP(B353,'[1]1-BASE'!D$1:CB$65536,4,0),"")</f>
        <v>921</v>
      </c>
      <c r="F353" s="29" t="str">
        <f>IFERROR(VLOOKUP(B353,'[1]1-BASE'!D$1:CB$65536,5,0),"")</f>
        <v>BLACK/GREY MD STEEL</v>
      </c>
      <c r="G353" s="27" t="str">
        <f>IFERROR(VLOOKUP(B353,'[1]1-BASE'!D$1:CB$65536,15,0),"")</f>
        <v>HIVER 2019</v>
      </c>
      <c r="H353" s="27" t="str">
        <f>IFERROR(VLOOKUP(B353,'[1]1-BASE'!D$1:CB$65536,17,0),"")</f>
        <v>BOY</v>
      </c>
      <c r="I353" s="30">
        <f>IFERROR(VLOOKUP(B353,'[1]1-BASE'!D$1:CB$65536,7,0),"")</f>
        <v>60</v>
      </c>
      <c r="J353" s="31">
        <f t="shared" si="10"/>
        <v>30</v>
      </c>
      <c r="K353" s="30">
        <f>IFERROR(VLOOKUP(B353,'[1]1-BASE'!D$1:CB$65536,8,0),"")</f>
        <v>0</v>
      </c>
      <c r="L353" s="31">
        <f t="shared" si="11"/>
        <v>0</v>
      </c>
      <c r="M353" s="29" t="str">
        <f>IFERROR(VLOOKUP(B353,'[1]1-BASE'!D$1:CB$65536,18,0),"")</f>
        <v>10Y-2|12Y-1|14Y-1|4Y-1|6Y-1|8Y-2</v>
      </c>
      <c r="N353" s="32" t="str">
        <f>IFERROR(VLOOKUP(B353,'[1]1-BASE'!D$1:CB$65536,19,0),"")</f>
        <v>C8K</v>
      </c>
      <c r="O353" s="32">
        <f>IFERROR(VLOOKUP(B353,'[1]1-BASE'!D$1:CB$65536,20,0),"")</f>
        <v>160</v>
      </c>
      <c r="P353" s="33">
        <f>IFERROR(VLOOKUP(B353,'[1]1-BASE'!D$1:CB$65536,21,0),"")</f>
        <v>20</v>
      </c>
      <c r="Q353" s="34">
        <f>IFERROR(VLOOKUP(B353,'[1]1-BASE'!D$1:DA$65536,22,0),"")</f>
        <v>0</v>
      </c>
      <c r="R353" s="34">
        <f>IFERROR(VLOOKUP(B353,'[1]1-BASE'!D$1:DA$65536,23,0),"")</f>
        <v>0</v>
      </c>
      <c r="S353" s="34">
        <f>IFERROR(VLOOKUP(B353,'[1]1-BASE'!D$1:DA$65536,24,0),"")</f>
        <v>0</v>
      </c>
      <c r="T353" s="34">
        <f>IFERROR(VLOOKUP(B353,'[1]1-BASE'!D$1:DA$65536,25,0),"")</f>
        <v>0</v>
      </c>
      <c r="U353" s="34">
        <f>IFERROR(VLOOKUP(B353,'[1]1-BASE'!D$1:DA$65536,26,0),"")</f>
        <v>0</v>
      </c>
      <c r="V353" s="34">
        <f>IFERROR(VLOOKUP(B353,'[1]1-BASE'!D$1:DA$65536,27,0),"")</f>
        <v>0</v>
      </c>
      <c r="W353" s="34">
        <f>IFERROR(VLOOKUP(B353,'[1]1-BASE'!D$1:DA$65536,28,0),"")</f>
        <v>0</v>
      </c>
      <c r="X353" s="34">
        <f>IFERROR(VLOOKUP(B353,'[1]1-BASE'!D$1:DA$65536,29,0),"")</f>
        <v>0</v>
      </c>
      <c r="Y353" s="34">
        <f>IFERROR(VLOOKUP(B353,'[1]1-BASE'!D$1:DA$65536,30,0),"")</f>
        <v>0</v>
      </c>
      <c r="Z353" s="34">
        <f>IFERROR(VLOOKUP(B353,'[1]1-BASE'!D$1:DA$65536,31,0),"")</f>
        <v>0</v>
      </c>
      <c r="AA353" s="34">
        <f>IFERROR(VLOOKUP(B353,'[1]1-BASE'!D$1:DA$65536,32,0),"")</f>
        <v>0</v>
      </c>
      <c r="AB353" s="34">
        <f>IFERROR(VLOOKUP(B353,'[1]1-BASE'!D$1:DA$65536,33,0),"")</f>
        <v>0</v>
      </c>
      <c r="AC353" s="34">
        <f>IFERROR(VLOOKUP(B353,'[1]1-BASE'!D$1:DA$65536,34,0),"")</f>
        <v>0</v>
      </c>
      <c r="AD353" s="34">
        <f>IFERROR(VLOOKUP(B353,'[1]1-BASE'!D$1:DA$65536,35,0),"")</f>
        <v>0</v>
      </c>
      <c r="AE353" s="34">
        <f>IFERROR(VLOOKUP(B353,'[1]1-BASE'!D$1:DA$65536,36,0),"")</f>
        <v>0</v>
      </c>
      <c r="AF353" s="34">
        <f>IFERROR(VLOOKUP(B353,'[1]1-BASE'!D$1:DA$65536,37,0),"")</f>
        <v>0</v>
      </c>
      <c r="AG353" s="34">
        <f>IFERROR(VLOOKUP(B353,'[1]1-BASE'!D$1:DA$65536,38,0),"")</f>
        <v>0</v>
      </c>
      <c r="AH353" s="34">
        <f>IFERROR(VLOOKUP(B353,'[1]1-BASE'!D$1:DA$65536,39,0),"")</f>
        <v>0</v>
      </c>
      <c r="AI353" s="34">
        <f>IFERROR(VLOOKUP(B353,'[1]1-BASE'!D$1:DA$65536,40,0),"")</f>
        <v>0</v>
      </c>
      <c r="AJ353" s="34">
        <f>IFERROR(VLOOKUP(B353,'[1]1-BASE'!D$1:DA$65536,41,0),"")</f>
        <v>0</v>
      </c>
      <c r="AK353" s="34">
        <f>IFERROR(VLOOKUP(B353,'[1]1-BASE'!D$1:DA$65536,42,0),"")</f>
        <v>0</v>
      </c>
      <c r="AL353" s="34">
        <f>IFERROR(VLOOKUP(B353,'[1]1-BASE'!D$1:DA$65536,43,0),"")</f>
        <v>0</v>
      </c>
      <c r="AM353" s="34">
        <f>IFERROR(VLOOKUP(B353,'[1]1-BASE'!D$1:DA$65536,44,0),"")</f>
        <v>0</v>
      </c>
      <c r="AN353" s="34">
        <f>IFERROR(VLOOKUP(B353,'[1]1-BASE'!D$1:DA$65536,45,0),"")</f>
        <v>0</v>
      </c>
      <c r="AO353" s="34">
        <f>IFERROR(VLOOKUP(B353,'[1]1-BASE'!D$1:DA$65536,46,0),"")</f>
        <v>0</v>
      </c>
      <c r="AP353" s="34">
        <f>IFERROR(VLOOKUP(B353,'[1]1-BASE'!D$1:DA$65536,47,0),"")</f>
        <v>0</v>
      </c>
      <c r="AQ353" s="34">
        <f>IFERROR(VLOOKUP(B353,'[1]1-BASE'!D$1:DA$65536,48,0),"")</f>
        <v>0</v>
      </c>
      <c r="AR353" s="34">
        <f>IFERROR(VLOOKUP(B353,'[1]1-BASE'!D$1:DA$65536,49,0),"")</f>
        <v>0</v>
      </c>
      <c r="AS353" s="34">
        <f>IFERROR(VLOOKUP(B353,'[1]1-BASE'!D$1:DA$65536,50,0),"")</f>
        <v>0</v>
      </c>
      <c r="AT353" s="34">
        <f>IFERROR(VLOOKUP(B353,'[1]1-BASE'!D$1:DA$65536,51,0),"")</f>
        <v>0</v>
      </c>
      <c r="AU353" s="34">
        <f>IFERROR(VLOOKUP(B353,'[1]1-BASE'!D$1:DA$65536,52,0),"")</f>
        <v>0</v>
      </c>
      <c r="AV353" s="34">
        <f>IFERROR(VLOOKUP(B353,'[1]1-BASE'!D$1:DA$65536,53,0),"")</f>
        <v>0</v>
      </c>
      <c r="AW353" s="34">
        <f>IFERROR(VLOOKUP(B353,'[1]1-BASE'!D$1:DA$65536,54,0),"")</f>
        <v>0</v>
      </c>
      <c r="AX353" s="34">
        <f>IFERROR(VLOOKUP(B353,'[1]1-BASE'!D$1:DA$65536,55,0),"")</f>
        <v>0</v>
      </c>
      <c r="AY353" s="34">
        <f>IFERROR(VLOOKUP(B353,'[1]1-BASE'!D$1:DA$65536,87,0),"")</f>
        <v>0</v>
      </c>
      <c r="AZ353" s="34">
        <f>IFERROR(VLOOKUP(B353,'[1]1-BASE'!D$1:DA$65536,86,0),"")</f>
        <v>0</v>
      </c>
      <c r="BA353" s="34">
        <f>IFERROR(VLOOKUP(B353,'[1]1-BASE'!D$1:DA$65536,76,0),"")</f>
        <v>0</v>
      </c>
      <c r="BB353" s="34">
        <f>IFERROR(VLOOKUP(B353,'[1]1-BASE'!D$1:DA$65536,77,0),"")</f>
        <v>0</v>
      </c>
      <c r="BC353" s="34">
        <f>IFERROR(VLOOKUP(B353,'[1]1-BASE'!D$1:DA$65536,78,0),"")</f>
        <v>0</v>
      </c>
      <c r="BD353" s="34">
        <f>IFERROR(VLOOKUP(B353,'[1]1-BASE'!D$1:DA$65536,79,0),"")</f>
        <v>0</v>
      </c>
      <c r="BE353" s="34">
        <f>IFERROR(VLOOKUP(B353,'[1]1-BASE'!D$1:DA$65536,80,0),"")</f>
        <v>0</v>
      </c>
      <c r="BF353" s="34">
        <f>IFERROR(VLOOKUP(B353,'[1]1-BASE'!D$1:DA$65536,83,0),"")</f>
        <v>0</v>
      </c>
      <c r="BG353" s="34">
        <f>IFERROR(VLOOKUP(B353,'[1]1-BASE'!D$1:DA$65536,84,0),"")</f>
        <v>0</v>
      </c>
      <c r="BH353" s="34">
        <f>IFERROR(VLOOKUP(B353,'[1]1-BASE'!D$1:DA$65536,81,0),"")</f>
        <v>0</v>
      </c>
      <c r="BI353" s="34">
        <f>IFERROR(VLOOKUP(B353,'[1]1-BASE'!D$1:DA$65536,85,0),"")</f>
        <v>0</v>
      </c>
      <c r="BJ353" s="34">
        <f>IFERROR(VLOOKUP(B353,'[1]1-BASE'!D$1:DA$65536,56,0),"")</f>
        <v>0</v>
      </c>
      <c r="BK353" s="34">
        <f>IFERROR(VLOOKUP(B353,'[1]1-BASE'!D$1:DA$65536,58,0),"")</f>
        <v>0</v>
      </c>
      <c r="BL353" s="34">
        <f>IFERROR(VLOOKUP(B353,'[1]1-BASE'!D$1:DA$65536,59,0),"")</f>
        <v>0</v>
      </c>
      <c r="BM353" s="34">
        <f>IFERROR(VLOOKUP(B353,'[1]1-BASE'!D$1:DA$65536,61,0),"")</f>
        <v>0</v>
      </c>
      <c r="BN353" s="34">
        <f>IFERROR(VLOOKUP(B353,'[1]1-BASE'!D$1:DA$65536,63,0),"")</f>
        <v>0</v>
      </c>
      <c r="BO353" s="34">
        <f>IFERROR(VLOOKUP(B353,'[1]1-BASE'!D$1:DA$65536,65,0),"")</f>
        <v>0</v>
      </c>
      <c r="BP353" s="34">
        <f>IFERROR(VLOOKUP(B353,'[1]1-BASE'!D$1:DA$65536,57,0),"")</f>
        <v>0</v>
      </c>
      <c r="BQ353" s="34">
        <f>IFERROR(VLOOKUP(B353,'[1]1-BASE'!D$1:DA$65536,60,0),"")</f>
        <v>0</v>
      </c>
      <c r="BR353" s="34">
        <f>IFERROR(VLOOKUP(B353,'[1]1-BASE'!D$1:DA$65536,62,0),"")</f>
        <v>0</v>
      </c>
      <c r="BS353" s="34">
        <f>IFERROR(VLOOKUP(B353,'[1]1-BASE'!D$1:DA$65536,64,0),"")</f>
        <v>0</v>
      </c>
      <c r="BT353" s="34">
        <f>IFERROR(VLOOKUP(B353,'[1]1-BASE'!D$1:DA$65536,66,0),"")</f>
        <v>0</v>
      </c>
      <c r="BU353" s="34">
        <f>IFERROR(VLOOKUP(B353,'[1]1-BASE'!D$1:DA$65536,67,0),"")</f>
        <v>0</v>
      </c>
      <c r="BV353" s="34">
        <f>IFERROR(VLOOKUP(B353,'[1]1-BASE'!D$1:DA$65536,68,0),"")</f>
        <v>0</v>
      </c>
      <c r="BW353" s="34">
        <f>IFERROR(VLOOKUP(B353,'[1]1-BASE'!D$1:DA$65536,69,0),"")</f>
        <v>0</v>
      </c>
      <c r="BX353" s="34">
        <f>IFERROR(VLOOKUP(B353,'[1]1-BASE'!D$1:DA$65536,70,0),"")</f>
        <v>0</v>
      </c>
      <c r="BY353" s="34">
        <f>IFERROR(VLOOKUP(B353,'[1]1-BASE'!D$1:DA$65536,71,0),"")</f>
        <v>0</v>
      </c>
      <c r="BZ353" s="34">
        <f>IFERROR(VLOOKUP(B353,'[1]1-BASE'!D$1:DA$65536,72,0),"")</f>
        <v>0</v>
      </c>
      <c r="CA353" s="34">
        <f>IFERROR(VLOOKUP(B353,'[1]1-BASE'!D$1:DA$65536,73,0),"")</f>
        <v>0</v>
      </c>
      <c r="CB353" s="34">
        <f>IFERROR(VLOOKUP(B353,'[1]1-BASE'!D$1:DA$65536,74,0),"")</f>
        <v>0</v>
      </c>
      <c r="CC353" s="34">
        <f>IFERROR(VLOOKUP(B353,'[1]1-BASE'!D$1:DA$65536,75,0),"")</f>
        <v>0</v>
      </c>
      <c r="CD353" s="34">
        <f>IFERROR(VLOOKUP(B353,'[1]1-BASE'!D$1:DA$65536,82,0),"")</f>
        <v>20</v>
      </c>
    </row>
    <row r="354" spans="1:82" s="35" customFormat="1" ht="75" customHeight="1">
      <c r="A354" s="27"/>
      <c r="B354" s="28" t="s">
        <v>457</v>
      </c>
      <c r="C354" s="29" t="str">
        <f>IFERROR(VLOOKUP(B354,'[1]1-BASE'!D$1:CB$65536,2,0),"")</f>
        <v>304T6K0</v>
      </c>
      <c r="D354" s="29" t="str">
        <f>IFERROR(VLOOKUP(B354,'[1]1-BASE'!D$1:CB$65536,3,0),"")</f>
        <v>BARNI</v>
      </c>
      <c r="E354" s="29" t="str">
        <f>IFERROR(VLOOKUP(B354,'[1]1-BASE'!D$1:CB$65536,4,0),"")</f>
        <v>921</v>
      </c>
      <c r="F354" s="29" t="str">
        <f>IFERROR(VLOOKUP(B354,'[1]1-BASE'!D$1:CB$65536,5,0),"")</f>
        <v>BLACK/GREY MD STEEL</v>
      </c>
      <c r="G354" s="27" t="str">
        <f>IFERROR(VLOOKUP(B354,'[1]1-BASE'!D$1:CB$65536,15,0),"")</f>
        <v>HIVER 2019</v>
      </c>
      <c r="H354" s="27" t="str">
        <f>IFERROR(VLOOKUP(B354,'[1]1-BASE'!D$1:CB$65536,17,0),"")</f>
        <v>BOY</v>
      </c>
      <c r="I354" s="30">
        <f>IFERROR(VLOOKUP(B354,'[1]1-BASE'!D$1:CB$65536,7,0),"")</f>
        <v>0</v>
      </c>
      <c r="J354" s="31">
        <f t="shared" si="10"/>
        <v>0</v>
      </c>
      <c r="K354" s="30">
        <f>IFERROR(VLOOKUP(B354,'[1]1-BASE'!D$1:CB$65536,8,0),"")</f>
        <v>60</v>
      </c>
      <c r="L354" s="31">
        <f t="shared" si="11"/>
        <v>30</v>
      </c>
      <c r="M354" s="29" t="str">
        <f>IFERROR(VLOOKUP(B354,'[1]1-BASE'!D$1:CB$65536,18,0),"")</f>
        <v>(vide)</v>
      </c>
      <c r="N354" s="32" t="str">
        <f>IFERROR(VLOOKUP(B354,'[1]1-BASE'!D$1:CB$65536,19,0),"")</f>
        <v>PCS</v>
      </c>
      <c r="O354" s="32">
        <f>IFERROR(VLOOKUP(B354,'[1]1-BASE'!D$1:CB$65536,20,0),"")</f>
        <v>3</v>
      </c>
      <c r="P354" s="33">
        <f>IFERROR(VLOOKUP(B354,'[1]1-BASE'!D$1:CB$65536,21,0),"")</f>
        <v>3</v>
      </c>
      <c r="Q354" s="34">
        <f>IFERROR(VLOOKUP(B354,'[1]1-BASE'!D$1:DA$65536,22,0),"")</f>
        <v>0</v>
      </c>
      <c r="R354" s="34">
        <f>IFERROR(VLOOKUP(B354,'[1]1-BASE'!D$1:DA$65536,23,0),"")</f>
        <v>0</v>
      </c>
      <c r="S354" s="34">
        <f>IFERROR(VLOOKUP(B354,'[1]1-BASE'!D$1:DA$65536,24,0),"")</f>
        <v>0</v>
      </c>
      <c r="T354" s="34">
        <f>IFERROR(VLOOKUP(B354,'[1]1-BASE'!D$1:DA$65536,25,0),"")</f>
        <v>0</v>
      </c>
      <c r="U354" s="34">
        <f>IFERROR(VLOOKUP(B354,'[1]1-BASE'!D$1:DA$65536,26,0),"")</f>
        <v>0</v>
      </c>
      <c r="V354" s="34">
        <f>IFERROR(VLOOKUP(B354,'[1]1-BASE'!D$1:DA$65536,27,0),"")</f>
        <v>0</v>
      </c>
      <c r="W354" s="34">
        <f>IFERROR(VLOOKUP(B354,'[1]1-BASE'!D$1:DA$65536,28,0),"")</f>
        <v>0</v>
      </c>
      <c r="X354" s="34">
        <f>IFERROR(VLOOKUP(B354,'[1]1-BASE'!D$1:DA$65536,29,0),"")</f>
        <v>0</v>
      </c>
      <c r="Y354" s="34">
        <f>IFERROR(VLOOKUP(B354,'[1]1-BASE'!D$1:DA$65536,30,0),"")</f>
        <v>0</v>
      </c>
      <c r="Z354" s="34">
        <f>IFERROR(VLOOKUP(B354,'[1]1-BASE'!D$1:DA$65536,31,0),"")</f>
        <v>0</v>
      </c>
      <c r="AA354" s="34">
        <f>IFERROR(VLOOKUP(B354,'[1]1-BASE'!D$1:DA$65536,32,0),"")</f>
        <v>0</v>
      </c>
      <c r="AB354" s="34">
        <f>IFERROR(VLOOKUP(B354,'[1]1-BASE'!D$1:DA$65536,33,0),"")</f>
        <v>0</v>
      </c>
      <c r="AC354" s="34">
        <f>IFERROR(VLOOKUP(B354,'[1]1-BASE'!D$1:DA$65536,34,0),"")</f>
        <v>0</v>
      </c>
      <c r="AD354" s="34">
        <f>IFERROR(VLOOKUP(B354,'[1]1-BASE'!D$1:DA$65536,35,0),"")</f>
        <v>0</v>
      </c>
      <c r="AE354" s="34">
        <f>IFERROR(VLOOKUP(B354,'[1]1-BASE'!D$1:DA$65536,36,0),"")</f>
        <v>0</v>
      </c>
      <c r="AF354" s="34">
        <f>IFERROR(VLOOKUP(B354,'[1]1-BASE'!D$1:DA$65536,37,0),"")</f>
        <v>0</v>
      </c>
      <c r="AG354" s="34">
        <f>IFERROR(VLOOKUP(B354,'[1]1-BASE'!D$1:DA$65536,38,0),"")</f>
        <v>0</v>
      </c>
      <c r="AH354" s="34">
        <f>IFERROR(VLOOKUP(B354,'[1]1-BASE'!D$1:DA$65536,39,0),"")</f>
        <v>0</v>
      </c>
      <c r="AI354" s="34">
        <f>IFERROR(VLOOKUP(B354,'[1]1-BASE'!D$1:DA$65536,40,0),"")</f>
        <v>0</v>
      </c>
      <c r="AJ354" s="34">
        <f>IFERROR(VLOOKUP(B354,'[1]1-BASE'!D$1:DA$65536,41,0),"")</f>
        <v>0</v>
      </c>
      <c r="AK354" s="34">
        <f>IFERROR(VLOOKUP(B354,'[1]1-BASE'!D$1:DA$65536,42,0),"")</f>
        <v>0</v>
      </c>
      <c r="AL354" s="34">
        <f>IFERROR(VLOOKUP(B354,'[1]1-BASE'!D$1:DA$65536,43,0),"")</f>
        <v>0</v>
      </c>
      <c r="AM354" s="34">
        <f>IFERROR(VLOOKUP(B354,'[1]1-BASE'!D$1:DA$65536,44,0),"")</f>
        <v>0</v>
      </c>
      <c r="AN354" s="34">
        <f>IFERROR(VLOOKUP(B354,'[1]1-BASE'!D$1:DA$65536,45,0),"")</f>
        <v>0</v>
      </c>
      <c r="AO354" s="34">
        <f>IFERROR(VLOOKUP(B354,'[1]1-BASE'!D$1:DA$65536,46,0),"")</f>
        <v>0</v>
      </c>
      <c r="AP354" s="34">
        <f>IFERROR(VLOOKUP(B354,'[1]1-BASE'!D$1:DA$65536,47,0),"")</f>
        <v>0</v>
      </c>
      <c r="AQ354" s="34">
        <f>IFERROR(VLOOKUP(B354,'[1]1-BASE'!D$1:DA$65536,48,0),"")</f>
        <v>0</v>
      </c>
      <c r="AR354" s="34">
        <f>IFERROR(VLOOKUP(B354,'[1]1-BASE'!D$1:DA$65536,49,0),"")</f>
        <v>0</v>
      </c>
      <c r="AS354" s="34">
        <f>IFERROR(VLOOKUP(B354,'[1]1-BASE'!D$1:DA$65536,50,0),"")</f>
        <v>0</v>
      </c>
      <c r="AT354" s="34">
        <f>IFERROR(VLOOKUP(B354,'[1]1-BASE'!D$1:DA$65536,51,0),"")</f>
        <v>0</v>
      </c>
      <c r="AU354" s="34">
        <f>IFERROR(VLOOKUP(B354,'[1]1-BASE'!D$1:DA$65536,52,0),"")</f>
        <v>0</v>
      </c>
      <c r="AV354" s="34">
        <f>IFERROR(VLOOKUP(B354,'[1]1-BASE'!D$1:DA$65536,53,0),"")</f>
        <v>0</v>
      </c>
      <c r="AW354" s="34">
        <f>IFERROR(VLOOKUP(B354,'[1]1-BASE'!D$1:DA$65536,54,0),"")</f>
        <v>0</v>
      </c>
      <c r="AX354" s="34">
        <f>IFERROR(VLOOKUP(B354,'[1]1-BASE'!D$1:DA$65536,55,0),"")</f>
        <v>0</v>
      </c>
      <c r="AY354" s="34">
        <f>IFERROR(VLOOKUP(B354,'[1]1-BASE'!D$1:DA$65536,87,0),"")</f>
        <v>0</v>
      </c>
      <c r="AZ354" s="34">
        <f>IFERROR(VLOOKUP(B354,'[1]1-BASE'!D$1:DA$65536,86,0),"")</f>
        <v>0</v>
      </c>
      <c r="BA354" s="34">
        <f>IFERROR(VLOOKUP(B354,'[1]1-BASE'!D$1:DA$65536,76,0),"")</f>
        <v>0</v>
      </c>
      <c r="BB354" s="34">
        <f>IFERROR(VLOOKUP(B354,'[1]1-BASE'!D$1:DA$65536,77,0),"")</f>
        <v>0</v>
      </c>
      <c r="BC354" s="34">
        <f>IFERROR(VLOOKUP(B354,'[1]1-BASE'!D$1:DA$65536,78,0),"")</f>
        <v>0</v>
      </c>
      <c r="BD354" s="34">
        <f>IFERROR(VLOOKUP(B354,'[1]1-BASE'!D$1:DA$65536,79,0),"")</f>
        <v>0</v>
      </c>
      <c r="BE354" s="34">
        <f>IFERROR(VLOOKUP(B354,'[1]1-BASE'!D$1:DA$65536,80,0),"")</f>
        <v>0</v>
      </c>
      <c r="BF354" s="34">
        <f>IFERROR(VLOOKUP(B354,'[1]1-BASE'!D$1:DA$65536,83,0),"")</f>
        <v>0</v>
      </c>
      <c r="BG354" s="34">
        <f>IFERROR(VLOOKUP(B354,'[1]1-BASE'!D$1:DA$65536,84,0),"")</f>
        <v>0</v>
      </c>
      <c r="BH354" s="34">
        <f>IFERROR(VLOOKUP(B354,'[1]1-BASE'!D$1:DA$65536,81,0),"")</f>
        <v>0</v>
      </c>
      <c r="BI354" s="34">
        <f>IFERROR(VLOOKUP(B354,'[1]1-BASE'!D$1:DA$65536,85,0),"")</f>
        <v>0</v>
      </c>
      <c r="BJ354" s="34">
        <f>IFERROR(VLOOKUP(B354,'[1]1-BASE'!D$1:DA$65536,56,0),"")</f>
        <v>0</v>
      </c>
      <c r="BK354" s="34">
        <f>IFERROR(VLOOKUP(B354,'[1]1-BASE'!D$1:DA$65536,58,0),"")</f>
        <v>0</v>
      </c>
      <c r="BL354" s="34">
        <f>IFERROR(VLOOKUP(B354,'[1]1-BASE'!D$1:DA$65536,59,0),"")</f>
        <v>2</v>
      </c>
      <c r="BM354" s="34">
        <f>IFERROR(VLOOKUP(B354,'[1]1-BASE'!D$1:DA$65536,61,0),"")</f>
        <v>1</v>
      </c>
      <c r="BN354" s="34">
        <f>IFERROR(VLOOKUP(B354,'[1]1-BASE'!D$1:DA$65536,63,0),"")</f>
        <v>0</v>
      </c>
      <c r="BO354" s="34">
        <f>IFERROR(VLOOKUP(B354,'[1]1-BASE'!D$1:DA$65536,65,0),"")</f>
        <v>0</v>
      </c>
      <c r="BP354" s="34">
        <f>IFERROR(VLOOKUP(B354,'[1]1-BASE'!D$1:DA$65536,57,0),"")</f>
        <v>0</v>
      </c>
      <c r="BQ354" s="34">
        <f>IFERROR(VLOOKUP(B354,'[1]1-BASE'!D$1:DA$65536,60,0),"")</f>
        <v>0</v>
      </c>
      <c r="BR354" s="34">
        <f>IFERROR(VLOOKUP(B354,'[1]1-BASE'!D$1:DA$65536,62,0),"")</f>
        <v>0</v>
      </c>
      <c r="BS354" s="34">
        <f>IFERROR(VLOOKUP(B354,'[1]1-BASE'!D$1:DA$65536,64,0),"")</f>
        <v>0</v>
      </c>
      <c r="BT354" s="34">
        <f>IFERROR(VLOOKUP(B354,'[1]1-BASE'!D$1:DA$65536,66,0),"")</f>
        <v>0</v>
      </c>
      <c r="BU354" s="34">
        <f>IFERROR(VLOOKUP(B354,'[1]1-BASE'!D$1:DA$65536,67,0),"")</f>
        <v>0</v>
      </c>
      <c r="BV354" s="34">
        <f>IFERROR(VLOOKUP(B354,'[1]1-BASE'!D$1:DA$65536,68,0),"")</f>
        <v>0</v>
      </c>
      <c r="BW354" s="34">
        <f>IFERROR(VLOOKUP(B354,'[1]1-BASE'!D$1:DA$65536,69,0),"")</f>
        <v>0</v>
      </c>
      <c r="BX354" s="34">
        <f>IFERROR(VLOOKUP(B354,'[1]1-BASE'!D$1:DA$65536,70,0),"")</f>
        <v>0</v>
      </c>
      <c r="BY354" s="34">
        <f>IFERROR(VLOOKUP(B354,'[1]1-BASE'!D$1:DA$65536,71,0),"")</f>
        <v>0</v>
      </c>
      <c r="BZ354" s="34">
        <f>IFERROR(VLOOKUP(B354,'[1]1-BASE'!D$1:DA$65536,72,0),"")</f>
        <v>0</v>
      </c>
      <c r="CA354" s="34">
        <f>IFERROR(VLOOKUP(B354,'[1]1-BASE'!D$1:DA$65536,73,0),"")</f>
        <v>0</v>
      </c>
      <c r="CB354" s="34">
        <f>IFERROR(VLOOKUP(B354,'[1]1-BASE'!D$1:DA$65536,74,0),"")</f>
        <v>0</v>
      </c>
      <c r="CC354" s="34">
        <f>IFERROR(VLOOKUP(B354,'[1]1-BASE'!D$1:DA$65536,75,0),"")</f>
        <v>0</v>
      </c>
      <c r="CD354" s="34">
        <f>IFERROR(VLOOKUP(B354,'[1]1-BASE'!D$1:DA$65536,82,0),"")</f>
        <v>0</v>
      </c>
    </row>
    <row r="355" spans="1:82" s="35" customFormat="1" ht="75" customHeight="1">
      <c r="A355" s="27"/>
      <c r="B355" s="28" t="s">
        <v>458</v>
      </c>
      <c r="C355" s="29" t="str">
        <f>IFERROR(VLOOKUP(B355,'[1]1-BASE'!D$1:CB$65536,2,0),"")</f>
        <v>304T6L0</v>
      </c>
      <c r="D355" s="29" t="str">
        <f>IFERROR(VLOOKUP(B355,'[1]1-BASE'!D$1:CB$65536,3,0),"")</f>
        <v>QUATRINA</v>
      </c>
      <c r="E355" s="29" t="str">
        <f>IFERROR(VLOOKUP(B355,'[1]1-BASE'!D$1:CB$65536,4,0),"")</f>
        <v>919</v>
      </c>
      <c r="F355" s="29" t="str">
        <f>IFERROR(VLOOKUP(B355,'[1]1-BASE'!D$1:CB$65536,5,0),"")</f>
        <v>BLACK</v>
      </c>
      <c r="G355" s="27" t="str">
        <f>IFERROR(VLOOKUP(B355,'[1]1-BASE'!D$1:CB$65536,15,0),"")</f>
        <v>HIVER 2019</v>
      </c>
      <c r="H355" s="27" t="str">
        <f>IFERROR(VLOOKUP(B355,'[1]1-BASE'!D$1:CB$65536,17,0),"")</f>
        <v>GIRL</v>
      </c>
      <c r="I355" s="30">
        <f>IFERROR(VLOOKUP(B355,'[1]1-BASE'!D$1:CB$65536,7,0),"")</f>
        <v>60</v>
      </c>
      <c r="J355" s="31">
        <f t="shared" si="10"/>
        <v>30</v>
      </c>
      <c r="K355" s="30">
        <f>IFERROR(VLOOKUP(B355,'[1]1-BASE'!D$1:CB$65536,8,0),"")</f>
        <v>0</v>
      </c>
      <c r="L355" s="31">
        <f t="shared" si="11"/>
        <v>0</v>
      </c>
      <c r="M355" s="29" t="str">
        <f>IFERROR(VLOOKUP(B355,'[1]1-BASE'!D$1:CB$65536,18,0),"")</f>
        <v>10Y-2|12Y-1|14Y-1|4Y-1|6Y-1|8Y-2</v>
      </c>
      <c r="N355" s="32" t="str">
        <f>IFERROR(VLOOKUP(B355,'[1]1-BASE'!D$1:CB$65536,19,0),"")</f>
        <v>C8K</v>
      </c>
      <c r="O355" s="32">
        <f>IFERROR(VLOOKUP(B355,'[1]1-BASE'!D$1:CB$65536,20,0),"")</f>
        <v>88</v>
      </c>
      <c r="P355" s="33">
        <f>IFERROR(VLOOKUP(B355,'[1]1-BASE'!D$1:CB$65536,21,0),"")</f>
        <v>11</v>
      </c>
      <c r="Q355" s="34">
        <f>IFERROR(VLOOKUP(B355,'[1]1-BASE'!D$1:DA$65536,22,0),"")</f>
        <v>0</v>
      </c>
      <c r="R355" s="34">
        <f>IFERROR(VLOOKUP(B355,'[1]1-BASE'!D$1:DA$65536,23,0),"")</f>
        <v>0</v>
      </c>
      <c r="S355" s="34">
        <f>IFERROR(VLOOKUP(B355,'[1]1-BASE'!D$1:DA$65536,24,0),"")</f>
        <v>0</v>
      </c>
      <c r="T355" s="34">
        <f>IFERROR(VLOOKUP(B355,'[1]1-BASE'!D$1:DA$65536,25,0),"")</f>
        <v>0</v>
      </c>
      <c r="U355" s="34">
        <f>IFERROR(VLOOKUP(B355,'[1]1-BASE'!D$1:DA$65536,26,0),"")</f>
        <v>0</v>
      </c>
      <c r="V355" s="34">
        <f>IFERROR(VLOOKUP(B355,'[1]1-BASE'!D$1:DA$65536,27,0),"")</f>
        <v>0</v>
      </c>
      <c r="W355" s="34">
        <f>IFERROR(VLOOKUP(B355,'[1]1-BASE'!D$1:DA$65536,28,0),"")</f>
        <v>0</v>
      </c>
      <c r="X355" s="34">
        <f>IFERROR(VLOOKUP(B355,'[1]1-BASE'!D$1:DA$65536,29,0),"")</f>
        <v>0</v>
      </c>
      <c r="Y355" s="34">
        <f>IFERROR(VLOOKUP(B355,'[1]1-BASE'!D$1:DA$65536,30,0),"")</f>
        <v>0</v>
      </c>
      <c r="Z355" s="34">
        <f>IFERROR(VLOOKUP(B355,'[1]1-BASE'!D$1:DA$65536,31,0),"")</f>
        <v>0</v>
      </c>
      <c r="AA355" s="34">
        <f>IFERROR(VLOOKUP(B355,'[1]1-BASE'!D$1:DA$65536,32,0),"")</f>
        <v>0</v>
      </c>
      <c r="AB355" s="34">
        <f>IFERROR(VLOOKUP(B355,'[1]1-BASE'!D$1:DA$65536,33,0),"")</f>
        <v>0</v>
      </c>
      <c r="AC355" s="34">
        <f>IFERROR(VLOOKUP(B355,'[1]1-BASE'!D$1:DA$65536,34,0),"")</f>
        <v>0</v>
      </c>
      <c r="AD355" s="34">
        <f>IFERROR(VLOOKUP(B355,'[1]1-BASE'!D$1:DA$65536,35,0),"")</f>
        <v>0</v>
      </c>
      <c r="AE355" s="34">
        <f>IFERROR(VLOOKUP(B355,'[1]1-BASE'!D$1:DA$65536,36,0),"")</f>
        <v>0</v>
      </c>
      <c r="AF355" s="34">
        <f>IFERROR(VLOOKUP(B355,'[1]1-BASE'!D$1:DA$65536,37,0),"")</f>
        <v>0</v>
      </c>
      <c r="AG355" s="34">
        <f>IFERROR(VLOOKUP(B355,'[1]1-BASE'!D$1:DA$65536,38,0),"")</f>
        <v>0</v>
      </c>
      <c r="AH355" s="34">
        <f>IFERROR(VLOOKUP(B355,'[1]1-BASE'!D$1:DA$65536,39,0),"")</f>
        <v>0</v>
      </c>
      <c r="AI355" s="34">
        <f>IFERROR(VLOOKUP(B355,'[1]1-BASE'!D$1:DA$65536,40,0),"")</f>
        <v>0</v>
      </c>
      <c r="AJ355" s="34">
        <f>IFERROR(VLOOKUP(B355,'[1]1-BASE'!D$1:DA$65536,41,0),"")</f>
        <v>0</v>
      </c>
      <c r="AK355" s="34">
        <f>IFERROR(VLOOKUP(B355,'[1]1-BASE'!D$1:DA$65536,42,0),"")</f>
        <v>0</v>
      </c>
      <c r="AL355" s="34">
        <f>IFERROR(VLOOKUP(B355,'[1]1-BASE'!D$1:DA$65536,43,0),"")</f>
        <v>0</v>
      </c>
      <c r="AM355" s="34">
        <f>IFERROR(VLOOKUP(B355,'[1]1-BASE'!D$1:DA$65536,44,0),"")</f>
        <v>0</v>
      </c>
      <c r="AN355" s="34">
        <f>IFERROR(VLOOKUP(B355,'[1]1-BASE'!D$1:DA$65536,45,0),"")</f>
        <v>0</v>
      </c>
      <c r="AO355" s="34">
        <f>IFERROR(VLOOKUP(B355,'[1]1-BASE'!D$1:DA$65536,46,0),"")</f>
        <v>0</v>
      </c>
      <c r="AP355" s="34">
        <f>IFERROR(VLOOKUP(B355,'[1]1-BASE'!D$1:DA$65536,47,0),"")</f>
        <v>0</v>
      </c>
      <c r="AQ355" s="34">
        <f>IFERROR(VLOOKUP(B355,'[1]1-BASE'!D$1:DA$65536,48,0),"")</f>
        <v>0</v>
      </c>
      <c r="AR355" s="34">
        <f>IFERROR(VLOOKUP(B355,'[1]1-BASE'!D$1:DA$65536,49,0),"")</f>
        <v>0</v>
      </c>
      <c r="AS355" s="34">
        <f>IFERROR(VLOOKUP(B355,'[1]1-BASE'!D$1:DA$65536,50,0),"")</f>
        <v>0</v>
      </c>
      <c r="AT355" s="34">
        <f>IFERROR(VLOOKUP(B355,'[1]1-BASE'!D$1:DA$65536,51,0),"")</f>
        <v>0</v>
      </c>
      <c r="AU355" s="34">
        <f>IFERROR(VLOOKUP(B355,'[1]1-BASE'!D$1:DA$65536,52,0),"")</f>
        <v>0</v>
      </c>
      <c r="AV355" s="34">
        <f>IFERROR(VLOOKUP(B355,'[1]1-BASE'!D$1:DA$65536,53,0),"")</f>
        <v>0</v>
      </c>
      <c r="AW355" s="34">
        <f>IFERROR(VLOOKUP(B355,'[1]1-BASE'!D$1:DA$65536,54,0),"")</f>
        <v>0</v>
      </c>
      <c r="AX355" s="34">
        <f>IFERROR(VLOOKUP(B355,'[1]1-BASE'!D$1:DA$65536,55,0),"")</f>
        <v>0</v>
      </c>
      <c r="AY355" s="34">
        <f>IFERROR(VLOOKUP(B355,'[1]1-BASE'!D$1:DA$65536,87,0),"")</f>
        <v>0</v>
      </c>
      <c r="AZ355" s="34">
        <f>IFERROR(VLOOKUP(B355,'[1]1-BASE'!D$1:DA$65536,86,0),"")</f>
        <v>0</v>
      </c>
      <c r="BA355" s="34">
        <f>IFERROR(VLOOKUP(B355,'[1]1-BASE'!D$1:DA$65536,76,0),"")</f>
        <v>0</v>
      </c>
      <c r="BB355" s="34">
        <f>IFERROR(VLOOKUP(B355,'[1]1-BASE'!D$1:DA$65536,77,0),"")</f>
        <v>0</v>
      </c>
      <c r="BC355" s="34">
        <f>IFERROR(VLOOKUP(B355,'[1]1-BASE'!D$1:DA$65536,78,0),"")</f>
        <v>0</v>
      </c>
      <c r="BD355" s="34">
        <f>IFERROR(VLOOKUP(B355,'[1]1-BASE'!D$1:DA$65536,79,0),"")</f>
        <v>0</v>
      </c>
      <c r="BE355" s="34">
        <f>IFERROR(VLOOKUP(B355,'[1]1-BASE'!D$1:DA$65536,80,0),"")</f>
        <v>0</v>
      </c>
      <c r="BF355" s="34">
        <f>IFERROR(VLOOKUP(B355,'[1]1-BASE'!D$1:DA$65536,83,0),"")</f>
        <v>0</v>
      </c>
      <c r="BG355" s="34">
        <f>IFERROR(VLOOKUP(B355,'[1]1-BASE'!D$1:DA$65536,84,0),"")</f>
        <v>0</v>
      </c>
      <c r="BH355" s="34">
        <f>IFERROR(VLOOKUP(B355,'[1]1-BASE'!D$1:DA$65536,81,0),"")</f>
        <v>0</v>
      </c>
      <c r="BI355" s="34">
        <f>IFERROR(VLOOKUP(B355,'[1]1-BASE'!D$1:DA$65536,85,0),"")</f>
        <v>0</v>
      </c>
      <c r="BJ355" s="34">
        <f>IFERROR(VLOOKUP(B355,'[1]1-BASE'!D$1:DA$65536,56,0),"")</f>
        <v>0</v>
      </c>
      <c r="BK355" s="34">
        <f>IFERROR(VLOOKUP(B355,'[1]1-BASE'!D$1:DA$65536,58,0),"")</f>
        <v>0</v>
      </c>
      <c r="BL355" s="34">
        <f>IFERROR(VLOOKUP(B355,'[1]1-BASE'!D$1:DA$65536,59,0),"")</f>
        <v>0</v>
      </c>
      <c r="BM355" s="34">
        <f>IFERROR(VLOOKUP(B355,'[1]1-BASE'!D$1:DA$65536,61,0),"")</f>
        <v>0</v>
      </c>
      <c r="BN355" s="34">
        <f>IFERROR(VLOOKUP(B355,'[1]1-BASE'!D$1:DA$65536,63,0),"")</f>
        <v>0</v>
      </c>
      <c r="BO355" s="34">
        <f>IFERROR(VLOOKUP(B355,'[1]1-BASE'!D$1:DA$65536,65,0),"")</f>
        <v>0</v>
      </c>
      <c r="BP355" s="34">
        <f>IFERROR(VLOOKUP(B355,'[1]1-BASE'!D$1:DA$65536,57,0),"")</f>
        <v>0</v>
      </c>
      <c r="BQ355" s="34">
        <f>IFERROR(VLOOKUP(B355,'[1]1-BASE'!D$1:DA$65536,60,0),"")</f>
        <v>0</v>
      </c>
      <c r="BR355" s="34">
        <f>IFERROR(VLOOKUP(B355,'[1]1-BASE'!D$1:DA$65536,62,0),"")</f>
        <v>0</v>
      </c>
      <c r="BS355" s="34">
        <f>IFERROR(VLOOKUP(B355,'[1]1-BASE'!D$1:DA$65536,64,0),"")</f>
        <v>0</v>
      </c>
      <c r="BT355" s="34">
        <f>IFERROR(VLOOKUP(B355,'[1]1-BASE'!D$1:DA$65536,66,0),"")</f>
        <v>0</v>
      </c>
      <c r="BU355" s="34">
        <f>IFERROR(VLOOKUP(B355,'[1]1-BASE'!D$1:DA$65536,67,0),"")</f>
        <v>0</v>
      </c>
      <c r="BV355" s="34">
        <f>IFERROR(VLOOKUP(B355,'[1]1-BASE'!D$1:DA$65536,68,0),"")</f>
        <v>0</v>
      </c>
      <c r="BW355" s="34">
        <f>IFERROR(VLOOKUP(B355,'[1]1-BASE'!D$1:DA$65536,69,0),"")</f>
        <v>0</v>
      </c>
      <c r="BX355" s="34">
        <f>IFERROR(VLOOKUP(B355,'[1]1-BASE'!D$1:DA$65536,70,0),"")</f>
        <v>0</v>
      </c>
      <c r="BY355" s="34">
        <f>IFERROR(VLOOKUP(B355,'[1]1-BASE'!D$1:DA$65536,71,0),"")</f>
        <v>0</v>
      </c>
      <c r="BZ355" s="34">
        <f>IFERROR(VLOOKUP(B355,'[1]1-BASE'!D$1:DA$65536,72,0),"")</f>
        <v>0</v>
      </c>
      <c r="CA355" s="34">
        <f>IFERROR(VLOOKUP(B355,'[1]1-BASE'!D$1:DA$65536,73,0),"")</f>
        <v>0</v>
      </c>
      <c r="CB355" s="34">
        <f>IFERROR(VLOOKUP(B355,'[1]1-BASE'!D$1:DA$65536,74,0),"")</f>
        <v>0</v>
      </c>
      <c r="CC355" s="34">
        <f>IFERROR(VLOOKUP(B355,'[1]1-BASE'!D$1:DA$65536,75,0),"")</f>
        <v>0</v>
      </c>
      <c r="CD355" s="34">
        <f>IFERROR(VLOOKUP(B355,'[1]1-BASE'!D$1:DA$65536,82,0),"")</f>
        <v>11</v>
      </c>
    </row>
    <row r="356" spans="1:82" s="35" customFormat="1" ht="75" customHeight="1">
      <c r="A356" s="27"/>
      <c r="B356" s="28" t="s">
        <v>459</v>
      </c>
      <c r="C356" s="29" t="str">
        <f>IFERROR(VLOOKUP(B356,'[1]1-BASE'!D$1:CB$65536,2,0),"")</f>
        <v>304T6L0</v>
      </c>
      <c r="D356" s="29" t="str">
        <f>IFERROR(VLOOKUP(B356,'[1]1-BASE'!D$1:CB$65536,3,0),"")</f>
        <v>QUATRINA</v>
      </c>
      <c r="E356" s="29" t="str">
        <f>IFERROR(VLOOKUP(B356,'[1]1-BASE'!D$1:CB$65536,4,0),"")</f>
        <v>919</v>
      </c>
      <c r="F356" s="29" t="str">
        <f>IFERROR(VLOOKUP(B356,'[1]1-BASE'!D$1:CB$65536,5,0),"")</f>
        <v>BLACK</v>
      </c>
      <c r="G356" s="27" t="str">
        <f>IFERROR(VLOOKUP(B356,'[1]1-BASE'!D$1:CB$65536,15,0),"")</f>
        <v>HIVER 2019</v>
      </c>
      <c r="H356" s="27" t="str">
        <f>IFERROR(VLOOKUP(B356,'[1]1-BASE'!D$1:CB$65536,17,0),"")</f>
        <v>GIRL</v>
      </c>
      <c r="I356" s="30">
        <f>IFERROR(VLOOKUP(B356,'[1]1-BASE'!D$1:CB$65536,7,0),"")</f>
        <v>0</v>
      </c>
      <c r="J356" s="31">
        <f t="shared" si="10"/>
        <v>0</v>
      </c>
      <c r="K356" s="30">
        <f>IFERROR(VLOOKUP(B356,'[1]1-BASE'!D$1:CB$65536,8,0),"")</f>
        <v>60</v>
      </c>
      <c r="L356" s="31">
        <f t="shared" si="11"/>
        <v>30</v>
      </c>
      <c r="M356" s="29" t="str">
        <f>IFERROR(VLOOKUP(B356,'[1]1-BASE'!D$1:CB$65536,18,0),"")</f>
        <v>(vide)</v>
      </c>
      <c r="N356" s="32" t="str">
        <f>IFERROR(VLOOKUP(B356,'[1]1-BASE'!D$1:CB$65536,19,0),"")</f>
        <v>PCS</v>
      </c>
      <c r="O356" s="32">
        <f>IFERROR(VLOOKUP(B356,'[1]1-BASE'!D$1:CB$65536,20,0),"")</f>
        <v>23</v>
      </c>
      <c r="P356" s="33">
        <f>IFERROR(VLOOKUP(B356,'[1]1-BASE'!D$1:CB$65536,21,0),"")</f>
        <v>23</v>
      </c>
      <c r="Q356" s="34">
        <f>IFERROR(VLOOKUP(B356,'[1]1-BASE'!D$1:DA$65536,22,0),"")</f>
        <v>0</v>
      </c>
      <c r="R356" s="34">
        <f>IFERROR(VLOOKUP(B356,'[1]1-BASE'!D$1:DA$65536,23,0),"")</f>
        <v>0</v>
      </c>
      <c r="S356" s="34">
        <f>IFERROR(VLOOKUP(B356,'[1]1-BASE'!D$1:DA$65536,24,0),"")</f>
        <v>0</v>
      </c>
      <c r="T356" s="34">
        <f>IFERROR(VLOOKUP(B356,'[1]1-BASE'!D$1:DA$65536,25,0),"")</f>
        <v>0</v>
      </c>
      <c r="U356" s="34">
        <f>IFERROR(VLOOKUP(B356,'[1]1-BASE'!D$1:DA$65536,26,0),"")</f>
        <v>0</v>
      </c>
      <c r="V356" s="34">
        <f>IFERROR(VLOOKUP(B356,'[1]1-BASE'!D$1:DA$65536,27,0),"")</f>
        <v>0</v>
      </c>
      <c r="W356" s="34">
        <f>IFERROR(VLOOKUP(B356,'[1]1-BASE'!D$1:DA$65536,28,0),"")</f>
        <v>0</v>
      </c>
      <c r="X356" s="34">
        <f>IFERROR(VLOOKUP(B356,'[1]1-BASE'!D$1:DA$65536,29,0),"")</f>
        <v>0</v>
      </c>
      <c r="Y356" s="34">
        <f>IFERROR(VLOOKUP(B356,'[1]1-BASE'!D$1:DA$65536,30,0),"")</f>
        <v>0</v>
      </c>
      <c r="Z356" s="34">
        <f>IFERROR(VLOOKUP(B356,'[1]1-BASE'!D$1:DA$65536,31,0),"")</f>
        <v>0</v>
      </c>
      <c r="AA356" s="34">
        <f>IFERROR(VLOOKUP(B356,'[1]1-BASE'!D$1:DA$65536,32,0),"")</f>
        <v>0</v>
      </c>
      <c r="AB356" s="34">
        <f>IFERROR(VLOOKUP(B356,'[1]1-BASE'!D$1:DA$65536,33,0),"")</f>
        <v>0</v>
      </c>
      <c r="AC356" s="34">
        <f>IFERROR(VLOOKUP(B356,'[1]1-BASE'!D$1:DA$65536,34,0),"")</f>
        <v>0</v>
      </c>
      <c r="AD356" s="34">
        <f>IFERROR(VLOOKUP(B356,'[1]1-BASE'!D$1:DA$65536,35,0),"")</f>
        <v>0</v>
      </c>
      <c r="AE356" s="34">
        <f>IFERROR(VLOOKUP(B356,'[1]1-BASE'!D$1:DA$65536,36,0),"")</f>
        <v>0</v>
      </c>
      <c r="AF356" s="34">
        <f>IFERROR(VLOOKUP(B356,'[1]1-BASE'!D$1:DA$65536,37,0),"")</f>
        <v>0</v>
      </c>
      <c r="AG356" s="34">
        <f>IFERROR(VLOOKUP(B356,'[1]1-BASE'!D$1:DA$65536,38,0),"")</f>
        <v>0</v>
      </c>
      <c r="AH356" s="34">
        <f>IFERROR(VLOOKUP(B356,'[1]1-BASE'!D$1:DA$65536,39,0),"")</f>
        <v>0</v>
      </c>
      <c r="AI356" s="34">
        <f>IFERROR(VLOOKUP(B356,'[1]1-BASE'!D$1:DA$65536,40,0),"")</f>
        <v>0</v>
      </c>
      <c r="AJ356" s="34">
        <f>IFERROR(VLOOKUP(B356,'[1]1-BASE'!D$1:DA$65536,41,0),"")</f>
        <v>0</v>
      </c>
      <c r="AK356" s="34">
        <f>IFERROR(VLOOKUP(B356,'[1]1-BASE'!D$1:DA$65536,42,0),"")</f>
        <v>0</v>
      </c>
      <c r="AL356" s="34">
        <f>IFERROR(VLOOKUP(B356,'[1]1-BASE'!D$1:DA$65536,43,0),"")</f>
        <v>0</v>
      </c>
      <c r="AM356" s="34">
        <f>IFERROR(VLOOKUP(B356,'[1]1-BASE'!D$1:DA$65536,44,0),"")</f>
        <v>0</v>
      </c>
      <c r="AN356" s="34">
        <f>IFERROR(VLOOKUP(B356,'[1]1-BASE'!D$1:DA$65536,45,0),"")</f>
        <v>0</v>
      </c>
      <c r="AO356" s="34">
        <f>IFERROR(VLOOKUP(B356,'[1]1-BASE'!D$1:DA$65536,46,0),"")</f>
        <v>0</v>
      </c>
      <c r="AP356" s="34">
        <f>IFERROR(VLOOKUP(B356,'[1]1-BASE'!D$1:DA$65536,47,0),"")</f>
        <v>0</v>
      </c>
      <c r="AQ356" s="34">
        <f>IFERROR(VLOOKUP(B356,'[1]1-BASE'!D$1:DA$65536,48,0),"")</f>
        <v>0</v>
      </c>
      <c r="AR356" s="34">
        <f>IFERROR(VLOOKUP(B356,'[1]1-BASE'!D$1:DA$65536,49,0),"")</f>
        <v>0</v>
      </c>
      <c r="AS356" s="34">
        <f>IFERROR(VLOOKUP(B356,'[1]1-BASE'!D$1:DA$65536,50,0),"")</f>
        <v>0</v>
      </c>
      <c r="AT356" s="34">
        <f>IFERROR(VLOOKUP(B356,'[1]1-BASE'!D$1:DA$65536,51,0),"")</f>
        <v>0</v>
      </c>
      <c r="AU356" s="34">
        <f>IFERROR(VLOOKUP(B356,'[1]1-BASE'!D$1:DA$65536,52,0),"")</f>
        <v>0</v>
      </c>
      <c r="AV356" s="34">
        <f>IFERROR(VLOOKUP(B356,'[1]1-BASE'!D$1:DA$65536,53,0),"")</f>
        <v>0</v>
      </c>
      <c r="AW356" s="34">
        <f>IFERROR(VLOOKUP(B356,'[1]1-BASE'!D$1:DA$65536,54,0),"")</f>
        <v>0</v>
      </c>
      <c r="AX356" s="34">
        <f>IFERROR(VLOOKUP(B356,'[1]1-BASE'!D$1:DA$65536,55,0),"")</f>
        <v>0</v>
      </c>
      <c r="AY356" s="34">
        <f>IFERROR(VLOOKUP(B356,'[1]1-BASE'!D$1:DA$65536,87,0),"")</f>
        <v>0</v>
      </c>
      <c r="AZ356" s="34">
        <f>IFERROR(VLOOKUP(B356,'[1]1-BASE'!D$1:DA$65536,86,0),"")</f>
        <v>0</v>
      </c>
      <c r="BA356" s="34">
        <f>IFERROR(VLOOKUP(B356,'[1]1-BASE'!D$1:DA$65536,76,0),"")</f>
        <v>0</v>
      </c>
      <c r="BB356" s="34">
        <f>IFERROR(VLOOKUP(B356,'[1]1-BASE'!D$1:DA$65536,77,0),"")</f>
        <v>0</v>
      </c>
      <c r="BC356" s="34">
        <f>IFERROR(VLOOKUP(B356,'[1]1-BASE'!D$1:DA$65536,78,0),"")</f>
        <v>0</v>
      </c>
      <c r="BD356" s="34">
        <f>IFERROR(VLOOKUP(B356,'[1]1-BASE'!D$1:DA$65536,79,0),"")</f>
        <v>0</v>
      </c>
      <c r="BE356" s="34">
        <f>IFERROR(VLOOKUP(B356,'[1]1-BASE'!D$1:DA$65536,80,0),"")</f>
        <v>0</v>
      </c>
      <c r="BF356" s="34">
        <f>IFERROR(VLOOKUP(B356,'[1]1-BASE'!D$1:DA$65536,83,0),"")</f>
        <v>0</v>
      </c>
      <c r="BG356" s="34">
        <f>IFERROR(VLOOKUP(B356,'[1]1-BASE'!D$1:DA$65536,84,0),"")</f>
        <v>0</v>
      </c>
      <c r="BH356" s="34">
        <f>IFERROR(VLOOKUP(B356,'[1]1-BASE'!D$1:DA$65536,81,0),"")</f>
        <v>0</v>
      </c>
      <c r="BI356" s="34">
        <f>IFERROR(VLOOKUP(B356,'[1]1-BASE'!D$1:DA$65536,85,0),"")</f>
        <v>0</v>
      </c>
      <c r="BJ356" s="34">
        <f>IFERROR(VLOOKUP(B356,'[1]1-BASE'!D$1:DA$65536,56,0),"")</f>
        <v>1</v>
      </c>
      <c r="BK356" s="34">
        <f>IFERROR(VLOOKUP(B356,'[1]1-BASE'!D$1:DA$65536,58,0),"")</f>
        <v>2</v>
      </c>
      <c r="BL356" s="34">
        <f>IFERROR(VLOOKUP(B356,'[1]1-BASE'!D$1:DA$65536,59,0),"")</f>
        <v>7</v>
      </c>
      <c r="BM356" s="34">
        <f>IFERROR(VLOOKUP(B356,'[1]1-BASE'!D$1:DA$65536,61,0),"")</f>
        <v>9</v>
      </c>
      <c r="BN356" s="34">
        <f>IFERROR(VLOOKUP(B356,'[1]1-BASE'!D$1:DA$65536,63,0),"")</f>
        <v>1</v>
      </c>
      <c r="BO356" s="34">
        <f>IFERROR(VLOOKUP(B356,'[1]1-BASE'!D$1:DA$65536,65,0),"")</f>
        <v>3</v>
      </c>
      <c r="BP356" s="34">
        <f>IFERROR(VLOOKUP(B356,'[1]1-BASE'!D$1:DA$65536,57,0),"")</f>
        <v>0</v>
      </c>
      <c r="BQ356" s="34">
        <f>IFERROR(VLOOKUP(B356,'[1]1-BASE'!D$1:DA$65536,60,0),"")</f>
        <v>0</v>
      </c>
      <c r="BR356" s="34">
        <f>IFERROR(VLOOKUP(B356,'[1]1-BASE'!D$1:DA$65536,62,0),"")</f>
        <v>0</v>
      </c>
      <c r="BS356" s="34">
        <f>IFERROR(VLOOKUP(B356,'[1]1-BASE'!D$1:DA$65536,64,0),"")</f>
        <v>0</v>
      </c>
      <c r="BT356" s="34">
        <f>IFERROR(VLOOKUP(B356,'[1]1-BASE'!D$1:DA$65536,66,0),"")</f>
        <v>0</v>
      </c>
      <c r="BU356" s="34">
        <f>IFERROR(VLOOKUP(B356,'[1]1-BASE'!D$1:DA$65536,67,0),"")</f>
        <v>0</v>
      </c>
      <c r="BV356" s="34">
        <f>IFERROR(VLOOKUP(B356,'[1]1-BASE'!D$1:DA$65536,68,0),"")</f>
        <v>0</v>
      </c>
      <c r="BW356" s="34">
        <f>IFERROR(VLOOKUP(B356,'[1]1-BASE'!D$1:DA$65536,69,0),"")</f>
        <v>0</v>
      </c>
      <c r="BX356" s="34">
        <f>IFERROR(VLOOKUP(B356,'[1]1-BASE'!D$1:DA$65536,70,0),"")</f>
        <v>0</v>
      </c>
      <c r="BY356" s="34">
        <f>IFERROR(VLOOKUP(B356,'[1]1-BASE'!D$1:DA$65536,71,0),"")</f>
        <v>0</v>
      </c>
      <c r="BZ356" s="34">
        <f>IFERROR(VLOOKUP(B356,'[1]1-BASE'!D$1:DA$65536,72,0),"")</f>
        <v>0</v>
      </c>
      <c r="CA356" s="34">
        <f>IFERROR(VLOOKUP(B356,'[1]1-BASE'!D$1:DA$65536,73,0),"")</f>
        <v>0</v>
      </c>
      <c r="CB356" s="34">
        <f>IFERROR(VLOOKUP(B356,'[1]1-BASE'!D$1:DA$65536,74,0),"")</f>
        <v>0</v>
      </c>
      <c r="CC356" s="34">
        <f>IFERROR(VLOOKUP(B356,'[1]1-BASE'!D$1:DA$65536,75,0),"")</f>
        <v>0</v>
      </c>
      <c r="CD356" s="34">
        <f>IFERROR(VLOOKUP(B356,'[1]1-BASE'!D$1:DA$65536,82,0),"")</f>
        <v>0</v>
      </c>
    </row>
    <row r="357" spans="1:82" s="35" customFormat="1" ht="75" customHeight="1">
      <c r="A357" s="27"/>
      <c r="B357" s="28" t="s">
        <v>460</v>
      </c>
      <c r="C357" s="29" t="str">
        <f>IFERROR(VLOOKUP(B357,'[1]1-BASE'!D$1:CB$65536,2,0),"")</f>
        <v>304T6M0</v>
      </c>
      <c r="D357" s="29" t="str">
        <f>IFERROR(VLOOKUP(B357,'[1]1-BASE'!D$1:CB$65536,3,0),"")</f>
        <v>BORGGIA</v>
      </c>
      <c r="E357" s="29" t="str">
        <f>IFERROR(VLOOKUP(B357,'[1]1-BASE'!D$1:CB$65536,4,0),"")</f>
        <v>902</v>
      </c>
      <c r="F357" s="29" t="str">
        <f>IFERROR(VLOOKUP(B357,'[1]1-BASE'!D$1:CB$65536,5,0),"")</f>
        <v>BLUE NAVY</v>
      </c>
      <c r="G357" s="27" t="str">
        <f>IFERROR(VLOOKUP(B357,'[1]1-BASE'!D$1:CB$65536,15,0),"")</f>
        <v>HIVER 2019</v>
      </c>
      <c r="H357" s="27" t="str">
        <f>IFERROR(VLOOKUP(B357,'[1]1-BASE'!D$1:CB$65536,17,0),"")</f>
        <v>BOY</v>
      </c>
      <c r="I357" s="30">
        <f>IFERROR(VLOOKUP(B357,'[1]1-BASE'!D$1:CB$65536,7,0),"")</f>
        <v>14</v>
      </c>
      <c r="J357" s="31">
        <f t="shared" si="10"/>
        <v>7</v>
      </c>
      <c r="K357" s="30">
        <f>IFERROR(VLOOKUP(B357,'[1]1-BASE'!D$1:CB$65536,8,0),"")</f>
        <v>0</v>
      </c>
      <c r="L357" s="31">
        <f t="shared" si="11"/>
        <v>0</v>
      </c>
      <c r="M357" s="29" t="str">
        <f>IFERROR(VLOOKUP(B357,'[1]1-BASE'!D$1:CB$65536,18,0),"")</f>
        <v>10Y-2|12Y-1|14Y-1|4Y-1|6Y-1|8Y-2</v>
      </c>
      <c r="N357" s="32" t="str">
        <f>IFERROR(VLOOKUP(B357,'[1]1-BASE'!D$1:CB$65536,19,0),"")</f>
        <v>C8K</v>
      </c>
      <c r="O357" s="32">
        <f>IFERROR(VLOOKUP(B357,'[1]1-BASE'!D$1:CB$65536,20,0),"")</f>
        <v>320</v>
      </c>
      <c r="P357" s="33">
        <f>IFERROR(VLOOKUP(B357,'[1]1-BASE'!D$1:CB$65536,21,0),"")</f>
        <v>40</v>
      </c>
      <c r="Q357" s="34">
        <f>IFERROR(VLOOKUP(B357,'[1]1-BASE'!D$1:DA$65536,22,0),"")</f>
        <v>0</v>
      </c>
      <c r="R357" s="34">
        <f>IFERROR(VLOOKUP(B357,'[1]1-BASE'!D$1:DA$65536,23,0),"")</f>
        <v>0</v>
      </c>
      <c r="S357" s="34">
        <f>IFERROR(VLOOKUP(B357,'[1]1-BASE'!D$1:DA$65536,24,0),"")</f>
        <v>0</v>
      </c>
      <c r="T357" s="34">
        <f>IFERROR(VLOOKUP(B357,'[1]1-BASE'!D$1:DA$65536,25,0),"")</f>
        <v>0</v>
      </c>
      <c r="U357" s="34">
        <f>IFERROR(VLOOKUP(B357,'[1]1-BASE'!D$1:DA$65536,26,0),"")</f>
        <v>0</v>
      </c>
      <c r="V357" s="34">
        <f>IFERROR(VLOOKUP(B357,'[1]1-BASE'!D$1:DA$65536,27,0),"")</f>
        <v>0</v>
      </c>
      <c r="W357" s="34">
        <f>IFERROR(VLOOKUP(B357,'[1]1-BASE'!D$1:DA$65536,28,0),"")</f>
        <v>0</v>
      </c>
      <c r="X357" s="34">
        <f>IFERROR(VLOOKUP(B357,'[1]1-BASE'!D$1:DA$65536,29,0),"")</f>
        <v>0</v>
      </c>
      <c r="Y357" s="34">
        <f>IFERROR(VLOOKUP(B357,'[1]1-BASE'!D$1:DA$65536,30,0),"")</f>
        <v>0</v>
      </c>
      <c r="Z357" s="34">
        <f>IFERROR(VLOOKUP(B357,'[1]1-BASE'!D$1:DA$65536,31,0),"")</f>
        <v>0</v>
      </c>
      <c r="AA357" s="34">
        <f>IFERROR(VLOOKUP(B357,'[1]1-BASE'!D$1:DA$65536,32,0),"")</f>
        <v>0</v>
      </c>
      <c r="AB357" s="34">
        <f>IFERROR(VLOOKUP(B357,'[1]1-BASE'!D$1:DA$65536,33,0),"")</f>
        <v>0</v>
      </c>
      <c r="AC357" s="34">
        <f>IFERROR(VLOOKUP(B357,'[1]1-BASE'!D$1:DA$65536,34,0),"")</f>
        <v>0</v>
      </c>
      <c r="AD357" s="34">
        <f>IFERROR(VLOOKUP(B357,'[1]1-BASE'!D$1:DA$65536,35,0),"")</f>
        <v>0</v>
      </c>
      <c r="AE357" s="34">
        <f>IFERROR(VLOOKUP(B357,'[1]1-BASE'!D$1:DA$65536,36,0),"")</f>
        <v>0</v>
      </c>
      <c r="AF357" s="34">
        <f>IFERROR(VLOOKUP(B357,'[1]1-BASE'!D$1:DA$65536,37,0),"")</f>
        <v>0</v>
      </c>
      <c r="AG357" s="34">
        <f>IFERROR(VLOOKUP(B357,'[1]1-BASE'!D$1:DA$65536,38,0),"")</f>
        <v>0</v>
      </c>
      <c r="AH357" s="34">
        <f>IFERROR(VLOOKUP(B357,'[1]1-BASE'!D$1:DA$65536,39,0),"")</f>
        <v>0</v>
      </c>
      <c r="AI357" s="34">
        <f>IFERROR(VLOOKUP(B357,'[1]1-BASE'!D$1:DA$65536,40,0),"")</f>
        <v>0</v>
      </c>
      <c r="AJ357" s="34">
        <f>IFERROR(VLOOKUP(B357,'[1]1-BASE'!D$1:DA$65536,41,0),"")</f>
        <v>0</v>
      </c>
      <c r="AK357" s="34">
        <f>IFERROR(VLOOKUP(B357,'[1]1-BASE'!D$1:DA$65536,42,0),"")</f>
        <v>0</v>
      </c>
      <c r="AL357" s="34">
        <f>IFERROR(VLOOKUP(B357,'[1]1-BASE'!D$1:DA$65536,43,0),"")</f>
        <v>0</v>
      </c>
      <c r="AM357" s="34">
        <f>IFERROR(VLOOKUP(B357,'[1]1-BASE'!D$1:DA$65536,44,0),"")</f>
        <v>0</v>
      </c>
      <c r="AN357" s="34">
        <f>IFERROR(VLOOKUP(B357,'[1]1-BASE'!D$1:DA$65536,45,0),"")</f>
        <v>0</v>
      </c>
      <c r="AO357" s="34">
        <f>IFERROR(VLOOKUP(B357,'[1]1-BASE'!D$1:DA$65536,46,0),"")</f>
        <v>0</v>
      </c>
      <c r="AP357" s="34">
        <f>IFERROR(VLOOKUP(B357,'[1]1-BASE'!D$1:DA$65536,47,0),"")</f>
        <v>0</v>
      </c>
      <c r="AQ357" s="34">
        <f>IFERROR(VLOOKUP(B357,'[1]1-BASE'!D$1:DA$65536,48,0),"")</f>
        <v>0</v>
      </c>
      <c r="AR357" s="34">
        <f>IFERROR(VLOOKUP(B357,'[1]1-BASE'!D$1:DA$65536,49,0),"")</f>
        <v>0</v>
      </c>
      <c r="AS357" s="34">
        <f>IFERROR(VLOOKUP(B357,'[1]1-BASE'!D$1:DA$65536,50,0),"")</f>
        <v>0</v>
      </c>
      <c r="AT357" s="34">
        <f>IFERROR(VLOOKUP(B357,'[1]1-BASE'!D$1:DA$65536,51,0),"")</f>
        <v>0</v>
      </c>
      <c r="AU357" s="34">
        <f>IFERROR(VLOOKUP(B357,'[1]1-BASE'!D$1:DA$65536,52,0),"")</f>
        <v>0</v>
      </c>
      <c r="AV357" s="34">
        <f>IFERROR(VLOOKUP(B357,'[1]1-BASE'!D$1:DA$65536,53,0),"")</f>
        <v>0</v>
      </c>
      <c r="AW357" s="34">
        <f>IFERROR(VLOOKUP(B357,'[1]1-BASE'!D$1:DA$65536,54,0),"")</f>
        <v>0</v>
      </c>
      <c r="AX357" s="34">
        <f>IFERROR(VLOOKUP(B357,'[1]1-BASE'!D$1:DA$65536,55,0),"")</f>
        <v>0</v>
      </c>
      <c r="AY357" s="34">
        <f>IFERROR(VLOOKUP(B357,'[1]1-BASE'!D$1:DA$65536,87,0),"")</f>
        <v>0</v>
      </c>
      <c r="AZ357" s="34">
        <f>IFERROR(VLOOKUP(B357,'[1]1-BASE'!D$1:DA$65536,86,0),"")</f>
        <v>0</v>
      </c>
      <c r="BA357" s="34">
        <f>IFERROR(VLOOKUP(B357,'[1]1-BASE'!D$1:DA$65536,76,0),"")</f>
        <v>0</v>
      </c>
      <c r="BB357" s="34">
        <f>IFERROR(VLOOKUP(B357,'[1]1-BASE'!D$1:DA$65536,77,0),"")</f>
        <v>0</v>
      </c>
      <c r="BC357" s="34">
        <f>IFERROR(VLOOKUP(B357,'[1]1-BASE'!D$1:DA$65536,78,0),"")</f>
        <v>0</v>
      </c>
      <c r="BD357" s="34">
        <f>IFERROR(VLOOKUP(B357,'[1]1-BASE'!D$1:DA$65536,79,0),"")</f>
        <v>0</v>
      </c>
      <c r="BE357" s="34">
        <f>IFERROR(VLOOKUP(B357,'[1]1-BASE'!D$1:DA$65536,80,0),"")</f>
        <v>0</v>
      </c>
      <c r="BF357" s="34">
        <f>IFERROR(VLOOKUP(B357,'[1]1-BASE'!D$1:DA$65536,83,0),"")</f>
        <v>0</v>
      </c>
      <c r="BG357" s="34">
        <f>IFERROR(VLOOKUP(B357,'[1]1-BASE'!D$1:DA$65536,84,0),"")</f>
        <v>0</v>
      </c>
      <c r="BH357" s="34">
        <f>IFERROR(VLOOKUP(B357,'[1]1-BASE'!D$1:DA$65536,81,0),"")</f>
        <v>0</v>
      </c>
      <c r="BI357" s="34">
        <f>IFERROR(VLOOKUP(B357,'[1]1-BASE'!D$1:DA$65536,85,0),"")</f>
        <v>0</v>
      </c>
      <c r="BJ357" s="34">
        <f>IFERROR(VLOOKUP(B357,'[1]1-BASE'!D$1:DA$65536,56,0),"")</f>
        <v>0</v>
      </c>
      <c r="BK357" s="34">
        <f>IFERROR(VLOOKUP(B357,'[1]1-BASE'!D$1:DA$65536,58,0),"")</f>
        <v>0</v>
      </c>
      <c r="BL357" s="34">
        <f>IFERROR(VLOOKUP(B357,'[1]1-BASE'!D$1:DA$65536,59,0),"")</f>
        <v>0</v>
      </c>
      <c r="BM357" s="34">
        <f>IFERROR(VLOOKUP(B357,'[1]1-BASE'!D$1:DA$65536,61,0),"")</f>
        <v>0</v>
      </c>
      <c r="BN357" s="34">
        <f>IFERROR(VLOOKUP(B357,'[1]1-BASE'!D$1:DA$65536,63,0),"")</f>
        <v>0</v>
      </c>
      <c r="BO357" s="34">
        <f>IFERROR(VLOOKUP(B357,'[1]1-BASE'!D$1:DA$65536,65,0),"")</f>
        <v>0</v>
      </c>
      <c r="BP357" s="34">
        <f>IFERROR(VLOOKUP(B357,'[1]1-BASE'!D$1:DA$65536,57,0),"")</f>
        <v>0</v>
      </c>
      <c r="BQ357" s="34">
        <f>IFERROR(VLOOKUP(B357,'[1]1-BASE'!D$1:DA$65536,60,0),"")</f>
        <v>0</v>
      </c>
      <c r="BR357" s="34">
        <f>IFERROR(VLOOKUP(B357,'[1]1-BASE'!D$1:DA$65536,62,0),"")</f>
        <v>0</v>
      </c>
      <c r="BS357" s="34">
        <f>IFERROR(VLOOKUP(B357,'[1]1-BASE'!D$1:DA$65536,64,0),"")</f>
        <v>0</v>
      </c>
      <c r="BT357" s="34">
        <f>IFERROR(VLOOKUP(B357,'[1]1-BASE'!D$1:DA$65536,66,0),"")</f>
        <v>0</v>
      </c>
      <c r="BU357" s="34">
        <f>IFERROR(VLOOKUP(B357,'[1]1-BASE'!D$1:DA$65536,67,0),"")</f>
        <v>0</v>
      </c>
      <c r="BV357" s="34">
        <f>IFERROR(VLOOKUP(B357,'[1]1-BASE'!D$1:DA$65536,68,0),"")</f>
        <v>0</v>
      </c>
      <c r="BW357" s="34">
        <f>IFERROR(VLOOKUP(B357,'[1]1-BASE'!D$1:DA$65536,69,0),"")</f>
        <v>0</v>
      </c>
      <c r="BX357" s="34">
        <f>IFERROR(VLOOKUP(B357,'[1]1-BASE'!D$1:DA$65536,70,0),"")</f>
        <v>0</v>
      </c>
      <c r="BY357" s="34">
        <f>IFERROR(VLOOKUP(B357,'[1]1-BASE'!D$1:DA$65536,71,0),"")</f>
        <v>0</v>
      </c>
      <c r="BZ357" s="34">
        <f>IFERROR(VLOOKUP(B357,'[1]1-BASE'!D$1:DA$65536,72,0),"")</f>
        <v>0</v>
      </c>
      <c r="CA357" s="34">
        <f>IFERROR(VLOOKUP(B357,'[1]1-BASE'!D$1:DA$65536,73,0),"")</f>
        <v>0</v>
      </c>
      <c r="CB357" s="34">
        <f>IFERROR(VLOOKUP(B357,'[1]1-BASE'!D$1:DA$65536,74,0),"")</f>
        <v>0</v>
      </c>
      <c r="CC357" s="34">
        <f>IFERROR(VLOOKUP(B357,'[1]1-BASE'!D$1:DA$65536,75,0),"")</f>
        <v>0</v>
      </c>
      <c r="CD357" s="34">
        <f>IFERROR(VLOOKUP(B357,'[1]1-BASE'!D$1:DA$65536,82,0),"")</f>
        <v>40</v>
      </c>
    </row>
    <row r="358" spans="1:82" s="35" customFormat="1" ht="75" customHeight="1">
      <c r="A358" s="27"/>
      <c r="B358" s="28" t="s">
        <v>461</v>
      </c>
      <c r="C358" s="29" t="str">
        <f>IFERROR(VLOOKUP(B358,'[1]1-BASE'!D$1:CB$65536,2,0),"")</f>
        <v>304T6M0</v>
      </c>
      <c r="D358" s="29" t="str">
        <f>IFERROR(VLOOKUP(B358,'[1]1-BASE'!D$1:CB$65536,3,0),"")</f>
        <v>BORGGIA</v>
      </c>
      <c r="E358" s="29" t="str">
        <f>IFERROR(VLOOKUP(B358,'[1]1-BASE'!D$1:CB$65536,4,0),"")</f>
        <v>902</v>
      </c>
      <c r="F358" s="29" t="str">
        <f>IFERROR(VLOOKUP(B358,'[1]1-BASE'!D$1:CB$65536,5,0),"")</f>
        <v>BLUE NAVY</v>
      </c>
      <c r="G358" s="27" t="str">
        <f>IFERROR(VLOOKUP(B358,'[1]1-BASE'!D$1:CB$65536,15,0),"")</f>
        <v>HIVER 2019</v>
      </c>
      <c r="H358" s="27" t="str">
        <f>IFERROR(VLOOKUP(B358,'[1]1-BASE'!D$1:CB$65536,17,0),"")</f>
        <v>BOY</v>
      </c>
      <c r="I358" s="30">
        <f>IFERROR(VLOOKUP(B358,'[1]1-BASE'!D$1:CB$65536,7,0),"")</f>
        <v>14</v>
      </c>
      <c r="J358" s="31">
        <f t="shared" si="10"/>
        <v>7</v>
      </c>
      <c r="K358" s="30">
        <f>IFERROR(VLOOKUP(B358,'[1]1-BASE'!D$1:CB$65536,8,0),"")</f>
        <v>0</v>
      </c>
      <c r="L358" s="31">
        <f t="shared" si="11"/>
        <v>0</v>
      </c>
      <c r="M358" s="29" t="str">
        <f>IFERROR(VLOOKUP(B358,'[1]1-BASE'!D$1:CB$65536,18,0),"")</f>
        <v>10Y-3|12Y-2|14Y-1|4Y-2|6Y-3|8Y-3</v>
      </c>
      <c r="N358" s="32" t="str">
        <f>IFERROR(VLOOKUP(B358,'[1]1-BASE'!D$1:CB$65536,19,0),"")</f>
        <v>C14K</v>
      </c>
      <c r="O358" s="32">
        <f>IFERROR(VLOOKUP(B358,'[1]1-BASE'!D$1:CB$65536,20,0),"")</f>
        <v>532</v>
      </c>
      <c r="P358" s="33">
        <f>IFERROR(VLOOKUP(B358,'[1]1-BASE'!D$1:CB$65536,21,0),"")</f>
        <v>38</v>
      </c>
      <c r="Q358" s="34">
        <f>IFERROR(VLOOKUP(B358,'[1]1-BASE'!D$1:DA$65536,22,0),"")</f>
        <v>0</v>
      </c>
      <c r="R358" s="34">
        <f>IFERROR(VLOOKUP(B358,'[1]1-BASE'!D$1:DA$65536,23,0),"")</f>
        <v>0</v>
      </c>
      <c r="S358" s="34">
        <f>IFERROR(VLOOKUP(B358,'[1]1-BASE'!D$1:DA$65536,24,0),"")</f>
        <v>0</v>
      </c>
      <c r="T358" s="34">
        <f>IFERROR(VLOOKUP(B358,'[1]1-BASE'!D$1:DA$65536,25,0),"")</f>
        <v>0</v>
      </c>
      <c r="U358" s="34">
        <f>IFERROR(VLOOKUP(B358,'[1]1-BASE'!D$1:DA$65536,26,0),"")</f>
        <v>0</v>
      </c>
      <c r="V358" s="34">
        <f>IFERROR(VLOOKUP(B358,'[1]1-BASE'!D$1:DA$65536,27,0),"")</f>
        <v>0</v>
      </c>
      <c r="W358" s="34">
        <f>IFERROR(VLOOKUP(B358,'[1]1-BASE'!D$1:DA$65536,28,0),"")</f>
        <v>0</v>
      </c>
      <c r="X358" s="34">
        <f>IFERROR(VLOOKUP(B358,'[1]1-BASE'!D$1:DA$65536,29,0),"")</f>
        <v>0</v>
      </c>
      <c r="Y358" s="34">
        <f>IFERROR(VLOOKUP(B358,'[1]1-BASE'!D$1:DA$65536,30,0),"")</f>
        <v>0</v>
      </c>
      <c r="Z358" s="34">
        <f>IFERROR(VLOOKUP(B358,'[1]1-BASE'!D$1:DA$65536,31,0),"")</f>
        <v>0</v>
      </c>
      <c r="AA358" s="34">
        <f>IFERROR(VLOOKUP(B358,'[1]1-BASE'!D$1:DA$65536,32,0),"")</f>
        <v>0</v>
      </c>
      <c r="AB358" s="34">
        <f>IFERROR(VLOOKUP(B358,'[1]1-BASE'!D$1:DA$65536,33,0),"")</f>
        <v>0</v>
      </c>
      <c r="AC358" s="34">
        <f>IFERROR(VLOOKUP(B358,'[1]1-BASE'!D$1:DA$65536,34,0),"")</f>
        <v>0</v>
      </c>
      <c r="AD358" s="34">
        <f>IFERROR(VLOOKUP(B358,'[1]1-BASE'!D$1:DA$65536,35,0),"")</f>
        <v>0</v>
      </c>
      <c r="AE358" s="34">
        <f>IFERROR(VLOOKUP(B358,'[1]1-BASE'!D$1:DA$65536,36,0),"")</f>
        <v>0</v>
      </c>
      <c r="AF358" s="34">
        <f>IFERROR(VLOOKUP(B358,'[1]1-BASE'!D$1:DA$65536,37,0),"")</f>
        <v>0</v>
      </c>
      <c r="AG358" s="34">
        <f>IFERROR(VLOOKUP(B358,'[1]1-BASE'!D$1:DA$65536,38,0),"")</f>
        <v>0</v>
      </c>
      <c r="AH358" s="34">
        <f>IFERROR(VLOOKUP(B358,'[1]1-BASE'!D$1:DA$65536,39,0),"")</f>
        <v>0</v>
      </c>
      <c r="AI358" s="34">
        <f>IFERROR(VLOOKUP(B358,'[1]1-BASE'!D$1:DA$65536,40,0),"")</f>
        <v>0</v>
      </c>
      <c r="AJ358" s="34">
        <f>IFERROR(VLOOKUP(B358,'[1]1-BASE'!D$1:DA$65536,41,0),"")</f>
        <v>0</v>
      </c>
      <c r="AK358" s="34">
        <f>IFERROR(VLOOKUP(B358,'[1]1-BASE'!D$1:DA$65536,42,0),"")</f>
        <v>0</v>
      </c>
      <c r="AL358" s="34">
        <f>IFERROR(VLOOKUP(B358,'[1]1-BASE'!D$1:DA$65536,43,0),"")</f>
        <v>0</v>
      </c>
      <c r="AM358" s="34">
        <f>IFERROR(VLOOKUP(B358,'[1]1-BASE'!D$1:DA$65536,44,0),"")</f>
        <v>0</v>
      </c>
      <c r="AN358" s="34">
        <f>IFERROR(VLOOKUP(B358,'[1]1-BASE'!D$1:DA$65536,45,0),"")</f>
        <v>0</v>
      </c>
      <c r="AO358" s="34">
        <f>IFERROR(VLOOKUP(B358,'[1]1-BASE'!D$1:DA$65536,46,0),"")</f>
        <v>0</v>
      </c>
      <c r="AP358" s="34">
        <f>IFERROR(VLOOKUP(B358,'[1]1-BASE'!D$1:DA$65536,47,0),"")</f>
        <v>0</v>
      </c>
      <c r="AQ358" s="34">
        <f>IFERROR(VLOOKUP(B358,'[1]1-BASE'!D$1:DA$65536,48,0),"")</f>
        <v>0</v>
      </c>
      <c r="AR358" s="34">
        <f>IFERROR(VLOOKUP(B358,'[1]1-BASE'!D$1:DA$65536,49,0),"")</f>
        <v>0</v>
      </c>
      <c r="AS358" s="34">
        <f>IFERROR(VLOOKUP(B358,'[1]1-BASE'!D$1:DA$65536,50,0),"")</f>
        <v>0</v>
      </c>
      <c r="AT358" s="34">
        <f>IFERROR(VLOOKUP(B358,'[1]1-BASE'!D$1:DA$65536,51,0),"")</f>
        <v>0</v>
      </c>
      <c r="AU358" s="34">
        <f>IFERROR(VLOOKUP(B358,'[1]1-BASE'!D$1:DA$65536,52,0),"")</f>
        <v>0</v>
      </c>
      <c r="AV358" s="34">
        <f>IFERROR(VLOOKUP(B358,'[1]1-BASE'!D$1:DA$65536,53,0),"")</f>
        <v>0</v>
      </c>
      <c r="AW358" s="34">
        <f>IFERROR(VLOOKUP(B358,'[1]1-BASE'!D$1:DA$65536,54,0),"")</f>
        <v>0</v>
      </c>
      <c r="AX358" s="34">
        <f>IFERROR(VLOOKUP(B358,'[1]1-BASE'!D$1:DA$65536,55,0),"")</f>
        <v>0</v>
      </c>
      <c r="AY358" s="34">
        <f>IFERROR(VLOOKUP(B358,'[1]1-BASE'!D$1:DA$65536,87,0),"")</f>
        <v>0</v>
      </c>
      <c r="AZ358" s="34">
        <f>IFERROR(VLOOKUP(B358,'[1]1-BASE'!D$1:DA$65536,86,0),"")</f>
        <v>0</v>
      </c>
      <c r="BA358" s="34">
        <f>IFERROR(VLOOKUP(B358,'[1]1-BASE'!D$1:DA$65536,76,0),"")</f>
        <v>0</v>
      </c>
      <c r="BB358" s="34">
        <f>IFERROR(VLOOKUP(B358,'[1]1-BASE'!D$1:DA$65536,77,0),"")</f>
        <v>0</v>
      </c>
      <c r="BC358" s="34">
        <f>IFERROR(VLOOKUP(B358,'[1]1-BASE'!D$1:DA$65536,78,0),"")</f>
        <v>0</v>
      </c>
      <c r="BD358" s="34">
        <f>IFERROR(VLOOKUP(B358,'[1]1-BASE'!D$1:DA$65536,79,0),"")</f>
        <v>0</v>
      </c>
      <c r="BE358" s="34">
        <f>IFERROR(VLOOKUP(B358,'[1]1-BASE'!D$1:DA$65536,80,0),"")</f>
        <v>0</v>
      </c>
      <c r="BF358" s="34">
        <f>IFERROR(VLOOKUP(B358,'[1]1-BASE'!D$1:DA$65536,83,0),"")</f>
        <v>0</v>
      </c>
      <c r="BG358" s="34">
        <f>IFERROR(VLOOKUP(B358,'[1]1-BASE'!D$1:DA$65536,84,0),"")</f>
        <v>0</v>
      </c>
      <c r="BH358" s="34">
        <f>IFERROR(VLOOKUP(B358,'[1]1-BASE'!D$1:DA$65536,81,0),"")</f>
        <v>0</v>
      </c>
      <c r="BI358" s="34">
        <f>IFERROR(VLOOKUP(B358,'[1]1-BASE'!D$1:DA$65536,85,0),"")</f>
        <v>0</v>
      </c>
      <c r="BJ358" s="34">
        <f>IFERROR(VLOOKUP(B358,'[1]1-BASE'!D$1:DA$65536,56,0),"")</f>
        <v>0</v>
      </c>
      <c r="BK358" s="34">
        <f>IFERROR(VLOOKUP(B358,'[1]1-BASE'!D$1:DA$65536,58,0),"")</f>
        <v>0</v>
      </c>
      <c r="BL358" s="34">
        <f>IFERROR(VLOOKUP(B358,'[1]1-BASE'!D$1:DA$65536,59,0),"")</f>
        <v>0</v>
      </c>
      <c r="BM358" s="34">
        <f>IFERROR(VLOOKUP(B358,'[1]1-BASE'!D$1:DA$65536,61,0),"")</f>
        <v>0</v>
      </c>
      <c r="BN358" s="34">
        <f>IFERROR(VLOOKUP(B358,'[1]1-BASE'!D$1:DA$65536,63,0),"")</f>
        <v>0</v>
      </c>
      <c r="BO358" s="34">
        <f>IFERROR(VLOOKUP(B358,'[1]1-BASE'!D$1:DA$65536,65,0),"")</f>
        <v>0</v>
      </c>
      <c r="BP358" s="34">
        <f>IFERROR(VLOOKUP(B358,'[1]1-BASE'!D$1:DA$65536,57,0),"")</f>
        <v>0</v>
      </c>
      <c r="BQ358" s="34">
        <f>IFERROR(VLOOKUP(B358,'[1]1-BASE'!D$1:DA$65536,60,0),"")</f>
        <v>0</v>
      </c>
      <c r="BR358" s="34">
        <f>IFERROR(VLOOKUP(B358,'[1]1-BASE'!D$1:DA$65536,62,0),"")</f>
        <v>0</v>
      </c>
      <c r="BS358" s="34">
        <f>IFERROR(VLOOKUP(B358,'[1]1-BASE'!D$1:DA$65536,64,0),"")</f>
        <v>0</v>
      </c>
      <c r="BT358" s="34">
        <f>IFERROR(VLOOKUP(B358,'[1]1-BASE'!D$1:DA$65536,66,0),"")</f>
        <v>0</v>
      </c>
      <c r="BU358" s="34">
        <f>IFERROR(VLOOKUP(B358,'[1]1-BASE'!D$1:DA$65536,67,0),"")</f>
        <v>0</v>
      </c>
      <c r="BV358" s="34">
        <f>IFERROR(VLOOKUP(B358,'[1]1-BASE'!D$1:DA$65536,68,0),"")</f>
        <v>0</v>
      </c>
      <c r="BW358" s="34">
        <f>IFERROR(VLOOKUP(B358,'[1]1-BASE'!D$1:DA$65536,69,0),"")</f>
        <v>0</v>
      </c>
      <c r="BX358" s="34">
        <f>IFERROR(VLOOKUP(B358,'[1]1-BASE'!D$1:DA$65536,70,0),"")</f>
        <v>0</v>
      </c>
      <c r="BY358" s="34">
        <f>IFERROR(VLOOKUP(B358,'[1]1-BASE'!D$1:DA$65536,71,0),"")</f>
        <v>0</v>
      </c>
      <c r="BZ358" s="34">
        <f>IFERROR(VLOOKUP(B358,'[1]1-BASE'!D$1:DA$65536,72,0),"")</f>
        <v>0</v>
      </c>
      <c r="CA358" s="34">
        <f>IFERROR(VLOOKUP(B358,'[1]1-BASE'!D$1:DA$65536,73,0),"")</f>
        <v>0</v>
      </c>
      <c r="CB358" s="34">
        <f>IFERROR(VLOOKUP(B358,'[1]1-BASE'!D$1:DA$65536,74,0),"")</f>
        <v>0</v>
      </c>
      <c r="CC358" s="34">
        <f>IFERROR(VLOOKUP(B358,'[1]1-BASE'!D$1:DA$65536,75,0),"")</f>
        <v>0</v>
      </c>
      <c r="CD358" s="34">
        <f>IFERROR(VLOOKUP(B358,'[1]1-BASE'!D$1:DA$65536,82,0),"")</f>
        <v>38</v>
      </c>
    </row>
    <row r="359" spans="1:82" s="35" customFormat="1" ht="75" customHeight="1">
      <c r="A359" s="27"/>
      <c r="B359" s="28" t="s">
        <v>462</v>
      </c>
      <c r="C359" s="29" t="str">
        <f>IFERROR(VLOOKUP(B359,'[1]1-BASE'!D$1:CB$65536,2,0),"")</f>
        <v>304T6M0</v>
      </c>
      <c r="D359" s="29" t="str">
        <f>IFERROR(VLOOKUP(B359,'[1]1-BASE'!D$1:CB$65536,3,0),"")</f>
        <v>BORGGIA</v>
      </c>
      <c r="E359" s="29" t="str">
        <f>IFERROR(VLOOKUP(B359,'[1]1-BASE'!D$1:CB$65536,4,0),"")</f>
        <v>902</v>
      </c>
      <c r="F359" s="29" t="str">
        <f>IFERROR(VLOOKUP(B359,'[1]1-BASE'!D$1:CB$65536,5,0),"")</f>
        <v>BLUE NAVY</v>
      </c>
      <c r="G359" s="27" t="str">
        <f>IFERROR(VLOOKUP(B359,'[1]1-BASE'!D$1:CB$65536,15,0),"")</f>
        <v>HIVER 2019</v>
      </c>
      <c r="H359" s="27" t="str">
        <f>IFERROR(VLOOKUP(B359,'[1]1-BASE'!D$1:CB$65536,17,0),"")</f>
        <v>BOY</v>
      </c>
      <c r="I359" s="30">
        <f>IFERROR(VLOOKUP(B359,'[1]1-BASE'!D$1:CB$65536,7,0),"")</f>
        <v>0</v>
      </c>
      <c r="J359" s="31">
        <f t="shared" si="10"/>
        <v>0</v>
      </c>
      <c r="K359" s="30">
        <f>IFERROR(VLOOKUP(B359,'[1]1-BASE'!D$1:CB$65536,8,0),"")</f>
        <v>14</v>
      </c>
      <c r="L359" s="31">
        <f t="shared" si="11"/>
        <v>7</v>
      </c>
      <c r="M359" s="29" t="str">
        <f>IFERROR(VLOOKUP(B359,'[1]1-BASE'!D$1:CB$65536,18,0),"")</f>
        <v>(vide)</v>
      </c>
      <c r="N359" s="32" t="str">
        <f>IFERROR(VLOOKUP(B359,'[1]1-BASE'!D$1:CB$65536,19,0),"")</f>
        <v>PCS</v>
      </c>
      <c r="O359" s="32">
        <f>IFERROR(VLOOKUP(B359,'[1]1-BASE'!D$1:CB$65536,20,0),"")</f>
        <v>10</v>
      </c>
      <c r="P359" s="33">
        <f>IFERROR(VLOOKUP(B359,'[1]1-BASE'!D$1:CB$65536,21,0),"")</f>
        <v>10</v>
      </c>
      <c r="Q359" s="34">
        <f>IFERROR(VLOOKUP(B359,'[1]1-BASE'!D$1:DA$65536,22,0),"")</f>
        <v>0</v>
      </c>
      <c r="R359" s="34">
        <f>IFERROR(VLOOKUP(B359,'[1]1-BASE'!D$1:DA$65536,23,0),"")</f>
        <v>0</v>
      </c>
      <c r="S359" s="34">
        <f>IFERROR(VLOOKUP(B359,'[1]1-BASE'!D$1:DA$65536,24,0),"")</f>
        <v>0</v>
      </c>
      <c r="T359" s="34">
        <f>IFERROR(VLOOKUP(B359,'[1]1-BASE'!D$1:DA$65536,25,0),"")</f>
        <v>0</v>
      </c>
      <c r="U359" s="34">
        <f>IFERROR(VLOOKUP(B359,'[1]1-BASE'!D$1:DA$65536,26,0),"")</f>
        <v>0</v>
      </c>
      <c r="V359" s="34">
        <f>IFERROR(VLOOKUP(B359,'[1]1-BASE'!D$1:DA$65536,27,0),"")</f>
        <v>0</v>
      </c>
      <c r="W359" s="34">
        <f>IFERROR(VLOOKUP(B359,'[1]1-BASE'!D$1:DA$65536,28,0),"")</f>
        <v>0</v>
      </c>
      <c r="X359" s="34">
        <f>IFERROR(VLOOKUP(B359,'[1]1-BASE'!D$1:DA$65536,29,0),"")</f>
        <v>0</v>
      </c>
      <c r="Y359" s="34">
        <f>IFERROR(VLOOKUP(B359,'[1]1-BASE'!D$1:DA$65536,30,0),"")</f>
        <v>0</v>
      </c>
      <c r="Z359" s="34">
        <f>IFERROR(VLOOKUP(B359,'[1]1-BASE'!D$1:DA$65536,31,0),"")</f>
        <v>0</v>
      </c>
      <c r="AA359" s="34">
        <f>IFERROR(VLOOKUP(B359,'[1]1-BASE'!D$1:DA$65536,32,0),"")</f>
        <v>0</v>
      </c>
      <c r="AB359" s="34">
        <f>IFERROR(VLOOKUP(B359,'[1]1-BASE'!D$1:DA$65536,33,0),"")</f>
        <v>0</v>
      </c>
      <c r="AC359" s="34">
        <f>IFERROR(VLOOKUP(B359,'[1]1-BASE'!D$1:DA$65536,34,0),"")</f>
        <v>0</v>
      </c>
      <c r="AD359" s="34">
        <f>IFERROR(VLOOKUP(B359,'[1]1-BASE'!D$1:DA$65536,35,0),"")</f>
        <v>0</v>
      </c>
      <c r="AE359" s="34">
        <f>IFERROR(VLOOKUP(B359,'[1]1-BASE'!D$1:DA$65536,36,0),"")</f>
        <v>0</v>
      </c>
      <c r="AF359" s="34">
        <f>IFERROR(VLOOKUP(B359,'[1]1-BASE'!D$1:DA$65536,37,0),"")</f>
        <v>0</v>
      </c>
      <c r="AG359" s="34">
        <f>IFERROR(VLOOKUP(B359,'[1]1-BASE'!D$1:DA$65536,38,0),"")</f>
        <v>0</v>
      </c>
      <c r="AH359" s="34">
        <f>IFERROR(VLOOKUP(B359,'[1]1-BASE'!D$1:DA$65536,39,0),"")</f>
        <v>0</v>
      </c>
      <c r="AI359" s="34">
        <f>IFERROR(VLOOKUP(B359,'[1]1-BASE'!D$1:DA$65536,40,0),"")</f>
        <v>0</v>
      </c>
      <c r="AJ359" s="34">
        <f>IFERROR(VLOOKUP(B359,'[1]1-BASE'!D$1:DA$65536,41,0),"")</f>
        <v>0</v>
      </c>
      <c r="AK359" s="34">
        <f>IFERROR(VLOOKUP(B359,'[1]1-BASE'!D$1:DA$65536,42,0),"")</f>
        <v>0</v>
      </c>
      <c r="AL359" s="34">
        <f>IFERROR(VLOOKUP(B359,'[1]1-BASE'!D$1:DA$65536,43,0),"")</f>
        <v>0</v>
      </c>
      <c r="AM359" s="34">
        <f>IFERROR(VLOOKUP(B359,'[1]1-BASE'!D$1:DA$65536,44,0),"")</f>
        <v>0</v>
      </c>
      <c r="AN359" s="34">
        <f>IFERROR(VLOOKUP(B359,'[1]1-BASE'!D$1:DA$65536,45,0),"")</f>
        <v>0</v>
      </c>
      <c r="AO359" s="34">
        <f>IFERROR(VLOOKUP(B359,'[1]1-BASE'!D$1:DA$65536,46,0),"")</f>
        <v>0</v>
      </c>
      <c r="AP359" s="34">
        <f>IFERROR(VLOOKUP(B359,'[1]1-BASE'!D$1:DA$65536,47,0),"")</f>
        <v>0</v>
      </c>
      <c r="AQ359" s="34">
        <f>IFERROR(VLOOKUP(B359,'[1]1-BASE'!D$1:DA$65536,48,0),"")</f>
        <v>0</v>
      </c>
      <c r="AR359" s="34">
        <f>IFERROR(VLOOKUP(B359,'[1]1-BASE'!D$1:DA$65536,49,0),"")</f>
        <v>0</v>
      </c>
      <c r="AS359" s="34">
        <f>IFERROR(VLOOKUP(B359,'[1]1-BASE'!D$1:DA$65536,50,0),"")</f>
        <v>0</v>
      </c>
      <c r="AT359" s="34">
        <f>IFERROR(VLOOKUP(B359,'[1]1-BASE'!D$1:DA$65536,51,0),"")</f>
        <v>0</v>
      </c>
      <c r="AU359" s="34">
        <f>IFERROR(VLOOKUP(B359,'[1]1-BASE'!D$1:DA$65536,52,0),"")</f>
        <v>0</v>
      </c>
      <c r="AV359" s="34">
        <f>IFERROR(VLOOKUP(B359,'[1]1-BASE'!D$1:DA$65536,53,0),"")</f>
        <v>0</v>
      </c>
      <c r="AW359" s="34">
        <f>IFERROR(VLOOKUP(B359,'[1]1-BASE'!D$1:DA$65536,54,0),"")</f>
        <v>0</v>
      </c>
      <c r="AX359" s="34">
        <f>IFERROR(VLOOKUP(B359,'[1]1-BASE'!D$1:DA$65536,55,0),"")</f>
        <v>0</v>
      </c>
      <c r="AY359" s="34">
        <f>IFERROR(VLOOKUP(B359,'[1]1-BASE'!D$1:DA$65536,87,0),"")</f>
        <v>0</v>
      </c>
      <c r="AZ359" s="34">
        <f>IFERROR(VLOOKUP(B359,'[1]1-BASE'!D$1:DA$65536,86,0),"")</f>
        <v>0</v>
      </c>
      <c r="BA359" s="34">
        <f>IFERROR(VLOOKUP(B359,'[1]1-BASE'!D$1:DA$65536,76,0),"")</f>
        <v>0</v>
      </c>
      <c r="BB359" s="34">
        <f>IFERROR(VLOOKUP(B359,'[1]1-BASE'!D$1:DA$65536,77,0),"")</f>
        <v>0</v>
      </c>
      <c r="BC359" s="34">
        <f>IFERROR(VLOOKUP(B359,'[1]1-BASE'!D$1:DA$65536,78,0),"")</f>
        <v>0</v>
      </c>
      <c r="BD359" s="34">
        <f>IFERROR(VLOOKUP(B359,'[1]1-BASE'!D$1:DA$65536,79,0),"")</f>
        <v>0</v>
      </c>
      <c r="BE359" s="34">
        <f>IFERROR(VLOOKUP(B359,'[1]1-BASE'!D$1:DA$65536,80,0),"")</f>
        <v>0</v>
      </c>
      <c r="BF359" s="34">
        <f>IFERROR(VLOOKUP(B359,'[1]1-BASE'!D$1:DA$65536,83,0),"")</f>
        <v>0</v>
      </c>
      <c r="BG359" s="34">
        <f>IFERROR(VLOOKUP(B359,'[1]1-BASE'!D$1:DA$65536,84,0),"")</f>
        <v>0</v>
      </c>
      <c r="BH359" s="34">
        <f>IFERROR(VLOOKUP(B359,'[1]1-BASE'!D$1:DA$65536,81,0),"")</f>
        <v>0</v>
      </c>
      <c r="BI359" s="34">
        <f>IFERROR(VLOOKUP(B359,'[1]1-BASE'!D$1:DA$65536,85,0),"")</f>
        <v>0</v>
      </c>
      <c r="BJ359" s="34">
        <f>IFERROR(VLOOKUP(B359,'[1]1-BASE'!D$1:DA$65536,56,0),"")</f>
        <v>2</v>
      </c>
      <c r="BK359" s="34">
        <f>IFERROR(VLOOKUP(B359,'[1]1-BASE'!D$1:DA$65536,58,0),"")</f>
        <v>1</v>
      </c>
      <c r="BL359" s="34">
        <f>IFERROR(VLOOKUP(B359,'[1]1-BASE'!D$1:DA$65536,59,0),"")</f>
        <v>4</v>
      </c>
      <c r="BM359" s="34">
        <f>IFERROR(VLOOKUP(B359,'[1]1-BASE'!D$1:DA$65536,61,0),"")</f>
        <v>1</v>
      </c>
      <c r="BN359" s="34">
        <f>IFERROR(VLOOKUP(B359,'[1]1-BASE'!D$1:DA$65536,63,0),"")</f>
        <v>1</v>
      </c>
      <c r="BO359" s="34">
        <f>IFERROR(VLOOKUP(B359,'[1]1-BASE'!D$1:DA$65536,65,0),"")</f>
        <v>1</v>
      </c>
      <c r="BP359" s="34">
        <f>IFERROR(VLOOKUP(B359,'[1]1-BASE'!D$1:DA$65536,57,0),"")</f>
        <v>0</v>
      </c>
      <c r="BQ359" s="34">
        <f>IFERROR(VLOOKUP(B359,'[1]1-BASE'!D$1:DA$65536,60,0),"")</f>
        <v>0</v>
      </c>
      <c r="BR359" s="34">
        <f>IFERROR(VLOOKUP(B359,'[1]1-BASE'!D$1:DA$65536,62,0),"")</f>
        <v>0</v>
      </c>
      <c r="BS359" s="34">
        <f>IFERROR(VLOOKUP(B359,'[1]1-BASE'!D$1:DA$65536,64,0),"")</f>
        <v>0</v>
      </c>
      <c r="BT359" s="34">
        <f>IFERROR(VLOOKUP(B359,'[1]1-BASE'!D$1:DA$65536,66,0),"")</f>
        <v>0</v>
      </c>
      <c r="BU359" s="34">
        <f>IFERROR(VLOOKUP(B359,'[1]1-BASE'!D$1:DA$65536,67,0),"")</f>
        <v>0</v>
      </c>
      <c r="BV359" s="34">
        <f>IFERROR(VLOOKUP(B359,'[1]1-BASE'!D$1:DA$65536,68,0),"")</f>
        <v>0</v>
      </c>
      <c r="BW359" s="34">
        <f>IFERROR(VLOOKUP(B359,'[1]1-BASE'!D$1:DA$65536,69,0),"")</f>
        <v>0</v>
      </c>
      <c r="BX359" s="34">
        <f>IFERROR(VLOOKUP(B359,'[1]1-BASE'!D$1:DA$65536,70,0),"")</f>
        <v>0</v>
      </c>
      <c r="BY359" s="34">
        <f>IFERROR(VLOOKUP(B359,'[1]1-BASE'!D$1:DA$65536,71,0),"")</f>
        <v>0</v>
      </c>
      <c r="BZ359" s="34">
        <f>IFERROR(VLOOKUP(B359,'[1]1-BASE'!D$1:DA$65536,72,0),"")</f>
        <v>0</v>
      </c>
      <c r="CA359" s="34">
        <f>IFERROR(VLOOKUP(B359,'[1]1-BASE'!D$1:DA$65536,73,0),"")</f>
        <v>0</v>
      </c>
      <c r="CB359" s="34">
        <f>IFERROR(VLOOKUP(B359,'[1]1-BASE'!D$1:DA$65536,74,0),"")</f>
        <v>0</v>
      </c>
      <c r="CC359" s="34">
        <f>IFERROR(VLOOKUP(B359,'[1]1-BASE'!D$1:DA$65536,75,0),"")</f>
        <v>0</v>
      </c>
      <c r="CD359" s="34">
        <f>IFERROR(VLOOKUP(B359,'[1]1-BASE'!D$1:DA$65536,82,0),"")</f>
        <v>0</v>
      </c>
    </row>
    <row r="360" spans="1:82" s="35" customFormat="1" ht="75" customHeight="1">
      <c r="A360" s="27"/>
      <c r="B360" s="28" t="s">
        <v>463</v>
      </c>
      <c r="C360" s="29" t="str">
        <f>IFERROR(VLOOKUP(B360,'[1]1-BASE'!D$1:CB$65536,2,0),"")</f>
        <v>304T6M0</v>
      </c>
      <c r="D360" s="29" t="str">
        <f>IFERROR(VLOOKUP(B360,'[1]1-BASE'!D$1:CB$65536,3,0),"")</f>
        <v>BORGGIA</v>
      </c>
      <c r="E360" s="29" t="str">
        <f>IFERROR(VLOOKUP(B360,'[1]1-BASE'!D$1:CB$65536,4,0),"")</f>
        <v>903</v>
      </c>
      <c r="F360" s="29" t="str">
        <f>IFERROR(VLOOKUP(B360,'[1]1-BASE'!D$1:CB$65536,5,0),"")</f>
        <v>GREY COLD MEL</v>
      </c>
      <c r="G360" s="27" t="str">
        <f>IFERROR(VLOOKUP(B360,'[1]1-BASE'!D$1:CB$65536,15,0),"")</f>
        <v>HIVER 2019</v>
      </c>
      <c r="H360" s="27" t="str">
        <f>IFERROR(VLOOKUP(B360,'[1]1-BASE'!D$1:CB$65536,17,0),"")</f>
        <v>BOY</v>
      </c>
      <c r="I360" s="30">
        <f>IFERROR(VLOOKUP(B360,'[1]1-BASE'!D$1:CB$65536,7,0),"")</f>
        <v>14</v>
      </c>
      <c r="J360" s="31">
        <f t="shared" si="10"/>
        <v>7</v>
      </c>
      <c r="K360" s="30">
        <f>IFERROR(VLOOKUP(B360,'[1]1-BASE'!D$1:CB$65536,8,0),"")</f>
        <v>0</v>
      </c>
      <c r="L360" s="31">
        <f t="shared" si="11"/>
        <v>0</v>
      </c>
      <c r="M360" s="29" t="str">
        <f>IFERROR(VLOOKUP(B360,'[1]1-BASE'!D$1:CB$65536,18,0),"")</f>
        <v>10Y-2|12Y-1|14Y-1|4Y-1|6Y-1|8Y-2</v>
      </c>
      <c r="N360" s="32" t="str">
        <f>IFERROR(VLOOKUP(B360,'[1]1-BASE'!D$1:CB$65536,19,0),"")</f>
        <v>C8K</v>
      </c>
      <c r="O360" s="32">
        <f>IFERROR(VLOOKUP(B360,'[1]1-BASE'!D$1:CB$65536,20,0),"")</f>
        <v>424</v>
      </c>
      <c r="P360" s="33">
        <f>IFERROR(VLOOKUP(B360,'[1]1-BASE'!D$1:CB$65536,21,0),"")</f>
        <v>53</v>
      </c>
      <c r="Q360" s="34">
        <f>IFERROR(VLOOKUP(B360,'[1]1-BASE'!D$1:DA$65536,22,0),"")</f>
        <v>0</v>
      </c>
      <c r="R360" s="34">
        <f>IFERROR(VLOOKUP(B360,'[1]1-BASE'!D$1:DA$65536,23,0),"")</f>
        <v>0</v>
      </c>
      <c r="S360" s="34">
        <f>IFERROR(VLOOKUP(B360,'[1]1-BASE'!D$1:DA$65536,24,0),"")</f>
        <v>0</v>
      </c>
      <c r="T360" s="34">
        <f>IFERROR(VLOOKUP(B360,'[1]1-BASE'!D$1:DA$65536,25,0),"")</f>
        <v>0</v>
      </c>
      <c r="U360" s="34">
        <f>IFERROR(VLOOKUP(B360,'[1]1-BASE'!D$1:DA$65536,26,0),"")</f>
        <v>0</v>
      </c>
      <c r="V360" s="34">
        <f>IFERROR(VLOOKUP(B360,'[1]1-BASE'!D$1:DA$65536,27,0),"")</f>
        <v>0</v>
      </c>
      <c r="W360" s="34">
        <f>IFERROR(VLOOKUP(B360,'[1]1-BASE'!D$1:DA$65536,28,0),"")</f>
        <v>0</v>
      </c>
      <c r="X360" s="34">
        <f>IFERROR(VLOOKUP(B360,'[1]1-BASE'!D$1:DA$65536,29,0),"")</f>
        <v>0</v>
      </c>
      <c r="Y360" s="34">
        <f>IFERROR(VLOOKUP(B360,'[1]1-BASE'!D$1:DA$65536,30,0),"")</f>
        <v>0</v>
      </c>
      <c r="Z360" s="34">
        <f>IFERROR(VLOOKUP(B360,'[1]1-BASE'!D$1:DA$65536,31,0),"")</f>
        <v>0</v>
      </c>
      <c r="AA360" s="34">
        <f>IFERROR(VLOOKUP(B360,'[1]1-BASE'!D$1:DA$65536,32,0),"")</f>
        <v>0</v>
      </c>
      <c r="AB360" s="34">
        <f>IFERROR(VLOOKUP(B360,'[1]1-BASE'!D$1:DA$65536,33,0),"")</f>
        <v>0</v>
      </c>
      <c r="AC360" s="34">
        <f>IFERROR(VLOOKUP(B360,'[1]1-BASE'!D$1:DA$65536,34,0),"")</f>
        <v>0</v>
      </c>
      <c r="AD360" s="34">
        <f>IFERROR(VLOOKUP(B360,'[1]1-BASE'!D$1:DA$65536,35,0),"")</f>
        <v>0</v>
      </c>
      <c r="AE360" s="34">
        <f>IFERROR(VLOOKUP(B360,'[1]1-BASE'!D$1:DA$65536,36,0),"")</f>
        <v>0</v>
      </c>
      <c r="AF360" s="34">
        <f>IFERROR(VLOOKUP(B360,'[1]1-BASE'!D$1:DA$65536,37,0),"")</f>
        <v>0</v>
      </c>
      <c r="AG360" s="34">
        <f>IFERROR(VLOOKUP(B360,'[1]1-BASE'!D$1:DA$65536,38,0),"")</f>
        <v>0</v>
      </c>
      <c r="AH360" s="34">
        <f>IFERROR(VLOOKUP(B360,'[1]1-BASE'!D$1:DA$65536,39,0),"")</f>
        <v>0</v>
      </c>
      <c r="AI360" s="34">
        <f>IFERROR(VLOOKUP(B360,'[1]1-BASE'!D$1:DA$65536,40,0),"")</f>
        <v>0</v>
      </c>
      <c r="AJ360" s="34">
        <f>IFERROR(VLOOKUP(B360,'[1]1-BASE'!D$1:DA$65536,41,0),"")</f>
        <v>0</v>
      </c>
      <c r="AK360" s="34">
        <f>IFERROR(VLOOKUP(B360,'[1]1-BASE'!D$1:DA$65536,42,0),"")</f>
        <v>0</v>
      </c>
      <c r="AL360" s="34">
        <f>IFERROR(VLOOKUP(B360,'[1]1-BASE'!D$1:DA$65536,43,0),"")</f>
        <v>0</v>
      </c>
      <c r="AM360" s="34">
        <f>IFERROR(VLOOKUP(B360,'[1]1-BASE'!D$1:DA$65536,44,0),"")</f>
        <v>0</v>
      </c>
      <c r="AN360" s="34">
        <f>IFERROR(VLOOKUP(B360,'[1]1-BASE'!D$1:DA$65536,45,0),"")</f>
        <v>0</v>
      </c>
      <c r="AO360" s="34">
        <f>IFERROR(VLOOKUP(B360,'[1]1-BASE'!D$1:DA$65536,46,0),"")</f>
        <v>0</v>
      </c>
      <c r="AP360" s="34">
        <f>IFERROR(VLOOKUP(B360,'[1]1-BASE'!D$1:DA$65536,47,0),"")</f>
        <v>0</v>
      </c>
      <c r="AQ360" s="34">
        <f>IFERROR(VLOOKUP(B360,'[1]1-BASE'!D$1:DA$65536,48,0),"")</f>
        <v>0</v>
      </c>
      <c r="AR360" s="34">
        <f>IFERROR(VLOOKUP(B360,'[1]1-BASE'!D$1:DA$65536,49,0),"")</f>
        <v>0</v>
      </c>
      <c r="AS360" s="34">
        <f>IFERROR(VLOOKUP(B360,'[1]1-BASE'!D$1:DA$65536,50,0),"")</f>
        <v>0</v>
      </c>
      <c r="AT360" s="34">
        <f>IFERROR(VLOOKUP(B360,'[1]1-BASE'!D$1:DA$65536,51,0),"")</f>
        <v>0</v>
      </c>
      <c r="AU360" s="34">
        <f>IFERROR(VLOOKUP(B360,'[1]1-BASE'!D$1:DA$65536,52,0),"")</f>
        <v>0</v>
      </c>
      <c r="AV360" s="34">
        <f>IFERROR(VLOOKUP(B360,'[1]1-BASE'!D$1:DA$65536,53,0),"")</f>
        <v>0</v>
      </c>
      <c r="AW360" s="34">
        <f>IFERROR(VLOOKUP(B360,'[1]1-BASE'!D$1:DA$65536,54,0),"")</f>
        <v>0</v>
      </c>
      <c r="AX360" s="34">
        <f>IFERROR(VLOOKUP(B360,'[1]1-BASE'!D$1:DA$65536,55,0),"")</f>
        <v>0</v>
      </c>
      <c r="AY360" s="34">
        <f>IFERROR(VLOOKUP(B360,'[1]1-BASE'!D$1:DA$65536,87,0),"")</f>
        <v>0</v>
      </c>
      <c r="AZ360" s="34">
        <f>IFERROR(VLOOKUP(B360,'[1]1-BASE'!D$1:DA$65536,86,0),"")</f>
        <v>0</v>
      </c>
      <c r="BA360" s="34">
        <f>IFERROR(VLOOKUP(B360,'[1]1-BASE'!D$1:DA$65536,76,0),"")</f>
        <v>0</v>
      </c>
      <c r="BB360" s="34">
        <f>IFERROR(VLOOKUP(B360,'[1]1-BASE'!D$1:DA$65536,77,0),"")</f>
        <v>0</v>
      </c>
      <c r="BC360" s="34">
        <f>IFERROR(VLOOKUP(B360,'[1]1-BASE'!D$1:DA$65536,78,0),"")</f>
        <v>0</v>
      </c>
      <c r="BD360" s="34">
        <f>IFERROR(VLOOKUP(B360,'[1]1-BASE'!D$1:DA$65536,79,0),"")</f>
        <v>0</v>
      </c>
      <c r="BE360" s="34">
        <f>IFERROR(VLOOKUP(B360,'[1]1-BASE'!D$1:DA$65536,80,0),"")</f>
        <v>0</v>
      </c>
      <c r="BF360" s="34">
        <f>IFERROR(VLOOKUP(B360,'[1]1-BASE'!D$1:DA$65536,83,0),"")</f>
        <v>0</v>
      </c>
      <c r="BG360" s="34">
        <f>IFERROR(VLOOKUP(B360,'[1]1-BASE'!D$1:DA$65536,84,0),"")</f>
        <v>0</v>
      </c>
      <c r="BH360" s="34">
        <f>IFERROR(VLOOKUP(B360,'[1]1-BASE'!D$1:DA$65536,81,0),"")</f>
        <v>0</v>
      </c>
      <c r="BI360" s="34">
        <f>IFERROR(VLOOKUP(B360,'[1]1-BASE'!D$1:DA$65536,85,0),"")</f>
        <v>0</v>
      </c>
      <c r="BJ360" s="34">
        <f>IFERROR(VLOOKUP(B360,'[1]1-BASE'!D$1:DA$65536,56,0),"")</f>
        <v>0</v>
      </c>
      <c r="BK360" s="34">
        <f>IFERROR(VLOOKUP(B360,'[1]1-BASE'!D$1:DA$65536,58,0),"")</f>
        <v>0</v>
      </c>
      <c r="BL360" s="34">
        <f>IFERROR(VLOOKUP(B360,'[1]1-BASE'!D$1:DA$65536,59,0),"")</f>
        <v>0</v>
      </c>
      <c r="BM360" s="34">
        <f>IFERROR(VLOOKUP(B360,'[1]1-BASE'!D$1:DA$65536,61,0),"")</f>
        <v>0</v>
      </c>
      <c r="BN360" s="34">
        <f>IFERROR(VLOOKUP(B360,'[1]1-BASE'!D$1:DA$65536,63,0),"")</f>
        <v>0</v>
      </c>
      <c r="BO360" s="34">
        <f>IFERROR(VLOOKUP(B360,'[1]1-BASE'!D$1:DA$65536,65,0),"")</f>
        <v>0</v>
      </c>
      <c r="BP360" s="34">
        <f>IFERROR(VLOOKUP(B360,'[1]1-BASE'!D$1:DA$65536,57,0),"")</f>
        <v>0</v>
      </c>
      <c r="BQ360" s="34">
        <f>IFERROR(VLOOKUP(B360,'[1]1-BASE'!D$1:DA$65536,60,0),"")</f>
        <v>0</v>
      </c>
      <c r="BR360" s="34">
        <f>IFERROR(VLOOKUP(B360,'[1]1-BASE'!D$1:DA$65536,62,0),"")</f>
        <v>0</v>
      </c>
      <c r="BS360" s="34">
        <f>IFERROR(VLOOKUP(B360,'[1]1-BASE'!D$1:DA$65536,64,0),"")</f>
        <v>0</v>
      </c>
      <c r="BT360" s="34">
        <f>IFERROR(VLOOKUP(B360,'[1]1-BASE'!D$1:DA$65536,66,0),"")</f>
        <v>0</v>
      </c>
      <c r="BU360" s="34">
        <f>IFERROR(VLOOKUP(B360,'[1]1-BASE'!D$1:DA$65536,67,0),"")</f>
        <v>0</v>
      </c>
      <c r="BV360" s="34">
        <f>IFERROR(VLOOKUP(B360,'[1]1-BASE'!D$1:DA$65536,68,0),"")</f>
        <v>0</v>
      </c>
      <c r="BW360" s="34">
        <f>IFERROR(VLOOKUP(B360,'[1]1-BASE'!D$1:DA$65536,69,0),"")</f>
        <v>0</v>
      </c>
      <c r="BX360" s="34">
        <f>IFERROR(VLOOKUP(B360,'[1]1-BASE'!D$1:DA$65536,70,0),"")</f>
        <v>0</v>
      </c>
      <c r="BY360" s="34">
        <f>IFERROR(VLOOKUP(B360,'[1]1-BASE'!D$1:DA$65536,71,0),"")</f>
        <v>0</v>
      </c>
      <c r="BZ360" s="34">
        <f>IFERROR(VLOOKUP(B360,'[1]1-BASE'!D$1:DA$65536,72,0),"")</f>
        <v>0</v>
      </c>
      <c r="CA360" s="34">
        <f>IFERROR(VLOOKUP(B360,'[1]1-BASE'!D$1:DA$65536,73,0),"")</f>
        <v>0</v>
      </c>
      <c r="CB360" s="34">
        <f>IFERROR(VLOOKUP(B360,'[1]1-BASE'!D$1:DA$65536,74,0),"")</f>
        <v>0</v>
      </c>
      <c r="CC360" s="34">
        <f>IFERROR(VLOOKUP(B360,'[1]1-BASE'!D$1:DA$65536,75,0),"")</f>
        <v>0</v>
      </c>
      <c r="CD360" s="34">
        <f>IFERROR(VLOOKUP(B360,'[1]1-BASE'!D$1:DA$65536,82,0),"")</f>
        <v>53</v>
      </c>
    </row>
    <row r="361" spans="1:82" s="35" customFormat="1" ht="75" customHeight="1">
      <c r="A361" s="27"/>
      <c r="B361" s="28" t="s">
        <v>464</v>
      </c>
      <c r="C361" s="29" t="str">
        <f>IFERROR(VLOOKUP(B361,'[1]1-BASE'!D$1:CB$65536,2,0),"")</f>
        <v>304T6M0</v>
      </c>
      <c r="D361" s="29" t="str">
        <f>IFERROR(VLOOKUP(B361,'[1]1-BASE'!D$1:CB$65536,3,0),"")</f>
        <v>BORGGIA</v>
      </c>
      <c r="E361" s="29" t="str">
        <f>IFERROR(VLOOKUP(B361,'[1]1-BASE'!D$1:CB$65536,4,0),"")</f>
        <v>903</v>
      </c>
      <c r="F361" s="29" t="str">
        <f>IFERROR(VLOOKUP(B361,'[1]1-BASE'!D$1:CB$65536,5,0),"")</f>
        <v>GREY COLD MEL</v>
      </c>
      <c r="G361" s="27" t="str">
        <f>IFERROR(VLOOKUP(B361,'[1]1-BASE'!D$1:CB$65536,15,0),"")</f>
        <v>HIVER 2019</v>
      </c>
      <c r="H361" s="27" t="str">
        <f>IFERROR(VLOOKUP(B361,'[1]1-BASE'!D$1:CB$65536,17,0),"")</f>
        <v>BOY</v>
      </c>
      <c r="I361" s="30">
        <f>IFERROR(VLOOKUP(B361,'[1]1-BASE'!D$1:CB$65536,7,0),"")</f>
        <v>14</v>
      </c>
      <c r="J361" s="31">
        <f t="shared" ref="J361:J422" si="12">IFERROR(I361/2,"")</f>
        <v>7</v>
      </c>
      <c r="K361" s="30">
        <f>IFERROR(VLOOKUP(B361,'[1]1-BASE'!D$1:CB$65536,8,0),"")</f>
        <v>0</v>
      </c>
      <c r="L361" s="31">
        <f t="shared" ref="L361:L422" si="13">IFERROR(K361/2,"")</f>
        <v>0</v>
      </c>
      <c r="M361" s="29" t="str">
        <f>IFERROR(VLOOKUP(B361,'[1]1-BASE'!D$1:CB$65536,18,0),"")</f>
        <v>10Y-3|12Y-2|14Y-1|4Y-2|6Y-3|8Y-3</v>
      </c>
      <c r="N361" s="32" t="str">
        <f>IFERROR(VLOOKUP(B361,'[1]1-BASE'!D$1:CB$65536,19,0),"")</f>
        <v>C14K</v>
      </c>
      <c r="O361" s="32">
        <f>IFERROR(VLOOKUP(B361,'[1]1-BASE'!D$1:CB$65536,20,0),"")</f>
        <v>644</v>
      </c>
      <c r="P361" s="33">
        <f>IFERROR(VLOOKUP(B361,'[1]1-BASE'!D$1:CB$65536,21,0),"")</f>
        <v>46</v>
      </c>
      <c r="Q361" s="34">
        <f>IFERROR(VLOOKUP(B361,'[1]1-BASE'!D$1:DA$65536,22,0),"")</f>
        <v>0</v>
      </c>
      <c r="R361" s="34">
        <f>IFERROR(VLOOKUP(B361,'[1]1-BASE'!D$1:DA$65536,23,0),"")</f>
        <v>0</v>
      </c>
      <c r="S361" s="34">
        <f>IFERROR(VLOOKUP(B361,'[1]1-BASE'!D$1:DA$65536,24,0),"")</f>
        <v>0</v>
      </c>
      <c r="T361" s="34">
        <f>IFERROR(VLOOKUP(B361,'[1]1-BASE'!D$1:DA$65536,25,0),"")</f>
        <v>0</v>
      </c>
      <c r="U361" s="34">
        <f>IFERROR(VLOOKUP(B361,'[1]1-BASE'!D$1:DA$65536,26,0),"")</f>
        <v>0</v>
      </c>
      <c r="V361" s="34">
        <f>IFERROR(VLOOKUP(B361,'[1]1-BASE'!D$1:DA$65536,27,0),"")</f>
        <v>0</v>
      </c>
      <c r="W361" s="34">
        <f>IFERROR(VLOOKUP(B361,'[1]1-BASE'!D$1:DA$65536,28,0),"")</f>
        <v>0</v>
      </c>
      <c r="X361" s="34">
        <f>IFERROR(VLOOKUP(B361,'[1]1-BASE'!D$1:DA$65536,29,0),"")</f>
        <v>0</v>
      </c>
      <c r="Y361" s="34">
        <f>IFERROR(VLOOKUP(B361,'[1]1-BASE'!D$1:DA$65536,30,0),"")</f>
        <v>0</v>
      </c>
      <c r="Z361" s="34">
        <f>IFERROR(VLOOKUP(B361,'[1]1-BASE'!D$1:DA$65536,31,0),"")</f>
        <v>0</v>
      </c>
      <c r="AA361" s="34">
        <f>IFERROR(VLOOKUP(B361,'[1]1-BASE'!D$1:DA$65536,32,0),"")</f>
        <v>0</v>
      </c>
      <c r="AB361" s="34">
        <f>IFERROR(VLOOKUP(B361,'[1]1-BASE'!D$1:DA$65536,33,0),"")</f>
        <v>0</v>
      </c>
      <c r="AC361" s="34">
        <f>IFERROR(VLOOKUP(B361,'[1]1-BASE'!D$1:DA$65536,34,0),"")</f>
        <v>0</v>
      </c>
      <c r="AD361" s="34">
        <f>IFERROR(VLOOKUP(B361,'[1]1-BASE'!D$1:DA$65536,35,0),"")</f>
        <v>0</v>
      </c>
      <c r="AE361" s="34">
        <f>IFERROR(VLOOKUP(B361,'[1]1-BASE'!D$1:DA$65536,36,0),"")</f>
        <v>0</v>
      </c>
      <c r="AF361" s="34">
        <f>IFERROR(VLOOKUP(B361,'[1]1-BASE'!D$1:DA$65536,37,0),"")</f>
        <v>0</v>
      </c>
      <c r="AG361" s="34">
        <f>IFERROR(VLOOKUP(B361,'[1]1-BASE'!D$1:DA$65536,38,0),"")</f>
        <v>0</v>
      </c>
      <c r="AH361" s="34">
        <f>IFERROR(VLOOKUP(B361,'[1]1-BASE'!D$1:DA$65536,39,0),"")</f>
        <v>0</v>
      </c>
      <c r="AI361" s="34">
        <f>IFERROR(VLOOKUP(B361,'[1]1-BASE'!D$1:DA$65536,40,0),"")</f>
        <v>0</v>
      </c>
      <c r="AJ361" s="34">
        <f>IFERROR(VLOOKUP(B361,'[1]1-BASE'!D$1:DA$65536,41,0),"")</f>
        <v>0</v>
      </c>
      <c r="AK361" s="34">
        <f>IFERROR(VLOOKUP(B361,'[1]1-BASE'!D$1:DA$65536,42,0),"")</f>
        <v>0</v>
      </c>
      <c r="AL361" s="34">
        <f>IFERROR(VLOOKUP(B361,'[1]1-BASE'!D$1:DA$65536,43,0),"")</f>
        <v>0</v>
      </c>
      <c r="AM361" s="34">
        <f>IFERROR(VLOOKUP(B361,'[1]1-BASE'!D$1:DA$65536,44,0),"")</f>
        <v>0</v>
      </c>
      <c r="AN361" s="34">
        <f>IFERROR(VLOOKUP(B361,'[1]1-BASE'!D$1:DA$65536,45,0),"")</f>
        <v>0</v>
      </c>
      <c r="AO361" s="34">
        <f>IFERROR(VLOOKUP(B361,'[1]1-BASE'!D$1:DA$65536,46,0),"")</f>
        <v>0</v>
      </c>
      <c r="AP361" s="34">
        <f>IFERROR(VLOOKUP(B361,'[1]1-BASE'!D$1:DA$65536,47,0),"")</f>
        <v>0</v>
      </c>
      <c r="AQ361" s="34">
        <f>IFERROR(VLOOKUP(B361,'[1]1-BASE'!D$1:DA$65536,48,0),"")</f>
        <v>0</v>
      </c>
      <c r="AR361" s="34">
        <f>IFERROR(VLOOKUP(B361,'[1]1-BASE'!D$1:DA$65536,49,0),"")</f>
        <v>0</v>
      </c>
      <c r="AS361" s="34">
        <f>IFERROR(VLOOKUP(B361,'[1]1-BASE'!D$1:DA$65536,50,0),"")</f>
        <v>0</v>
      </c>
      <c r="AT361" s="34">
        <f>IFERROR(VLOOKUP(B361,'[1]1-BASE'!D$1:DA$65536,51,0),"")</f>
        <v>0</v>
      </c>
      <c r="AU361" s="34">
        <f>IFERROR(VLOOKUP(B361,'[1]1-BASE'!D$1:DA$65536,52,0),"")</f>
        <v>0</v>
      </c>
      <c r="AV361" s="34">
        <f>IFERROR(VLOOKUP(B361,'[1]1-BASE'!D$1:DA$65536,53,0),"")</f>
        <v>0</v>
      </c>
      <c r="AW361" s="34">
        <f>IFERROR(VLOOKUP(B361,'[1]1-BASE'!D$1:DA$65536,54,0),"")</f>
        <v>0</v>
      </c>
      <c r="AX361" s="34">
        <f>IFERROR(VLOOKUP(B361,'[1]1-BASE'!D$1:DA$65536,55,0),"")</f>
        <v>0</v>
      </c>
      <c r="AY361" s="34">
        <f>IFERROR(VLOOKUP(B361,'[1]1-BASE'!D$1:DA$65536,87,0),"")</f>
        <v>0</v>
      </c>
      <c r="AZ361" s="34">
        <f>IFERROR(VLOOKUP(B361,'[1]1-BASE'!D$1:DA$65536,86,0),"")</f>
        <v>0</v>
      </c>
      <c r="BA361" s="34">
        <f>IFERROR(VLOOKUP(B361,'[1]1-BASE'!D$1:DA$65536,76,0),"")</f>
        <v>0</v>
      </c>
      <c r="BB361" s="34">
        <f>IFERROR(VLOOKUP(B361,'[1]1-BASE'!D$1:DA$65536,77,0),"")</f>
        <v>0</v>
      </c>
      <c r="BC361" s="34">
        <f>IFERROR(VLOOKUP(B361,'[1]1-BASE'!D$1:DA$65536,78,0),"")</f>
        <v>0</v>
      </c>
      <c r="BD361" s="34">
        <f>IFERROR(VLOOKUP(B361,'[1]1-BASE'!D$1:DA$65536,79,0),"")</f>
        <v>0</v>
      </c>
      <c r="BE361" s="34">
        <f>IFERROR(VLOOKUP(B361,'[1]1-BASE'!D$1:DA$65536,80,0),"")</f>
        <v>0</v>
      </c>
      <c r="BF361" s="34">
        <f>IFERROR(VLOOKUP(B361,'[1]1-BASE'!D$1:DA$65536,83,0),"")</f>
        <v>0</v>
      </c>
      <c r="BG361" s="34">
        <f>IFERROR(VLOOKUP(B361,'[1]1-BASE'!D$1:DA$65536,84,0),"")</f>
        <v>0</v>
      </c>
      <c r="BH361" s="34">
        <f>IFERROR(VLOOKUP(B361,'[1]1-BASE'!D$1:DA$65536,81,0),"")</f>
        <v>0</v>
      </c>
      <c r="BI361" s="34">
        <f>IFERROR(VLOOKUP(B361,'[1]1-BASE'!D$1:DA$65536,85,0),"")</f>
        <v>0</v>
      </c>
      <c r="BJ361" s="34">
        <f>IFERROR(VLOOKUP(B361,'[1]1-BASE'!D$1:DA$65536,56,0),"")</f>
        <v>0</v>
      </c>
      <c r="BK361" s="34">
        <f>IFERROR(VLOOKUP(B361,'[1]1-BASE'!D$1:DA$65536,58,0),"")</f>
        <v>0</v>
      </c>
      <c r="BL361" s="34">
        <f>IFERROR(VLOOKUP(B361,'[1]1-BASE'!D$1:DA$65536,59,0),"")</f>
        <v>0</v>
      </c>
      <c r="BM361" s="34">
        <f>IFERROR(VLOOKUP(B361,'[1]1-BASE'!D$1:DA$65536,61,0),"")</f>
        <v>0</v>
      </c>
      <c r="BN361" s="34">
        <f>IFERROR(VLOOKUP(B361,'[1]1-BASE'!D$1:DA$65536,63,0),"")</f>
        <v>0</v>
      </c>
      <c r="BO361" s="34">
        <f>IFERROR(VLOOKUP(B361,'[1]1-BASE'!D$1:DA$65536,65,0),"")</f>
        <v>0</v>
      </c>
      <c r="BP361" s="34">
        <f>IFERROR(VLOOKUP(B361,'[1]1-BASE'!D$1:DA$65536,57,0),"")</f>
        <v>0</v>
      </c>
      <c r="BQ361" s="34">
        <f>IFERROR(VLOOKUP(B361,'[1]1-BASE'!D$1:DA$65536,60,0),"")</f>
        <v>0</v>
      </c>
      <c r="BR361" s="34">
        <f>IFERROR(VLOOKUP(B361,'[1]1-BASE'!D$1:DA$65536,62,0),"")</f>
        <v>0</v>
      </c>
      <c r="BS361" s="34">
        <f>IFERROR(VLOOKUP(B361,'[1]1-BASE'!D$1:DA$65536,64,0),"")</f>
        <v>0</v>
      </c>
      <c r="BT361" s="34">
        <f>IFERROR(VLOOKUP(B361,'[1]1-BASE'!D$1:DA$65536,66,0),"")</f>
        <v>0</v>
      </c>
      <c r="BU361" s="34">
        <f>IFERROR(VLOOKUP(B361,'[1]1-BASE'!D$1:DA$65536,67,0),"")</f>
        <v>0</v>
      </c>
      <c r="BV361" s="34">
        <f>IFERROR(VLOOKUP(B361,'[1]1-BASE'!D$1:DA$65536,68,0),"")</f>
        <v>0</v>
      </c>
      <c r="BW361" s="34">
        <f>IFERROR(VLOOKUP(B361,'[1]1-BASE'!D$1:DA$65536,69,0),"")</f>
        <v>0</v>
      </c>
      <c r="BX361" s="34">
        <f>IFERROR(VLOOKUP(B361,'[1]1-BASE'!D$1:DA$65536,70,0),"")</f>
        <v>0</v>
      </c>
      <c r="BY361" s="34">
        <f>IFERROR(VLOOKUP(B361,'[1]1-BASE'!D$1:DA$65536,71,0),"")</f>
        <v>0</v>
      </c>
      <c r="BZ361" s="34">
        <f>IFERROR(VLOOKUP(B361,'[1]1-BASE'!D$1:DA$65536,72,0),"")</f>
        <v>0</v>
      </c>
      <c r="CA361" s="34">
        <f>IFERROR(VLOOKUP(B361,'[1]1-BASE'!D$1:DA$65536,73,0),"")</f>
        <v>0</v>
      </c>
      <c r="CB361" s="34">
        <f>IFERROR(VLOOKUP(B361,'[1]1-BASE'!D$1:DA$65536,74,0),"")</f>
        <v>0</v>
      </c>
      <c r="CC361" s="34">
        <f>IFERROR(VLOOKUP(B361,'[1]1-BASE'!D$1:DA$65536,75,0),"")</f>
        <v>0</v>
      </c>
      <c r="CD361" s="34">
        <f>IFERROR(VLOOKUP(B361,'[1]1-BASE'!D$1:DA$65536,82,0),"")</f>
        <v>46</v>
      </c>
    </row>
    <row r="362" spans="1:82" s="35" customFormat="1" ht="75" customHeight="1">
      <c r="A362" s="27"/>
      <c r="B362" s="28" t="s">
        <v>465</v>
      </c>
      <c r="C362" s="29" t="str">
        <f>IFERROR(VLOOKUP(B362,'[1]1-BASE'!D$1:CB$65536,2,0),"")</f>
        <v>304T6M0</v>
      </c>
      <c r="D362" s="29" t="str">
        <f>IFERROR(VLOOKUP(B362,'[1]1-BASE'!D$1:CB$65536,3,0),"")</f>
        <v>BORGGIA</v>
      </c>
      <c r="E362" s="29" t="str">
        <f>IFERROR(VLOOKUP(B362,'[1]1-BASE'!D$1:CB$65536,4,0),"")</f>
        <v>905</v>
      </c>
      <c r="F362" s="29" t="str">
        <f>IFERROR(VLOOKUP(B362,'[1]1-BASE'!D$1:CB$65536,5,0),"")</f>
        <v>BLACK</v>
      </c>
      <c r="G362" s="27" t="str">
        <f>IFERROR(VLOOKUP(B362,'[1]1-BASE'!D$1:CB$65536,15,0),"")</f>
        <v>HIVER 2019</v>
      </c>
      <c r="H362" s="27" t="str">
        <f>IFERROR(VLOOKUP(B362,'[1]1-BASE'!D$1:CB$65536,17,0),"")</f>
        <v>BOY</v>
      </c>
      <c r="I362" s="30">
        <f>IFERROR(VLOOKUP(B362,'[1]1-BASE'!D$1:CB$65536,7,0),"")</f>
        <v>14</v>
      </c>
      <c r="J362" s="31">
        <f t="shared" si="12"/>
        <v>7</v>
      </c>
      <c r="K362" s="30">
        <f>IFERROR(VLOOKUP(B362,'[1]1-BASE'!D$1:CB$65536,8,0),"")</f>
        <v>0</v>
      </c>
      <c r="L362" s="31">
        <f t="shared" si="13"/>
        <v>0</v>
      </c>
      <c r="M362" s="29" t="str">
        <f>IFERROR(VLOOKUP(B362,'[1]1-BASE'!D$1:CB$65536,18,0),"")</f>
        <v>10Y-3|12Y-2|14Y-1|4Y-2|6Y-3|8Y-3</v>
      </c>
      <c r="N362" s="32" t="str">
        <f>IFERROR(VLOOKUP(B362,'[1]1-BASE'!D$1:CB$65536,19,0),"")</f>
        <v>C14K</v>
      </c>
      <c r="O362" s="32">
        <f>IFERROR(VLOOKUP(B362,'[1]1-BASE'!D$1:CB$65536,20,0),"")</f>
        <v>238</v>
      </c>
      <c r="P362" s="33">
        <f>IFERROR(VLOOKUP(B362,'[1]1-BASE'!D$1:CB$65536,21,0),"")</f>
        <v>17</v>
      </c>
      <c r="Q362" s="34">
        <f>IFERROR(VLOOKUP(B362,'[1]1-BASE'!D$1:DA$65536,22,0),"")</f>
        <v>0</v>
      </c>
      <c r="R362" s="34">
        <f>IFERROR(VLOOKUP(B362,'[1]1-BASE'!D$1:DA$65536,23,0),"")</f>
        <v>0</v>
      </c>
      <c r="S362" s="34">
        <f>IFERROR(VLOOKUP(B362,'[1]1-BASE'!D$1:DA$65536,24,0),"")</f>
        <v>0</v>
      </c>
      <c r="T362" s="34">
        <f>IFERROR(VLOOKUP(B362,'[1]1-BASE'!D$1:DA$65536,25,0),"")</f>
        <v>0</v>
      </c>
      <c r="U362" s="34">
        <f>IFERROR(VLOOKUP(B362,'[1]1-BASE'!D$1:DA$65536,26,0),"")</f>
        <v>0</v>
      </c>
      <c r="V362" s="34">
        <f>IFERROR(VLOOKUP(B362,'[1]1-BASE'!D$1:DA$65536,27,0),"")</f>
        <v>0</v>
      </c>
      <c r="W362" s="34">
        <f>IFERROR(VLOOKUP(B362,'[1]1-BASE'!D$1:DA$65536,28,0),"")</f>
        <v>0</v>
      </c>
      <c r="X362" s="34">
        <f>IFERROR(VLOOKUP(B362,'[1]1-BASE'!D$1:DA$65536,29,0),"")</f>
        <v>0</v>
      </c>
      <c r="Y362" s="34">
        <f>IFERROR(VLOOKUP(B362,'[1]1-BASE'!D$1:DA$65536,30,0),"")</f>
        <v>0</v>
      </c>
      <c r="Z362" s="34">
        <f>IFERROR(VLOOKUP(B362,'[1]1-BASE'!D$1:DA$65536,31,0),"")</f>
        <v>0</v>
      </c>
      <c r="AA362" s="34">
        <f>IFERROR(VLOOKUP(B362,'[1]1-BASE'!D$1:DA$65536,32,0),"")</f>
        <v>0</v>
      </c>
      <c r="AB362" s="34">
        <f>IFERROR(VLOOKUP(B362,'[1]1-BASE'!D$1:DA$65536,33,0),"")</f>
        <v>0</v>
      </c>
      <c r="AC362" s="34">
        <f>IFERROR(VLOOKUP(B362,'[1]1-BASE'!D$1:DA$65536,34,0),"")</f>
        <v>0</v>
      </c>
      <c r="AD362" s="34">
        <f>IFERROR(VLOOKUP(B362,'[1]1-BASE'!D$1:DA$65536,35,0),"")</f>
        <v>0</v>
      </c>
      <c r="AE362" s="34">
        <f>IFERROR(VLOOKUP(B362,'[1]1-BASE'!D$1:DA$65536,36,0),"")</f>
        <v>0</v>
      </c>
      <c r="AF362" s="34">
        <f>IFERROR(VLOOKUP(B362,'[1]1-BASE'!D$1:DA$65536,37,0),"")</f>
        <v>0</v>
      </c>
      <c r="AG362" s="34">
        <f>IFERROR(VLOOKUP(B362,'[1]1-BASE'!D$1:DA$65536,38,0),"")</f>
        <v>0</v>
      </c>
      <c r="AH362" s="34">
        <f>IFERROR(VLOOKUP(B362,'[1]1-BASE'!D$1:DA$65536,39,0),"")</f>
        <v>0</v>
      </c>
      <c r="AI362" s="34">
        <f>IFERROR(VLOOKUP(B362,'[1]1-BASE'!D$1:DA$65536,40,0),"")</f>
        <v>0</v>
      </c>
      <c r="AJ362" s="34">
        <f>IFERROR(VLOOKUP(B362,'[1]1-BASE'!D$1:DA$65536,41,0),"")</f>
        <v>0</v>
      </c>
      <c r="AK362" s="34">
        <f>IFERROR(VLOOKUP(B362,'[1]1-BASE'!D$1:DA$65536,42,0),"")</f>
        <v>0</v>
      </c>
      <c r="AL362" s="34">
        <f>IFERROR(VLOOKUP(B362,'[1]1-BASE'!D$1:DA$65536,43,0),"")</f>
        <v>0</v>
      </c>
      <c r="AM362" s="34">
        <f>IFERROR(VLOOKUP(B362,'[1]1-BASE'!D$1:DA$65536,44,0),"")</f>
        <v>0</v>
      </c>
      <c r="AN362" s="34">
        <f>IFERROR(VLOOKUP(B362,'[1]1-BASE'!D$1:DA$65536,45,0),"")</f>
        <v>0</v>
      </c>
      <c r="AO362" s="34">
        <f>IFERROR(VLOOKUP(B362,'[1]1-BASE'!D$1:DA$65536,46,0),"")</f>
        <v>0</v>
      </c>
      <c r="AP362" s="34">
        <f>IFERROR(VLOOKUP(B362,'[1]1-BASE'!D$1:DA$65536,47,0),"")</f>
        <v>0</v>
      </c>
      <c r="AQ362" s="34">
        <f>IFERROR(VLOOKUP(B362,'[1]1-BASE'!D$1:DA$65536,48,0),"")</f>
        <v>0</v>
      </c>
      <c r="AR362" s="34">
        <f>IFERROR(VLOOKUP(B362,'[1]1-BASE'!D$1:DA$65536,49,0),"")</f>
        <v>0</v>
      </c>
      <c r="AS362" s="34">
        <f>IFERROR(VLOOKUP(B362,'[1]1-BASE'!D$1:DA$65536,50,0),"")</f>
        <v>0</v>
      </c>
      <c r="AT362" s="34">
        <f>IFERROR(VLOOKUP(B362,'[1]1-BASE'!D$1:DA$65536,51,0),"")</f>
        <v>0</v>
      </c>
      <c r="AU362" s="34">
        <f>IFERROR(VLOOKUP(B362,'[1]1-BASE'!D$1:DA$65536,52,0),"")</f>
        <v>0</v>
      </c>
      <c r="AV362" s="34">
        <f>IFERROR(VLOOKUP(B362,'[1]1-BASE'!D$1:DA$65536,53,0),"")</f>
        <v>0</v>
      </c>
      <c r="AW362" s="34">
        <f>IFERROR(VLOOKUP(B362,'[1]1-BASE'!D$1:DA$65536,54,0),"")</f>
        <v>0</v>
      </c>
      <c r="AX362" s="34">
        <f>IFERROR(VLOOKUP(B362,'[1]1-BASE'!D$1:DA$65536,55,0),"")</f>
        <v>0</v>
      </c>
      <c r="AY362" s="34">
        <f>IFERROR(VLOOKUP(B362,'[1]1-BASE'!D$1:DA$65536,87,0),"")</f>
        <v>0</v>
      </c>
      <c r="AZ362" s="34">
        <f>IFERROR(VLOOKUP(B362,'[1]1-BASE'!D$1:DA$65536,86,0),"")</f>
        <v>0</v>
      </c>
      <c r="BA362" s="34">
        <f>IFERROR(VLOOKUP(B362,'[1]1-BASE'!D$1:DA$65536,76,0),"")</f>
        <v>0</v>
      </c>
      <c r="BB362" s="34">
        <f>IFERROR(VLOOKUP(B362,'[1]1-BASE'!D$1:DA$65536,77,0),"")</f>
        <v>0</v>
      </c>
      <c r="BC362" s="34">
        <f>IFERROR(VLOOKUP(B362,'[1]1-BASE'!D$1:DA$65536,78,0),"")</f>
        <v>0</v>
      </c>
      <c r="BD362" s="34">
        <f>IFERROR(VLOOKUP(B362,'[1]1-BASE'!D$1:DA$65536,79,0),"")</f>
        <v>0</v>
      </c>
      <c r="BE362" s="34">
        <f>IFERROR(VLOOKUP(B362,'[1]1-BASE'!D$1:DA$65536,80,0),"")</f>
        <v>0</v>
      </c>
      <c r="BF362" s="34">
        <f>IFERROR(VLOOKUP(B362,'[1]1-BASE'!D$1:DA$65536,83,0),"")</f>
        <v>0</v>
      </c>
      <c r="BG362" s="34">
        <f>IFERROR(VLOOKUP(B362,'[1]1-BASE'!D$1:DA$65536,84,0),"")</f>
        <v>0</v>
      </c>
      <c r="BH362" s="34">
        <f>IFERROR(VLOOKUP(B362,'[1]1-BASE'!D$1:DA$65536,81,0),"")</f>
        <v>0</v>
      </c>
      <c r="BI362" s="34">
        <f>IFERROR(VLOOKUP(B362,'[1]1-BASE'!D$1:DA$65536,85,0),"")</f>
        <v>0</v>
      </c>
      <c r="BJ362" s="34">
        <f>IFERROR(VLOOKUP(B362,'[1]1-BASE'!D$1:DA$65536,56,0),"")</f>
        <v>0</v>
      </c>
      <c r="BK362" s="34">
        <f>IFERROR(VLOOKUP(B362,'[1]1-BASE'!D$1:DA$65536,58,0),"")</f>
        <v>0</v>
      </c>
      <c r="BL362" s="34">
        <f>IFERROR(VLOOKUP(B362,'[1]1-BASE'!D$1:DA$65536,59,0),"")</f>
        <v>0</v>
      </c>
      <c r="BM362" s="34">
        <f>IFERROR(VLOOKUP(B362,'[1]1-BASE'!D$1:DA$65536,61,0),"")</f>
        <v>0</v>
      </c>
      <c r="BN362" s="34">
        <f>IFERROR(VLOOKUP(B362,'[1]1-BASE'!D$1:DA$65536,63,0),"")</f>
        <v>0</v>
      </c>
      <c r="BO362" s="34">
        <f>IFERROR(VLOOKUP(B362,'[1]1-BASE'!D$1:DA$65536,65,0),"")</f>
        <v>0</v>
      </c>
      <c r="BP362" s="34">
        <f>IFERROR(VLOOKUP(B362,'[1]1-BASE'!D$1:DA$65536,57,0),"")</f>
        <v>0</v>
      </c>
      <c r="BQ362" s="34">
        <f>IFERROR(VLOOKUP(B362,'[1]1-BASE'!D$1:DA$65536,60,0),"")</f>
        <v>0</v>
      </c>
      <c r="BR362" s="34">
        <f>IFERROR(VLOOKUP(B362,'[1]1-BASE'!D$1:DA$65536,62,0),"")</f>
        <v>0</v>
      </c>
      <c r="BS362" s="34">
        <f>IFERROR(VLOOKUP(B362,'[1]1-BASE'!D$1:DA$65536,64,0),"")</f>
        <v>0</v>
      </c>
      <c r="BT362" s="34">
        <f>IFERROR(VLOOKUP(B362,'[1]1-BASE'!D$1:DA$65536,66,0),"")</f>
        <v>0</v>
      </c>
      <c r="BU362" s="34">
        <f>IFERROR(VLOOKUP(B362,'[1]1-BASE'!D$1:DA$65536,67,0),"")</f>
        <v>0</v>
      </c>
      <c r="BV362" s="34">
        <f>IFERROR(VLOOKUP(B362,'[1]1-BASE'!D$1:DA$65536,68,0),"")</f>
        <v>0</v>
      </c>
      <c r="BW362" s="34">
        <f>IFERROR(VLOOKUP(B362,'[1]1-BASE'!D$1:DA$65536,69,0),"")</f>
        <v>0</v>
      </c>
      <c r="BX362" s="34">
        <f>IFERROR(VLOOKUP(B362,'[1]1-BASE'!D$1:DA$65536,70,0),"")</f>
        <v>0</v>
      </c>
      <c r="BY362" s="34">
        <f>IFERROR(VLOOKUP(B362,'[1]1-BASE'!D$1:DA$65536,71,0),"")</f>
        <v>0</v>
      </c>
      <c r="BZ362" s="34">
        <f>IFERROR(VLOOKUP(B362,'[1]1-BASE'!D$1:DA$65536,72,0),"")</f>
        <v>0</v>
      </c>
      <c r="CA362" s="34">
        <f>IFERROR(VLOOKUP(B362,'[1]1-BASE'!D$1:DA$65536,73,0),"")</f>
        <v>0</v>
      </c>
      <c r="CB362" s="34">
        <f>IFERROR(VLOOKUP(B362,'[1]1-BASE'!D$1:DA$65536,74,0),"")</f>
        <v>0</v>
      </c>
      <c r="CC362" s="34">
        <f>IFERROR(VLOOKUP(B362,'[1]1-BASE'!D$1:DA$65536,75,0),"")</f>
        <v>0</v>
      </c>
      <c r="CD362" s="34">
        <f>IFERROR(VLOOKUP(B362,'[1]1-BASE'!D$1:DA$65536,82,0),"")</f>
        <v>17</v>
      </c>
    </row>
    <row r="363" spans="1:82" s="35" customFormat="1" ht="75" customHeight="1">
      <c r="A363" s="27"/>
      <c r="B363" s="28" t="s">
        <v>466</v>
      </c>
      <c r="C363" s="29" t="str">
        <f>IFERROR(VLOOKUP(B363,'[1]1-BASE'!D$1:CB$65536,2,0),"")</f>
        <v>304T6M0</v>
      </c>
      <c r="D363" s="29" t="str">
        <f>IFERROR(VLOOKUP(B363,'[1]1-BASE'!D$1:CB$65536,3,0),"")</f>
        <v>BORGGIA</v>
      </c>
      <c r="E363" s="29" t="str">
        <f>IFERROR(VLOOKUP(B363,'[1]1-BASE'!D$1:CB$65536,4,0),"")</f>
        <v>906</v>
      </c>
      <c r="F363" s="29" t="str">
        <f>IFERROR(VLOOKUP(B363,'[1]1-BASE'!D$1:CB$65536,5,0),"")</f>
        <v>ORANGE TOMATO</v>
      </c>
      <c r="G363" s="27" t="str">
        <f>IFERROR(VLOOKUP(B363,'[1]1-BASE'!D$1:CB$65536,15,0),"")</f>
        <v>HIVER 2019</v>
      </c>
      <c r="H363" s="27" t="str">
        <f>IFERROR(VLOOKUP(B363,'[1]1-BASE'!D$1:CB$65536,17,0),"")</f>
        <v>BOY</v>
      </c>
      <c r="I363" s="30">
        <f>IFERROR(VLOOKUP(B363,'[1]1-BASE'!D$1:CB$65536,7,0),"")</f>
        <v>14</v>
      </c>
      <c r="J363" s="31">
        <f t="shared" si="12"/>
        <v>7</v>
      </c>
      <c r="K363" s="30">
        <f>IFERROR(VLOOKUP(B363,'[1]1-BASE'!D$1:CB$65536,8,0),"")</f>
        <v>0</v>
      </c>
      <c r="L363" s="31">
        <f t="shared" si="13"/>
        <v>0</v>
      </c>
      <c r="M363" s="29" t="str">
        <f>IFERROR(VLOOKUP(B363,'[1]1-BASE'!D$1:CB$65536,18,0),"")</f>
        <v>10Y-2|12Y-1|14Y-1|4Y-1|6Y-1|8Y-2</v>
      </c>
      <c r="N363" s="32" t="str">
        <f>IFERROR(VLOOKUP(B363,'[1]1-BASE'!D$1:CB$65536,19,0),"")</f>
        <v>C8K</v>
      </c>
      <c r="O363" s="32">
        <f>IFERROR(VLOOKUP(B363,'[1]1-BASE'!D$1:CB$65536,20,0),"")</f>
        <v>144</v>
      </c>
      <c r="P363" s="33">
        <f>IFERROR(VLOOKUP(B363,'[1]1-BASE'!D$1:CB$65536,21,0),"")</f>
        <v>18</v>
      </c>
      <c r="Q363" s="34">
        <f>IFERROR(VLOOKUP(B363,'[1]1-BASE'!D$1:DA$65536,22,0),"")</f>
        <v>0</v>
      </c>
      <c r="R363" s="34">
        <f>IFERROR(VLOOKUP(B363,'[1]1-BASE'!D$1:DA$65536,23,0),"")</f>
        <v>0</v>
      </c>
      <c r="S363" s="34">
        <f>IFERROR(VLOOKUP(B363,'[1]1-BASE'!D$1:DA$65536,24,0),"")</f>
        <v>0</v>
      </c>
      <c r="T363" s="34">
        <f>IFERROR(VLOOKUP(B363,'[1]1-BASE'!D$1:DA$65536,25,0),"")</f>
        <v>0</v>
      </c>
      <c r="U363" s="34">
        <f>IFERROR(VLOOKUP(B363,'[1]1-BASE'!D$1:DA$65536,26,0),"")</f>
        <v>0</v>
      </c>
      <c r="V363" s="34">
        <f>IFERROR(VLOOKUP(B363,'[1]1-BASE'!D$1:DA$65536,27,0),"")</f>
        <v>0</v>
      </c>
      <c r="W363" s="34">
        <f>IFERROR(VLOOKUP(B363,'[1]1-BASE'!D$1:DA$65536,28,0),"")</f>
        <v>0</v>
      </c>
      <c r="X363" s="34">
        <f>IFERROR(VLOOKUP(B363,'[1]1-BASE'!D$1:DA$65536,29,0),"")</f>
        <v>0</v>
      </c>
      <c r="Y363" s="34">
        <f>IFERROR(VLOOKUP(B363,'[1]1-BASE'!D$1:DA$65536,30,0),"")</f>
        <v>0</v>
      </c>
      <c r="Z363" s="34">
        <f>IFERROR(VLOOKUP(B363,'[1]1-BASE'!D$1:DA$65536,31,0),"")</f>
        <v>0</v>
      </c>
      <c r="AA363" s="34">
        <f>IFERROR(VLOOKUP(B363,'[1]1-BASE'!D$1:DA$65536,32,0),"")</f>
        <v>0</v>
      </c>
      <c r="AB363" s="34">
        <f>IFERROR(VLOOKUP(B363,'[1]1-BASE'!D$1:DA$65536,33,0),"")</f>
        <v>0</v>
      </c>
      <c r="AC363" s="34">
        <f>IFERROR(VLOOKUP(B363,'[1]1-BASE'!D$1:DA$65536,34,0),"")</f>
        <v>0</v>
      </c>
      <c r="AD363" s="34">
        <f>IFERROR(VLOOKUP(B363,'[1]1-BASE'!D$1:DA$65536,35,0),"")</f>
        <v>0</v>
      </c>
      <c r="AE363" s="34">
        <f>IFERROR(VLOOKUP(B363,'[1]1-BASE'!D$1:DA$65536,36,0),"")</f>
        <v>0</v>
      </c>
      <c r="AF363" s="34">
        <f>IFERROR(VLOOKUP(B363,'[1]1-BASE'!D$1:DA$65536,37,0),"")</f>
        <v>0</v>
      </c>
      <c r="AG363" s="34">
        <f>IFERROR(VLOOKUP(B363,'[1]1-BASE'!D$1:DA$65536,38,0),"")</f>
        <v>0</v>
      </c>
      <c r="AH363" s="34">
        <f>IFERROR(VLOOKUP(B363,'[1]1-BASE'!D$1:DA$65536,39,0),"")</f>
        <v>0</v>
      </c>
      <c r="AI363" s="34">
        <f>IFERROR(VLOOKUP(B363,'[1]1-BASE'!D$1:DA$65536,40,0),"")</f>
        <v>0</v>
      </c>
      <c r="AJ363" s="34">
        <f>IFERROR(VLOOKUP(B363,'[1]1-BASE'!D$1:DA$65536,41,0),"")</f>
        <v>0</v>
      </c>
      <c r="AK363" s="34">
        <f>IFERROR(VLOOKUP(B363,'[1]1-BASE'!D$1:DA$65536,42,0),"")</f>
        <v>0</v>
      </c>
      <c r="AL363" s="34">
        <f>IFERROR(VLOOKUP(B363,'[1]1-BASE'!D$1:DA$65536,43,0),"")</f>
        <v>0</v>
      </c>
      <c r="AM363" s="34">
        <f>IFERROR(VLOOKUP(B363,'[1]1-BASE'!D$1:DA$65536,44,0),"")</f>
        <v>0</v>
      </c>
      <c r="AN363" s="34">
        <f>IFERROR(VLOOKUP(B363,'[1]1-BASE'!D$1:DA$65536,45,0),"")</f>
        <v>0</v>
      </c>
      <c r="AO363" s="34">
        <f>IFERROR(VLOOKUP(B363,'[1]1-BASE'!D$1:DA$65536,46,0),"")</f>
        <v>0</v>
      </c>
      <c r="AP363" s="34">
        <f>IFERROR(VLOOKUP(B363,'[1]1-BASE'!D$1:DA$65536,47,0),"")</f>
        <v>0</v>
      </c>
      <c r="AQ363" s="34">
        <f>IFERROR(VLOOKUP(B363,'[1]1-BASE'!D$1:DA$65536,48,0),"")</f>
        <v>0</v>
      </c>
      <c r="AR363" s="34">
        <f>IFERROR(VLOOKUP(B363,'[1]1-BASE'!D$1:DA$65536,49,0),"")</f>
        <v>0</v>
      </c>
      <c r="AS363" s="34">
        <f>IFERROR(VLOOKUP(B363,'[1]1-BASE'!D$1:DA$65536,50,0),"")</f>
        <v>0</v>
      </c>
      <c r="AT363" s="34">
        <f>IFERROR(VLOOKUP(B363,'[1]1-BASE'!D$1:DA$65536,51,0),"")</f>
        <v>0</v>
      </c>
      <c r="AU363" s="34">
        <f>IFERROR(VLOOKUP(B363,'[1]1-BASE'!D$1:DA$65536,52,0),"")</f>
        <v>0</v>
      </c>
      <c r="AV363" s="34">
        <f>IFERROR(VLOOKUP(B363,'[1]1-BASE'!D$1:DA$65536,53,0),"")</f>
        <v>0</v>
      </c>
      <c r="AW363" s="34">
        <f>IFERROR(VLOOKUP(B363,'[1]1-BASE'!D$1:DA$65536,54,0),"")</f>
        <v>0</v>
      </c>
      <c r="AX363" s="34">
        <f>IFERROR(VLOOKUP(B363,'[1]1-BASE'!D$1:DA$65536,55,0),"")</f>
        <v>0</v>
      </c>
      <c r="AY363" s="34">
        <f>IFERROR(VLOOKUP(B363,'[1]1-BASE'!D$1:DA$65536,87,0),"")</f>
        <v>0</v>
      </c>
      <c r="AZ363" s="34">
        <f>IFERROR(VLOOKUP(B363,'[1]1-BASE'!D$1:DA$65536,86,0),"")</f>
        <v>0</v>
      </c>
      <c r="BA363" s="34">
        <f>IFERROR(VLOOKUP(B363,'[1]1-BASE'!D$1:DA$65536,76,0),"")</f>
        <v>0</v>
      </c>
      <c r="BB363" s="34">
        <f>IFERROR(VLOOKUP(B363,'[1]1-BASE'!D$1:DA$65536,77,0),"")</f>
        <v>0</v>
      </c>
      <c r="BC363" s="34">
        <f>IFERROR(VLOOKUP(B363,'[1]1-BASE'!D$1:DA$65536,78,0),"")</f>
        <v>0</v>
      </c>
      <c r="BD363" s="34">
        <f>IFERROR(VLOOKUP(B363,'[1]1-BASE'!D$1:DA$65536,79,0),"")</f>
        <v>0</v>
      </c>
      <c r="BE363" s="34">
        <f>IFERROR(VLOOKUP(B363,'[1]1-BASE'!D$1:DA$65536,80,0),"")</f>
        <v>0</v>
      </c>
      <c r="BF363" s="34">
        <f>IFERROR(VLOOKUP(B363,'[1]1-BASE'!D$1:DA$65536,83,0),"")</f>
        <v>0</v>
      </c>
      <c r="BG363" s="34">
        <f>IFERROR(VLOOKUP(B363,'[1]1-BASE'!D$1:DA$65536,84,0),"")</f>
        <v>0</v>
      </c>
      <c r="BH363" s="34">
        <f>IFERROR(VLOOKUP(B363,'[1]1-BASE'!D$1:DA$65536,81,0),"")</f>
        <v>0</v>
      </c>
      <c r="BI363" s="34">
        <f>IFERROR(VLOOKUP(B363,'[1]1-BASE'!D$1:DA$65536,85,0),"")</f>
        <v>0</v>
      </c>
      <c r="BJ363" s="34">
        <f>IFERROR(VLOOKUP(B363,'[1]1-BASE'!D$1:DA$65536,56,0),"")</f>
        <v>0</v>
      </c>
      <c r="BK363" s="34">
        <f>IFERROR(VLOOKUP(B363,'[1]1-BASE'!D$1:DA$65536,58,0),"")</f>
        <v>0</v>
      </c>
      <c r="BL363" s="34">
        <f>IFERROR(VLOOKUP(B363,'[1]1-BASE'!D$1:DA$65536,59,0),"")</f>
        <v>0</v>
      </c>
      <c r="BM363" s="34">
        <f>IFERROR(VLOOKUP(B363,'[1]1-BASE'!D$1:DA$65536,61,0),"")</f>
        <v>0</v>
      </c>
      <c r="BN363" s="34">
        <f>IFERROR(VLOOKUP(B363,'[1]1-BASE'!D$1:DA$65536,63,0),"")</f>
        <v>0</v>
      </c>
      <c r="BO363" s="34">
        <f>IFERROR(VLOOKUP(B363,'[1]1-BASE'!D$1:DA$65536,65,0),"")</f>
        <v>0</v>
      </c>
      <c r="BP363" s="34">
        <f>IFERROR(VLOOKUP(B363,'[1]1-BASE'!D$1:DA$65536,57,0),"")</f>
        <v>0</v>
      </c>
      <c r="BQ363" s="34">
        <f>IFERROR(VLOOKUP(B363,'[1]1-BASE'!D$1:DA$65536,60,0),"")</f>
        <v>0</v>
      </c>
      <c r="BR363" s="34">
        <f>IFERROR(VLOOKUP(B363,'[1]1-BASE'!D$1:DA$65536,62,0),"")</f>
        <v>0</v>
      </c>
      <c r="BS363" s="34">
        <f>IFERROR(VLOOKUP(B363,'[1]1-BASE'!D$1:DA$65536,64,0),"")</f>
        <v>0</v>
      </c>
      <c r="BT363" s="34">
        <f>IFERROR(VLOOKUP(B363,'[1]1-BASE'!D$1:DA$65536,66,0),"")</f>
        <v>0</v>
      </c>
      <c r="BU363" s="34">
        <f>IFERROR(VLOOKUP(B363,'[1]1-BASE'!D$1:DA$65536,67,0),"")</f>
        <v>0</v>
      </c>
      <c r="BV363" s="34">
        <f>IFERROR(VLOOKUP(B363,'[1]1-BASE'!D$1:DA$65536,68,0),"")</f>
        <v>0</v>
      </c>
      <c r="BW363" s="34">
        <f>IFERROR(VLOOKUP(B363,'[1]1-BASE'!D$1:DA$65536,69,0),"")</f>
        <v>0</v>
      </c>
      <c r="BX363" s="34">
        <f>IFERROR(VLOOKUP(B363,'[1]1-BASE'!D$1:DA$65536,70,0),"")</f>
        <v>0</v>
      </c>
      <c r="BY363" s="34">
        <f>IFERROR(VLOOKUP(B363,'[1]1-BASE'!D$1:DA$65536,71,0),"")</f>
        <v>0</v>
      </c>
      <c r="BZ363" s="34">
        <f>IFERROR(VLOOKUP(B363,'[1]1-BASE'!D$1:DA$65536,72,0),"")</f>
        <v>0</v>
      </c>
      <c r="CA363" s="34">
        <f>IFERROR(VLOOKUP(B363,'[1]1-BASE'!D$1:DA$65536,73,0),"")</f>
        <v>0</v>
      </c>
      <c r="CB363" s="34">
        <f>IFERROR(VLOOKUP(B363,'[1]1-BASE'!D$1:DA$65536,74,0),"")</f>
        <v>0</v>
      </c>
      <c r="CC363" s="34">
        <f>IFERROR(VLOOKUP(B363,'[1]1-BASE'!D$1:DA$65536,75,0),"")</f>
        <v>0</v>
      </c>
      <c r="CD363" s="34">
        <f>IFERROR(VLOOKUP(B363,'[1]1-BASE'!D$1:DA$65536,82,0),"")</f>
        <v>18</v>
      </c>
    </row>
    <row r="364" spans="1:82" s="35" customFormat="1" ht="75" customHeight="1">
      <c r="A364" s="27"/>
      <c r="B364" s="28" t="s">
        <v>467</v>
      </c>
      <c r="C364" s="29" t="str">
        <f>IFERROR(VLOOKUP(B364,'[1]1-BASE'!D$1:CB$65536,2,0),"")</f>
        <v>304T6M0</v>
      </c>
      <c r="D364" s="29" t="str">
        <f>IFERROR(VLOOKUP(B364,'[1]1-BASE'!D$1:CB$65536,3,0),"")</f>
        <v>BORGGIA</v>
      </c>
      <c r="E364" s="29" t="str">
        <f>IFERROR(VLOOKUP(B364,'[1]1-BASE'!D$1:CB$65536,4,0),"")</f>
        <v>906</v>
      </c>
      <c r="F364" s="29" t="str">
        <f>IFERROR(VLOOKUP(B364,'[1]1-BASE'!D$1:CB$65536,5,0),"")</f>
        <v>ORANGE TOMATO</v>
      </c>
      <c r="G364" s="27" t="str">
        <f>IFERROR(VLOOKUP(B364,'[1]1-BASE'!D$1:CB$65536,15,0),"")</f>
        <v>HIVER 2019</v>
      </c>
      <c r="H364" s="27" t="str">
        <f>IFERROR(VLOOKUP(B364,'[1]1-BASE'!D$1:CB$65536,17,0),"")</f>
        <v>BOY</v>
      </c>
      <c r="I364" s="30">
        <f>IFERROR(VLOOKUP(B364,'[1]1-BASE'!D$1:CB$65536,7,0),"")</f>
        <v>14</v>
      </c>
      <c r="J364" s="31">
        <f t="shared" si="12"/>
        <v>7</v>
      </c>
      <c r="K364" s="30">
        <f>IFERROR(VLOOKUP(B364,'[1]1-BASE'!D$1:CB$65536,8,0),"")</f>
        <v>0</v>
      </c>
      <c r="L364" s="31">
        <f t="shared" si="13"/>
        <v>0</v>
      </c>
      <c r="M364" s="29" t="str">
        <f>IFERROR(VLOOKUP(B364,'[1]1-BASE'!D$1:CB$65536,18,0),"")</f>
        <v>10Y-3|12Y-2|14Y-1|4Y-2|6Y-3|8Y-3</v>
      </c>
      <c r="N364" s="32" t="str">
        <f>IFERROR(VLOOKUP(B364,'[1]1-BASE'!D$1:CB$65536,19,0),"")</f>
        <v>C14K</v>
      </c>
      <c r="O364" s="32">
        <f>IFERROR(VLOOKUP(B364,'[1]1-BASE'!D$1:CB$65536,20,0),"")</f>
        <v>196</v>
      </c>
      <c r="P364" s="33">
        <f>IFERROR(VLOOKUP(B364,'[1]1-BASE'!D$1:CB$65536,21,0),"")</f>
        <v>14</v>
      </c>
      <c r="Q364" s="34">
        <f>IFERROR(VLOOKUP(B364,'[1]1-BASE'!D$1:DA$65536,22,0),"")</f>
        <v>0</v>
      </c>
      <c r="R364" s="34">
        <f>IFERROR(VLOOKUP(B364,'[1]1-BASE'!D$1:DA$65536,23,0),"")</f>
        <v>0</v>
      </c>
      <c r="S364" s="34">
        <f>IFERROR(VLOOKUP(B364,'[1]1-BASE'!D$1:DA$65536,24,0),"")</f>
        <v>0</v>
      </c>
      <c r="T364" s="34">
        <f>IFERROR(VLOOKUP(B364,'[1]1-BASE'!D$1:DA$65536,25,0),"")</f>
        <v>0</v>
      </c>
      <c r="U364" s="34">
        <f>IFERROR(VLOOKUP(B364,'[1]1-BASE'!D$1:DA$65536,26,0),"")</f>
        <v>0</v>
      </c>
      <c r="V364" s="34">
        <f>IFERROR(VLOOKUP(B364,'[1]1-BASE'!D$1:DA$65536,27,0),"")</f>
        <v>0</v>
      </c>
      <c r="W364" s="34">
        <f>IFERROR(VLOOKUP(B364,'[1]1-BASE'!D$1:DA$65536,28,0),"")</f>
        <v>0</v>
      </c>
      <c r="X364" s="34">
        <f>IFERROR(VLOOKUP(B364,'[1]1-BASE'!D$1:DA$65536,29,0),"")</f>
        <v>0</v>
      </c>
      <c r="Y364" s="34">
        <f>IFERROR(VLOOKUP(B364,'[1]1-BASE'!D$1:DA$65536,30,0),"")</f>
        <v>0</v>
      </c>
      <c r="Z364" s="34">
        <f>IFERROR(VLOOKUP(B364,'[1]1-BASE'!D$1:DA$65536,31,0),"")</f>
        <v>0</v>
      </c>
      <c r="AA364" s="34">
        <f>IFERROR(VLOOKUP(B364,'[1]1-BASE'!D$1:DA$65536,32,0),"")</f>
        <v>0</v>
      </c>
      <c r="AB364" s="34">
        <f>IFERROR(VLOOKUP(B364,'[1]1-BASE'!D$1:DA$65536,33,0),"")</f>
        <v>0</v>
      </c>
      <c r="AC364" s="34">
        <f>IFERROR(VLOOKUP(B364,'[1]1-BASE'!D$1:DA$65536,34,0),"")</f>
        <v>0</v>
      </c>
      <c r="AD364" s="34">
        <f>IFERROR(VLOOKUP(B364,'[1]1-BASE'!D$1:DA$65536,35,0),"")</f>
        <v>0</v>
      </c>
      <c r="AE364" s="34">
        <f>IFERROR(VLOOKUP(B364,'[1]1-BASE'!D$1:DA$65536,36,0),"")</f>
        <v>0</v>
      </c>
      <c r="AF364" s="34">
        <f>IFERROR(VLOOKUP(B364,'[1]1-BASE'!D$1:DA$65536,37,0),"")</f>
        <v>0</v>
      </c>
      <c r="AG364" s="34">
        <f>IFERROR(VLOOKUP(B364,'[1]1-BASE'!D$1:DA$65536,38,0),"")</f>
        <v>0</v>
      </c>
      <c r="AH364" s="34">
        <f>IFERROR(VLOOKUP(B364,'[1]1-BASE'!D$1:DA$65536,39,0),"")</f>
        <v>0</v>
      </c>
      <c r="AI364" s="34">
        <f>IFERROR(VLOOKUP(B364,'[1]1-BASE'!D$1:DA$65536,40,0),"")</f>
        <v>0</v>
      </c>
      <c r="AJ364" s="34">
        <f>IFERROR(VLOOKUP(B364,'[1]1-BASE'!D$1:DA$65536,41,0),"")</f>
        <v>0</v>
      </c>
      <c r="AK364" s="34">
        <f>IFERROR(VLOOKUP(B364,'[1]1-BASE'!D$1:DA$65536,42,0),"")</f>
        <v>0</v>
      </c>
      <c r="AL364" s="34">
        <f>IFERROR(VLOOKUP(B364,'[1]1-BASE'!D$1:DA$65536,43,0),"")</f>
        <v>0</v>
      </c>
      <c r="AM364" s="34">
        <f>IFERROR(VLOOKUP(B364,'[1]1-BASE'!D$1:DA$65536,44,0),"")</f>
        <v>0</v>
      </c>
      <c r="AN364" s="34">
        <f>IFERROR(VLOOKUP(B364,'[1]1-BASE'!D$1:DA$65536,45,0),"")</f>
        <v>0</v>
      </c>
      <c r="AO364" s="34">
        <f>IFERROR(VLOOKUP(B364,'[1]1-BASE'!D$1:DA$65536,46,0),"")</f>
        <v>0</v>
      </c>
      <c r="AP364" s="34">
        <f>IFERROR(VLOOKUP(B364,'[1]1-BASE'!D$1:DA$65536,47,0),"")</f>
        <v>0</v>
      </c>
      <c r="AQ364" s="34">
        <f>IFERROR(VLOOKUP(B364,'[1]1-BASE'!D$1:DA$65536,48,0),"")</f>
        <v>0</v>
      </c>
      <c r="AR364" s="34">
        <f>IFERROR(VLOOKUP(B364,'[1]1-BASE'!D$1:DA$65536,49,0),"")</f>
        <v>0</v>
      </c>
      <c r="AS364" s="34">
        <f>IFERROR(VLOOKUP(B364,'[1]1-BASE'!D$1:DA$65536,50,0),"")</f>
        <v>0</v>
      </c>
      <c r="AT364" s="34">
        <f>IFERROR(VLOOKUP(B364,'[1]1-BASE'!D$1:DA$65536,51,0),"")</f>
        <v>0</v>
      </c>
      <c r="AU364" s="34">
        <f>IFERROR(VLOOKUP(B364,'[1]1-BASE'!D$1:DA$65536,52,0),"")</f>
        <v>0</v>
      </c>
      <c r="AV364" s="34">
        <f>IFERROR(VLOOKUP(B364,'[1]1-BASE'!D$1:DA$65536,53,0),"")</f>
        <v>0</v>
      </c>
      <c r="AW364" s="34">
        <f>IFERROR(VLOOKUP(B364,'[1]1-BASE'!D$1:DA$65536,54,0),"")</f>
        <v>0</v>
      </c>
      <c r="AX364" s="34">
        <f>IFERROR(VLOOKUP(B364,'[1]1-BASE'!D$1:DA$65536,55,0),"")</f>
        <v>0</v>
      </c>
      <c r="AY364" s="34">
        <f>IFERROR(VLOOKUP(B364,'[1]1-BASE'!D$1:DA$65536,87,0),"")</f>
        <v>0</v>
      </c>
      <c r="AZ364" s="34">
        <f>IFERROR(VLOOKUP(B364,'[1]1-BASE'!D$1:DA$65536,86,0),"")</f>
        <v>0</v>
      </c>
      <c r="BA364" s="34">
        <f>IFERROR(VLOOKUP(B364,'[1]1-BASE'!D$1:DA$65536,76,0),"")</f>
        <v>0</v>
      </c>
      <c r="BB364" s="34">
        <f>IFERROR(VLOOKUP(B364,'[1]1-BASE'!D$1:DA$65536,77,0),"")</f>
        <v>0</v>
      </c>
      <c r="BC364" s="34">
        <f>IFERROR(VLOOKUP(B364,'[1]1-BASE'!D$1:DA$65536,78,0),"")</f>
        <v>0</v>
      </c>
      <c r="BD364" s="34">
        <f>IFERROR(VLOOKUP(B364,'[1]1-BASE'!D$1:DA$65536,79,0),"")</f>
        <v>0</v>
      </c>
      <c r="BE364" s="34">
        <f>IFERROR(VLOOKUP(B364,'[1]1-BASE'!D$1:DA$65536,80,0),"")</f>
        <v>0</v>
      </c>
      <c r="BF364" s="34">
        <f>IFERROR(VLOOKUP(B364,'[1]1-BASE'!D$1:DA$65536,83,0),"")</f>
        <v>0</v>
      </c>
      <c r="BG364" s="34">
        <f>IFERROR(VLOOKUP(B364,'[1]1-BASE'!D$1:DA$65536,84,0),"")</f>
        <v>0</v>
      </c>
      <c r="BH364" s="34">
        <f>IFERROR(VLOOKUP(B364,'[1]1-BASE'!D$1:DA$65536,81,0),"")</f>
        <v>0</v>
      </c>
      <c r="BI364" s="34">
        <f>IFERROR(VLOOKUP(B364,'[1]1-BASE'!D$1:DA$65536,85,0),"")</f>
        <v>0</v>
      </c>
      <c r="BJ364" s="34">
        <f>IFERROR(VLOOKUP(B364,'[1]1-BASE'!D$1:DA$65536,56,0),"")</f>
        <v>0</v>
      </c>
      <c r="BK364" s="34">
        <f>IFERROR(VLOOKUP(B364,'[1]1-BASE'!D$1:DA$65536,58,0),"")</f>
        <v>0</v>
      </c>
      <c r="BL364" s="34">
        <f>IFERROR(VLOOKUP(B364,'[1]1-BASE'!D$1:DA$65536,59,0),"")</f>
        <v>0</v>
      </c>
      <c r="BM364" s="34">
        <f>IFERROR(VLOOKUP(B364,'[1]1-BASE'!D$1:DA$65536,61,0),"")</f>
        <v>0</v>
      </c>
      <c r="BN364" s="34">
        <f>IFERROR(VLOOKUP(B364,'[1]1-BASE'!D$1:DA$65536,63,0),"")</f>
        <v>0</v>
      </c>
      <c r="BO364" s="34">
        <f>IFERROR(VLOOKUP(B364,'[1]1-BASE'!D$1:DA$65536,65,0),"")</f>
        <v>0</v>
      </c>
      <c r="BP364" s="34">
        <f>IFERROR(VLOOKUP(B364,'[1]1-BASE'!D$1:DA$65536,57,0),"")</f>
        <v>0</v>
      </c>
      <c r="BQ364" s="34">
        <f>IFERROR(VLOOKUP(B364,'[1]1-BASE'!D$1:DA$65536,60,0),"")</f>
        <v>0</v>
      </c>
      <c r="BR364" s="34">
        <f>IFERROR(VLOOKUP(B364,'[1]1-BASE'!D$1:DA$65536,62,0),"")</f>
        <v>0</v>
      </c>
      <c r="BS364" s="34">
        <f>IFERROR(VLOOKUP(B364,'[1]1-BASE'!D$1:DA$65536,64,0),"")</f>
        <v>0</v>
      </c>
      <c r="BT364" s="34">
        <f>IFERROR(VLOOKUP(B364,'[1]1-BASE'!D$1:DA$65536,66,0),"")</f>
        <v>0</v>
      </c>
      <c r="BU364" s="34">
        <f>IFERROR(VLOOKUP(B364,'[1]1-BASE'!D$1:DA$65536,67,0),"")</f>
        <v>0</v>
      </c>
      <c r="BV364" s="34">
        <f>IFERROR(VLOOKUP(B364,'[1]1-BASE'!D$1:DA$65536,68,0),"")</f>
        <v>0</v>
      </c>
      <c r="BW364" s="34">
        <f>IFERROR(VLOOKUP(B364,'[1]1-BASE'!D$1:DA$65536,69,0),"")</f>
        <v>0</v>
      </c>
      <c r="BX364" s="34">
        <f>IFERROR(VLOOKUP(B364,'[1]1-BASE'!D$1:DA$65536,70,0),"")</f>
        <v>0</v>
      </c>
      <c r="BY364" s="34">
        <f>IFERROR(VLOOKUP(B364,'[1]1-BASE'!D$1:DA$65536,71,0),"")</f>
        <v>0</v>
      </c>
      <c r="BZ364" s="34">
        <f>IFERROR(VLOOKUP(B364,'[1]1-BASE'!D$1:DA$65536,72,0),"")</f>
        <v>0</v>
      </c>
      <c r="CA364" s="34">
        <f>IFERROR(VLOOKUP(B364,'[1]1-BASE'!D$1:DA$65536,73,0),"")</f>
        <v>0</v>
      </c>
      <c r="CB364" s="34">
        <f>IFERROR(VLOOKUP(B364,'[1]1-BASE'!D$1:DA$65536,74,0),"")</f>
        <v>0</v>
      </c>
      <c r="CC364" s="34">
        <f>IFERROR(VLOOKUP(B364,'[1]1-BASE'!D$1:DA$65536,75,0),"")</f>
        <v>0</v>
      </c>
      <c r="CD364" s="34">
        <f>IFERROR(VLOOKUP(B364,'[1]1-BASE'!D$1:DA$65536,82,0),"")</f>
        <v>14</v>
      </c>
    </row>
    <row r="365" spans="1:82" s="35" customFormat="1" ht="75" customHeight="1">
      <c r="A365" s="27"/>
      <c r="B365" s="28" t="s">
        <v>468</v>
      </c>
      <c r="C365" s="29" t="str">
        <f>IFERROR(VLOOKUP(B365,'[1]1-BASE'!D$1:CB$65536,2,0),"")</f>
        <v>304T6M0</v>
      </c>
      <c r="D365" s="29" t="str">
        <f>IFERROR(VLOOKUP(B365,'[1]1-BASE'!D$1:CB$65536,3,0),"")</f>
        <v>BORGGIA</v>
      </c>
      <c r="E365" s="29" t="str">
        <f>IFERROR(VLOOKUP(B365,'[1]1-BASE'!D$1:CB$65536,4,0),"")</f>
        <v>906</v>
      </c>
      <c r="F365" s="29" t="str">
        <f>IFERROR(VLOOKUP(B365,'[1]1-BASE'!D$1:CB$65536,5,0),"")</f>
        <v>ORANGE TOMATO</v>
      </c>
      <c r="G365" s="27" t="str">
        <f>IFERROR(VLOOKUP(B365,'[1]1-BASE'!D$1:CB$65536,15,0),"")</f>
        <v>HIVER 2019</v>
      </c>
      <c r="H365" s="27" t="str">
        <f>IFERROR(VLOOKUP(B365,'[1]1-BASE'!D$1:CB$65536,17,0),"")</f>
        <v>BOY</v>
      </c>
      <c r="I365" s="30">
        <f>IFERROR(VLOOKUP(B365,'[1]1-BASE'!D$1:CB$65536,7,0),"")</f>
        <v>0</v>
      </c>
      <c r="J365" s="31">
        <f t="shared" si="12"/>
        <v>0</v>
      </c>
      <c r="K365" s="30">
        <f>IFERROR(VLOOKUP(B365,'[1]1-BASE'!D$1:CB$65536,8,0),"")</f>
        <v>14</v>
      </c>
      <c r="L365" s="31">
        <f t="shared" si="13"/>
        <v>7</v>
      </c>
      <c r="M365" s="29" t="str">
        <f>IFERROR(VLOOKUP(B365,'[1]1-BASE'!D$1:CB$65536,18,0),"")</f>
        <v>(vide)</v>
      </c>
      <c r="N365" s="32" t="str">
        <f>IFERROR(VLOOKUP(B365,'[1]1-BASE'!D$1:CB$65536,19,0),"")</f>
        <v>PCS</v>
      </c>
      <c r="O365" s="32">
        <f>IFERROR(VLOOKUP(B365,'[1]1-BASE'!D$1:CB$65536,20,0),"")</f>
        <v>5</v>
      </c>
      <c r="P365" s="33">
        <f>IFERROR(VLOOKUP(B365,'[1]1-BASE'!D$1:CB$65536,21,0),"")</f>
        <v>5</v>
      </c>
      <c r="Q365" s="34">
        <f>IFERROR(VLOOKUP(B365,'[1]1-BASE'!D$1:DA$65536,22,0),"")</f>
        <v>0</v>
      </c>
      <c r="R365" s="34">
        <f>IFERROR(VLOOKUP(B365,'[1]1-BASE'!D$1:DA$65536,23,0),"")</f>
        <v>0</v>
      </c>
      <c r="S365" s="34">
        <f>IFERROR(VLOOKUP(B365,'[1]1-BASE'!D$1:DA$65536,24,0),"")</f>
        <v>0</v>
      </c>
      <c r="T365" s="34">
        <f>IFERROR(VLOOKUP(B365,'[1]1-BASE'!D$1:DA$65536,25,0),"")</f>
        <v>0</v>
      </c>
      <c r="U365" s="34">
        <f>IFERROR(VLOOKUP(B365,'[1]1-BASE'!D$1:DA$65536,26,0),"")</f>
        <v>0</v>
      </c>
      <c r="V365" s="34">
        <f>IFERROR(VLOOKUP(B365,'[1]1-BASE'!D$1:DA$65536,27,0),"")</f>
        <v>0</v>
      </c>
      <c r="W365" s="34">
        <f>IFERROR(VLOOKUP(B365,'[1]1-BASE'!D$1:DA$65536,28,0),"")</f>
        <v>0</v>
      </c>
      <c r="X365" s="34">
        <f>IFERROR(VLOOKUP(B365,'[1]1-BASE'!D$1:DA$65536,29,0),"")</f>
        <v>0</v>
      </c>
      <c r="Y365" s="34">
        <f>IFERROR(VLOOKUP(B365,'[1]1-BASE'!D$1:DA$65536,30,0),"")</f>
        <v>0</v>
      </c>
      <c r="Z365" s="34">
        <f>IFERROR(VLOOKUP(B365,'[1]1-BASE'!D$1:DA$65536,31,0),"")</f>
        <v>0</v>
      </c>
      <c r="AA365" s="34">
        <f>IFERROR(VLOOKUP(B365,'[1]1-BASE'!D$1:DA$65536,32,0),"")</f>
        <v>0</v>
      </c>
      <c r="AB365" s="34">
        <f>IFERROR(VLOOKUP(B365,'[1]1-BASE'!D$1:DA$65536,33,0),"")</f>
        <v>0</v>
      </c>
      <c r="AC365" s="34">
        <f>IFERROR(VLOOKUP(B365,'[1]1-BASE'!D$1:DA$65536,34,0),"")</f>
        <v>0</v>
      </c>
      <c r="AD365" s="34">
        <f>IFERROR(VLOOKUP(B365,'[1]1-BASE'!D$1:DA$65536,35,0),"")</f>
        <v>0</v>
      </c>
      <c r="AE365" s="34">
        <f>IFERROR(VLOOKUP(B365,'[1]1-BASE'!D$1:DA$65536,36,0),"")</f>
        <v>0</v>
      </c>
      <c r="AF365" s="34">
        <f>IFERROR(VLOOKUP(B365,'[1]1-BASE'!D$1:DA$65536,37,0),"")</f>
        <v>0</v>
      </c>
      <c r="AG365" s="34">
        <f>IFERROR(VLOOKUP(B365,'[1]1-BASE'!D$1:DA$65536,38,0),"")</f>
        <v>0</v>
      </c>
      <c r="AH365" s="34">
        <f>IFERROR(VLOOKUP(B365,'[1]1-BASE'!D$1:DA$65536,39,0),"")</f>
        <v>0</v>
      </c>
      <c r="AI365" s="34">
        <f>IFERROR(VLOOKUP(B365,'[1]1-BASE'!D$1:DA$65536,40,0),"")</f>
        <v>0</v>
      </c>
      <c r="AJ365" s="34">
        <f>IFERROR(VLOOKUP(B365,'[1]1-BASE'!D$1:DA$65536,41,0),"")</f>
        <v>0</v>
      </c>
      <c r="AK365" s="34">
        <f>IFERROR(VLOOKUP(B365,'[1]1-BASE'!D$1:DA$65536,42,0),"")</f>
        <v>0</v>
      </c>
      <c r="AL365" s="34">
        <f>IFERROR(VLOOKUP(B365,'[1]1-BASE'!D$1:DA$65536,43,0),"")</f>
        <v>0</v>
      </c>
      <c r="AM365" s="34">
        <f>IFERROR(VLOOKUP(B365,'[1]1-BASE'!D$1:DA$65536,44,0),"")</f>
        <v>0</v>
      </c>
      <c r="AN365" s="34">
        <f>IFERROR(VLOOKUP(B365,'[1]1-BASE'!D$1:DA$65536,45,0),"")</f>
        <v>0</v>
      </c>
      <c r="AO365" s="34">
        <f>IFERROR(VLOOKUP(B365,'[1]1-BASE'!D$1:DA$65536,46,0),"")</f>
        <v>0</v>
      </c>
      <c r="AP365" s="34">
        <f>IFERROR(VLOOKUP(B365,'[1]1-BASE'!D$1:DA$65536,47,0),"")</f>
        <v>0</v>
      </c>
      <c r="AQ365" s="34">
        <f>IFERROR(VLOOKUP(B365,'[1]1-BASE'!D$1:DA$65536,48,0),"")</f>
        <v>0</v>
      </c>
      <c r="AR365" s="34">
        <f>IFERROR(VLOOKUP(B365,'[1]1-BASE'!D$1:DA$65536,49,0),"")</f>
        <v>0</v>
      </c>
      <c r="AS365" s="34">
        <f>IFERROR(VLOOKUP(B365,'[1]1-BASE'!D$1:DA$65536,50,0),"")</f>
        <v>0</v>
      </c>
      <c r="AT365" s="34">
        <f>IFERROR(VLOOKUP(B365,'[1]1-BASE'!D$1:DA$65536,51,0),"")</f>
        <v>0</v>
      </c>
      <c r="AU365" s="34">
        <f>IFERROR(VLOOKUP(B365,'[1]1-BASE'!D$1:DA$65536,52,0),"")</f>
        <v>0</v>
      </c>
      <c r="AV365" s="34">
        <f>IFERROR(VLOOKUP(B365,'[1]1-BASE'!D$1:DA$65536,53,0),"")</f>
        <v>0</v>
      </c>
      <c r="AW365" s="34">
        <f>IFERROR(VLOOKUP(B365,'[1]1-BASE'!D$1:DA$65536,54,0),"")</f>
        <v>0</v>
      </c>
      <c r="AX365" s="34">
        <f>IFERROR(VLOOKUP(B365,'[1]1-BASE'!D$1:DA$65536,55,0),"")</f>
        <v>0</v>
      </c>
      <c r="AY365" s="34">
        <f>IFERROR(VLOOKUP(B365,'[1]1-BASE'!D$1:DA$65536,87,0),"")</f>
        <v>0</v>
      </c>
      <c r="AZ365" s="34">
        <f>IFERROR(VLOOKUP(B365,'[1]1-BASE'!D$1:DA$65536,86,0),"")</f>
        <v>0</v>
      </c>
      <c r="BA365" s="34">
        <f>IFERROR(VLOOKUP(B365,'[1]1-BASE'!D$1:DA$65536,76,0),"")</f>
        <v>0</v>
      </c>
      <c r="BB365" s="34">
        <f>IFERROR(VLOOKUP(B365,'[1]1-BASE'!D$1:DA$65536,77,0),"")</f>
        <v>0</v>
      </c>
      <c r="BC365" s="34">
        <f>IFERROR(VLOOKUP(B365,'[1]1-BASE'!D$1:DA$65536,78,0),"")</f>
        <v>0</v>
      </c>
      <c r="BD365" s="34">
        <f>IFERROR(VLOOKUP(B365,'[1]1-BASE'!D$1:DA$65536,79,0),"")</f>
        <v>0</v>
      </c>
      <c r="BE365" s="34">
        <f>IFERROR(VLOOKUP(B365,'[1]1-BASE'!D$1:DA$65536,80,0),"")</f>
        <v>0</v>
      </c>
      <c r="BF365" s="34">
        <f>IFERROR(VLOOKUP(B365,'[1]1-BASE'!D$1:DA$65536,83,0),"")</f>
        <v>0</v>
      </c>
      <c r="BG365" s="34">
        <f>IFERROR(VLOOKUP(B365,'[1]1-BASE'!D$1:DA$65536,84,0),"")</f>
        <v>0</v>
      </c>
      <c r="BH365" s="34">
        <f>IFERROR(VLOOKUP(B365,'[1]1-BASE'!D$1:DA$65536,81,0),"")</f>
        <v>0</v>
      </c>
      <c r="BI365" s="34">
        <f>IFERROR(VLOOKUP(B365,'[1]1-BASE'!D$1:DA$65536,85,0),"")</f>
        <v>0</v>
      </c>
      <c r="BJ365" s="34">
        <f>IFERROR(VLOOKUP(B365,'[1]1-BASE'!D$1:DA$65536,56,0),"")</f>
        <v>0</v>
      </c>
      <c r="BK365" s="34">
        <f>IFERROR(VLOOKUP(B365,'[1]1-BASE'!D$1:DA$65536,58,0),"")</f>
        <v>0</v>
      </c>
      <c r="BL365" s="34">
        <f>IFERROR(VLOOKUP(B365,'[1]1-BASE'!D$1:DA$65536,59,0),"")</f>
        <v>2</v>
      </c>
      <c r="BM365" s="34">
        <f>IFERROR(VLOOKUP(B365,'[1]1-BASE'!D$1:DA$65536,61,0),"")</f>
        <v>1</v>
      </c>
      <c r="BN365" s="34">
        <f>IFERROR(VLOOKUP(B365,'[1]1-BASE'!D$1:DA$65536,63,0),"")</f>
        <v>1</v>
      </c>
      <c r="BO365" s="34">
        <f>IFERROR(VLOOKUP(B365,'[1]1-BASE'!D$1:DA$65536,65,0),"")</f>
        <v>1</v>
      </c>
      <c r="BP365" s="34">
        <f>IFERROR(VLOOKUP(B365,'[1]1-BASE'!D$1:DA$65536,57,0),"")</f>
        <v>0</v>
      </c>
      <c r="BQ365" s="34">
        <f>IFERROR(VLOOKUP(B365,'[1]1-BASE'!D$1:DA$65536,60,0),"")</f>
        <v>0</v>
      </c>
      <c r="BR365" s="34">
        <f>IFERROR(VLOOKUP(B365,'[1]1-BASE'!D$1:DA$65536,62,0),"")</f>
        <v>0</v>
      </c>
      <c r="BS365" s="34">
        <f>IFERROR(VLOOKUP(B365,'[1]1-BASE'!D$1:DA$65536,64,0),"")</f>
        <v>0</v>
      </c>
      <c r="BT365" s="34">
        <f>IFERROR(VLOOKUP(B365,'[1]1-BASE'!D$1:DA$65536,66,0),"")</f>
        <v>0</v>
      </c>
      <c r="BU365" s="34">
        <f>IFERROR(VLOOKUP(B365,'[1]1-BASE'!D$1:DA$65536,67,0),"")</f>
        <v>0</v>
      </c>
      <c r="BV365" s="34">
        <f>IFERROR(VLOOKUP(B365,'[1]1-BASE'!D$1:DA$65536,68,0),"")</f>
        <v>0</v>
      </c>
      <c r="BW365" s="34">
        <f>IFERROR(VLOOKUP(B365,'[1]1-BASE'!D$1:DA$65536,69,0),"")</f>
        <v>0</v>
      </c>
      <c r="BX365" s="34">
        <f>IFERROR(VLOOKUP(B365,'[1]1-BASE'!D$1:DA$65536,70,0),"")</f>
        <v>0</v>
      </c>
      <c r="BY365" s="34">
        <f>IFERROR(VLOOKUP(B365,'[1]1-BASE'!D$1:DA$65536,71,0),"")</f>
        <v>0</v>
      </c>
      <c r="BZ365" s="34">
        <f>IFERROR(VLOOKUP(B365,'[1]1-BASE'!D$1:DA$65536,72,0),"")</f>
        <v>0</v>
      </c>
      <c r="CA365" s="34">
        <f>IFERROR(VLOOKUP(B365,'[1]1-BASE'!D$1:DA$65536,73,0),"")</f>
        <v>0</v>
      </c>
      <c r="CB365" s="34">
        <f>IFERROR(VLOOKUP(B365,'[1]1-BASE'!D$1:DA$65536,74,0),"")</f>
        <v>0</v>
      </c>
      <c r="CC365" s="34">
        <f>IFERROR(VLOOKUP(B365,'[1]1-BASE'!D$1:DA$65536,75,0),"")</f>
        <v>0</v>
      </c>
      <c r="CD365" s="34">
        <f>IFERROR(VLOOKUP(B365,'[1]1-BASE'!D$1:DA$65536,82,0),"")</f>
        <v>0</v>
      </c>
    </row>
    <row r="366" spans="1:82" s="35" customFormat="1" ht="75" customHeight="1">
      <c r="A366" s="27"/>
      <c r="B366" s="28" t="s">
        <v>469</v>
      </c>
      <c r="C366" s="29" t="str">
        <f>IFERROR(VLOOKUP(B366,'[1]1-BASE'!D$1:CB$65536,2,0),"")</f>
        <v>304T6P0</v>
      </c>
      <c r="D366" s="29" t="str">
        <f>IFERROR(VLOOKUP(B366,'[1]1-BASE'!D$1:CB$65536,3,0),"")</f>
        <v>BARETO</v>
      </c>
      <c r="E366" s="29" t="str">
        <f>IFERROR(VLOOKUP(B366,'[1]1-BASE'!D$1:CB$65536,4,0),"")</f>
        <v>914</v>
      </c>
      <c r="F366" s="29" t="str">
        <f>IFERROR(VLOOKUP(B366,'[1]1-BASE'!D$1:CB$65536,5,0),"")</f>
        <v>BLUE NAVY/GREEN</v>
      </c>
      <c r="G366" s="27" t="str">
        <f>IFERROR(VLOOKUP(B366,'[1]1-BASE'!D$1:CB$65536,15,0),"")</f>
        <v>HIVER 2019</v>
      </c>
      <c r="H366" s="27" t="str">
        <f>IFERROR(VLOOKUP(B366,'[1]1-BASE'!D$1:CB$65536,17,0),"")</f>
        <v>BOY</v>
      </c>
      <c r="I366" s="30">
        <f>IFERROR(VLOOKUP(B366,'[1]1-BASE'!D$1:CB$65536,7,0),"")</f>
        <v>40</v>
      </c>
      <c r="J366" s="31">
        <f t="shared" si="12"/>
        <v>20</v>
      </c>
      <c r="K366" s="30">
        <f>IFERROR(VLOOKUP(B366,'[1]1-BASE'!D$1:CB$65536,8,0),"")</f>
        <v>0</v>
      </c>
      <c r="L366" s="31">
        <f t="shared" si="13"/>
        <v>0</v>
      </c>
      <c r="M366" s="29" t="str">
        <f>IFERROR(VLOOKUP(B366,'[1]1-BASE'!D$1:CB$65536,18,0),"")</f>
        <v>10Y-2|12Y-1|14Y-1|4Y-1|6Y-1|8Y-2</v>
      </c>
      <c r="N366" s="32" t="str">
        <f>IFERROR(VLOOKUP(B366,'[1]1-BASE'!D$1:CB$65536,19,0),"")</f>
        <v>C8K</v>
      </c>
      <c r="O366" s="32">
        <f>IFERROR(VLOOKUP(B366,'[1]1-BASE'!D$1:CB$65536,20,0),"")</f>
        <v>80</v>
      </c>
      <c r="P366" s="33">
        <f>IFERROR(VLOOKUP(B366,'[1]1-BASE'!D$1:CB$65536,21,0),"")</f>
        <v>10</v>
      </c>
      <c r="Q366" s="34">
        <f>IFERROR(VLOOKUP(B366,'[1]1-BASE'!D$1:DA$65536,22,0),"")</f>
        <v>0</v>
      </c>
      <c r="R366" s="34">
        <f>IFERROR(VLOOKUP(B366,'[1]1-BASE'!D$1:DA$65536,23,0),"")</f>
        <v>0</v>
      </c>
      <c r="S366" s="34">
        <f>IFERROR(VLOOKUP(B366,'[1]1-BASE'!D$1:DA$65536,24,0),"")</f>
        <v>0</v>
      </c>
      <c r="T366" s="34">
        <f>IFERROR(VLOOKUP(B366,'[1]1-BASE'!D$1:DA$65536,25,0),"")</f>
        <v>0</v>
      </c>
      <c r="U366" s="34">
        <f>IFERROR(VLOOKUP(B366,'[1]1-BASE'!D$1:DA$65536,26,0),"")</f>
        <v>0</v>
      </c>
      <c r="V366" s="34">
        <f>IFERROR(VLOOKUP(B366,'[1]1-BASE'!D$1:DA$65536,27,0),"")</f>
        <v>0</v>
      </c>
      <c r="W366" s="34">
        <f>IFERROR(VLOOKUP(B366,'[1]1-BASE'!D$1:DA$65536,28,0),"")</f>
        <v>0</v>
      </c>
      <c r="X366" s="34">
        <f>IFERROR(VLOOKUP(B366,'[1]1-BASE'!D$1:DA$65536,29,0),"")</f>
        <v>0</v>
      </c>
      <c r="Y366" s="34">
        <f>IFERROR(VLOOKUP(B366,'[1]1-BASE'!D$1:DA$65536,30,0),"")</f>
        <v>0</v>
      </c>
      <c r="Z366" s="34">
        <f>IFERROR(VLOOKUP(B366,'[1]1-BASE'!D$1:DA$65536,31,0),"")</f>
        <v>0</v>
      </c>
      <c r="AA366" s="34">
        <f>IFERROR(VLOOKUP(B366,'[1]1-BASE'!D$1:DA$65536,32,0),"")</f>
        <v>0</v>
      </c>
      <c r="AB366" s="34">
        <f>IFERROR(VLOOKUP(B366,'[1]1-BASE'!D$1:DA$65536,33,0),"")</f>
        <v>0</v>
      </c>
      <c r="AC366" s="34">
        <f>IFERROR(VLOOKUP(B366,'[1]1-BASE'!D$1:DA$65536,34,0),"")</f>
        <v>0</v>
      </c>
      <c r="AD366" s="34">
        <f>IFERROR(VLOOKUP(B366,'[1]1-BASE'!D$1:DA$65536,35,0),"")</f>
        <v>0</v>
      </c>
      <c r="AE366" s="34">
        <f>IFERROR(VLOOKUP(B366,'[1]1-BASE'!D$1:DA$65536,36,0),"")</f>
        <v>0</v>
      </c>
      <c r="AF366" s="34">
        <f>IFERROR(VLOOKUP(B366,'[1]1-BASE'!D$1:DA$65536,37,0),"")</f>
        <v>0</v>
      </c>
      <c r="AG366" s="34">
        <f>IFERROR(VLOOKUP(B366,'[1]1-BASE'!D$1:DA$65536,38,0),"")</f>
        <v>0</v>
      </c>
      <c r="AH366" s="34">
        <f>IFERROR(VLOOKUP(B366,'[1]1-BASE'!D$1:DA$65536,39,0),"")</f>
        <v>0</v>
      </c>
      <c r="AI366" s="34">
        <f>IFERROR(VLOOKUP(B366,'[1]1-BASE'!D$1:DA$65536,40,0),"")</f>
        <v>0</v>
      </c>
      <c r="AJ366" s="34">
        <f>IFERROR(VLOOKUP(B366,'[1]1-BASE'!D$1:DA$65536,41,0),"")</f>
        <v>0</v>
      </c>
      <c r="AK366" s="34">
        <f>IFERROR(VLOOKUP(B366,'[1]1-BASE'!D$1:DA$65536,42,0),"")</f>
        <v>0</v>
      </c>
      <c r="AL366" s="34">
        <f>IFERROR(VLOOKUP(B366,'[1]1-BASE'!D$1:DA$65536,43,0),"")</f>
        <v>0</v>
      </c>
      <c r="AM366" s="34">
        <f>IFERROR(VLOOKUP(B366,'[1]1-BASE'!D$1:DA$65536,44,0),"")</f>
        <v>0</v>
      </c>
      <c r="AN366" s="34">
        <f>IFERROR(VLOOKUP(B366,'[1]1-BASE'!D$1:DA$65536,45,0),"")</f>
        <v>0</v>
      </c>
      <c r="AO366" s="34">
        <f>IFERROR(VLOOKUP(B366,'[1]1-BASE'!D$1:DA$65536,46,0),"")</f>
        <v>0</v>
      </c>
      <c r="AP366" s="34">
        <f>IFERROR(VLOOKUP(B366,'[1]1-BASE'!D$1:DA$65536,47,0),"")</f>
        <v>0</v>
      </c>
      <c r="AQ366" s="34">
        <f>IFERROR(VLOOKUP(B366,'[1]1-BASE'!D$1:DA$65536,48,0),"")</f>
        <v>0</v>
      </c>
      <c r="AR366" s="34">
        <f>IFERROR(VLOOKUP(B366,'[1]1-BASE'!D$1:DA$65536,49,0),"")</f>
        <v>0</v>
      </c>
      <c r="AS366" s="34">
        <f>IFERROR(VLOOKUP(B366,'[1]1-BASE'!D$1:DA$65536,50,0),"")</f>
        <v>0</v>
      </c>
      <c r="AT366" s="34">
        <f>IFERROR(VLOOKUP(B366,'[1]1-BASE'!D$1:DA$65536,51,0),"")</f>
        <v>0</v>
      </c>
      <c r="AU366" s="34">
        <f>IFERROR(VLOOKUP(B366,'[1]1-BASE'!D$1:DA$65536,52,0),"")</f>
        <v>0</v>
      </c>
      <c r="AV366" s="34">
        <f>IFERROR(VLOOKUP(B366,'[1]1-BASE'!D$1:DA$65536,53,0),"")</f>
        <v>0</v>
      </c>
      <c r="AW366" s="34">
        <f>IFERROR(VLOOKUP(B366,'[1]1-BASE'!D$1:DA$65536,54,0),"")</f>
        <v>0</v>
      </c>
      <c r="AX366" s="34">
        <f>IFERROR(VLOOKUP(B366,'[1]1-BASE'!D$1:DA$65536,55,0),"")</f>
        <v>0</v>
      </c>
      <c r="AY366" s="34">
        <f>IFERROR(VLOOKUP(B366,'[1]1-BASE'!D$1:DA$65536,87,0),"")</f>
        <v>0</v>
      </c>
      <c r="AZ366" s="34">
        <f>IFERROR(VLOOKUP(B366,'[1]1-BASE'!D$1:DA$65536,86,0),"")</f>
        <v>0</v>
      </c>
      <c r="BA366" s="34">
        <f>IFERROR(VLOOKUP(B366,'[1]1-BASE'!D$1:DA$65536,76,0),"")</f>
        <v>0</v>
      </c>
      <c r="BB366" s="34">
        <f>IFERROR(VLOOKUP(B366,'[1]1-BASE'!D$1:DA$65536,77,0),"")</f>
        <v>0</v>
      </c>
      <c r="BC366" s="34">
        <f>IFERROR(VLOOKUP(B366,'[1]1-BASE'!D$1:DA$65536,78,0),"")</f>
        <v>0</v>
      </c>
      <c r="BD366" s="34">
        <f>IFERROR(VLOOKUP(B366,'[1]1-BASE'!D$1:DA$65536,79,0),"")</f>
        <v>0</v>
      </c>
      <c r="BE366" s="34">
        <f>IFERROR(VLOOKUP(B366,'[1]1-BASE'!D$1:DA$65536,80,0),"")</f>
        <v>0</v>
      </c>
      <c r="BF366" s="34">
        <f>IFERROR(VLOOKUP(B366,'[1]1-BASE'!D$1:DA$65536,83,0),"")</f>
        <v>0</v>
      </c>
      <c r="BG366" s="34">
        <f>IFERROR(VLOOKUP(B366,'[1]1-BASE'!D$1:DA$65536,84,0),"")</f>
        <v>0</v>
      </c>
      <c r="BH366" s="34">
        <f>IFERROR(VLOOKUP(B366,'[1]1-BASE'!D$1:DA$65536,81,0),"")</f>
        <v>0</v>
      </c>
      <c r="BI366" s="34">
        <f>IFERROR(VLOOKUP(B366,'[1]1-BASE'!D$1:DA$65536,85,0),"")</f>
        <v>0</v>
      </c>
      <c r="BJ366" s="34">
        <f>IFERROR(VLOOKUP(B366,'[1]1-BASE'!D$1:DA$65536,56,0),"")</f>
        <v>0</v>
      </c>
      <c r="BK366" s="34">
        <f>IFERROR(VLOOKUP(B366,'[1]1-BASE'!D$1:DA$65536,58,0),"")</f>
        <v>0</v>
      </c>
      <c r="BL366" s="34">
        <f>IFERROR(VLOOKUP(B366,'[1]1-BASE'!D$1:DA$65536,59,0),"")</f>
        <v>0</v>
      </c>
      <c r="BM366" s="34">
        <f>IFERROR(VLOOKUP(B366,'[1]1-BASE'!D$1:DA$65536,61,0),"")</f>
        <v>0</v>
      </c>
      <c r="BN366" s="34">
        <f>IFERROR(VLOOKUP(B366,'[1]1-BASE'!D$1:DA$65536,63,0),"")</f>
        <v>0</v>
      </c>
      <c r="BO366" s="34">
        <f>IFERROR(VLOOKUP(B366,'[1]1-BASE'!D$1:DA$65536,65,0),"")</f>
        <v>0</v>
      </c>
      <c r="BP366" s="34">
        <f>IFERROR(VLOOKUP(B366,'[1]1-BASE'!D$1:DA$65536,57,0),"")</f>
        <v>0</v>
      </c>
      <c r="BQ366" s="34">
        <f>IFERROR(VLOOKUP(B366,'[1]1-BASE'!D$1:DA$65536,60,0),"")</f>
        <v>0</v>
      </c>
      <c r="BR366" s="34">
        <f>IFERROR(VLOOKUP(B366,'[1]1-BASE'!D$1:DA$65536,62,0),"")</f>
        <v>0</v>
      </c>
      <c r="BS366" s="34">
        <f>IFERROR(VLOOKUP(B366,'[1]1-BASE'!D$1:DA$65536,64,0),"")</f>
        <v>0</v>
      </c>
      <c r="BT366" s="34">
        <f>IFERROR(VLOOKUP(B366,'[1]1-BASE'!D$1:DA$65536,66,0),"")</f>
        <v>0</v>
      </c>
      <c r="BU366" s="34">
        <f>IFERROR(VLOOKUP(B366,'[1]1-BASE'!D$1:DA$65536,67,0),"")</f>
        <v>0</v>
      </c>
      <c r="BV366" s="34">
        <f>IFERROR(VLOOKUP(B366,'[1]1-BASE'!D$1:DA$65536,68,0),"")</f>
        <v>0</v>
      </c>
      <c r="BW366" s="34">
        <f>IFERROR(VLOOKUP(B366,'[1]1-BASE'!D$1:DA$65536,69,0),"")</f>
        <v>0</v>
      </c>
      <c r="BX366" s="34">
        <f>IFERROR(VLOOKUP(B366,'[1]1-BASE'!D$1:DA$65536,70,0),"")</f>
        <v>0</v>
      </c>
      <c r="BY366" s="34">
        <f>IFERROR(VLOOKUP(B366,'[1]1-BASE'!D$1:DA$65536,71,0),"")</f>
        <v>0</v>
      </c>
      <c r="BZ366" s="34">
        <f>IFERROR(VLOOKUP(B366,'[1]1-BASE'!D$1:DA$65536,72,0),"")</f>
        <v>0</v>
      </c>
      <c r="CA366" s="34">
        <f>IFERROR(VLOOKUP(B366,'[1]1-BASE'!D$1:DA$65536,73,0),"")</f>
        <v>0</v>
      </c>
      <c r="CB366" s="34">
        <f>IFERROR(VLOOKUP(B366,'[1]1-BASE'!D$1:DA$65536,74,0),"")</f>
        <v>0</v>
      </c>
      <c r="CC366" s="34">
        <f>IFERROR(VLOOKUP(B366,'[1]1-BASE'!D$1:DA$65536,75,0),"")</f>
        <v>0</v>
      </c>
      <c r="CD366" s="34">
        <f>IFERROR(VLOOKUP(B366,'[1]1-BASE'!D$1:DA$65536,82,0),"")</f>
        <v>10</v>
      </c>
    </row>
    <row r="367" spans="1:82" s="35" customFormat="1" ht="75" customHeight="1">
      <c r="A367" s="27"/>
      <c r="B367" s="28" t="s">
        <v>470</v>
      </c>
      <c r="C367" s="29" t="str">
        <f>IFERROR(VLOOKUP(B367,'[1]1-BASE'!D$1:CB$65536,2,0),"")</f>
        <v>304T6P0</v>
      </c>
      <c r="D367" s="29" t="str">
        <f>IFERROR(VLOOKUP(B367,'[1]1-BASE'!D$1:CB$65536,3,0),"")</f>
        <v>BARETO</v>
      </c>
      <c r="E367" s="29" t="str">
        <f>IFERROR(VLOOKUP(B367,'[1]1-BASE'!D$1:CB$65536,4,0),"")</f>
        <v>914</v>
      </c>
      <c r="F367" s="29" t="str">
        <f>IFERROR(VLOOKUP(B367,'[1]1-BASE'!D$1:CB$65536,5,0),"")</f>
        <v>BLUE NAVY/GREEN</v>
      </c>
      <c r="G367" s="27" t="str">
        <f>IFERROR(VLOOKUP(B367,'[1]1-BASE'!D$1:CB$65536,15,0),"")</f>
        <v>HIVER 2019</v>
      </c>
      <c r="H367" s="27" t="str">
        <f>IFERROR(VLOOKUP(B367,'[1]1-BASE'!D$1:CB$65536,17,0),"")</f>
        <v>BOY</v>
      </c>
      <c r="I367" s="30">
        <f>IFERROR(VLOOKUP(B367,'[1]1-BASE'!D$1:CB$65536,7,0),"")</f>
        <v>40</v>
      </c>
      <c r="J367" s="31">
        <f t="shared" si="12"/>
        <v>20</v>
      </c>
      <c r="K367" s="30">
        <f>IFERROR(VLOOKUP(B367,'[1]1-BASE'!D$1:CB$65536,8,0),"")</f>
        <v>0</v>
      </c>
      <c r="L367" s="31">
        <f t="shared" si="13"/>
        <v>0</v>
      </c>
      <c r="M367" s="29" t="str">
        <f>IFERROR(VLOOKUP(B367,'[1]1-BASE'!D$1:CB$65536,18,0),"")</f>
        <v>10Y-3|12Y-2|14Y-1|4Y-2|6Y-3|8Y-3</v>
      </c>
      <c r="N367" s="32" t="str">
        <f>IFERROR(VLOOKUP(B367,'[1]1-BASE'!D$1:CB$65536,19,0),"")</f>
        <v>C14K</v>
      </c>
      <c r="O367" s="32">
        <f>IFERROR(VLOOKUP(B367,'[1]1-BASE'!D$1:CB$65536,20,0),"")</f>
        <v>126</v>
      </c>
      <c r="P367" s="33">
        <f>IFERROR(VLOOKUP(B367,'[1]1-BASE'!D$1:CB$65536,21,0),"")</f>
        <v>9</v>
      </c>
      <c r="Q367" s="34">
        <f>IFERROR(VLOOKUP(B367,'[1]1-BASE'!D$1:DA$65536,22,0),"")</f>
        <v>0</v>
      </c>
      <c r="R367" s="34">
        <f>IFERROR(VLOOKUP(B367,'[1]1-BASE'!D$1:DA$65536,23,0),"")</f>
        <v>0</v>
      </c>
      <c r="S367" s="34">
        <f>IFERROR(VLOOKUP(B367,'[1]1-BASE'!D$1:DA$65536,24,0),"")</f>
        <v>0</v>
      </c>
      <c r="T367" s="34">
        <f>IFERROR(VLOOKUP(B367,'[1]1-BASE'!D$1:DA$65536,25,0),"")</f>
        <v>0</v>
      </c>
      <c r="U367" s="34">
        <f>IFERROR(VLOOKUP(B367,'[1]1-BASE'!D$1:DA$65536,26,0),"")</f>
        <v>0</v>
      </c>
      <c r="V367" s="34">
        <f>IFERROR(VLOOKUP(B367,'[1]1-BASE'!D$1:DA$65536,27,0),"")</f>
        <v>0</v>
      </c>
      <c r="W367" s="34">
        <f>IFERROR(VLOOKUP(B367,'[1]1-BASE'!D$1:DA$65536,28,0),"")</f>
        <v>0</v>
      </c>
      <c r="X367" s="34">
        <f>IFERROR(VLOOKUP(B367,'[1]1-BASE'!D$1:DA$65536,29,0),"")</f>
        <v>0</v>
      </c>
      <c r="Y367" s="34">
        <f>IFERROR(VLOOKUP(B367,'[1]1-BASE'!D$1:DA$65536,30,0),"")</f>
        <v>0</v>
      </c>
      <c r="Z367" s="34">
        <f>IFERROR(VLOOKUP(B367,'[1]1-BASE'!D$1:DA$65536,31,0),"")</f>
        <v>0</v>
      </c>
      <c r="AA367" s="34">
        <f>IFERROR(VLOOKUP(B367,'[1]1-BASE'!D$1:DA$65536,32,0),"")</f>
        <v>0</v>
      </c>
      <c r="AB367" s="34">
        <f>IFERROR(VLOOKUP(B367,'[1]1-BASE'!D$1:DA$65536,33,0),"")</f>
        <v>0</v>
      </c>
      <c r="AC367" s="34">
        <f>IFERROR(VLOOKUP(B367,'[1]1-BASE'!D$1:DA$65536,34,0),"")</f>
        <v>0</v>
      </c>
      <c r="AD367" s="34">
        <f>IFERROR(VLOOKUP(B367,'[1]1-BASE'!D$1:DA$65536,35,0),"")</f>
        <v>0</v>
      </c>
      <c r="AE367" s="34">
        <f>IFERROR(VLOOKUP(B367,'[1]1-BASE'!D$1:DA$65536,36,0),"")</f>
        <v>0</v>
      </c>
      <c r="AF367" s="34">
        <f>IFERROR(VLOOKUP(B367,'[1]1-BASE'!D$1:DA$65536,37,0),"")</f>
        <v>0</v>
      </c>
      <c r="AG367" s="34">
        <f>IFERROR(VLOOKUP(B367,'[1]1-BASE'!D$1:DA$65536,38,0),"")</f>
        <v>0</v>
      </c>
      <c r="AH367" s="34">
        <f>IFERROR(VLOOKUP(B367,'[1]1-BASE'!D$1:DA$65536,39,0),"")</f>
        <v>0</v>
      </c>
      <c r="AI367" s="34">
        <f>IFERROR(VLOOKUP(B367,'[1]1-BASE'!D$1:DA$65536,40,0),"")</f>
        <v>0</v>
      </c>
      <c r="AJ367" s="34">
        <f>IFERROR(VLOOKUP(B367,'[1]1-BASE'!D$1:DA$65536,41,0),"")</f>
        <v>0</v>
      </c>
      <c r="AK367" s="34">
        <f>IFERROR(VLOOKUP(B367,'[1]1-BASE'!D$1:DA$65536,42,0),"")</f>
        <v>0</v>
      </c>
      <c r="AL367" s="34">
        <f>IFERROR(VLOOKUP(B367,'[1]1-BASE'!D$1:DA$65536,43,0),"")</f>
        <v>0</v>
      </c>
      <c r="AM367" s="34">
        <f>IFERROR(VLOOKUP(B367,'[1]1-BASE'!D$1:DA$65536,44,0),"")</f>
        <v>0</v>
      </c>
      <c r="AN367" s="34">
        <f>IFERROR(VLOOKUP(B367,'[1]1-BASE'!D$1:DA$65536,45,0),"")</f>
        <v>0</v>
      </c>
      <c r="AO367" s="34">
        <f>IFERROR(VLOOKUP(B367,'[1]1-BASE'!D$1:DA$65536,46,0),"")</f>
        <v>0</v>
      </c>
      <c r="AP367" s="34">
        <f>IFERROR(VLOOKUP(B367,'[1]1-BASE'!D$1:DA$65536,47,0),"")</f>
        <v>0</v>
      </c>
      <c r="AQ367" s="34">
        <f>IFERROR(VLOOKUP(B367,'[1]1-BASE'!D$1:DA$65536,48,0),"")</f>
        <v>0</v>
      </c>
      <c r="AR367" s="34">
        <f>IFERROR(VLOOKUP(B367,'[1]1-BASE'!D$1:DA$65536,49,0),"")</f>
        <v>0</v>
      </c>
      <c r="AS367" s="34">
        <f>IFERROR(VLOOKUP(B367,'[1]1-BASE'!D$1:DA$65536,50,0),"")</f>
        <v>0</v>
      </c>
      <c r="AT367" s="34">
        <f>IFERROR(VLOOKUP(B367,'[1]1-BASE'!D$1:DA$65536,51,0),"")</f>
        <v>0</v>
      </c>
      <c r="AU367" s="34">
        <f>IFERROR(VLOOKUP(B367,'[1]1-BASE'!D$1:DA$65536,52,0),"")</f>
        <v>0</v>
      </c>
      <c r="AV367" s="34">
        <f>IFERROR(VLOOKUP(B367,'[1]1-BASE'!D$1:DA$65536,53,0),"")</f>
        <v>0</v>
      </c>
      <c r="AW367" s="34">
        <f>IFERROR(VLOOKUP(B367,'[1]1-BASE'!D$1:DA$65536,54,0),"")</f>
        <v>0</v>
      </c>
      <c r="AX367" s="34">
        <f>IFERROR(VLOOKUP(B367,'[1]1-BASE'!D$1:DA$65536,55,0),"")</f>
        <v>0</v>
      </c>
      <c r="AY367" s="34">
        <f>IFERROR(VLOOKUP(B367,'[1]1-BASE'!D$1:DA$65536,87,0),"")</f>
        <v>0</v>
      </c>
      <c r="AZ367" s="34">
        <f>IFERROR(VLOOKUP(B367,'[1]1-BASE'!D$1:DA$65536,86,0),"")</f>
        <v>0</v>
      </c>
      <c r="BA367" s="34">
        <f>IFERROR(VLOOKUP(B367,'[1]1-BASE'!D$1:DA$65536,76,0),"")</f>
        <v>0</v>
      </c>
      <c r="BB367" s="34">
        <f>IFERROR(VLOOKUP(B367,'[1]1-BASE'!D$1:DA$65536,77,0),"")</f>
        <v>0</v>
      </c>
      <c r="BC367" s="34">
        <f>IFERROR(VLOOKUP(B367,'[1]1-BASE'!D$1:DA$65536,78,0),"")</f>
        <v>0</v>
      </c>
      <c r="BD367" s="34">
        <f>IFERROR(VLOOKUP(B367,'[1]1-BASE'!D$1:DA$65536,79,0),"")</f>
        <v>0</v>
      </c>
      <c r="BE367" s="34">
        <f>IFERROR(VLOOKUP(B367,'[1]1-BASE'!D$1:DA$65536,80,0),"")</f>
        <v>0</v>
      </c>
      <c r="BF367" s="34">
        <f>IFERROR(VLOOKUP(B367,'[1]1-BASE'!D$1:DA$65536,83,0),"")</f>
        <v>0</v>
      </c>
      <c r="BG367" s="34">
        <f>IFERROR(VLOOKUP(B367,'[1]1-BASE'!D$1:DA$65536,84,0),"")</f>
        <v>0</v>
      </c>
      <c r="BH367" s="34">
        <f>IFERROR(VLOOKUP(B367,'[1]1-BASE'!D$1:DA$65536,81,0),"")</f>
        <v>0</v>
      </c>
      <c r="BI367" s="34">
        <f>IFERROR(VLOOKUP(B367,'[1]1-BASE'!D$1:DA$65536,85,0),"")</f>
        <v>0</v>
      </c>
      <c r="BJ367" s="34">
        <f>IFERROR(VLOOKUP(B367,'[1]1-BASE'!D$1:DA$65536,56,0),"")</f>
        <v>0</v>
      </c>
      <c r="BK367" s="34">
        <f>IFERROR(VLOOKUP(B367,'[1]1-BASE'!D$1:DA$65536,58,0),"")</f>
        <v>0</v>
      </c>
      <c r="BL367" s="34">
        <f>IFERROR(VLOOKUP(B367,'[1]1-BASE'!D$1:DA$65536,59,0),"")</f>
        <v>0</v>
      </c>
      <c r="BM367" s="34">
        <f>IFERROR(VLOOKUP(B367,'[1]1-BASE'!D$1:DA$65536,61,0),"")</f>
        <v>0</v>
      </c>
      <c r="BN367" s="34">
        <f>IFERROR(VLOOKUP(B367,'[1]1-BASE'!D$1:DA$65536,63,0),"")</f>
        <v>0</v>
      </c>
      <c r="BO367" s="34">
        <f>IFERROR(VLOOKUP(B367,'[1]1-BASE'!D$1:DA$65536,65,0),"")</f>
        <v>0</v>
      </c>
      <c r="BP367" s="34">
        <f>IFERROR(VLOOKUP(B367,'[1]1-BASE'!D$1:DA$65536,57,0),"")</f>
        <v>0</v>
      </c>
      <c r="BQ367" s="34">
        <f>IFERROR(VLOOKUP(B367,'[1]1-BASE'!D$1:DA$65536,60,0),"")</f>
        <v>0</v>
      </c>
      <c r="BR367" s="34">
        <f>IFERROR(VLOOKUP(B367,'[1]1-BASE'!D$1:DA$65536,62,0),"")</f>
        <v>0</v>
      </c>
      <c r="BS367" s="34">
        <f>IFERROR(VLOOKUP(B367,'[1]1-BASE'!D$1:DA$65536,64,0),"")</f>
        <v>0</v>
      </c>
      <c r="BT367" s="34">
        <f>IFERROR(VLOOKUP(B367,'[1]1-BASE'!D$1:DA$65536,66,0),"")</f>
        <v>0</v>
      </c>
      <c r="BU367" s="34">
        <f>IFERROR(VLOOKUP(B367,'[1]1-BASE'!D$1:DA$65536,67,0),"")</f>
        <v>0</v>
      </c>
      <c r="BV367" s="34">
        <f>IFERROR(VLOOKUP(B367,'[1]1-BASE'!D$1:DA$65536,68,0),"")</f>
        <v>0</v>
      </c>
      <c r="BW367" s="34">
        <f>IFERROR(VLOOKUP(B367,'[1]1-BASE'!D$1:DA$65536,69,0),"")</f>
        <v>0</v>
      </c>
      <c r="BX367" s="34">
        <f>IFERROR(VLOOKUP(B367,'[1]1-BASE'!D$1:DA$65536,70,0),"")</f>
        <v>0</v>
      </c>
      <c r="BY367" s="34">
        <f>IFERROR(VLOOKUP(B367,'[1]1-BASE'!D$1:DA$65536,71,0),"")</f>
        <v>0</v>
      </c>
      <c r="BZ367" s="34">
        <f>IFERROR(VLOOKUP(B367,'[1]1-BASE'!D$1:DA$65536,72,0),"")</f>
        <v>0</v>
      </c>
      <c r="CA367" s="34">
        <f>IFERROR(VLOOKUP(B367,'[1]1-BASE'!D$1:DA$65536,73,0),"")</f>
        <v>0</v>
      </c>
      <c r="CB367" s="34">
        <f>IFERROR(VLOOKUP(B367,'[1]1-BASE'!D$1:DA$65536,74,0),"")</f>
        <v>0</v>
      </c>
      <c r="CC367" s="34">
        <f>IFERROR(VLOOKUP(B367,'[1]1-BASE'!D$1:DA$65536,75,0),"")</f>
        <v>0</v>
      </c>
      <c r="CD367" s="34">
        <f>IFERROR(VLOOKUP(B367,'[1]1-BASE'!D$1:DA$65536,82,0),"")</f>
        <v>9</v>
      </c>
    </row>
    <row r="368" spans="1:82" s="35" customFormat="1" ht="75" customHeight="1">
      <c r="A368" s="27"/>
      <c r="B368" s="28" t="s">
        <v>471</v>
      </c>
      <c r="C368" s="29" t="str">
        <f>IFERROR(VLOOKUP(B368,'[1]1-BASE'!D$1:CB$65536,2,0),"")</f>
        <v>304T6P0</v>
      </c>
      <c r="D368" s="29" t="str">
        <f>IFERROR(VLOOKUP(B368,'[1]1-BASE'!D$1:CB$65536,3,0),"")</f>
        <v>BARETO</v>
      </c>
      <c r="E368" s="29" t="str">
        <f>IFERROR(VLOOKUP(B368,'[1]1-BASE'!D$1:CB$65536,4,0),"")</f>
        <v>914</v>
      </c>
      <c r="F368" s="29" t="str">
        <f>IFERROR(VLOOKUP(B368,'[1]1-BASE'!D$1:CB$65536,5,0),"")</f>
        <v>BLUE NAVY/GREEN</v>
      </c>
      <c r="G368" s="27" t="str">
        <f>IFERROR(VLOOKUP(B368,'[1]1-BASE'!D$1:CB$65536,15,0),"")</f>
        <v>HIVER 2019</v>
      </c>
      <c r="H368" s="27" t="str">
        <f>IFERROR(VLOOKUP(B368,'[1]1-BASE'!D$1:CB$65536,17,0),"")</f>
        <v>BOY</v>
      </c>
      <c r="I368" s="30">
        <f>IFERROR(VLOOKUP(B368,'[1]1-BASE'!D$1:CB$65536,7,0),"")</f>
        <v>0</v>
      </c>
      <c r="J368" s="31">
        <f t="shared" si="12"/>
        <v>0</v>
      </c>
      <c r="K368" s="30">
        <f>IFERROR(VLOOKUP(B368,'[1]1-BASE'!D$1:CB$65536,8,0),"")</f>
        <v>40</v>
      </c>
      <c r="L368" s="31">
        <f t="shared" si="13"/>
        <v>20</v>
      </c>
      <c r="M368" s="29" t="str">
        <f>IFERROR(VLOOKUP(B368,'[1]1-BASE'!D$1:CB$65536,18,0),"")</f>
        <v>(vide)</v>
      </c>
      <c r="N368" s="32" t="str">
        <f>IFERROR(VLOOKUP(B368,'[1]1-BASE'!D$1:CB$65536,19,0),"")</f>
        <v>PCS</v>
      </c>
      <c r="O368" s="32">
        <f>IFERROR(VLOOKUP(B368,'[1]1-BASE'!D$1:CB$65536,20,0),"")</f>
        <v>6</v>
      </c>
      <c r="P368" s="33">
        <f>IFERROR(VLOOKUP(B368,'[1]1-BASE'!D$1:CB$65536,21,0),"")</f>
        <v>6</v>
      </c>
      <c r="Q368" s="34">
        <f>IFERROR(VLOOKUP(B368,'[1]1-BASE'!D$1:DA$65536,22,0),"")</f>
        <v>0</v>
      </c>
      <c r="R368" s="34">
        <f>IFERROR(VLOOKUP(B368,'[1]1-BASE'!D$1:DA$65536,23,0),"")</f>
        <v>0</v>
      </c>
      <c r="S368" s="34">
        <f>IFERROR(VLOOKUP(B368,'[1]1-BASE'!D$1:DA$65536,24,0),"")</f>
        <v>0</v>
      </c>
      <c r="T368" s="34">
        <f>IFERROR(VLOOKUP(B368,'[1]1-BASE'!D$1:DA$65536,25,0),"")</f>
        <v>0</v>
      </c>
      <c r="U368" s="34">
        <f>IFERROR(VLOOKUP(B368,'[1]1-BASE'!D$1:DA$65536,26,0),"")</f>
        <v>0</v>
      </c>
      <c r="V368" s="34">
        <f>IFERROR(VLOOKUP(B368,'[1]1-BASE'!D$1:DA$65536,27,0),"")</f>
        <v>0</v>
      </c>
      <c r="W368" s="34">
        <f>IFERROR(VLOOKUP(B368,'[1]1-BASE'!D$1:DA$65536,28,0),"")</f>
        <v>0</v>
      </c>
      <c r="X368" s="34">
        <f>IFERROR(VLOOKUP(B368,'[1]1-BASE'!D$1:DA$65536,29,0),"")</f>
        <v>0</v>
      </c>
      <c r="Y368" s="34">
        <f>IFERROR(VLOOKUP(B368,'[1]1-BASE'!D$1:DA$65536,30,0),"")</f>
        <v>0</v>
      </c>
      <c r="Z368" s="34">
        <f>IFERROR(VLOOKUP(B368,'[1]1-BASE'!D$1:DA$65536,31,0),"")</f>
        <v>0</v>
      </c>
      <c r="AA368" s="34">
        <f>IFERROR(VLOOKUP(B368,'[1]1-BASE'!D$1:DA$65536,32,0),"")</f>
        <v>0</v>
      </c>
      <c r="AB368" s="34">
        <f>IFERROR(VLOOKUP(B368,'[1]1-BASE'!D$1:DA$65536,33,0),"")</f>
        <v>0</v>
      </c>
      <c r="AC368" s="34">
        <f>IFERROR(VLOOKUP(B368,'[1]1-BASE'!D$1:DA$65536,34,0),"")</f>
        <v>0</v>
      </c>
      <c r="AD368" s="34">
        <f>IFERROR(VLOOKUP(B368,'[1]1-BASE'!D$1:DA$65536,35,0),"")</f>
        <v>0</v>
      </c>
      <c r="AE368" s="34">
        <f>IFERROR(VLOOKUP(B368,'[1]1-BASE'!D$1:DA$65536,36,0),"")</f>
        <v>0</v>
      </c>
      <c r="AF368" s="34">
        <f>IFERROR(VLOOKUP(B368,'[1]1-BASE'!D$1:DA$65536,37,0),"")</f>
        <v>0</v>
      </c>
      <c r="AG368" s="34">
        <f>IFERROR(VLOOKUP(B368,'[1]1-BASE'!D$1:DA$65536,38,0),"")</f>
        <v>0</v>
      </c>
      <c r="AH368" s="34">
        <f>IFERROR(VLOOKUP(B368,'[1]1-BASE'!D$1:DA$65536,39,0),"")</f>
        <v>0</v>
      </c>
      <c r="AI368" s="34">
        <f>IFERROR(VLOOKUP(B368,'[1]1-BASE'!D$1:DA$65536,40,0),"")</f>
        <v>0</v>
      </c>
      <c r="AJ368" s="34">
        <f>IFERROR(VLOOKUP(B368,'[1]1-BASE'!D$1:DA$65536,41,0),"")</f>
        <v>0</v>
      </c>
      <c r="AK368" s="34">
        <f>IFERROR(VLOOKUP(B368,'[1]1-BASE'!D$1:DA$65536,42,0),"")</f>
        <v>0</v>
      </c>
      <c r="AL368" s="34">
        <f>IFERROR(VLOOKUP(B368,'[1]1-BASE'!D$1:DA$65536,43,0),"")</f>
        <v>0</v>
      </c>
      <c r="AM368" s="34">
        <f>IFERROR(VLOOKUP(B368,'[1]1-BASE'!D$1:DA$65536,44,0),"")</f>
        <v>0</v>
      </c>
      <c r="AN368" s="34">
        <f>IFERROR(VLOOKUP(B368,'[1]1-BASE'!D$1:DA$65536,45,0),"")</f>
        <v>0</v>
      </c>
      <c r="AO368" s="34">
        <f>IFERROR(VLOOKUP(B368,'[1]1-BASE'!D$1:DA$65536,46,0),"")</f>
        <v>0</v>
      </c>
      <c r="AP368" s="34">
        <f>IFERROR(VLOOKUP(B368,'[1]1-BASE'!D$1:DA$65536,47,0),"")</f>
        <v>0</v>
      </c>
      <c r="AQ368" s="34">
        <f>IFERROR(VLOOKUP(B368,'[1]1-BASE'!D$1:DA$65536,48,0),"")</f>
        <v>0</v>
      </c>
      <c r="AR368" s="34">
        <f>IFERROR(VLOOKUP(B368,'[1]1-BASE'!D$1:DA$65536,49,0),"")</f>
        <v>0</v>
      </c>
      <c r="AS368" s="34">
        <f>IFERROR(VLOOKUP(B368,'[1]1-BASE'!D$1:DA$65536,50,0),"")</f>
        <v>0</v>
      </c>
      <c r="AT368" s="34">
        <f>IFERROR(VLOOKUP(B368,'[1]1-BASE'!D$1:DA$65536,51,0),"")</f>
        <v>0</v>
      </c>
      <c r="AU368" s="34">
        <f>IFERROR(VLOOKUP(B368,'[1]1-BASE'!D$1:DA$65536,52,0),"")</f>
        <v>0</v>
      </c>
      <c r="AV368" s="34">
        <f>IFERROR(VLOOKUP(B368,'[1]1-BASE'!D$1:DA$65536,53,0),"")</f>
        <v>0</v>
      </c>
      <c r="AW368" s="34">
        <f>IFERROR(VLOOKUP(B368,'[1]1-BASE'!D$1:DA$65536,54,0),"")</f>
        <v>0</v>
      </c>
      <c r="AX368" s="34">
        <f>IFERROR(VLOOKUP(B368,'[1]1-BASE'!D$1:DA$65536,55,0),"")</f>
        <v>0</v>
      </c>
      <c r="AY368" s="34">
        <f>IFERROR(VLOOKUP(B368,'[1]1-BASE'!D$1:DA$65536,87,0),"")</f>
        <v>0</v>
      </c>
      <c r="AZ368" s="34">
        <f>IFERROR(VLOOKUP(B368,'[1]1-BASE'!D$1:DA$65536,86,0),"")</f>
        <v>0</v>
      </c>
      <c r="BA368" s="34">
        <f>IFERROR(VLOOKUP(B368,'[1]1-BASE'!D$1:DA$65536,76,0),"")</f>
        <v>0</v>
      </c>
      <c r="BB368" s="34">
        <f>IFERROR(VLOOKUP(B368,'[1]1-BASE'!D$1:DA$65536,77,0),"")</f>
        <v>0</v>
      </c>
      <c r="BC368" s="34">
        <f>IFERROR(VLOOKUP(B368,'[1]1-BASE'!D$1:DA$65536,78,0),"")</f>
        <v>0</v>
      </c>
      <c r="BD368" s="34">
        <f>IFERROR(VLOOKUP(B368,'[1]1-BASE'!D$1:DA$65536,79,0),"")</f>
        <v>0</v>
      </c>
      <c r="BE368" s="34">
        <f>IFERROR(VLOOKUP(B368,'[1]1-BASE'!D$1:DA$65536,80,0),"")</f>
        <v>0</v>
      </c>
      <c r="BF368" s="34">
        <f>IFERROR(VLOOKUP(B368,'[1]1-BASE'!D$1:DA$65536,83,0),"")</f>
        <v>0</v>
      </c>
      <c r="BG368" s="34">
        <f>IFERROR(VLOOKUP(B368,'[1]1-BASE'!D$1:DA$65536,84,0),"")</f>
        <v>0</v>
      </c>
      <c r="BH368" s="34">
        <f>IFERROR(VLOOKUP(B368,'[1]1-BASE'!D$1:DA$65536,81,0),"")</f>
        <v>0</v>
      </c>
      <c r="BI368" s="34">
        <f>IFERROR(VLOOKUP(B368,'[1]1-BASE'!D$1:DA$65536,85,0),"")</f>
        <v>0</v>
      </c>
      <c r="BJ368" s="34">
        <f>IFERROR(VLOOKUP(B368,'[1]1-BASE'!D$1:DA$65536,56,0),"")</f>
        <v>2</v>
      </c>
      <c r="BK368" s="34">
        <f>IFERROR(VLOOKUP(B368,'[1]1-BASE'!D$1:DA$65536,58,0),"")</f>
        <v>1</v>
      </c>
      <c r="BL368" s="34">
        <f>IFERROR(VLOOKUP(B368,'[1]1-BASE'!D$1:DA$65536,59,0),"")</f>
        <v>1</v>
      </c>
      <c r="BM368" s="34">
        <f>IFERROR(VLOOKUP(B368,'[1]1-BASE'!D$1:DA$65536,61,0),"")</f>
        <v>1</v>
      </c>
      <c r="BN368" s="34">
        <f>IFERROR(VLOOKUP(B368,'[1]1-BASE'!D$1:DA$65536,63,0),"")</f>
        <v>0</v>
      </c>
      <c r="BO368" s="34">
        <f>IFERROR(VLOOKUP(B368,'[1]1-BASE'!D$1:DA$65536,65,0),"")</f>
        <v>1</v>
      </c>
      <c r="BP368" s="34">
        <f>IFERROR(VLOOKUP(B368,'[1]1-BASE'!D$1:DA$65536,57,0),"")</f>
        <v>0</v>
      </c>
      <c r="BQ368" s="34">
        <f>IFERROR(VLOOKUP(B368,'[1]1-BASE'!D$1:DA$65536,60,0),"")</f>
        <v>0</v>
      </c>
      <c r="BR368" s="34">
        <f>IFERROR(VLOOKUP(B368,'[1]1-BASE'!D$1:DA$65536,62,0),"")</f>
        <v>0</v>
      </c>
      <c r="BS368" s="34">
        <f>IFERROR(VLOOKUP(B368,'[1]1-BASE'!D$1:DA$65536,64,0),"")</f>
        <v>0</v>
      </c>
      <c r="BT368" s="34">
        <f>IFERROR(VLOOKUP(B368,'[1]1-BASE'!D$1:DA$65536,66,0),"")</f>
        <v>0</v>
      </c>
      <c r="BU368" s="34">
        <f>IFERROR(VLOOKUP(B368,'[1]1-BASE'!D$1:DA$65536,67,0),"")</f>
        <v>0</v>
      </c>
      <c r="BV368" s="34">
        <f>IFERROR(VLOOKUP(B368,'[1]1-BASE'!D$1:DA$65536,68,0),"")</f>
        <v>0</v>
      </c>
      <c r="BW368" s="34">
        <f>IFERROR(VLOOKUP(B368,'[1]1-BASE'!D$1:DA$65536,69,0),"")</f>
        <v>0</v>
      </c>
      <c r="BX368" s="34">
        <f>IFERROR(VLOOKUP(B368,'[1]1-BASE'!D$1:DA$65536,70,0),"")</f>
        <v>0</v>
      </c>
      <c r="BY368" s="34">
        <f>IFERROR(VLOOKUP(B368,'[1]1-BASE'!D$1:DA$65536,71,0),"")</f>
        <v>0</v>
      </c>
      <c r="BZ368" s="34">
        <f>IFERROR(VLOOKUP(B368,'[1]1-BASE'!D$1:DA$65536,72,0),"")</f>
        <v>0</v>
      </c>
      <c r="CA368" s="34">
        <f>IFERROR(VLOOKUP(B368,'[1]1-BASE'!D$1:DA$65536,73,0),"")</f>
        <v>0</v>
      </c>
      <c r="CB368" s="34">
        <f>IFERROR(VLOOKUP(B368,'[1]1-BASE'!D$1:DA$65536,74,0),"")</f>
        <v>0</v>
      </c>
      <c r="CC368" s="34">
        <f>IFERROR(VLOOKUP(B368,'[1]1-BASE'!D$1:DA$65536,75,0),"")</f>
        <v>0</v>
      </c>
      <c r="CD368" s="34">
        <f>IFERROR(VLOOKUP(B368,'[1]1-BASE'!D$1:DA$65536,82,0),"")</f>
        <v>0</v>
      </c>
    </row>
    <row r="369" spans="1:82" s="35" customFormat="1" ht="75" customHeight="1">
      <c r="A369" s="27"/>
      <c r="B369" s="28" t="s">
        <v>472</v>
      </c>
      <c r="C369" s="29" t="str">
        <f>IFERROR(VLOOKUP(B369,'[1]1-BASE'!D$1:CB$65536,2,0),"")</f>
        <v>304T6P0</v>
      </c>
      <c r="D369" s="29" t="str">
        <f>IFERROR(VLOOKUP(B369,'[1]1-BASE'!D$1:CB$65536,3,0),"")</f>
        <v>BARETO</v>
      </c>
      <c r="E369" s="29" t="str">
        <f>IFERROR(VLOOKUP(B369,'[1]1-BASE'!D$1:CB$65536,4,0),"")</f>
        <v>916</v>
      </c>
      <c r="F369" s="29" t="str">
        <f>IFERROR(VLOOKUP(B369,'[1]1-BASE'!D$1:CB$65536,5,0),"")</f>
        <v>BLACK MEL/GREY COLD MEL</v>
      </c>
      <c r="G369" s="27" t="str">
        <f>IFERROR(VLOOKUP(B369,'[1]1-BASE'!D$1:CB$65536,15,0),"")</f>
        <v>HIVER 2019</v>
      </c>
      <c r="H369" s="27" t="str">
        <f>IFERROR(VLOOKUP(B369,'[1]1-BASE'!D$1:CB$65536,17,0),"")</f>
        <v>BOY</v>
      </c>
      <c r="I369" s="30">
        <f>IFERROR(VLOOKUP(B369,'[1]1-BASE'!D$1:CB$65536,7,0),"")</f>
        <v>40</v>
      </c>
      <c r="J369" s="31">
        <f t="shared" si="12"/>
        <v>20</v>
      </c>
      <c r="K369" s="30">
        <f>IFERROR(VLOOKUP(B369,'[1]1-BASE'!D$1:CB$65536,8,0),"")</f>
        <v>0</v>
      </c>
      <c r="L369" s="31">
        <f t="shared" si="13"/>
        <v>0</v>
      </c>
      <c r="M369" s="29" t="str">
        <f>IFERROR(VLOOKUP(B369,'[1]1-BASE'!D$1:CB$65536,18,0),"")</f>
        <v>10Y-2|12Y-1|14Y-1|4Y-1|6Y-1|8Y-2</v>
      </c>
      <c r="N369" s="32" t="str">
        <f>IFERROR(VLOOKUP(B369,'[1]1-BASE'!D$1:CB$65536,19,0),"")</f>
        <v>C8K</v>
      </c>
      <c r="O369" s="32">
        <f>IFERROR(VLOOKUP(B369,'[1]1-BASE'!D$1:CB$65536,20,0),"")</f>
        <v>312</v>
      </c>
      <c r="P369" s="33">
        <f>IFERROR(VLOOKUP(B369,'[1]1-BASE'!D$1:CB$65536,21,0),"")</f>
        <v>39</v>
      </c>
      <c r="Q369" s="34">
        <f>IFERROR(VLOOKUP(B369,'[1]1-BASE'!D$1:DA$65536,22,0),"")</f>
        <v>0</v>
      </c>
      <c r="R369" s="34">
        <f>IFERROR(VLOOKUP(B369,'[1]1-BASE'!D$1:DA$65536,23,0),"")</f>
        <v>0</v>
      </c>
      <c r="S369" s="34">
        <f>IFERROR(VLOOKUP(B369,'[1]1-BASE'!D$1:DA$65536,24,0),"")</f>
        <v>0</v>
      </c>
      <c r="T369" s="34">
        <f>IFERROR(VLOOKUP(B369,'[1]1-BASE'!D$1:DA$65536,25,0),"")</f>
        <v>0</v>
      </c>
      <c r="U369" s="34">
        <f>IFERROR(VLOOKUP(B369,'[1]1-BASE'!D$1:DA$65536,26,0),"")</f>
        <v>0</v>
      </c>
      <c r="V369" s="34">
        <f>IFERROR(VLOOKUP(B369,'[1]1-BASE'!D$1:DA$65536,27,0),"")</f>
        <v>0</v>
      </c>
      <c r="W369" s="34">
        <f>IFERROR(VLOOKUP(B369,'[1]1-BASE'!D$1:DA$65536,28,0),"")</f>
        <v>0</v>
      </c>
      <c r="X369" s="34">
        <f>IFERROR(VLOOKUP(B369,'[1]1-BASE'!D$1:DA$65536,29,0),"")</f>
        <v>0</v>
      </c>
      <c r="Y369" s="34">
        <f>IFERROR(VLOOKUP(B369,'[1]1-BASE'!D$1:DA$65536,30,0),"")</f>
        <v>0</v>
      </c>
      <c r="Z369" s="34">
        <f>IFERROR(VLOOKUP(B369,'[1]1-BASE'!D$1:DA$65536,31,0),"")</f>
        <v>0</v>
      </c>
      <c r="AA369" s="34">
        <f>IFERROR(VLOOKUP(B369,'[1]1-BASE'!D$1:DA$65536,32,0),"")</f>
        <v>0</v>
      </c>
      <c r="AB369" s="34">
        <f>IFERROR(VLOOKUP(B369,'[1]1-BASE'!D$1:DA$65536,33,0),"")</f>
        <v>0</v>
      </c>
      <c r="AC369" s="34">
        <f>IFERROR(VLOOKUP(B369,'[1]1-BASE'!D$1:DA$65536,34,0),"")</f>
        <v>0</v>
      </c>
      <c r="AD369" s="34">
        <f>IFERROR(VLOOKUP(B369,'[1]1-BASE'!D$1:DA$65536,35,0),"")</f>
        <v>0</v>
      </c>
      <c r="AE369" s="34">
        <f>IFERROR(VLOOKUP(B369,'[1]1-BASE'!D$1:DA$65536,36,0),"")</f>
        <v>0</v>
      </c>
      <c r="AF369" s="34">
        <f>IFERROR(VLOOKUP(B369,'[1]1-BASE'!D$1:DA$65536,37,0),"")</f>
        <v>0</v>
      </c>
      <c r="AG369" s="34">
        <f>IFERROR(VLOOKUP(B369,'[1]1-BASE'!D$1:DA$65536,38,0),"")</f>
        <v>0</v>
      </c>
      <c r="AH369" s="34">
        <f>IFERROR(VLOOKUP(B369,'[1]1-BASE'!D$1:DA$65536,39,0),"")</f>
        <v>0</v>
      </c>
      <c r="AI369" s="34">
        <f>IFERROR(VLOOKUP(B369,'[1]1-BASE'!D$1:DA$65536,40,0),"")</f>
        <v>0</v>
      </c>
      <c r="AJ369" s="34">
        <f>IFERROR(VLOOKUP(B369,'[1]1-BASE'!D$1:DA$65536,41,0),"")</f>
        <v>0</v>
      </c>
      <c r="AK369" s="34">
        <f>IFERROR(VLOOKUP(B369,'[1]1-BASE'!D$1:DA$65536,42,0),"")</f>
        <v>0</v>
      </c>
      <c r="AL369" s="34">
        <f>IFERROR(VLOOKUP(B369,'[1]1-BASE'!D$1:DA$65536,43,0),"")</f>
        <v>0</v>
      </c>
      <c r="AM369" s="34">
        <f>IFERROR(VLOOKUP(B369,'[1]1-BASE'!D$1:DA$65536,44,0),"")</f>
        <v>0</v>
      </c>
      <c r="AN369" s="34">
        <f>IFERROR(VLOOKUP(B369,'[1]1-BASE'!D$1:DA$65536,45,0),"")</f>
        <v>0</v>
      </c>
      <c r="AO369" s="34">
        <f>IFERROR(VLOOKUP(B369,'[1]1-BASE'!D$1:DA$65536,46,0),"")</f>
        <v>0</v>
      </c>
      <c r="AP369" s="34">
        <f>IFERROR(VLOOKUP(B369,'[1]1-BASE'!D$1:DA$65536,47,0),"")</f>
        <v>0</v>
      </c>
      <c r="AQ369" s="34">
        <f>IFERROR(VLOOKUP(B369,'[1]1-BASE'!D$1:DA$65536,48,0),"")</f>
        <v>0</v>
      </c>
      <c r="AR369" s="34">
        <f>IFERROR(VLOOKUP(B369,'[1]1-BASE'!D$1:DA$65536,49,0),"")</f>
        <v>0</v>
      </c>
      <c r="AS369" s="34">
        <f>IFERROR(VLOOKUP(B369,'[1]1-BASE'!D$1:DA$65536,50,0),"")</f>
        <v>0</v>
      </c>
      <c r="AT369" s="34">
        <f>IFERROR(VLOOKUP(B369,'[1]1-BASE'!D$1:DA$65536,51,0),"")</f>
        <v>0</v>
      </c>
      <c r="AU369" s="34">
        <f>IFERROR(VLOOKUP(B369,'[1]1-BASE'!D$1:DA$65536,52,0),"")</f>
        <v>0</v>
      </c>
      <c r="AV369" s="34">
        <f>IFERROR(VLOOKUP(B369,'[1]1-BASE'!D$1:DA$65536,53,0),"")</f>
        <v>0</v>
      </c>
      <c r="AW369" s="34">
        <f>IFERROR(VLOOKUP(B369,'[1]1-BASE'!D$1:DA$65536,54,0),"")</f>
        <v>0</v>
      </c>
      <c r="AX369" s="34">
        <f>IFERROR(VLOOKUP(B369,'[1]1-BASE'!D$1:DA$65536,55,0),"")</f>
        <v>0</v>
      </c>
      <c r="AY369" s="34">
        <f>IFERROR(VLOOKUP(B369,'[1]1-BASE'!D$1:DA$65536,87,0),"")</f>
        <v>0</v>
      </c>
      <c r="AZ369" s="34">
        <f>IFERROR(VLOOKUP(B369,'[1]1-BASE'!D$1:DA$65536,86,0),"")</f>
        <v>0</v>
      </c>
      <c r="BA369" s="34">
        <f>IFERROR(VLOOKUP(B369,'[1]1-BASE'!D$1:DA$65536,76,0),"")</f>
        <v>0</v>
      </c>
      <c r="BB369" s="34">
        <f>IFERROR(VLOOKUP(B369,'[1]1-BASE'!D$1:DA$65536,77,0),"")</f>
        <v>0</v>
      </c>
      <c r="BC369" s="34">
        <f>IFERROR(VLOOKUP(B369,'[1]1-BASE'!D$1:DA$65536,78,0),"")</f>
        <v>0</v>
      </c>
      <c r="BD369" s="34">
        <f>IFERROR(VLOOKUP(B369,'[1]1-BASE'!D$1:DA$65536,79,0),"")</f>
        <v>0</v>
      </c>
      <c r="BE369" s="34">
        <f>IFERROR(VLOOKUP(B369,'[1]1-BASE'!D$1:DA$65536,80,0),"")</f>
        <v>0</v>
      </c>
      <c r="BF369" s="34">
        <f>IFERROR(VLOOKUP(B369,'[1]1-BASE'!D$1:DA$65536,83,0),"")</f>
        <v>0</v>
      </c>
      <c r="BG369" s="34">
        <f>IFERROR(VLOOKUP(B369,'[1]1-BASE'!D$1:DA$65536,84,0),"")</f>
        <v>0</v>
      </c>
      <c r="BH369" s="34">
        <f>IFERROR(VLOOKUP(B369,'[1]1-BASE'!D$1:DA$65536,81,0),"")</f>
        <v>0</v>
      </c>
      <c r="BI369" s="34">
        <f>IFERROR(VLOOKUP(B369,'[1]1-BASE'!D$1:DA$65536,85,0),"")</f>
        <v>0</v>
      </c>
      <c r="BJ369" s="34">
        <f>IFERROR(VLOOKUP(B369,'[1]1-BASE'!D$1:DA$65536,56,0),"")</f>
        <v>0</v>
      </c>
      <c r="BK369" s="34">
        <f>IFERROR(VLOOKUP(B369,'[1]1-BASE'!D$1:DA$65536,58,0),"")</f>
        <v>0</v>
      </c>
      <c r="BL369" s="34">
        <f>IFERROR(VLOOKUP(B369,'[1]1-BASE'!D$1:DA$65536,59,0),"")</f>
        <v>0</v>
      </c>
      <c r="BM369" s="34">
        <f>IFERROR(VLOOKUP(B369,'[1]1-BASE'!D$1:DA$65536,61,0),"")</f>
        <v>0</v>
      </c>
      <c r="BN369" s="34">
        <f>IFERROR(VLOOKUP(B369,'[1]1-BASE'!D$1:DA$65536,63,0),"")</f>
        <v>0</v>
      </c>
      <c r="BO369" s="34">
        <f>IFERROR(VLOOKUP(B369,'[1]1-BASE'!D$1:DA$65536,65,0),"")</f>
        <v>0</v>
      </c>
      <c r="BP369" s="34">
        <f>IFERROR(VLOOKUP(B369,'[1]1-BASE'!D$1:DA$65536,57,0),"")</f>
        <v>0</v>
      </c>
      <c r="BQ369" s="34">
        <f>IFERROR(VLOOKUP(B369,'[1]1-BASE'!D$1:DA$65536,60,0),"")</f>
        <v>0</v>
      </c>
      <c r="BR369" s="34">
        <f>IFERROR(VLOOKUP(B369,'[1]1-BASE'!D$1:DA$65536,62,0),"")</f>
        <v>0</v>
      </c>
      <c r="BS369" s="34">
        <f>IFERROR(VLOOKUP(B369,'[1]1-BASE'!D$1:DA$65536,64,0),"")</f>
        <v>0</v>
      </c>
      <c r="BT369" s="34">
        <f>IFERROR(VLOOKUP(B369,'[1]1-BASE'!D$1:DA$65536,66,0),"")</f>
        <v>0</v>
      </c>
      <c r="BU369" s="34">
        <f>IFERROR(VLOOKUP(B369,'[1]1-BASE'!D$1:DA$65536,67,0),"")</f>
        <v>0</v>
      </c>
      <c r="BV369" s="34">
        <f>IFERROR(VLOOKUP(B369,'[1]1-BASE'!D$1:DA$65536,68,0),"")</f>
        <v>0</v>
      </c>
      <c r="BW369" s="34">
        <f>IFERROR(VLOOKUP(B369,'[1]1-BASE'!D$1:DA$65536,69,0),"")</f>
        <v>0</v>
      </c>
      <c r="BX369" s="34">
        <f>IFERROR(VLOOKUP(B369,'[1]1-BASE'!D$1:DA$65536,70,0),"")</f>
        <v>0</v>
      </c>
      <c r="BY369" s="34">
        <f>IFERROR(VLOOKUP(B369,'[1]1-BASE'!D$1:DA$65536,71,0),"")</f>
        <v>0</v>
      </c>
      <c r="BZ369" s="34">
        <f>IFERROR(VLOOKUP(B369,'[1]1-BASE'!D$1:DA$65536,72,0),"")</f>
        <v>0</v>
      </c>
      <c r="CA369" s="34">
        <f>IFERROR(VLOOKUP(B369,'[1]1-BASE'!D$1:DA$65536,73,0),"")</f>
        <v>0</v>
      </c>
      <c r="CB369" s="34">
        <f>IFERROR(VLOOKUP(B369,'[1]1-BASE'!D$1:DA$65536,74,0),"")</f>
        <v>0</v>
      </c>
      <c r="CC369" s="34">
        <f>IFERROR(VLOOKUP(B369,'[1]1-BASE'!D$1:DA$65536,75,0),"")</f>
        <v>0</v>
      </c>
      <c r="CD369" s="34">
        <f>IFERROR(VLOOKUP(B369,'[1]1-BASE'!D$1:DA$65536,82,0),"")</f>
        <v>39</v>
      </c>
    </row>
    <row r="370" spans="1:82" s="35" customFormat="1" ht="75" customHeight="1">
      <c r="A370" s="27"/>
      <c r="B370" s="28" t="s">
        <v>473</v>
      </c>
      <c r="C370" s="29" t="str">
        <f>IFERROR(VLOOKUP(B370,'[1]1-BASE'!D$1:CB$65536,2,0),"")</f>
        <v>304T6P0</v>
      </c>
      <c r="D370" s="29" t="str">
        <f>IFERROR(VLOOKUP(B370,'[1]1-BASE'!D$1:CB$65536,3,0),"")</f>
        <v>BARETO</v>
      </c>
      <c r="E370" s="29" t="str">
        <f>IFERROR(VLOOKUP(B370,'[1]1-BASE'!D$1:CB$65536,4,0),"")</f>
        <v>916</v>
      </c>
      <c r="F370" s="29" t="str">
        <f>IFERROR(VLOOKUP(B370,'[1]1-BASE'!D$1:CB$65536,5,0),"")</f>
        <v>BLACK MEL/GREY COLD MEL</v>
      </c>
      <c r="G370" s="27" t="str">
        <f>IFERROR(VLOOKUP(B370,'[1]1-BASE'!D$1:CB$65536,15,0),"")</f>
        <v>HIVER 2019</v>
      </c>
      <c r="H370" s="27" t="str">
        <f>IFERROR(VLOOKUP(B370,'[1]1-BASE'!D$1:CB$65536,17,0),"")</f>
        <v>BOY</v>
      </c>
      <c r="I370" s="30">
        <f>IFERROR(VLOOKUP(B370,'[1]1-BASE'!D$1:CB$65536,7,0),"")</f>
        <v>0</v>
      </c>
      <c r="J370" s="31">
        <f t="shared" si="12"/>
        <v>0</v>
      </c>
      <c r="K370" s="30">
        <f>IFERROR(VLOOKUP(B370,'[1]1-BASE'!D$1:CB$65536,8,0),"")</f>
        <v>40</v>
      </c>
      <c r="L370" s="31">
        <f t="shared" si="13"/>
        <v>20</v>
      </c>
      <c r="M370" s="29" t="str">
        <f>IFERROR(VLOOKUP(B370,'[1]1-BASE'!D$1:CB$65536,18,0),"")</f>
        <v>(vide)</v>
      </c>
      <c r="N370" s="32" t="str">
        <f>IFERROR(VLOOKUP(B370,'[1]1-BASE'!D$1:CB$65536,19,0),"")</f>
        <v>PCS</v>
      </c>
      <c r="O370" s="32">
        <f>IFERROR(VLOOKUP(B370,'[1]1-BASE'!D$1:CB$65536,20,0),"")</f>
        <v>12</v>
      </c>
      <c r="P370" s="33">
        <f>IFERROR(VLOOKUP(B370,'[1]1-BASE'!D$1:CB$65536,21,0),"")</f>
        <v>12</v>
      </c>
      <c r="Q370" s="34">
        <f>IFERROR(VLOOKUP(B370,'[1]1-BASE'!D$1:DA$65536,22,0),"")</f>
        <v>0</v>
      </c>
      <c r="R370" s="34">
        <f>IFERROR(VLOOKUP(B370,'[1]1-BASE'!D$1:DA$65536,23,0),"")</f>
        <v>0</v>
      </c>
      <c r="S370" s="34">
        <f>IFERROR(VLOOKUP(B370,'[1]1-BASE'!D$1:DA$65536,24,0),"")</f>
        <v>0</v>
      </c>
      <c r="T370" s="34">
        <f>IFERROR(VLOOKUP(B370,'[1]1-BASE'!D$1:DA$65536,25,0),"")</f>
        <v>0</v>
      </c>
      <c r="U370" s="34">
        <f>IFERROR(VLOOKUP(B370,'[1]1-BASE'!D$1:DA$65536,26,0),"")</f>
        <v>0</v>
      </c>
      <c r="V370" s="34">
        <f>IFERROR(VLOOKUP(B370,'[1]1-BASE'!D$1:DA$65536,27,0),"")</f>
        <v>0</v>
      </c>
      <c r="W370" s="34">
        <f>IFERROR(VLOOKUP(B370,'[1]1-BASE'!D$1:DA$65536,28,0),"")</f>
        <v>0</v>
      </c>
      <c r="X370" s="34">
        <f>IFERROR(VLOOKUP(B370,'[1]1-BASE'!D$1:DA$65536,29,0),"")</f>
        <v>0</v>
      </c>
      <c r="Y370" s="34">
        <f>IFERROR(VLOOKUP(B370,'[1]1-BASE'!D$1:DA$65536,30,0),"")</f>
        <v>0</v>
      </c>
      <c r="Z370" s="34">
        <f>IFERROR(VLOOKUP(B370,'[1]1-BASE'!D$1:DA$65536,31,0),"")</f>
        <v>0</v>
      </c>
      <c r="AA370" s="34">
        <f>IFERROR(VLOOKUP(B370,'[1]1-BASE'!D$1:DA$65536,32,0),"")</f>
        <v>0</v>
      </c>
      <c r="AB370" s="34">
        <f>IFERROR(VLOOKUP(B370,'[1]1-BASE'!D$1:DA$65536,33,0),"")</f>
        <v>0</v>
      </c>
      <c r="AC370" s="34">
        <f>IFERROR(VLOOKUP(B370,'[1]1-BASE'!D$1:DA$65536,34,0),"")</f>
        <v>0</v>
      </c>
      <c r="AD370" s="34">
        <f>IFERROR(VLOOKUP(B370,'[1]1-BASE'!D$1:DA$65536,35,0),"")</f>
        <v>0</v>
      </c>
      <c r="AE370" s="34">
        <f>IFERROR(VLOOKUP(B370,'[1]1-BASE'!D$1:DA$65536,36,0),"")</f>
        <v>0</v>
      </c>
      <c r="AF370" s="34">
        <f>IFERROR(VLOOKUP(B370,'[1]1-BASE'!D$1:DA$65536,37,0),"")</f>
        <v>0</v>
      </c>
      <c r="AG370" s="34">
        <f>IFERROR(VLOOKUP(B370,'[1]1-BASE'!D$1:DA$65536,38,0),"")</f>
        <v>0</v>
      </c>
      <c r="AH370" s="34">
        <f>IFERROR(VLOOKUP(B370,'[1]1-BASE'!D$1:DA$65536,39,0),"")</f>
        <v>0</v>
      </c>
      <c r="AI370" s="34">
        <f>IFERROR(VLOOKUP(B370,'[1]1-BASE'!D$1:DA$65536,40,0),"")</f>
        <v>0</v>
      </c>
      <c r="AJ370" s="34">
        <f>IFERROR(VLOOKUP(B370,'[1]1-BASE'!D$1:DA$65536,41,0),"")</f>
        <v>0</v>
      </c>
      <c r="AK370" s="34">
        <f>IFERROR(VLOOKUP(B370,'[1]1-BASE'!D$1:DA$65536,42,0),"")</f>
        <v>0</v>
      </c>
      <c r="AL370" s="34">
        <f>IFERROR(VLOOKUP(B370,'[1]1-BASE'!D$1:DA$65536,43,0),"")</f>
        <v>0</v>
      </c>
      <c r="AM370" s="34">
        <f>IFERROR(VLOOKUP(B370,'[1]1-BASE'!D$1:DA$65536,44,0),"")</f>
        <v>0</v>
      </c>
      <c r="AN370" s="34">
        <f>IFERROR(VLOOKUP(B370,'[1]1-BASE'!D$1:DA$65536,45,0),"")</f>
        <v>0</v>
      </c>
      <c r="AO370" s="34">
        <f>IFERROR(VLOOKUP(B370,'[1]1-BASE'!D$1:DA$65536,46,0),"")</f>
        <v>0</v>
      </c>
      <c r="AP370" s="34">
        <f>IFERROR(VLOOKUP(B370,'[1]1-BASE'!D$1:DA$65536,47,0),"")</f>
        <v>0</v>
      </c>
      <c r="AQ370" s="34">
        <f>IFERROR(VLOOKUP(B370,'[1]1-BASE'!D$1:DA$65536,48,0),"")</f>
        <v>0</v>
      </c>
      <c r="AR370" s="34">
        <f>IFERROR(VLOOKUP(B370,'[1]1-BASE'!D$1:DA$65536,49,0),"")</f>
        <v>0</v>
      </c>
      <c r="AS370" s="34">
        <f>IFERROR(VLOOKUP(B370,'[1]1-BASE'!D$1:DA$65536,50,0),"")</f>
        <v>0</v>
      </c>
      <c r="AT370" s="34">
        <f>IFERROR(VLOOKUP(B370,'[1]1-BASE'!D$1:DA$65536,51,0),"")</f>
        <v>0</v>
      </c>
      <c r="AU370" s="34">
        <f>IFERROR(VLOOKUP(B370,'[1]1-BASE'!D$1:DA$65536,52,0),"")</f>
        <v>0</v>
      </c>
      <c r="AV370" s="34">
        <f>IFERROR(VLOOKUP(B370,'[1]1-BASE'!D$1:DA$65536,53,0),"")</f>
        <v>0</v>
      </c>
      <c r="AW370" s="34">
        <f>IFERROR(VLOOKUP(B370,'[1]1-BASE'!D$1:DA$65536,54,0),"")</f>
        <v>0</v>
      </c>
      <c r="AX370" s="34">
        <f>IFERROR(VLOOKUP(B370,'[1]1-BASE'!D$1:DA$65536,55,0),"")</f>
        <v>0</v>
      </c>
      <c r="AY370" s="34">
        <f>IFERROR(VLOOKUP(B370,'[1]1-BASE'!D$1:DA$65536,87,0),"")</f>
        <v>0</v>
      </c>
      <c r="AZ370" s="34">
        <f>IFERROR(VLOOKUP(B370,'[1]1-BASE'!D$1:DA$65536,86,0),"")</f>
        <v>0</v>
      </c>
      <c r="BA370" s="34">
        <f>IFERROR(VLOOKUP(B370,'[1]1-BASE'!D$1:DA$65536,76,0),"")</f>
        <v>0</v>
      </c>
      <c r="BB370" s="34">
        <f>IFERROR(VLOOKUP(B370,'[1]1-BASE'!D$1:DA$65536,77,0),"")</f>
        <v>0</v>
      </c>
      <c r="BC370" s="34">
        <f>IFERROR(VLOOKUP(B370,'[1]1-BASE'!D$1:DA$65536,78,0),"")</f>
        <v>0</v>
      </c>
      <c r="BD370" s="34">
        <f>IFERROR(VLOOKUP(B370,'[1]1-BASE'!D$1:DA$65536,79,0),"")</f>
        <v>0</v>
      </c>
      <c r="BE370" s="34">
        <f>IFERROR(VLOOKUP(B370,'[1]1-BASE'!D$1:DA$65536,80,0),"")</f>
        <v>0</v>
      </c>
      <c r="BF370" s="34">
        <f>IFERROR(VLOOKUP(B370,'[1]1-BASE'!D$1:DA$65536,83,0),"")</f>
        <v>0</v>
      </c>
      <c r="BG370" s="34">
        <f>IFERROR(VLOOKUP(B370,'[1]1-BASE'!D$1:DA$65536,84,0),"")</f>
        <v>0</v>
      </c>
      <c r="BH370" s="34">
        <f>IFERROR(VLOOKUP(B370,'[1]1-BASE'!D$1:DA$65536,81,0),"")</f>
        <v>0</v>
      </c>
      <c r="BI370" s="34">
        <f>IFERROR(VLOOKUP(B370,'[1]1-BASE'!D$1:DA$65536,85,0),"")</f>
        <v>0</v>
      </c>
      <c r="BJ370" s="34">
        <f>IFERROR(VLOOKUP(B370,'[1]1-BASE'!D$1:DA$65536,56,0),"")</f>
        <v>2</v>
      </c>
      <c r="BK370" s="34">
        <f>IFERROR(VLOOKUP(B370,'[1]1-BASE'!D$1:DA$65536,58,0),"")</f>
        <v>2</v>
      </c>
      <c r="BL370" s="34">
        <f>IFERROR(VLOOKUP(B370,'[1]1-BASE'!D$1:DA$65536,59,0),"")</f>
        <v>4</v>
      </c>
      <c r="BM370" s="34">
        <f>IFERROR(VLOOKUP(B370,'[1]1-BASE'!D$1:DA$65536,61,0),"")</f>
        <v>2</v>
      </c>
      <c r="BN370" s="34">
        <f>IFERROR(VLOOKUP(B370,'[1]1-BASE'!D$1:DA$65536,63,0),"")</f>
        <v>0</v>
      </c>
      <c r="BO370" s="34">
        <f>IFERROR(VLOOKUP(B370,'[1]1-BASE'!D$1:DA$65536,65,0),"")</f>
        <v>2</v>
      </c>
      <c r="BP370" s="34">
        <f>IFERROR(VLOOKUP(B370,'[1]1-BASE'!D$1:DA$65536,57,0),"")</f>
        <v>0</v>
      </c>
      <c r="BQ370" s="34">
        <f>IFERROR(VLOOKUP(B370,'[1]1-BASE'!D$1:DA$65536,60,0),"")</f>
        <v>0</v>
      </c>
      <c r="BR370" s="34">
        <f>IFERROR(VLOOKUP(B370,'[1]1-BASE'!D$1:DA$65536,62,0),"")</f>
        <v>0</v>
      </c>
      <c r="BS370" s="34">
        <f>IFERROR(VLOOKUP(B370,'[1]1-BASE'!D$1:DA$65536,64,0),"")</f>
        <v>0</v>
      </c>
      <c r="BT370" s="34">
        <f>IFERROR(VLOOKUP(B370,'[1]1-BASE'!D$1:DA$65536,66,0),"")</f>
        <v>0</v>
      </c>
      <c r="BU370" s="34">
        <f>IFERROR(VLOOKUP(B370,'[1]1-BASE'!D$1:DA$65536,67,0),"")</f>
        <v>0</v>
      </c>
      <c r="BV370" s="34">
        <f>IFERROR(VLOOKUP(B370,'[1]1-BASE'!D$1:DA$65536,68,0),"")</f>
        <v>0</v>
      </c>
      <c r="BW370" s="34">
        <f>IFERROR(VLOOKUP(B370,'[1]1-BASE'!D$1:DA$65536,69,0),"")</f>
        <v>0</v>
      </c>
      <c r="BX370" s="34">
        <f>IFERROR(VLOOKUP(B370,'[1]1-BASE'!D$1:DA$65536,70,0),"")</f>
        <v>0</v>
      </c>
      <c r="BY370" s="34">
        <f>IFERROR(VLOOKUP(B370,'[1]1-BASE'!D$1:DA$65536,71,0),"")</f>
        <v>0</v>
      </c>
      <c r="BZ370" s="34">
        <f>IFERROR(VLOOKUP(B370,'[1]1-BASE'!D$1:DA$65536,72,0),"")</f>
        <v>0</v>
      </c>
      <c r="CA370" s="34">
        <f>IFERROR(VLOOKUP(B370,'[1]1-BASE'!D$1:DA$65536,73,0),"")</f>
        <v>0</v>
      </c>
      <c r="CB370" s="34">
        <f>IFERROR(VLOOKUP(B370,'[1]1-BASE'!D$1:DA$65536,74,0),"")</f>
        <v>0</v>
      </c>
      <c r="CC370" s="34">
        <f>IFERROR(VLOOKUP(B370,'[1]1-BASE'!D$1:DA$65536,75,0),"")</f>
        <v>0</v>
      </c>
      <c r="CD370" s="34">
        <f>IFERROR(VLOOKUP(B370,'[1]1-BASE'!D$1:DA$65536,82,0),"")</f>
        <v>0</v>
      </c>
    </row>
    <row r="371" spans="1:82" s="35" customFormat="1" ht="75" customHeight="1">
      <c r="A371" s="27"/>
      <c r="B371" s="28" t="s">
        <v>474</v>
      </c>
      <c r="C371" s="29" t="str">
        <f>IFERROR(VLOOKUP(B371,'[1]1-BASE'!D$1:CB$65536,2,0),"")</f>
        <v>304TD00</v>
      </c>
      <c r="D371" s="29" t="str">
        <f>IFERROR(VLOOKUP(B371,'[1]1-BASE'!D$1:CB$65536,3,0),"")</f>
        <v>IRVING</v>
      </c>
      <c r="E371" s="29" t="str">
        <f>IFERROR(VLOOKUP(B371,'[1]1-BASE'!D$1:CB$65536,4,0),"")</f>
        <v>909</v>
      </c>
      <c r="F371" s="29" t="str">
        <f>IFERROR(VLOOKUP(B371,'[1]1-BASE'!D$1:CB$65536,5,0),"")</f>
        <v>BLUE NAVY/PINK/WHITE</v>
      </c>
      <c r="G371" s="27" t="str">
        <f>IFERROR(VLOOKUP(B371,'[1]1-BASE'!D$1:CB$65536,15,0),"")</f>
        <v>HIVER 2019</v>
      </c>
      <c r="H371" s="27" t="str">
        <f>IFERROR(VLOOKUP(B371,'[1]1-BASE'!D$1:CB$65536,17,0),"")</f>
        <v>MAN</v>
      </c>
      <c r="I371" s="30">
        <f>IFERROR(VLOOKUP(B371,'[1]1-BASE'!D$1:CB$65536,7,0),"")</f>
        <v>70</v>
      </c>
      <c r="J371" s="31">
        <f t="shared" si="12"/>
        <v>35</v>
      </c>
      <c r="K371" s="30">
        <f>IFERROR(VLOOKUP(B371,'[1]1-BASE'!D$1:CB$65536,8,0),"")</f>
        <v>0</v>
      </c>
      <c r="L371" s="31">
        <f t="shared" si="13"/>
        <v>0</v>
      </c>
      <c r="M371" s="29" t="str">
        <f>IFERROR(VLOOKUP(B371,'[1]1-BASE'!D$1:CB$65536,18,0),"")</f>
        <v>(vide)</v>
      </c>
      <c r="N371" s="32" t="str">
        <f>IFERROR(VLOOKUP(B371,'[1]1-BASE'!D$1:CB$65536,19,0),"")</f>
        <v>PCS</v>
      </c>
      <c r="O371" s="32">
        <f>IFERROR(VLOOKUP(B371,'[1]1-BASE'!D$1:CB$65536,20,0),"")</f>
        <v>331</v>
      </c>
      <c r="P371" s="33">
        <f>IFERROR(VLOOKUP(B371,'[1]1-BASE'!D$1:CB$65536,21,0),"")</f>
        <v>331</v>
      </c>
      <c r="Q371" s="34">
        <f>IFERROR(VLOOKUP(B371,'[1]1-BASE'!D$1:DA$65536,22,0),"")</f>
        <v>0</v>
      </c>
      <c r="R371" s="34">
        <f>IFERROR(VLOOKUP(B371,'[1]1-BASE'!D$1:DA$65536,23,0),"")</f>
        <v>0</v>
      </c>
      <c r="S371" s="34">
        <f>IFERROR(VLOOKUP(B371,'[1]1-BASE'!D$1:DA$65536,24,0),"")</f>
        <v>0</v>
      </c>
      <c r="T371" s="34">
        <f>IFERROR(VLOOKUP(B371,'[1]1-BASE'!D$1:DA$65536,25,0),"")</f>
        <v>0</v>
      </c>
      <c r="U371" s="34">
        <f>IFERROR(VLOOKUP(B371,'[1]1-BASE'!D$1:DA$65536,26,0),"")</f>
        <v>0</v>
      </c>
      <c r="V371" s="34">
        <f>IFERROR(VLOOKUP(B371,'[1]1-BASE'!D$1:DA$65536,27,0),"")</f>
        <v>0</v>
      </c>
      <c r="W371" s="34">
        <f>IFERROR(VLOOKUP(B371,'[1]1-BASE'!D$1:DA$65536,28,0),"")</f>
        <v>0</v>
      </c>
      <c r="X371" s="34">
        <f>IFERROR(VLOOKUP(B371,'[1]1-BASE'!D$1:DA$65536,29,0),"")</f>
        <v>0</v>
      </c>
      <c r="Y371" s="34">
        <f>IFERROR(VLOOKUP(B371,'[1]1-BASE'!D$1:DA$65536,30,0),"")</f>
        <v>0</v>
      </c>
      <c r="Z371" s="34">
        <f>IFERROR(VLOOKUP(B371,'[1]1-BASE'!D$1:DA$65536,31,0),"")</f>
        <v>0</v>
      </c>
      <c r="AA371" s="34">
        <f>IFERROR(VLOOKUP(B371,'[1]1-BASE'!D$1:DA$65536,32,0),"")</f>
        <v>0</v>
      </c>
      <c r="AB371" s="34">
        <f>IFERROR(VLOOKUP(B371,'[1]1-BASE'!D$1:DA$65536,33,0),"")</f>
        <v>0</v>
      </c>
      <c r="AC371" s="34">
        <f>IFERROR(VLOOKUP(B371,'[1]1-BASE'!D$1:DA$65536,34,0),"")</f>
        <v>0</v>
      </c>
      <c r="AD371" s="34">
        <f>IFERROR(VLOOKUP(B371,'[1]1-BASE'!D$1:DA$65536,35,0),"")</f>
        <v>0</v>
      </c>
      <c r="AE371" s="34">
        <f>IFERROR(VLOOKUP(B371,'[1]1-BASE'!D$1:DA$65536,36,0),"")</f>
        <v>0</v>
      </c>
      <c r="AF371" s="34">
        <f>IFERROR(VLOOKUP(B371,'[1]1-BASE'!D$1:DA$65536,37,0),"")</f>
        <v>0</v>
      </c>
      <c r="AG371" s="34">
        <f>IFERROR(VLOOKUP(B371,'[1]1-BASE'!D$1:DA$65536,38,0),"")</f>
        <v>0</v>
      </c>
      <c r="AH371" s="34">
        <f>IFERROR(VLOOKUP(B371,'[1]1-BASE'!D$1:DA$65536,39,0),"")</f>
        <v>0</v>
      </c>
      <c r="AI371" s="34">
        <f>IFERROR(VLOOKUP(B371,'[1]1-BASE'!D$1:DA$65536,40,0),"")</f>
        <v>0</v>
      </c>
      <c r="AJ371" s="34">
        <f>IFERROR(VLOOKUP(B371,'[1]1-BASE'!D$1:DA$65536,41,0),"")</f>
        <v>0</v>
      </c>
      <c r="AK371" s="34">
        <f>IFERROR(VLOOKUP(B371,'[1]1-BASE'!D$1:DA$65536,42,0),"")</f>
        <v>0</v>
      </c>
      <c r="AL371" s="34">
        <f>IFERROR(VLOOKUP(B371,'[1]1-BASE'!D$1:DA$65536,43,0),"")</f>
        <v>0</v>
      </c>
      <c r="AM371" s="34">
        <f>IFERROR(VLOOKUP(B371,'[1]1-BASE'!D$1:DA$65536,44,0),"")</f>
        <v>0</v>
      </c>
      <c r="AN371" s="34">
        <f>IFERROR(VLOOKUP(B371,'[1]1-BASE'!D$1:DA$65536,45,0),"")</f>
        <v>0</v>
      </c>
      <c r="AO371" s="34">
        <f>IFERROR(VLOOKUP(B371,'[1]1-BASE'!D$1:DA$65536,46,0),"")</f>
        <v>0</v>
      </c>
      <c r="AP371" s="34">
        <f>IFERROR(VLOOKUP(B371,'[1]1-BASE'!D$1:DA$65536,47,0),"")</f>
        <v>0</v>
      </c>
      <c r="AQ371" s="34">
        <f>IFERROR(VLOOKUP(B371,'[1]1-BASE'!D$1:DA$65536,48,0),"")</f>
        <v>0</v>
      </c>
      <c r="AR371" s="34">
        <f>IFERROR(VLOOKUP(B371,'[1]1-BASE'!D$1:DA$65536,49,0),"")</f>
        <v>0</v>
      </c>
      <c r="AS371" s="34">
        <f>IFERROR(VLOOKUP(B371,'[1]1-BASE'!D$1:DA$65536,50,0),"")</f>
        <v>0</v>
      </c>
      <c r="AT371" s="34">
        <f>IFERROR(VLOOKUP(B371,'[1]1-BASE'!D$1:DA$65536,51,0),"")</f>
        <v>0</v>
      </c>
      <c r="AU371" s="34">
        <f>IFERROR(VLOOKUP(B371,'[1]1-BASE'!D$1:DA$65536,52,0),"")</f>
        <v>0</v>
      </c>
      <c r="AV371" s="34">
        <f>IFERROR(VLOOKUP(B371,'[1]1-BASE'!D$1:DA$65536,53,0),"")</f>
        <v>0</v>
      </c>
      <c r="AW371" s="34">
        <f>IFERROR(VLOOKUP(B371,'[1]1-BASE'!D$1:DA$65536,54,0),"")</f>
        <v>0</v>
      </c>
      <c r="AX371" s="34">
        <f>IFERROR(VLOOKUP(B371,'[1]1-BASE'!D$1:DA$65536,55,0),"")</f>
        <v>0</v>
      </c>
      <c r="AY371" s="34">
        <f>IFERROR(VLOOKUP(B371,'[1]1-BASE'!D$1:DA$65536,87,0),"")</f>
        <v>0</v>
      </c>
      <c r="AZ371" s="34">
        <f>IFERROR(VLOOKUP(B371,'[1]1-BASE'!D$1:DA$65536,86,0),"")</f>
        <v>0</v>
      </c>
      <c r="BA371" s="34">
        <f>IFERROR(VLOOKUP(B371,'[1]1-BASE'!D$1:DA$65536,76,0),"")</f>
        <v>0</v>
      </c>
      <c r="BB371" s="34">
        <f>IFERROR(VLOOKUP(B371,'[1]1-BASE'!D$1:DA$65536,77,0),"")</f>
        <v>0</v>
      </c>
      <c r="BC371" s="34">
        <f>IFERROR(VLOOKUP(B371,'[1]1-BASE'!D$1:DA$65536,78,0),"")</f>
        <v>0</v>
      </c>
      <c r="BD371" s="34">
        <f>IFERROR(VLOOKUP(B371,'[1]1-BASE'!D$1:DA$65536,79,0),"")</f>
        <v>0</v>
      </c>
      <c r="BE371" s="34">
        <f>IFERROR(VLOOKUP(B371,'[1]1-BASE'!D$1:DA$65536,80,0),"")</f>
        <v>0</v>
      </c>
      <c r="BF371" s="34">
        <f>IFERROR(VLOOKUP(B371,'[1]1-BASE'!D$1:DA$65536,83,0),"")</f>
        <v>0</v>
      </c>
      <c r="BG371" s="34">
        <f>IFERROR(VLOOKUP(B371,'[1]1-BASE'!D$1:DA$65536,84,0),"")</f>
        <v>0</v>
      </c>
      <c r="BH371" s="34">
        <f>IFERROR(VLOOKUP(B371,'[1]1-BASE'!D$1:DA$65536,81,0),"")</f>
        <v>0</v>
      </c>
      <c r="BI371" s="34">
        <f>IFERROR(VLOOKUP(B371,'[1]1-BASE'!D$1:DA$65536,85,0),"")</f>
        <v>0</v>
      </c>
      <c r="BJ371" s="34">
        <f>IFERROR(VLOOKUP(B371,'[1]1-BASE'!D$1:DA$65536,56,0),"")</f>
        <v>0</v>
      </c>
      <c r="BK371" s="34">
        <f>IFERROR(VLOOKUP(B371,'[1]1-BASE'!D$1:DA$65536,58,0),"")</f>
        <v>0</v>
      </c>
      <c r="BL371" s="34">
        <f>IFERROR(VLOOKUP(B371,'[1]1-BASE'!D$1:DA$65536,59,0),"")</f>
        <v>0</v>
      </c>
      <c r="BM371" s="34">
        <f>IFERROR(VLOOKUP(B371,'[1]1-BASE'!D$1:DA$65536,61,0),"")</f>
        <v>0</v>
      </c>
      <c r="BN371" s="34">
        <f>IFERROR(VLOOKUP(B371,'[1]1-BASE'!D$1:DA$65536,63,0),"")</f>
        <v>0</v>
      </c>
      <c r="BO371" s="34">
        <f>IFERROR(VLOOKUP(B371,'[1]1-BASE'!D$1:DA$65536,65,0),"")</f>
        <v>0</v>
      </c>
      <c r="BP371" s="34">
        <f>IFERROR(VLOOKUP(B371,'[1]1-BASE'!D$1:DA$65536,57,0),"")</f>
        <v>0</v>
      </c>
      <c r="BQ371" s="34">
        <f>IFERROR(VLOOKUP(B371,'[1]1-BASE'!D$1:DA$65536,60,0),"")</f>
        <v>0</v>
      </c>
      <c r="BR371" s="34">
        <f>IFERROR(VLOOKUP(B371,'[1]1-BASE'!D$1:DA$65536,62,0),"")</f>
        <v>0</v>
      </c>
      <c r="BS371" s="34">
        <f>IFERROR(VLOOKUP(B371,'[1]1-BASE'!D$1:DA$65536,64,0),"")</f>
        <v>0</v>
      </c>
      <c r="BT371" s="34">
        <f>IFERROR(VLOOKUP(B371,'[1]1-BASE'!D$1:DA$65536,66,0),"")</f>
        <v>0</v>
      </c>
      <c r="BU371" s="34">
        <f>IFERROR(VLOOKUP(B371,'[1]1-BASE'!D$1:DA$65536,67,0),"")</f>
        <v>0</v>
      </c>
      <c r="BV371" s="34">
        <f>IFERROR(VLOOKUP(B371,'[1]1-BASE'!D$1:DA$65536,68,0),"")</f>
        <v>0</v>
      </c>
      <c r="BW371" s="34">
        <f>IFERROR(VLOOKUP(B371,'[1]1-BASE'!D$1:DA$65536,69,0),"")</f>
        <v>16</v>
      </c>
      <c r="BX371" s="34">
        <f>IFERROR(VLOOKUP(B371,'[1]1-BASE'!D$1:DA$65536,70,0),"")</f>
        <v>88</v>
      </c>
      <c r="BY371" s="34">
        <f>IFERROR(VLOOKUP(B371,'[1]1-BASE'!D$1:DA$65536,71,0),"")</f>
        <v>112</v>
      </c>
      <c r="BZ371" s="34">
        <f>IFERROR(VLOOKUP(B371,'[1]1-BASE'!D$1:DA$65536,72,0),"")</f>
        <v>94</v>
      </c>
      <c r="CA371" s="34">
        <f>IFERROR(VLOOKUP(B371,'[1]1-BASE'!D$1:DA$65536,73,0),"")</f>
        <v>21</v>
      </c>
      <c r="CB371" s="34">
        <f>IFERROR(VLOOKUP(B371,'[1]1-BASE'!D$1:DA$65536,74,0),"")</f>
        <v>0</v>
      </c>
      <c r="CC371" s="34">
        <f>IFERROR(VLOOKUP(B371,'[1]1-BASE'!D$1:DA$65536,75,0),"")</f>
        <v>0</v>
      </c>
      <c r="CD371" s="34">
        <f>IFERROR(VLOOKUP(B371,'[1]1-BASE'!D$1:DA$65536,82,0),"")</f>
        <v>0</v>
      </c>
    </row>
    <row r="372" spans="1:82" s="35" customFormat="1" ht="75" customHeight="1">
      <c r="A372" s="27"/>
      <c r="B372" s="28" t="s">
        <v>475</v>
      </c>
      <c r="C372" s="29" t="str">
        <f>IFERROR(VLOOKUP(B372,'[1]1-BASE'!D$1:CB$65536,2,0),"")</f>
        <v>304TD00</v>
      </c>
      <c r="D372" s="29" t="str">
        <f>IFERROR(VLOOKUP(B372,'[1]1-BASE'!D$1:CB$65536,3,0),"")</f>
        <v>IRVING</v>
      </c>
      <c r="E372" s="29" t="str">
        <f>IFERROR(VLOOKUP(B372,'[1]1-BASE'!D$1:CB$65536,4,0),"")</f>
        <v>912</v>
      </c>
      <c r="F372" s="29" t="str">
        <f>IFERROR(VLOOKUP(B372,'[1]1-BASE'!D$1:CB$65536,5,0),"")</f>
        <v>BLACK/GREY/RED RUSSIA</v>
      </c>
      <c r="G372" s="27" t="str">
        <f>IFERROR(VLOOKUP(B372,'[1]1-BASE'!D$1:CB$65536,15,0),"")</f>
        <v>HIVER 2019</v>
      </c>
      <c r="H372" s="27" t="str">
        <f>IFERROR(VLOOKUP(B372,'[1]1-BASE'!D$1:CB$65536,17,0),"")</f>
        <v>MAN</v>
      </c>
      <c r="I372" s="30">
        <f>IFERROR(VLOOKUP(B372,'[1]1-BASE'!D$1:CB$65536,7,0),"")</f>
        <v>70</v>
      </c>
      <c r="J372" s="31">
        <f t="shared" si="12"/>
        <v>35</v>
      </c>
      <c r="K372" s="30">
        <f>IFERROR(VLOOKUP(B372,'[1]1-BASE'!D$1:CB$65536,8,0),"")</f>
        <v>0</v>
      </c>
      <c r="L372" s="31">
        <f t="shared" si="13"/>
        <v>0</v>
      </c>
      <c r="M372" s="29" t="str">
        <f>IFERROR(VLOOKUP(B372,'[1]1-BASE'!D$1:CB$65536,18,0),"")</f>
        <v>(vide)</v>
      </c>
      <c r="N372" s="32" t="str">
        <f>IFERROR(VLOOKUP(B372,'[1]1-BASE'!D$1:CB$65536,19,0),"")</f>
        <v>PCS</v>
      </c>
      <c r="O372" s="32">
        <f>IFERROR(VLOOKUP(B372,'[1]1-BASE'!D$1:CB$65536,20,0),"")</f>
        <v>254</v>
      </c>
      <c r="P372" s="33">
        <f>IFERROR(VLOOKUP(B372,'[1]1-BASE'!D$1:CB$65536,21,0),"")</f>
        <v>254</v>
      </c>
      <c r="Q372" s="34">
        <f>IFERROR(VLOOKUP(B372,'[1]1-BASE'!D$1:DA$65536,22,0),"")</f>
        <v>0</v>
      </c>
      <c r="R372" s="34">
        <f>IFERROR(VLOOKUP(B372,'[1]1-BASE'!D$1:DA$65536,23,0),"")</f>
        <v>0</v>
      </c>
      <c r="S372" s="34">
        <f>IFERROR(VLOOKUP(B372,'[1]1-BASE'!D$1:DA$65536,24,0),"")</f>
        <v>0</v>
      </c>
      <c r="T372" s="34">
        <f>IFERROR(VLOOKUP(B372,'[1]1-BASE'!D$1:DA$65536,25,0),"")</f>
        <v>0</v>
      </c>
      <c r="U372" s="34">
        <f>IFERROR(VLOOKUP(B372,'[1]1-BASE'!D$1:DA$65536,26,0),"")</f>
        <v>0</v>
      </c>
      <c r="V372" s="34">
        <f>IFERROR(VLOOKUP(B372,'[1]1-BASE'!D$1:DA$65536,27,0),"")</f>
        <v>0</v>
      </c>
      <c r="W372" s="34">
        <f>IFERROR(VLOOKUP(B372,'[1]1-BASE'!D$1:DA$65536,28,0),"")</f>
        <v>0</v>
      </c>
      <c r="X372" s="34">
        <f>IFERROR(VLOOKUP(B372,'[1]1-BASE'!D$1:DA$65536,29,0),"")</f>
        <v>0</v>
      </c>
      <c r="Y372" s="34">
        <f>IFERROR(VLOOKUP(B372,'[1]1-BASE'!D$1:DA$65536,30,0),"")</f>
        <v>0</v>
      </c>
      <c r="Z372" s="34">
        <f>IFERROR(VLOOKUP(B372,'[1]1-BASE'!D$1:DA$65536,31,0),"")</f>
        <v>0</v>
      </c>
      <c r="AA372" s="34">
        <f>IFERROR(VLOOKUP(B372,'[1]1-BASE'!D$1:DA$65536,32,0),"")</f>
        <v>0</v>
      </c>
      <c r="AB372" s="34">
        <f>IFERROR(VLOOKUP(B372,'[1]1-BASE'!D$1:DA$65536,33,0),"")</f>
        <v>0</v>
      </c>
      <c r="AC372" s="34">
        <f>IFERROR(VLOOKUP(B372,'[1]1-BASE'!D$1:DA$65536,34,0),"")</f>
        <v>0</v>
      </c>
      <c r="AD372" s="34">
        <f>IFERROR(VLOOKUP(B372,'[1]1-BASE'!D$1:DA$65536,35,0),"")</f>
        <v>0</v>
      </c>
      <c r="AE372" s="34">
        <f>IFERROR(VLOOKUP(B372,'[1]1-BASE'!D$1:DA$65536,36,0),"")</f>
        <v>0</v>
      </c>
      <c r="AF372" s="34">
        <f>IFERROR(VLOOKUP(B372,'[1]1-BASE'!D$1:DA$65536,37,0),"")</f>
        <v>0</v>
      </c>
      <c r="AG372" s="34">
        <f>IFERROR(VLOOKUP(B372,'[1]1-BASE'!D$1:DA$65536,38,0),"")</f>
        <v>0</v>
      </c>
      <c r="AH372" s="34">
        <f>IFERROR(VLOOKUP(B372,'[1]1-BASE'!D$1:DA$65536,39,0),"")</f>
        <v>0</v>
      </c>
      <c r="AI372" s="34">
        <f>IFERROR(VLOOKUP(B372,'[1]1-BASE'!D$1:DA$65536,40,0),"")</f>
        <v>0</v>
      </c>
      <c r="AJ372" s="34">
        <f>IFERROR(VLOOKUP(B372,'[1]1-BASE'!D$1:DA$65536,41,0),"")</f>
        <v>0</v>
      </c>
      <c r="AK372" s="34">
        <f>IFERROR(VLOOKUP(B372,'[1]1-BASE'!D$1:DA$65536,42,0),"")</f>
        <v>0</v>
      </c>
      <c r="AL372" s="34">
        <f>IFERROR(VLOOKUP(B372,'[1]1-BASE'!D$1:DA$65536,43,0),"")</f>
        <v>0</v>
      </c>
      <c r="AM372" s="34">
        <f>IFERROR(VLOOKUP(B372,'[1]1-BASE'!D$1:DA$65536,44,0),"")</f>
        <v>0</v>
      </c>
      <c r="AN372" s="34">
        <f>IFERROR(VLOOKUP(B372,'[1]1-BASE'!D$1:DA$65536,45,0),"")</f>
        <v>0</v>
      </c>
      <c r="AO372" s="34">
        <f>IFERROR(VLOOKUP(B372,'[1]1-BASE'!D$1:DA$65536,46,0),"")</f>
        <v>0</v>
      </c>
      <c r="AP372" s="34">
        <f>IFERROR(VLOOKUP(B372,'[1]1-BASE'!D$1:DA$65536,47,0),"")</f>
        <v>0</v>
      </c>
      <c r="AQ372" s="34">
        <f>IFERROR(VLOOKUP(B372,'[1]1-BASE'!D$1:DA$65536,48,0),"")</f>
        <v>0</v>
      </c>
      <c r="AR372" s="34">
        <f>IFERROR(VLOOKUP(B372,'[1]1-BASE'!D$1:DA$65536,49,0),"")</f>
        <v>0</v>
      </c>
      <c r="AS372" s="34">
        <f>IFERROR(VLOOKUP(B372,'[1]1-BASE'!D$1:DA$65536,50,0),"")</f>
        <v>0</v>
      </c>
      <c r="AT372" s="34">
        <f>IFERROR(VLOOKUP(B372,'[1]1-BASE'!D$1:DA$65536,51,0),"")</f>
        <v>0</v>
      </c>
      <c r="AU372" s="34">
        <f>IFERROR(VLOOKUP(B372,'[1]1-BASE'!D$1:DA$65536,52,0),"")</f>
        <v>0</v>
      </c>
      <c r="AV372" s="34">
        <f>IFERROR(VLOOKUP(B372,'[1]1-BASE'!D$1:DA$65536,53,0),"")</f>
        <v>0</v>
      </c>
      <c r="AW372" s="34">
        <f>IFERROR(VLOOKUP(B372,'[1]1-BASE'!D$1:DA$65536,54,0),"")</f>
        <v>0</v>
      </c>
      <c r="AX372" s="34">
        <f>IFERROR(VLOOKUP(B372,'[1]1-BASE'!D$1:DA$65536,55,0),"")</f>
        <v>0</v>
      </c>
      <c r="AY372" s="34">
        <f>IFERROR(VLOOKUP(B372,'[1]1-BASE'!D$1:DA$65536,87,0),"")</f>
        <v>0</v>
      </c>
      <c r="AZ372" s="34">
        <f>IFERROR(VLOOKUP(B372,'[1]1-BASE'!D$1:DA$65536,86,0),"")</f>
        <v>0</v>
      </c>
      <c r="BA372" s="34">
        <f>IFERROR(VLOOKUP(B372,'[1]1-BASE'!D$1:DA$65536,76,0),"")</f>
        <v>0</v>
      </c>
      <c r="BB372" s="34">
        <f>IFERROR(VLOOKUP(B372,'[1]1-BASE'!D$1:DA$65536,77,0),"")</f>
        <v>0</v>
      </c>
      <c r="BC372" s="34">
        <f>IFERROR(VLOOKUP(B372,'[1]1-BASE'!D$1:DA$65536,78,0),"")</f>
        <v>0</v>
      </c>
      <c r="BD372" s="34">
        <f>IFERROR(VLOOKUP(B372,'[1]1-BASE'!D$1:DA$65536,79,0),"")</f>
        <v>0</v>
      </c>
      <c r="BE372" s="34">
        <f>IFERROR(VLOOKUP(B372,'[1]1-BASE'!D$1:DA$65536,80,0),"")</f>
        <v>0</v>
      </c>
      <c r="BF372" s="34">
        <f>IFERROR(VLOOKUP(B372,'[1]1-BASE'!D$1:DA$65536,83,0),"")</f>
        <v>0</v>
      </c>
      <c r="BG372" s="34">
        <f>IFERROR(VLOOKUP(B372,'[1]1-BASE'!D$1:DA$65536,84,0),"")</f>
        <v>0</v>
      </c>
      <c r="BH372" s="34">
        <f>IFERROR(VLOOKUP(B372,'[1]1-BASE'!D$1:DA$65536,81,0),"")</f>
        <v>0</v>
      </c>
      <c r="BI372" s="34">
        <f>IFERROR(VLOOKUP(B372,'[1]1-BASE'!D$1:DA$65536,85,0),"")</f>
        <v>0</v>
      </c>
      <c r="BJ372" s="34">
        <f>IFERROR(VLOOKUP(B372,'[1]1-BASE'!D$1:DA$65536,56,0),"")</f>
        <v>0</v>
      </c>
      <c r="BK372" s="34">
        <f>IFERROR(VLOOKUP(B372,'[1]1-BASE'!D$1:DA$65536,58,0),"")</f>
        <v>0</v>
      </c>
      <c r="BL372" s="34">
        <f>IFERROR(VLOOKUP(B372,'[1]1-BASE'!D$1:DA$65536,59,0),"")</f>
        <v>0</v>
      </c>
      <c r="BM372" s="34">
        <f>IFERROR(VLOOKUP(B372,'[1]1-BASE'!D$1:DA$65536,61,0),"")</f>
        <v>0</v>
      </c>
      <c r="BN372" s="34">
        <f>IFERROR(VLOOKUP(B372,'[1]1-BASE'!D$1:DA$65536,63,0),"")</f>
        <v>0</v>
      </c>
      <c r="BO372" s="34">
        <f>IFERROR(VLOOKUP(B372,'[1]1-BASE'!D$1:DA$65536,65,0),"")</f>
        <v>0</v>
      </c>
      <c r="BP372" s="34">
        <f>IFERROR(VLOOKUP(B372,'[1]1-BASE'!D$1:DA$65536,57,0),"")</f>
        <v>0</v>
      </c>
      <c r="BQ372" s="34">
        <f>IFERROR(VLOOKUP(B372,'[1]1-BASE'!D$1:DA$65536,60,0),"")</f>
        <v>0</v>
      </c>
      <c r="BR372" s="34">
        <f>IFERROR(VLOOKUP(B372,'[1]1-BASE'!D$1:DA$65536,62,0),"")</f>
        <v>0</v>
      </c>
      <c r="BS372" s="34">
        <f>IFERROR(VLOOKUP(B372,'[1]1-BASE'!D$1:DA$65536,64,0),"")</f>
        <v>0</v>
      </c>
      <c r="BT372" s="34">
        <f>IFERROR(VLOOKUP(B372,'[1]1-BASE'!D$1:DA$65536,66,0),"")</f>
        <v>0</v>
      </c>
      <c r="BU372" s="34">
        <f>IFERROR(VLOOKUP(B372,'[1]1-BASE'!D$1:DA$65536,67,0),"")</f>
        <v>0</v>
      </c>
      <c r="BV372" s="34">
        <f>IFERROR(VLOOKUP(B372,'[1]1-BASE'!D$1:DA$65536,68,0),"")</f>
        <v>0</v>
      </c>
      <c r="BW372" s="34">
        <f>IFERROR(VLOOKUP(B372,'[1]1-BASE'!D$1:DA$65536,69,0),"")</f>
        <v>9</v>
      </c>
      <c r="BX372" s="34">
        <f>IFERROR(VLOOKUP(B372,'[1]1-BASE'!D$1:DA$65536,70,0),"")</f>
        <v>59</v>
      </c>
      <c r="BY372" s="34">
        <f>IFERROR(VLOOKUP(B372,'[1]1-BASE'!D$1:DA$65536,71,0),"")</f>
        <v>109</v>
      </c>
      <c r="BZ372" s="34">
        <f>IFERROR(VLOOKUP(B372,'[1]1-BASE'!D$1:DA$65536,72,0),"")</f>
        <v>70</v>
      </c>
      <c r="CA372" s="34">
        <f>IFERROR(VLOOKUP(B372,'[1]1-BASE'!D$1:DA$65536,73,0),"")</f>
        <v>7</v>
      </c>
      <c r="CB372" s="34">
        <f>IFERROR(VLOOKUP(B372,'[1]1-BASE'!D$1:DA$65536,74,0),"")</f>
        <v>0</v>
      </c>
      <c r="CC372" s="34">
        <f>IFERROR(VLOOKUP(B372,'[1]1-BASE'!D$1:DA$65536,75,0),"")</f>
        <v>0</v>
      </c>
      <c r="CD372" s="34">
        <f>IFERROR(VLOOKUP(B372,'[1]1-BASE'!D$1:DA$65536,82,0),"")</f>
        <v>0</v>
      </c>
    </row>
    <row r="373" spans="1:82" s="35" customFormat="1" ht="75" customHeight="1">
      <c r="A373" s="27"/>
      <c r="B373" s="28" t="s">
        <v>476</v>
      </c>
      <c r="C373" s="29" t="str">
        <f>IFERROR(VLOOKUP(B373,'[1]1-BASE'!D$1:CB$65536,2,0),"")</f>
        <v>304TD00</v>
      </c>
      <c r="D373" s="29" t="str">
        <f>IFERROR(VLOOKUP(B373,'[1]1-BASE'!D$1:CB$65536,3,0),"")</f>
        <v>IRVING</v>
      </c>
      <c r="E373" s="29" t="str">
        <f>IFERROR(VLOOKUP(B373,'[1]1-BASE'!D$1:CB$65536,4,0),"")</f>
        <v>923</v>
      </c>
      <c r="F373" s="29" t="str">
        <f>IFERROR(VLOOKUP(B373,'[1]1-BASE'!D$1:CB$65536,5,0),"")</f>
        <v>BLACK/WHITE/RED RUSSIA</v>
      </c>
      <c r="G373" s="27" t="str">
        <f>IFERROR(VLOOKUP(B373,'[1]1-BASE'!D$1:CB$65536,15,0),"")</f>
        <v>HIVER 2019</v>
      </c>
      <c r="H373" s="27" t="str">
        <f>IFERROR(VLOOKUP(B373,'[1]1-BASE'!D$1:CB$65536,17,0),"")</f>
        <v>MAN</v>
      </c>
      <c r="I373" s="30">
        <f>IFERROR(VLOOKUP(B373,'[1]1-BASE'!D$1:CB$65536,7,0),"")</f>
        <v>0</v>
      </c>
      <c r="J373" s="31">
        <f t="shared" si="12"/>
        <v>0</v>
      </c>
      <c r="K373" s="30">
        <f>IFERROR(VLOOKUP(B373,'[1]1-BASE'!D$1:CB$65536,8,0),"")</f>
        <v>45</v>
      </c>
      <c r="L373" s="31">
        <f t="shared" si="13"/>
        <v>22.5</v>
      </c>
      <c r="M373" s="29" t="str">
        <f>IFERROR(VLOOKUP(B373,'[1]1-BASE'!D$1:CB$65536,18,0),"")</f>
        <v>(vide)</v>
      </c>
      <c r="N373" s="32" t="str">
        <f>IFERROR(VLOOKUP(B373,'[1]1-BASE'!D$1:CB$65536,19,0),"")</f>
        <v>PCS</v>
      </c>
      <c r="O373" s="32">
        <f>IFERROR(VLOOKUP(B373,'[1]1-BASE'!D$1:CB$65536,20,0),"")</f>
        <v>30</v>
      </c>
      <c r="P373" s="33">
        <f>IFERROR(VLOOKUP(B373,'[1]1-BASE'!D$1:CB$65536,21,0),"")</f>
        <v>30</v>
      </c>
      <c r="Q373" s="34">
        <f>IFERROR(VLOOKUP(B373,'[1]1-BASE'!D$1:DA$65536,22,0),"")</f>
        <v>0</v>
      </c>
      <c r="R373" s="34">
        <f>IFERROR(VLOOKUP(B373,'[1]1-BASE'!D$1:DA$65536,23,0),"")</f>
        <v>0</v>
      </c>
      <c r="S373" s="34">
        <f>IFERROR(VLOOKUP(B373,'[1]1-BASE'!D$1:DA$65536,24,0),"")</f>
        <v>0</v>
      </c>
      <c r="T373" s="34">
        <f>IFERROR(VLOOKUP(B373,'[1]1-BASE'!D$1:DA$65536,25,0),"")</f>
        <v>0</v>
      </c>
      <c r="U373" s="34">
        <f>IFERROR(VLOOKUP(B373,'[1]1-BASE'!D$1:DA$65536,26,0),"")</f>
        <v>0</v>
      </c>
      <c r="V373" s="34">
        <f>IFERROR(VLOOKUP(B373,'[1]1-BASE'!D$1:DA$65536,27,0),"")</f>
        <v>0</v>
      </c>
      <c r="W373" s="34">
        <f>IFERROR(VLOOKUP(B373,'[1]1-BASE'!D$1:DA$65536,28,0),"")</f>
        <v>0</v>
      </c>
      <c r="X373" s="34">
        <f>IFERROR(VLOOKUP(B373,'[1]1-BASE'!D$1:DA$65536,29,0),"")</f>
        <v>0</v>
      </c>
      <c r="Y373" s="34">
        <f>IFERROR(VLOOKUP(B373,'[1]1-BASE'!D$1:DA$65536,30,0),"")</f>
        <v>0</v>
      </c>
      <c r="Z373" s="34">
        <f>IFERROR(VLOOKUP(B373,'[1]1-BASE'!D$1:DA$65536,31,0),"")</f>
        <v>0</v>
      </c>
      <c r="AA373" s="34">
        <f>IFERROR(VLOOKUP(B373,'[1]1-BASE'!D$1:DA$65536,32,0),"")</f>
        <v>0</v>
      </c>
      <c r="AB373" s="34">
        <f>IFERROR(VLOOKUP(B373,'[1]1-BASE'!D$1:DA$65536,33,0),"")</f>
        <v>0</v>
      </c>
      <c r="AC373" s="34">
        <f>IFERROR(VLOOKUP(B373,'[1]1-BASE'!D$1:DA$65536,34,0),"")</f>
        <v>0</v>
      </c>
      <c r="AD373" s="34">
        <f>IFERROR(VLOOKUP(B373,'[1]1-BASE'!D$1:DA$65536,35,0),"")</f>
        <v>0</v>
      </c>
      <c r="AE373" s="34">
        <f>IFERROR(VLOOKUP(B373,'[1]1-BASE'!D$1:DA$65536,36,0),"")</f>
        <v>0</v>
      </c>
      <c r="AF373" s="34">
        <f>IFERROR(VLOOKUP(B373,'[1]1-BASE'!D$1:DA$65536,37,0),"")</f>
        <v>0</v>
      </c>
      <c r="AG373" s="34">
        <f>IFERROR(VLOOKUP(B373,'[1]1-BASE'!D$1:DA$65536,38,0),"")</f>
        <v>0</v>
      </c>
      <c r="AH373" s="34">
        <f>IFERROR(VLOOKUP(B373,'[1]1-BASE'!D$1:DA$65536,39,0),"")</f>
        <v>0</v>
      </c>
      <c r="AI373" s="34">
        <f>IFERROR(VLOOKUP(B373,'[1]1-BASE'!D$1:DA$65536,40,0),"")</f>
        <v>0</v>
      </c>
      <c r="AJ373" s="34">
        <f>IFERROR(VLOOKUP(B373,'[1]1-BASE'!D$1:DA$65536,41,0),"")</f>
        <v>0</v>
      </c>
      <c r="AK373" s="34">
        <f>IFERROR(VLOOKUP(B373,'[1]1-BASE'!D$1:DA$65536,42,0),"")</f>
        <v>0</v>
      </c>
      <c r="AL373" s="34">
        <f>IFERROR(VLOOKUP(B373,'[1]1-BASE'!D$1:DA$65536,43,0),"")</f>
        <v>0</v>
      </c>
      <c r="AM373" s="34">
        <f>IFERROR(VLOOKUP(B373,'[1]1-BASE'!D$1:DA$65536,44,0),"")</f>
        <v>0</v>
      </c>
      <c r="AN373" s="34">
        <f>IFERROR(VLOOKUP(B373,'[1]1-BASE'!D$1:DA$65536,45,0),"")</f>
        <v>0</v>
      </c>
      <c r="AO373" s="34">
        <f>IFERROR(VLOOKUP(B373,'[1]1-BASE'!D$1:DA$65536,46,0),"")</f>
        <v>0</v>
      </c>
      <c r="AP373" s="34">
        <f>IFERROR(VLOOKUP(B373,'[1]1-BASE'!D$1:DA$65536,47,0),"")</f>
        <v>0</v>
      </c>
      <c r="AQ373" s="34">
        <f>IFERROR(VLOOKUP(B373,'[1]1-BASE'!D$1:DA$65536,48,0),"")</f>
        <v>0</v>
      </c>
      <c r="AR373" s="34">
        <f>IFERROR(VLOOKUP(B373,'[1]1-BASE'!D$1:DA$65536,49,0),"")</f>
        <v>0</v>
      </c>
      <c r="AS373" s="34">
        <f>IFERROR(VLOOKUP(B373,'[1]1-BASE'!D$1:DA$65536,50,0),"")</f>
        <v>0</v>
      </c>
      <c r="AT373" s="34">
        <f>IFERROR(VLOOKUP(B373,'[1]1-BASE'!D$1:DA$65536,51,0),"")</f>
        <v>0</v>
      </c>
      <c r="AU373" s="34">
        <f>IFERROR(VLOOKUP(B373,'[1]1-BASE'!D$1:DA$65536,52,0),"")</f>
        <v>0</v>
      </c>
      <c r="AV373" s="34">
        <f>IFERROR(VLOOKUP(B373,'[1]1-BASE'!D$1:DA$65536,53,0),"")</f>
        <v>0</v>
      </c>
      <c r="AW373" s="34">
        <f>IFERROR(VLOOKUP(B373,'[1]1-BASE'!D$1:DA$65536,54,0),"")</f>
        <v>0</v>
      </c>
      <c r="AX373" s="34">
        <f>IFERROR(VLOOKUP(B373,'[1]1-BASE'!D$1:DA$65536,55,0),"")</f>
        <v>0</v>
      </c>
      <c r="AY373" s="34">
        <f>IFERROR(VLOOKUP(B373,'[1]1-BASE'!D$1:DA$65536,87,0),"")</f>
        <v>0</v>
      </c>
      <c r="AZ373" s="34">
        <f>IFERROR(VLOOKUP(B373,'[1]1-BASE'!D$1:DA$65536,86,0),"")</f>
        <v>0</v>
      </c>
      <c r="BA373" s="34">
        <f>IFERROR(VLOOKUP(B373,'[1]1-BASE'!D$1:DA$65536,76,0),"")</f>
        <v>0</v>
      </c>
      <c r="BB373" s="34">
        <f>IFERROR(VLOOKUP(B373,'[1]1-BASE'!D$1:DA$65536,77,0),"")</f>
        <v>0</v>
      </c>
      <c r="BC373" s="34">
        <f>IFERROR(VLOOKUP(B373,'[1]1-BASE'!D$1:DA$65536,78,0),"")</f>
        <v>0</v>
      </c>
      <c r="BD373" s="34">
        <f>IFERROR(VLOOKUP(B373,'[1]1-BASE'!D$1:DA$65536,79,0),"")</f>
        <v>0</v>
      </c>
      <c r="BE373" s="34">
        <f>IFERROR(VLOOKUP(B373,'[1]1-BASE'!D$1:DA$65536,80,0),"")</f>
        <v>0</v>
      </c>
      <c r="BF373" s="34">
        <f>IFERROR(VLOOKUP(B373,'[1]1-BASE'!D$1:DA$65536,83,0),"")</f>
        <v>0</v>
      </c>
      <c r="BG373" s="34">
        <f>IFERROR(VLOOKUP(B373,'[1]1-BASE'!D$1:DA$65536,84,0),"")</f>
        <v>0</v>
      </c>
      <c r="BH373" s="34">
        <f>IFERROR(VLOOKUP(B373,'[1]1-BASE'!D$1:DA$65536,81,0),"")</f>
        <v>0</v>
      </c>
      <c r="BI373" s="34">
        <f>IFERROR(VLOOKUP(B373,'[1]1-BASE'!D$1:DA$65536,85,0),"")</f>
        <v>0</v>
      </c>
      <c r="BJ373" s="34">
        <f>IFERROR(VLOOKUP(B373,'[1]1-BASE'!D$1:DA$65536,56,0),"")</f>
        <v>0</v>
      </c>
      <c r="BK373" s="34">
        <f>IFERROR(VLOOKUP(B373,'[1]1-BASE'!D$1:DA$65536,58,0),"")</f>
        <v>12</v>
      </c>
      <c r="BL373" s="34">
        <f>IFERROR(VLOOKUP(B373,'[1]1-BASE'!D$1:DA$65536,59,0),"")</f>
        <v>8</v>
      </c>
      <c r="BM373" s="34">
        <f>IFERROR(VLOOKUP(B373,'[1]1-BASE'!D$1:DA$65536,61,0),"")</f>
        <v>1</v>
      </c>
      <c r="BN373" s="34">
        <f>IFERROR(VLOOKUP(B373,'[1]1-BASE'!D$1:DA$65536,63,0),"")</f>
        <v>0</v>
      </c>
      <c r="BO373" s="34">
        <f>IFERROR(VLOOKUP(B373,'[1]1-BASE'!D$1:DA$65536,65,0),"")</f>
        <v>9</v>
      </c>
      <c r="BP373" s="34">
        <f>IFERROR(VLOOKUP(B373,'[1]1-BASE'!D$1:DA$65536,57,0),"")</f>
        <v>0</v>
      </c>
      <c r="BQ373" s="34">
        <f>IFERROR(VLOOKUP(B373,'[1]1-BASE'!D$1:DA$65536,60,0),"")</f>
        <v>0</v>
      </c>
      <c r="BR373" s="34">
        <f>IFERROR(VLOOKUP(B373,'[1]1-BASE'!D$1:DA$65536,62,0),"")</f>
        <v>0</v>
      </c>
      <c r="BS373" s="34">
        <f>IFERROR(VLOOKUP(B373,'[1]1-BASE'!D$1:DA$65536,64,0),"")</f>
        <v>0</v>
      </c>
      <c r="BT373" s="34">
        <f>IFERROR(VLOOKUP(B373,'[1]1-BASE'!D$1:DA$65536,66,0),"")</f>
        <v>0</v>
      </c>
      <c r="BU373" s="34">
        <f>IFERROR(VLOOKUP(B373,'[1]1-BASE'!D$1:DA$65536,67,0),"")</f>
        <v>0</v>
      </c>
      <c r="BV373" s="34">
        <f>IFERROR(VLOOKUP(B373,'[1]1-BASE'!D$1:DA$65536,68,0),"")</f>
        <v>0</v>
      </c>
      <c r="BW373" s="34">
        <f>IFERROR(VLOOKUP(B373,'[1]1-BASE'!D$1:DA$65536,69,0),"")</f>
        <v>0</v>
      </c>
      <c r="BX373" s="34">
        <f>IFERROR(VLOOKUP(B373,'[1]1-BASE'!D$1:DA$65536,70,0),"")</f>
        <v>0</v>
      </c>
      <c r="BY373" s="34">
        <f>IFERROR(VLOOKUP(B373,'[1]1-BASE'!D$1:DA$65536,71,0),"")</f>
        <v>0</v>
      </c>
      <c r="BZ373" s="34">
        <f>IFERROR(VLOOKUP(B373,'[1]1-BASE'!D$1:DA$65536,72,0),"")</f>
        <v>0</v>
      </c>
      <c r="CA373" s="34">
        <f>IFERROR(VLOOKUP(B373,'[1]1-BASE'!D$1:DA$65536,73,0),"")</f>
        <v>0</v>
      </c>
      <c r="CB373" s="34">
        <f>IFERROR(VLOOKUP(B373,'[1]1-BASE'!D$1:DA$65536,74,0),"")</f>
        <v>0</v>
      </c>
      <c r="CC373" s="34">
        <f>IFERROR(VLOOKUP(B373,'[1]1-BASE'!D$1:DA$65536,75,0),"")</f>
        <v>0</v>
      </c>
      <c r="CD373" s="34">
        <f>IFERROR(VLOOKUP(B373,'[1]1-BASE'!D$1:DA$65536,82,0),"")</f>
        <v>0</v>
      </c>
    </row>
    <row r="374" spans="1:82" s="35" customFormat="1" ht="75" customHeight="1">
      <c r="A374" s="27"/>
      <c r="B374" s="28" t="s">
        <v>477</v>
      </c>
      <c r="C374" s="29" t="str">
        <f>IFERROR(VLOOKUP(B374,'[1]1-BASE'!D$1:CB$65536,2,0),"")</f>
        <v>304TD20</v>
      </c>
      <c r="D374" s="29" t="str">
        <f>IFERROR(VLOOKUP(B374,'[1]1-BASE'!D$1:CB$65536,3,0),"")</f>
        <v>YAMINI</v>
      </c>
      <c r="E374" s="29" t="str">
        <f>IFERROR(VLOOKUP(B374,'[1]1-BASE'!D$1:CB$65536,4,0),"")</f>
        <v>900</v>
      </c>
      <c r="F374" s="29" t="str">
        <f>IFERROR(VLOOKUP(B374,'[1]1-BASE'!D$1:CB$65536,5,0),"")</f>
        <v>GREY MASTIC</v>
      </c>
      <c r="G374" s="27" t="str">
        <f>IFERROR(VLOOKUP(B374,'[1]1-BASE'!D$1:CB$65536,15,0),"")</f>
        <v>HIVER 2019</v>
      </c>
      <c r="H374" s="27" t="str">
        <f>IFERROR(VLOOKUP(B374,'[1]1-BASE'!D$1:CB$65536,17,0),"")</f>
        <v>WOMAN</v>
      </c>
      <c r="I374" s="30">
        <f>IFERROR(VLOOKUP(B374,'[1]1-BASE'!D$1:CB$65536,7,0),"")</f>
        <v>50</v>
      </c>
      <c r="J374" s="31">
        <f t="shared" si="12"/>
        <v>25</v>
      </c>
      <c r="K374" s="30">
        <f>IFERROR(VLOOKUP(B374,'[1]1-BASE'!D$1:CB$65536,8,0),"")</f>
        <v>0</v>
      </c>
      <c r="L374" s="31">
        <f t="shared" si="13"/>
        <v>0</v>
      </c>
      <c r="M374" s="29" t="str">
        <f>IFERROR(VLOOKUP(B374,'[1]1-BASE'!D$1:CB$65536,18,0),"")</f>
        <v>(vide)</v>
      </c>
      <c r="N374" s="32" t="str">
        <f>IFERROR(VLOOKUP(B374,'[1]1-BASE'!D$1:CB$65536,19,0),"")</f>
        <v>PCS</v>
      </c>
      <c r="O374" s="32">
        <f>IFERROR(VLOOKUP(B374,'[1]1-BASE'!D$1:CB$65536,20,0),"")</f>
        <v>24</v>
      </c>
      <c r="P374" s="33">
        <f>IFERROR(VLOOKUP(B374,'[1]1-BASE'!D$1:CB$65536,21,0),"")</f>
        <v>24</v>
      </c>
      <c r="Q374" s="34">
        <f>IFERROR(VLOOKUP(B374,'[1]1-BASE'!D$1:DA$65536,22,0),"")</f>
        <v>0</v>
      </c>
      <c r="R374" s="34">
        <f>IFERROR(VLOOKUP(B374,'[1]1-BASE'!D$1:DA$65536,23,0),"")</f>
        <v>0</v>
      </c>
      <c r="S374" s="34">
        <f>IFERROR(VLOOKUP(B374,'[1]1-BASE'!D$1:DA$65536,24,0),"")</f>
        <v>0</v>
      </c>
      <c r="T374" s="34">
        <f>IFERROR(VLOOKUP(B374,'[1]1-BASE'!D$1:DA$65536,25,0),"")</f>
        <v>0</v>
      </c>
      <c r="U374" s="34">
        <f>IFERROR(VLOOKUP(B374,'[1]1-BASE'!D$1:DA$65536,26,0),"")</f>
        <v>0</v>
      </c>
      <c r="V374" s="34">
        <f>IFERROR(VLOOKUP(B374,'[1]1-BASE'!D$1:DA$65536,27,0),"")</f>
        <v>0</v>
      </c>
      <c r="W374" s="34">
        <f>IFERROR(VLOOKUP(B374,'[1]1-BASE'!D$1:DA$65536,28,0),"")</f>
        <v>0</v>
      </c>
      <c r="X374" s="34">
        <f>IFERROR(VLOOKUP(B374,'[1]1-BASE'!D$1:DA$65536,29,0),"")</f>
        <v>0</v>
      </c>
      <c r="Y374" s="34">
        <f>IFERROR(VLOOKUP(B374,'[1]1-BASE'!D$1:DA$65536,30,0),"")</f>
        <v>0</v>
      </c>
      <c r="Z374" s="34">
        <f>IFERROR(VLOOKUP(B374,'[1]1-BASE'!D$1:DA$65536,31,0),"")</f>
        <v>0</v>
      </c>
      <c r="AA374" s="34">
        <f>IFERROR(VLOOKUP(B374,'[1]1-BASE'!D$1:DA$65536,32,0),"")</f>
        <v>0</v>
      </c>
      <c r="AB374" s="34">
        <f>IFERROR(VLOOKUP(B374,'[1]1-BASE'!D$1:DA$65536,33,0),"")</f>
        <v>0</v>
      </c>
      <c r="AC374" s="34">
        <f>IFERROR(VLOOKUP(B374,'[1]1-BASE'!D$1:DA$65536,34,0),"")</f>
        <v>0</v>
      </c>
      <c r="AD374" s="34">
        <f>IFERROR(VLOOKUP(B374,'[1]1-BASE'!D$1:DA$65536,35,0),"")</f>
        <v>0</v>
      </c>
      <c r="AE374" s="34">
        <f>IFERROR(VLOOKUP(B374,'[1]1-BASE'!D$1:DA$65536,36,0),"")</f>
        <v>0</v>
      </c>
      <c r="AF374" s="34">
        <f>IFERROR(VLOOKUP(B374,'[1]1-BASE'!D$1:DA$65536,37,0),"")</f>
        <v>0</v>
      </c>
      <c r="AG374" s="34">
        <f>IFERROR(VLOOKUP(B374,'[1]1-BASE'!D$1:DA$65536,38,0),"")</f>
        <v>0</v>
      </c>
      <c r="AH374" s="34">
        <f>IFERROR(VLOOKUP(B374,'[1]1-BASE'!D$1:DA$65536,39,0),"")</f>
        <v>0</v>
      </c>
      <c r="AI374" s="34">
        <f>IFERROR(VLOOKUP(B374,'[1]1-BASE'!D$1:DA$65536,40,0),"")</f>
        <v>0</v>
      </c>
      <c r="AJ374" s="34">
        <f>IFERROR(VLOOKUP(B374,'[1]1-BASE'!D$1:DA$65536,41,0),"")</f>
        <v>0</v>
      </c>
      <c r="AK374" s="34">
        <f>IFERROR(VLOOKUP(B374,'[1]1-BASE'!D$1:DA$65536,42,0),"")</f>
        <v>0</v>
      </c>
      <c r="AL374" s="34">
        <f>IFERROR(VLOOKUP(B374,'[1]1-BASE'!D$1:DA$65536,43,0),"")</f>
        <v>0</v>
      </c>
      <c r="AM374" s="34">
        <f>IFERROR(VLOOKUP(B374,'[1]1-BASE'!D$1:DA$65536,44,0),"")</f>
        <v>0</v>
      </c>
      <c r="AN374" s="34">
        <f>IFERROR(VLOOKUP(B374,'[1]1-BASE'!D$1:DA$65536,45,0),"")</f>
        <v>0</v>
      </c>
      <c r="AO374" s="34">
        <f>IFERROR(VLOOKUP(B374,'[1]1-BASE'!D$1:DA$65536,46,0),"")</f>
        <v>0</v>
      </c>
      <c r="AP374" s="34">
        <f>IFERROR(VLOOKUP(B374,'[1]1-BASE'!D$1:DA$65536,47,0),"")</f>
        <v>0</v>
      </c>
      <c r="AQ374" s="34">
        <f>IFERROR(VLOOKUP(B374,'[1]1-BASE'!D$1:DA$65536,48,0),"")</f>
        <v>0</v>
      </c>
      <c r="AR374" s="34">
        <f>IFERROR(VLOOKUP(B374,'[1]1-BASE'!D$1:DA$65536,49,0),"")</f>
        <v>0</v>
      </c>
      <c r="AS374" s="34">
        <f>IFERROR(VLOOKUP(B374,'[1]1-BASE'!D$1:DA$65536,50,0),"")</f>
        <v>0</v>
      </c>
      <c r="AT374" s="34">
        <f>IFERROR(VLOOKUP(B374,'[1]1-BASE'!D$1:DA$65536,51,0),"")</f>
        <v>0</v>
      </c>
      <c r="AU374" s="34">
        <f>IFERROR(VLOOKUP(B374,'[1]1-BASE'!D$1:DA$65536,52,0),"")</f>
        <v>0</v>
      </c>
      <c r="AV374" s="34">
        <f>IFERROR(VLOOKUP(B374,'[1]1-BASE'!D$1:DA$65536,53,0),"")</f>
        <v>0</v>
      </c>
      <c r="AW374" s="34">
        <f>IFERROR(VLOOKUP(B374,'[1]1-BASE'!D$1:DA$65536,54,0),"")</f>
        <v>0</v>
      </c>
      <c r="AX374" s="34">
        <f>IFERROR(VLOOKUP(B374,'[1]1-BASE'!D$1:DA$65536,55,0),"")</f>
        <v>0</v>
      </c>
      <c r="AY374" s="34">
        <f>IFERROR(VLOOKUP(B374,'[1]1-BASE'!D$1:DA$65536,87,0),"")</f>
        <v>0</v>
      </c>
      <c r="AZ374" s="34">
        <f>IFERROR(VLOOKUP(B374,'[1]1-BASE'!D$1:DA$65536,86,0),"")</f>
        <v>0</v>
      </c>
      <c r="BA374" s="34">
        <f>IFERROR(VLOOKUP(B374,'[1]1-BASE'!D$1:DA$65536,76,0),"")</f>
        <v>0</v>
      </c>
      <c r="BB374" s="34">
        <f>IFERROR(VLOOKUP(B374,'[1]1-BASE'!D$1:DA$65536,77,0),"")</f>
        <v>0</v>
      </c>
      <c r="BC374" s="34">
        <f>IFERROR(VLOOKUP(B374,'[1]1-BASE'!D$1:DA$65536,78,0),"")</f>
        <v>0</v>
      </c>
      <c r="BD374" s="34">
        <f>IFERROR(VLOOKUP(B374,'[1]1-BASE'!D$1:DA$65536,79,0),"")</f>
        <v>0</v>
      </c>
      <c r="BE374" s="34">
        <f>IFERROR(VLOOKUP(B374,'[1]1-BASE'!D$1:DA$65536,80,0),"")</f>
        <v>0</v>
      </c>
      <c r="BF374" s="34">
        <f>IFERROR(VLOOKUP(B374,'[1]1-BASE'!D$1:DA$65536,83,0),"")</f>
        <v>0</v>
      </c>
      <c r="BG374" s="34">
        <f>IFERROR(VLOOKUP(B374,'[1]1-BASE'!D$1:DA$65536,84,0),"")</f>
        <v>0</v>
      </c>
      <c r="BH374" s="34">
        <f>IFERROR(VLOOKUP(B374,'[1]1-BASE'!D$1:DA$65536,81,0),"")</f>
        <v>0</v>
      </c>
      <c r="BI374" s="34">
        <f>IFERROR(VLOOKUP(B374,'[1]1-BASE'!D$1:DA$65536,85,0),"")</f>
        <v>0</v>
      </c>
      <c r="BJ374" s="34">
        <f>IFERROR(VLOOKUP(B374,'[1]1-BASE'!D$1:DA$65536,56,0),"")</f>
        <v>0</v>
      </c>
      <c r="BK374" s="34">
        <f>IFERROR(VLOOKUP(B374,'[1]1-BASE'!D$1:DA$65536,58,0),"")</f>
        <v>0</v>
      </c>
      <c r="BL374" s="34">
        <f>IFERROR(VLOOKUP(B374,'[1]1-BASE'!D$1:DA$65536,59,0),"")</f>
        <v>0</v>
      </c>
      <c r="BM374" s="34">
        <f>IFERROR(VLOOKUP(B374,'[1]1-BASE'!D$1:DA$65536,61,0),"")</f>
        <v>0</v>
      </c>
      <c r="BN374" s="34">
        <f>IFERROR(VLOOKUP(B374,'[1]1-BASE'!D$1:DA$65536,63,0),"")</f>
        <v>0</v>
      </c>
      <c r="BO374" s="34">
        <f>IFERROR(VLOOKUP(B374,'[1]1-BASE'!D$1:DA$65536,65,0),"")</f>
        <v>0</v>
      </c>
      <c r="BP374" s="34">
        <f>IFERROR(VLOOKUP(B374,'[1]1-BASE'!D$1:DA$65536,57,0),"")</f>
        <v>0</v>
      </c>
      <c r="BQ374" s="34">
        <f>IFERROR(VLOOKUP(B374,'[1]1-BASE'!D$1:DA$65536,60,0),"")</f>
        <v>0</v>
      </c>
      <c r="BR374" s="34">
        <f>IFERROR(VLOOKUP(B374,'[1]1-BASE'!D$1:DA$65536,62,0),"")</f>
        <v>0</v>
      </c>
      <c r="BS374" s="34">
        <f>IFERROR(VLOOKUP(B374,'[1]1-BASE'!D$1:DA$65536,64,0),"")</f>
        <v>0</v>
      </c>
      <c r="BT374" s="34">
        <f>IFERROR(VLOOKUP(B374,'[1]1-BASE'!D$1:DA$65536,66,0),"")</f>
        <v>0</v>
      </c>
      <c r="BU374" s="34">
        <f>IFERROR(VLOOKUP(B374,'[1]1-BASE'!D$1:DA$65536,67,0),"")</f>
        <v>0</v>
      </c>
      <c r="BV374" s="34">
        <f>IFERROR(VLOOKUP(B374,'[1]1-BASE'!D$1:DA$65536,68,0),"")</f>
        <v>3</v>
      </c>
      <c r="BW374" s="34">
        <f>IFERROR(VLOOKUP(B374,'[1]1-BASE'!D$1:DA$65536,69,0),"")</f>
        <v>11</v>
      </c>
      <c r="BX374" s="34">
        <f>IFERROR(VLOOKUP(B374,'[1]1-BASE'!D$1:DA$65536,70,0),"")</f>
        <v>8</v>
      </c>
      <c r="BY374" s="34">
        <f>IFERROR(VLOOKUP(B374,'[1]1-BASE'!D$1:DA$65536,71,0),"")</f>
        <v>0</v>
      </c>
      <c r="BZ374" s="34">
        <f>IFERROR(VLOOKUP(B374,'[1]1-BASE'!D$1:DA$65536,72,0),"")</f>
        <v>2</v>
      </c>
      <c r="CA374" s="34">
        <f>IFERROR(VLOOKUP(B374,'[1]1-BASE'!D$1:DA$65536,73,0),"")</f>
        <v>0</v>
      </c>
      <c r="CB374" s="34">
        <f>IFERROR(VLOOKUP(B374,'[1]1-BASE'!D$1:DA$65536,74,0),"")</f>
        <v>0</v>
      </c>
      <c r="CC374" s="34">
        <f>IFERROR(VLOOKUP(B374,'[1]1-BASE'!D$1:DA$65536,75,0),"")</f>
        <v>0</v>
      </c>
      <c r="CD374" s="34">
        <f>IFERROR(VLOOKUP(B374,'[1]1-BASE'!D$1:DA$65536,82,0),"")</f>
        <v>0</v>
      </c>
    </row>
    <row r="375" spans="1:82" s="35" customFormat="1" ht="75" customHeight="1">
      <c r="A375" s="27"/>
      <c r="B375" s="28" t="s">
        <v>478</v>
      </c>
      <c r="C375" s="29" t="str">
        <f>IFERROR(VLOOKUP(B375,'[1]1-BASE'!D$1:CB$65536,2,0),"")</f>
        <v>304TD20</v>
      </c>
      <c r="D375" s="29" t="str">
        <f>IFERROR(VLOOKUP(B375,'[1]1-BASE'!D$1:CB$65536,3,0),"")</f>
        <v>YAMINI</v>
      </c>
      <c r="E375" s="29" t="str">
        <f>IFERROR(VLOOKUP(B375,'[1]1-BASE'!D$1:CB$65536,4,0),"")</f>
        <v>902</v>
      </c>
      <c r="F375" s="29" t="str">
        <f>IFERROR(VLOOKUP(B375,'[1]1-BASE'!D$1:CB$65536,5,0),"")</f>
        <v>VIOLET DK PURPLE</v>
      </c>
      <c r="G375" s="27" t="str">
        <f>IFERROR(VLOOKUP(B375,'[1]1-BASE'!D$1:CB$65536,15,0),"")</f>
        <v>HIVER 2019</v>
      </c>
      <c r="H375" s="27" t="str">
        <f>IFERROR(VLOOKUP(B375,'[1]1-BASE'!D$1:CB$65536,17,0),"")</f>
        <v>WOMAN</v>
      </c>
      <c r="I375" s="30">
        <f>IFERROR(VLOOKUP(B375,'[1]1-BASE'!D$1:CB$65536,7,0),"")</f>
        <v>50</v>
      </c>
      <c r="J375" s="31">
        <f t="shared" si="12"/>
        <v>25</v>
      </c>
      <c r="K375" s="30">
        <f>IFERROR(VLOOKUP(B375,'[1]1-BASE'!D$1:CB$65536,8,0),"")</f>
        <v>0</v>
      </c>
      <c r="L375" s="31">
        <f t="shared" si="13"/>
        <v>0</v>
      </c>
      <c r="M375" s="29" t="str">
        <f>IFERROR(VLOOKUP(B375,'[1]1-BASE'!D$1:CB$65536,18,0),"")</f>
        <v>(vide)</v>
      </c>
      <c r="N375" s="32" t="str">
        <f>IFERROR(VLOOKUP(B375,'[1]1-BASE'!D$1:CB$65536,19,0),"")</f>
        <v>PCS</v>
      </c>
      <c r="O375" s="32">
        <f>IFERROR(VLOOKUP(B375,'[1]1-BASE'!D$1:CB$65536,20,0),"")</f>
        <v>33</v>
      </c>
      <c r="P375" s="33">
        <f>IFERROR(VLOOKUP(B375,'[1]1-BASE'!D$1:CB$65536,21,0),"")</f>
        <v>33</v>
      </c>
      <c r="Q375" s="34">
        <f>IFERROR(VLOOKUP(B375,'[1]1-BASE'!D$1:DA$65536,22,0),"")</f>
        <v>0</v>
      </c>
      <c r="R375" s="34">
        <f>IFERROR(VLOOKUP(B375,'[1]1-BASE'!D$1:DA$65536,23,0),"")</f>
        <v>0</v>
      </c>
      <c r="S375" s="34">
        <f>IFERROR(VLOOKUP(B375,'[1]1-BASE'!D$1:DA$65536,24,0),"")</f>
        <v>0</v>
      </c>
      <c r="T375" s="34">
        <f>IFERROR(VLOOKUP(B375,'[1]1-BASE'!D$1:DA$65536,25,0),"")</f>
        <v>0</v>
      </c>
      <c r="U375" s="34">
        <f>IFERROR(VLOOKUP(B375,'[1]1-BASE'!D$1:DA$65536,26,0),"")</f>
        <v>0</v>
      </c>
      <c r="V375" s="34">
        <f>IFERROR(VLOOKUP(B375,'[1]1-BASE'!D$1:DA$65536,27,0),"")</f>
        <v>0</v>
      </c>
      <c r="W375" s="34">
        <f>IFERROR(VLOOKUP(B375,'[1]1-BASE'!D$1:DA$65536,28,0),"")</f>
        <v>0</v>
      </c>
      <c r="X375" s="34">
        <f>IFERROR(VLOOKUP(B375,'[1]1-BASE'!D$1:DA$65536,29,0),"")</f>
        <v>0</v>
      </c>
      <c r="Y375" s="34">
        <f>IFERROR(VLOOKUP(B375,'[1]1-BASE'!D$1:DA$65536,30,0),"")</f>
        <v>0</v>
      </c>
      <c r="Z375" s="34">
        <f>IFERROR(VLOOKUP(B375,'[1]1-BASE'!D$1:DA$65536,31,0),"")</f>
        <v>0</v>
      </c>
      <c r="AA375" s="34">
        <f>IFERROR(VLOOKUP(B375,'[1]1-BASE'!D$1:DA$65536,32,0),"")</f>
        <v>0</v>
      </c>
      <c r="AB375" s="34">
        <f>IFERROR(VLOOKUP(B375,'[1]1-BASE'!D$1:DA$65536,33,0),"")</f>
        <v>0</v>
      </c>
      <c r="AC375" s="34">
        <f>IFERROR(VLOOKUP(B375,'[1]1-BASE'!D$1:DA$65536,34,0),"")</f>
        <v>0</v>
      </c>
      <c r="AD375" s="34">
        <f>IFERROR(VLOOKUP(B375,'[1]1-BASE'!D$1:DA$65536,35,0),"")</f>
        <v>0</v>
      </c>
      <c r="AE375" s="34">
        <f>IFERROR(VLOOKUP(B375,'[1]1-BASE'!D$1:DA$65536,36,0),"")</f>
        <v>0</v>
      </c>
      <c r="AF375" s="34">
        <f>IFERROR(VLOOKUP(B375,'[1]1-BASE'!D$1:DA$65536,37,0),"")</f>
        <v>0</v>
      </c>
      <c r="AG375" s="34">
        <f>IFERROR(VLOOKUP(B375,'[1]1-BASE'!D$1:DA$65536,38,0),"")</f>
        <v>0</v>
      </c>
      <c r="AH375" s="34">
        <f>IFERROR(VLOOKUP(B375,'[1]1-BASE'!D$1:DA$65536,39,0),"")</f>
        <v>0</v>
      </c>
      <c r="AI375" s="34">
        <f>IFERROR(VLOOKUP(B375,'[1]1-BASE'!D$1:DA$65536,40,0),"")</f>
        <v>0</v>
      </c>
      <c r="AJ375" s="34">
        <f>IFERROR(VLOOKUP(B375,'[1]1-BASE'!D$1:DA$65536,41,0),"")</f>
        <v>0</v>
      </c>
      <c r="AK375" s="34">
        <f>IFERROR(VLOOKUP(B375,'[1]1-BASE'!D$1:DA$65536,42,0),"")</f>
        <v>0</v>
      </c>
      <c r="AL375" s="34">
        <f>IFERROR(VLOOKUP(B375,'[1]1-BASE'!D$1:DA$65536,43,0),"")</f>
        <v>0</v>
      </c>
      <c r="AM375" s="34">
        <f>IFERROR(VLOOKUP(B375,'[1]1-BASE'!D$1:DA$65536,44,0),"")</f>
        <v>0</v>
      </c>
      <c r="AN375" s="34">
        <f>IFERROR(VLOOKUP(B375,'[1]1-BASE'!D$1:DA$65536,45,0),"")</f>
        <v>0</v>
      </c>
      <c r="AO375" s="34">
        <f>IFERROR(VLOOKUP(B375,'[1]1-BASE'!D$1:DA$65536,46,0),"")</f>
        <v>0</v>
      </c>
      <c r="AP375" s="34">
        <f>IFERROR(VLOOKUP(B375,'[1]1-BASE'!D$1:DA$65536,47,0),"")</f>
        <v>0</v>
      </c>
      <c r="AQ375" s="34">
        <f>IFERROR(VLOOKUP(B375,'[1]1-BASE'!D$1:DA$65536,48,0),"")</f>
        <v>0</v>
      </c>
      <c r="AR375" s="34">
        <f>IFERROR(VLOOKUP(B375,'[1]1-BASE'!D$1:DA$65536,49,0),"")</f>
        <v>0</v>
      </c>
      <c r="AS375" s="34">
        <f>IFERROR(VLOOKUP(B375,'[1]1-BASE'!D$1:DA$65536,50,0),"")</f>
        <v>0</v>
      </c>
      <c r="AT375" s="34">
        <f>IFERROR(VLOOKUP(B375,'[1]1-BASE'!D$1:DA$65536,51,0),"")</f>
        <v>0</v>
      </c>
      <c r="AU375" s="34">
        <f>IFERROR(VLOOKUP(B375,'[1]1-BASE'!D$1:DA$65536,52,0),"")</f>
        <v>0</v>
      </c>
      <c r="AV375" s="34">
        <f>IFERROR(VLOOKUP(B375,'[1]1-BASE'!D$1:DA$65536,53,0),"")</f>
        <v>0</v>
      </c>
      <c r="AW375" s="34">
        <f>IFERROR(VLOOKUP(B375,'[1]1-BASE'!D$1:DA$65536,54,0),"")</f>
        <v>0</v>
      </c>
      <c r="AX375" s="34">
        <f>IFERROR(VLOOKUP(B375,'[1]1-BASE'!D$1:DA$65536,55,0),"")</f>
        <v>0</v>
      </c>
      <c r="AY375" s="34">
        <f>IFERROR(VLOOKUP(B375,'[1]1-BASE'!D$1:DA$65536,87,0),"")</f>
        <v>0</v>
      </c>
      <c r="AZ375" s="34">
        <f>IFERROR(VLOOKUP(B375,'[1]1-BASE'!D$1:DA$65536,86,0),"")</f>
        <v>0</v>
      </c>
      <c r="BA375" s="34">
        <f>IFERROR(VLOOKUP(B375,'[1]1-BASE'!D$1:DA$65536,76,0),"")</f>
        <v>0</v>
      </c>
      <c r="BB375" s="34">
        <f>IFERROR(VLOOKUP(B375,'[1]1-BASE'!D$1:DA$65536,77,0),"")</f>
        <v>0</v>
      </c>
      <c r="BC375" s="34">
        <f>IFERROR(VLOOKUP(B375,'[1]1-BASE'!D$1:DA$65536,78,0),"")</f>
        <v>0</v>
      </c>
      <c r="BD375" s="34">
        <f>IFERROR(VLOOKUP(B375,'[1]1-BASE'!D$1:DA$65536,79,0),"")</f>
        <v>0</v>
      </c>
      <c r="BE375" s="34">
        <f>IFERROR(VLOOKUP(B375,'[1]1-BASE'!D$1:DA$65536,80,0),"")</f>
        <v>0</v>
      </c>
      <c r="BF375" s="34">
        <f>IFERROR(VLOOKUP(B375,'[1]1-BASE'!D$1:DA$65536,83,0),"")</f>
        <v>0</v>
      </c>
      <c r="BG375" s="34">
        <f>IFERROR(VLOOKUP(B375,'[1]1-BASE'!D$1:DA$65536,84,0),"")</f>
        <v>0</v>
      </c>
      <c r="BH375" s="34">
        <f>IFERROR(VLOOKUP(B375,'[1]1-BASE'!D$1:DA$65536,81,0),"")</f>
        <v>0</v>
      </c>
      <c r="BI375" s="34">
        <f>IFERROR(VLOOKUP(B375,'[1]1-BASE'!D$1:DA$65536,85,0),"")</f>
        <v>0</v>
      </c>
      <c r="BJ375" s="34">
        <f>IFERROR(VLOOKUP(B375,'[1]1-BASE'!D$1:DA$65536,56,0),"")</f>
        <v>0</v>
      </c>
      <c r="BK375" s="34">
        <f>IFERROR(VLOOKUP(B375,'[1]1-BASE'!D$1:DA$65536,58,0),"")</f>
        <v>0</v>
      </c>
      <c r="BL375" s="34">
        <f>IFERROR(VLOOKUP(B375,'[1]1-BASE'!D$1:DA$65536,59,0),"")</f>
        <v>0</v>
      </c>
      <c r="BM375" s="34">
        <f>IFERROR(VLOOKUP(B375,'[1]1-BASE'!D$1:DA$65536,61,0),"")</f>
        <v>0</v>
      </c>
      <c r="BN375" s="34">
        <f>IFERROR(VLOOKUP(B375,'[1]1-BASE'!D$1:DA$65536,63,0),"")</f>
        <v>0</v>
      </c>
      <c r="BO375" s="34">
        <f>IFERROR(VLOOKUP(B375,'[1]1-BASE'!D$1:DA$65536,65,0),"")</f>
        <v>0</v>
      </c>
      <c r="BP375" s="34">
        <f>IFERROR(VLOOKUP(B375,'[1]1-BASE'!D$1:DA$65536,57,0),"")</f>
        <v>0</v>
      </c>
      <c r="BQ375" s="34">
        <f>IFERROR(VLOOKUP(B375,'[1]1-BASE'!D$1:DA$65536,60,0),"")</f>
        <v>0</v>
      </c>
      <c r="BR375" s="34">
        <f>IFERROR(VLOOKUP(B375,'[1]1-BASE'!D$1:DA$65536,62,0),"")</f>
        <v>0</v>
      </c>
      <c r="BS375" s="34">
        <f>IFERROR(VLOOKUP(B375,'[1]1-BASE'!D$1:DA$65536,64,0),"")</f>
        <v>0</v>
      </c>
      <c r="BT375" s="34">
        <f>IFERROR(VLOOKUP(B375,'[1]1-BASE'!D$1:DA$65536,66,0),"")</f>
        <v>0</v>
      </c>
      <c r="BU375" s="34">
        <f>IFERROR(VLOOKUP(B375,'[1]1-BASE'!D$1:DA$65536,67,0),"")</f>
        <v>0</v>
      </c>
      <c r="BV375" s="34">
        <f>IFERROR(VLOOKUP(B375,'[1]1-BASE'!D$1:DA$65536,68,0),"")</f>
        <v>4</v>
      </c>
      <c r="BW375" s="34">
        <f>IFERROR(VLOOKUP(B375,'[1]1-BASE'!D$1:DA$65536,69,0),"")</f>
        <v>13</v>
      </c>
      <c r="BX375" s="34">
        <f>IFERROR(VLOOKUP(B375,'[1]1-BASE'!D$1:DA$65536,70,0),"")</f>
        <v>10</v>
      </c>
      <c r="BY375" s="34">
        <f>IFERROR(VLOOKUP(B375,'[1]1-BASE'!D$1:DA$65536,71,0),"")</f>
        <v>4</v>
      </c>
      <c r="BZ375" s="34">
        <f>IFERROR(VLOOKUP(B375,'[1]1-BASE'!D$1:DA$65536,72,0),"")</f>
        <v>2</v>
      </c>
      <c r="CA375" s="34">
        <f>IFERROR(VLOOKUP(B375,'[1]1-BASE'!D$1:DA$65536,73,0),"")</f>
        <v>0</v>
      </c>
      <c r="CB375" s="34">
        <f>IFERROR(VLOOKUP(B375,'[1]1-BASE'!D$1:DA$65536,74,0),"")</f>
        <v>0</v>
      </c>
      <c r="CC375" s="34">
        <f>IFERROR(VLOOKUP(B375,'[1]1-BASE'!D$1:DA$65536,75,0),"")</f>
        <v>0</v>
      </c>
      <c r="CD375" s="34">
        <f>IFERROR(VLOOKUP(B375,'[1]1-BASE'!D$1:DA$65536,82,0),"")</f>
        <v>0</v>
      </c>
    </row>
    <row r="376" spans="1:82" s="35" customFormat="1" ht="75" customHeight="1">
      <c r="A376" s="27"/>
      <c r="B376" s="28" t="s">
        <v>479</v>
      </c>
      <c r="C376" s="29" t="str">
        <f>IFERROR(VLOOKUP(B376,'[1]1-BASE'!D$1:CB$65536,2,0),"")</f>
        <v>304TD30</v>
      </c>
      <c r="D376" s="29" t="str">
        <f>IFERROR(VLOOKUP(B376,'[1]1-BASE'!D$1:CB$65536,3,0),"")</f>
        <v>YAFFA</v>
      </c>
      <c r="E376" s="29" t="str">
        <f>IFERROR(VLOOKUP(B376,'[1]1-BASE'!D$1:CB$65536,4,0),"")</f>
        <v>903</v>
      </c>
      <c r="F376" s="29" t="str">
        <f>IFERROR(VLOOKUP(B376,'[1]1-BASE'!D$1:CB$65536,5,0),"")</f>
        <v>BLACK</v>
      </c>
      <c r="G376" s="27" t="str">
        <f>IFERROR(VLOOKUP(B376,'[1]1-BASE'!D$1:CB$65536,15,0),"")</f>
        <v>HIVER 2019</v>
      </c>
      <c r="H376" s="27" t="str">
        <f>IFERROR(VLOOKUP(B376,'[1]1-BASE'!D$1:CB$65536,17,0),"")</f>
        <v>WOMAN</v>
      </c>
      <c r="I376" s="30">
        <f>IFERROR(VLOOKUP(B376,'[1]1-BASE'!D$1:CB$65536,7,0),"")</f>
        <v>55</v>
      </c>
      <c r="J376" s="31">
        <f t="shared" si="12"/>
        <v>27.5</v>
      </c>
      <c r="K376" s="30">
        <f>IFERROR(VLOOKUP(B376,'[1]1-BASE'!D$1:CB$65536,8,0),"")</f>
        <v>0</v>
      </c>
      <c r="L376" s="31">
        <f t="shared" si="13"/>
        <v>0</v>
      </c>
      <c r="M376" s="29" t="str">
        <f>IFERROR(VLOOKUP(B376,'[1]1-BASE'!D$1:CB$65536,18,0),"")</f>
        <v>(vide)</v>
      </c>
      <c r="N376" s="32" t="str">
        <f>IFERROR(VLOOKUP(B376,'[1]1-BASE'!D$1:CB$65536,19,0),"")</f>
        <v>PCS</v>
      </c>
      <c r="O376" s="32">
        <f>IFERROR(VLOOKUP(B376,'[1]1-BASE'!D$1:CB$65536,20,0),"")</f>
        <v>26</v>
      </c>
      <c r="P376" s="33">
        <f>IFERROR(VLOOKUP(B376,'[1]1-BASE'!D$1:CB$65536,21,0),"")</f>
        <v>26</v>
      </c>
      <c r="Q376" s="34">
        <f>IFERROR(VLOOKUP(B376,'[1]1-BASE'!D$1:DA$65536,22,0),"")</f>
        <v>0</v>
      </c>
      <c r="R376" s="34">
        <f>IFERROR(VLOOKUP(B376,'[1]1-BASE'!D$1:DA$65536,23,0),"")</f>
        <v>0</v>
      </c>
      <c r="S376" s="34">
        <f>IFERROR(VLOOKUP(B376,'[1]1-BASE'!D$1:DA$65536,24,0),"")</f>
        <v>0</v>
      </c>
      <c r="T376" s="34">
        <f>IFERROR(VLOOKUP(B376,'[1]1-BASE'!D$1:DA$65536,25,0),"")</f>
        <v>0</v>
      </c>
      <c r="U376" s="34">
        <f>IFERROR(VLOOKUP(B376,'[1]1-BASE'!D$1:DA$65536,26,0),"")</f>
        <v>0</v>
      </c>
      <c r="V376" s="34">
        <f>IFERROR(VLOOKUP(B376,'[1]1-BASE'!D$1:DA$65536,27,0),"")</f>
        <v>0</v>
      </c>
      <c r="W376" s="34">
        <f>IFERROR(VLOOKUP(B376,'[1]1-BASE'!D$1:DA$65536,28,0),"")</f>
        <v>0</v>
      </c>
      <c r="X376" s="34">
        <f>IFERROR(VLOOKUP(B376,'[1]1-BASE'!D$1:DA$65536,29,0),"")</f>
        <v>0</v>
      </c>
      <c r="Y376" s="34">
        <f>IFERROR(VLOOKUP(B376,'[1]1-BASE'!D$1:DA$65536,30,0),"")</f>
        <v>0</v>
      </c>
      <c r="Z376" s="34">
        <f>IFERROR(VLOOKUP(B376,'[1]1-BASE'!D$1:DA$65536,31,0),"")</f>
        <v>0</v>
      </c>
      <c r="AA376" s="34">
        <f>IFERROR(VLOOKUP(B376,'[1]1-BASE'!D$1:DA$65536,32,0),"")</f>
        <v>0</v>
      </c>
      <c r="AB376" s="34">
        <f>IFERROR(VLOOKUP(B376,'[1]1-BASE'!D$1:DA$65536,33,0),"")</f>
        <v>0</v>
      </c>
      <c r="AC376" s="34">
        <f>IFERROR(VLOOKUP(B376,'[1]1-BASE'!D$1:DA$65536,34,0),"")</f>
        <v>0</v>
      </c>
      <c r="AD376" s="34">
        <f>IFERROR(VLOOKUP(B376,'[1]1-BASE'!D$1:DA$65536,35,0),"")</f>
        <v>0</v>
      </c>
      <c r="AE376" s="34">
        <f>IFERROR(VLOOKUP(B376,'[1]1-BASE'!D$1:DA$65536,36,0),"")</f>
        <v>0</v>
      </c>
      <c r="AF376" s="34">
        <f>IFERROR(VLOOKUP(B376,'[1]1-BASE'!D$1:DA$65536,37,0),"")</f>
        <v>0</v>
      </c>
      <c r="AG376" s="34">
        <f>IFERROR(VLOOKUP(B376,'[1]1-BASE'!D$1:DA$65536,38,0),"")</f>
        <v>0</v>
      </c>
      <c r="AH376" s="34">
        <f>IFERROR(VLOOKUP(B376,'[1]1-BASE'!D$1:DA$65536,39,0),"")</f>
        <v>0</v>
      </c>
      <c r="AI376" s="34">
        <f>IFERROR(VLOOKUP(B376,'[1]1-BASE'!D$1:DA$65536,40,0),"")</f>
        <v>0</v>
      </c>
      <c r="AJ376" s="34">
        <f>IFERROR(VLOOKUP(B376,'[1]1-BASE'!D$1:DA$65536,41,0),"")</f>
        <v>0</v>
      </c>
      <c r="AK376" s="34">
        <f>IFERROR(VLOOKUP(B376,'[1]1-BASE'!D$1:DA$65536,42,0),"")</f>
        <v>0</v>
      </c>
      <c r="AL376" s="34">
        <f>IFERROR(VLOOKUP(B376,'[1]1-BASE'!D$1:DA$65536,43,0),"")</f>
        <v>0</v>
      </c>
      <c r="AM376" s="34">
        <f>IFERROR(VLOOKUP(B376,'[1]1-BASE'!D$1:DA$65536,44,0),"")</f>
        <v>0</v>
      </c>
      <c r="AN376" s="34">
        <f>IFERROR(VLOOKUP(B376,'[1]1-BASE'!D$1:DA$65536,45,0),"")</f>
        <v>0</v>
      </c>
      <c r="AO376" s="34">
        <f>IFERROR(VLOOKUP(B376,'[1]1-BASE'!D$1:DA$65536,46,0),"")</f>
        <v>0</v>
      </c>
      <c r="AP376" s="34">
        <f>IFERROR(VLOOKUP(B376,'[1]1-BASE'!D$1:DA$65536,47,0),"")</f>
        <v>0</v>
      </c>
      <c r="AQ376" s="34">
        <f>IFERROR(VLOOKUP(B376,'[1]1-BASE'!D$1:DA$65536,48,0),"")</f>
        <v>0</v>
      </c>
      <c r="AR376" s="34">
        <f>IFERROR(VLOOKUP(B376,'[1]1-BASE'!D$1:DA$65536,49,0),"")</f>
        <v>0</v>
      </c>
      <c r="AS376" s="34">
        <f>IFERROR(VLOOKUP(B376,'[1]1-BASE'!D$1:DA$65536,50,0),"")</f>
        <v>0</v>
      </c>
      <c r="AT376" s="34">
        <f>IFERROR(VLOOKUP(B376,'[1]1-BASE'!D$1:DA$65536,51,0),"")</f>
        <v>0</v>
      </c>
      <c r="AU376" s="34">
        <f>IFERROR(VLOOKUP(B376,'[1]1-BASE'!D$1:DA$65536,52,0),"")</f>
        <v>0</v>
      </c>
      <c r="AV376" s="34">
        <f>IFERROR(VLOOKUP(B376,'[1]1-BASE'!D$1:DA$65536,53,0),"")</f>
        <v>0</v>
      </c>
      <c r="AW376" s="34">
        <f>IFERROR(VLOOKUP(B376,'[1]1-BASE'!D$1:DA$65536,54,0),"")</f>
        <v>0</v>
      </c>
      <c r="AX376" s="34">
        <f>IFERROR(VLOOKUP(B376,'[1]1-BASE'!D$1:DA$65536,55,0),"")</f>
        <v>0</v>
      </c>
      <c r="AY376" s="34">
        <f>IFERROR(VLOOKUP(B376,'[1]1-BASE'!D$1:DA$65536,87,0),"")</f>
        <v>0</v>
      </c>
      <c r="AZ376" s="34">
        <f>IFERROR(VLOOKUP(B376,'[1]1-BASE'!D$1:DA$65536,86,0),"")</f>
        <v>0</v>
      </c>
      <c r="BA376" s="34">
        <f>IFERROR(VLOOKUP(B376,'[1]1-BASE'!D$1:DA$65536,76,0),"")</f>
        <v>0</v>
      </c>
      <c r="BB376" s="34">
        <f>IFERROR(VLOOKUP(B376,'[1]1-BASE'!D$1:DA$65536,77,0),"")</f>
        <v>0</v>
      </c>
      <c r="BC376" s="34">
        <f>IFERROR(VLOOKUP(B376,'[1]1-BASE'!D$1:DA$65536,78,0),"")</f>
        <v>0</v>
      </c>
      <c r="BD376" s="34">
        <f>IFERROR(VLOOKUP(B376,'[1]1-BASE'!D$1:DA$65536,79,0),"")</f>
        <v>0</v>
      </c>
      <c r="BE376" s="34">
        <f>IFERROR(VLOOKUP(B376,'[1]1-BASE'!D$1:DA$65536,80,0),"")</f>
        <v>0</v>
      </c>
      <c r="BF376" s="34">
        <f>IFERROR(VLOOKUP(B376,'[1]1-BASE'!D$1:DA$65536,83,0),"")</f>
        <v>0</v>
      </c>
      <c r="BG376" s="34">
        <f>IFERROR(VLOOKUP(B376,'[1]1-BASE'!D$1:DA$65536,84,0),"")</f>
        <v>0</v>
      </c>
      <c r="BH376" s="34">
        <f>IFERROR(VLOOKUP(B376,'[1]1-BASE'!D$1:DA$65536,81,0),"")</f>
        <v>0</v>
      </c>
      <c r="BI376" s="34">
        <f>IFERROR(VLOOKUP(B376,'[1]1-BASE'!D$1:DA$65536,85,0),"")</f>
        <v>0</v>
      </c>
      <c r="BJ376" s="34">
        <f>IFERROR(VLOOKUP(B376,'[1]1-BASE'!D$1:DA$65536,56,0),"")</f>
        <v>0</v>
      </c>
      <c r="BK376" s="34">
        <f>IFERROR(VLOOKUP(B376,'[1]1-BASE'!D$1:DA$65536,58,0),"")</f>
        <v>0</v>
      </c>
      <c r="BL376" s="34">
        <f>IFERROR(VLOOKUP(B376,'[1]1-BASE'!D$1:DA$65536,59,0),"")</f>
        <v>0</v>
      </c>
      <c r="BM376" s="34">
        <f>IFERROR(VLOOKUP(B376,'[1]1-BASE'!D$1:DA$65536,61,0),"")</f>
        <v>0</v>
      </c>
      <c r="BN376" s="34">
        <f>IFERROR(VLOOKUP(B376,'[1]1-BASE'!D$1:DA$65536,63,0),"")</f>
        <v>0</v>
      </c>
      <c r="BO376" s="34">
        <f>IFERROR(VLOOKUP(B376,'[1]1-BASE'!D$1:DA$65536,65,0),"")</f>
        <v>0</v>
      </c>
      <c r="BP376" s="34">
        <f>IFERROR(VLOOKUP(B376,'[1]1-BASE'!D$1:DA$65536,57,0),"")</f>
        <v>0</v>
      </c>
      <c r="BQ376" s="34">
        <f>IFERROR(VLOOKUP(B376,'[1]1-BASE'!D$1:DA$65536,60,0),"")</f>
        <v>0</v>
      </c>
      <c r="BR376" s="34">
        <f>IFERROR(VLOOKUP(B376,'[1]1-BASE'!D$1:DA$65536,62,0),"")</f>
        <v>0</v>
      </c>
      <c r="BS376" s="34">
        <f>IFERROR(VLOOKUP(B376,'[1]1-BASE'!D$1:DA$65536,64,0),"")</f>
        <v>0</v>
      </c>
      <c r="BT376" s="34">
        <f>IFERROR(VLOOKUP(B376,'[1]1-BASE'!D$1:DA$65536,66,0),"")</f>
        <v>0</v>
      </c>
      <c r="BU376" s="34">
        <f>IFERROR(VLOOKUP(B376,'[1]1-BASE'!D$1:DA$65536,67,0),"")</f>
        <v>0</v>
      </c>
      <c r="BV376" s="34">
        <f>IFERROR(VLOOKUP(B376,'[1]1-BASE'!D$1:DA$65536,68,0),"")</f>
        <v>8</v>
      </c>
      <c r="BW376" s="34">
        <f>IFERROR(VLOOKUP(B376,'[1]1-BASE'!D$1:DA$65536,69,0),"")</f>
        <v>12</v>
      </c>
      <c r="BX376" s="34">
        <f>IFERROR(VLOOKUP(B376,'[1]1-BASE'!D$1:DA$65536,70,0),"")</f>
        <v>3</v>
      </c>
      <c r="BY376" s="34">
        <f>IFERROR(VLOOKUP(B376,'[1]1-BASE'!D$1:DA$65536,71,0),"")</f>
        <v>0</v>
      </c>
      <c r="BZ376" s="34">
        <f>IFERROR(VLOOKUP(B376,'[1]1-BASE'!D$1:DA$65536,72,0),"")</f>
        <v>3</v>
      </c>
      <c r="CA376" s="34">
        <f>IFERROR(VLOOKUP(B376,'[1]1-BASE'!D$1:DA$65536,73,0),"")</f>
        <v>0</v>
      </c>
      <c r="CB376" s="34">
        <f>IFERROR(VLOOKUP(B376,'[1]1-BASE'!D$1:DA$65536,74,0),"")</f>
        <v>0</v>
      </c>
      <c r="CC376" s="34">
        <f>IFERROR(VLOOKUP(B376,'[1]1-BASE'!D$1:DA$65536,75,0),"")</f>
        <v>0</v>
      </c>
      <c r="CD376" s="34">
        <f>IFERROR(VLOOKUP(B376,'[1]1-BASE'!D$1:DA$65536,82,0),"")</f>
        <v>0</v>
      </c>
    </row>
    <row r="377" spans="1:82" s="35" customFormat="1" ht="75" customHeight="1">
      <c r="A377" s="27"/>
      <c r="B377" s="28" t="s">
        <v>480</v>
      </c>
      <c r="C377" s="29" t="str">
        <f>IFERROR(VLOOKUP(B377,'[1]1-BASE'!D$1:CB$65536,2,0),"")</f>
        <v>304TD30</v>
      </c>
      <c r="D377" s="29" t="str">
        <f>IFERROR(VLOOKUP(B377,'[1]1-BASE'!D$1:CB$65536,3,0),"")</f>
        <v>YAFFA</v>
      </c>
      <c r="E377" s="29" t="str">
        <f>IFERROR(VLOOKUP(B377,'[1]1-BASE'!D$1:CB$65536,4,0),"")</f>
        <v>905</v>
      </c>
      <c r="F377" s="29" t="str">
        <f>IFERROR(VLOOKUP(B377,'[1]1-BASE'!D$1:CB$65536,5,0),"")</f>
        <v>VIOLET DK PURPLE</v>
      </c>
      <c r="G377" s="27" t="str">
        <f>IFERROR(VLOOKUP(B377,'[1]1-BASE'!D$1:CB$65536,15,0),"")</f>
        <v>HIVER 2019</v>
      </c>
      <c r="H377" s="27" t="str">
        <f>IFERROR(VLOOKUP(B377,'[1]1-BASE'!D$1:CB$65536,17,0),"")</f>
        <v>WOMAN</v>
      </c>
      <c r="I377" s="30">
        <f>IFERROR(VLOOKUP(B377,'[1]1-BASE'!D$1:CB$65536,7,0),"")</f>
        <v>55</v>
      </c>
      <c r="J377" s="31">
        <f t="shared" si="12"/>
        <v>27.5</v>
      </c>
      <c r="K377" s="30">
        <f>IFERROR(VLOOKUP(B377,'[1]1-BASE'!D$1:CB$65536,8,0),"")</f>
        <v>0</v>
      </c>
      <c r="L377" s="31">
        <f t="shared" si="13"/>
        <v>0</v>
      </c>
      <c r="M377" s="29" t="str">
        <f>IFERROR(VLOOKUP(B377,'[1]1-BASE'!D$1:CB$65536,18,0),"")</f>
        <v>(vide)</v>
      </c>
      <c r="N377" s="32" t="str">
        <f>IFERROR(VLOOKUP(B377,'[1]1-BASE'!D$1:CB$65536,19,0),"")</f>
        <v>PCS</v>
      </c>
      <c r="O377" s="32">
        <f>IFERROR(VLOOKUP(B377,'[1]1-BASE'!D$1:CB$65536,20,0),"")</f>
        <v>40</v>
      </c>
      <c r="P377" s="33">
        <f>IFERROR(VLOOKUP(B377,'[1]1-BASE'!D$1:CB$65536,21,0),"")</f>
        <v>40</v>
      </c>
      <c r="Q377" s="34">
        <f>IFERROR(VLOOKUP(B377,'[1]1-BASE'!D$1:DA$65536,22,0),"")</f>
        <v>0</v>
      </c>
      <c r="R377" s="34">
        <f>IFERROR(VLOOKUP(B377,'[1]1-BASE'!D$1:DA$65536,23,0),"")</f>
        <v>0</v>
      </c>
      <c r="S377" s="34">
        <f>IFERROR(VLOOKUP(B377,'[1]1-BASE'!D$1:DA$65536,24,0),"")</f>
        <v>0</v>
      </c>
      <c r="T377" s="34">
        <f>IFERROR(VLOOKUP(B377,'[1]1-BASE'!D$1:DA$65536,25,0),"")</f>
        <v>0</v>
      </c>
      <c r="U377" s="34">
        <f>IFERROR(VLOOKUP(B377,'[1]1-BASE'!D$1:DA$65536,26,0),"")</f>
        <v>0</v>
      </c>
      <c r="V377" s="34">
        <f>IFERROR(VLOOKUP(B377,'[1]1-BASE'!D$1:DA$65536,27,0),"")</f>
        <v>0</v>
      </c>
      <c r="W377" s="34">
        <f>IFERROR(VLOOKUP(B377,'[1]1-BASE'!D$1:DA$65536,28,0),"")</f>
        <v>0</v>
      </c>
      <c r="X377" s="34">
        <f>IFERROR(VLOOKUP(B377,'[1]1-BASE'!D$1:DA$65536,29,0),"")</f>
        <v>0</v>
      </c>
      <c r="Y377" s="34">
        <f>IFERROR(VLOOKUP(B377,'[1]1-BASE'!D$1:DA$65536,30,0),"")</f>
        <v>0</v>
      </c>
      <c r="Z377" s="34">
        <f>IFERROR(VLOOKUP(B377,'[1]1-BASE'!D$1:DA$65536,31,0),"")</f>
        <v>0</v>
      </c>
      <c r="AA377" s="34">
        <f>IFERROR(VLOOKUP(B377,'[1]1-BASE'!D$1:DA$65536,32,0),"")</f>
        <v>0</v>
      </c>
      <c r="AB377" s="34">
        <f>IFERROR(VLOOKUP(B377,'[1]1-BASE'!D$1:DA$65536,33,0),"")</f>
        <v>0</v>
      </c>
      <c r="AC377" s="34">
        <f>IFERROR(VLOOKUP(B377,'[1]1-BASE'!D$1:DA$65536,34,0),"")</f>
        <v>0</v>
      </c>
      <c r="AD377" s="34">
        <f>IFERROR(VLOOKUP(B377,'[1]1-BASE'!D$1:DA$65536,35,0),"")</f>
        <v>0</v>
      </c>
      <c r="AE377" s="34">
        <f>IFERROR(VLOOKUP(B377,'[1]1-BASE'!D$1:DA$65536,36,0),"")</f>
        <v>0</v>
      </c>
      <c r="AF377" s="34">
        <f>IFERROR(VLOOKUP(B377,'[1]1-BASE'!D$1:DA$65536,37,0),"")</f>
        <v>0</v>
      </c>
      <c r="AG377" s="34">
        <f>IFERROR(VLOOKUP(B377,'[1]1-BASE'!D$1:DA$65536,38,0),"")</f>
        <v>0</v>
      </c>
      <c r="AH377" s="34">
        <f>IFERROR(VLOOKUP(B377,'[1]1-BASE'!D$1:DA$65536,39,0),"")</f>
        <v>0</v>
      </c>
      <c r="AI377" s="34">
        <f>IFERROR(VLOOKUP(B377,'[1]1-BASE'!D$1:DA$65536,40,0),"")</f>
        <v>0</v>
      </c>
      <c r="AJ377" s="34">
        <f>IFERROR(VLOOKUP(B377,'[1]1-BASE'!D$1:DA$65536,41,0),"")</f>
        <v>0</v>
      </c>
      <c r="AK377" s="34">
        <f>IFERROR(VLOOKUP(B377,'[1]1-BASE'!D$1:DA$65536,42,0),"")</f>
        <v>0</v>
      </c>
      <c r="AL377" s="34">
        <f>IFERROR(VLOOKUP(B377,'[1]1-BASE'!D$1:DA$65536,43,0),"")</f>
        <v>0</v>
      </c>
      <c r="AM377" s="34">
        <f>IFERROR(VLOOKUP(B377,'[1]1-BASE'!D$1:DA$65536,44,0),"")</f>
        <v>0</v>
      </c>
      <c r="AN377" s="34">
        <f>IFERROR(VLOOKUP(B377,'[1]1-BASE'!D$1:DA$65536,45,0),"")</f>
        <v>0</v>
      </c>
      <c r="AO377" s="34">
        <f>IFERROR(VLOOKUP(B377,'[1]1-BASE'!D$1:DA$65536,46,0),"")</f>
        <v>0</v>
      </c>
      <c r="AP377" s="34">
        <f>IFERROR(VLOOKUP(B377,'[1]1-BASE'!D$1:DA$65536,47,0),"")</f>
        <v>0</v>
      </c>
      <c r="AQ377" s="34">
        <f>IFERROR(VLOOKUP(B377,'[1]1-BASE'!D$1:DA$65536,48,0),"")</f>
        <v>0</v>
      </c>
      <c r="AR377" s="34">
        <f>IFERROR(VLOOKUP(B377,'[1]1-BASE'!D$1:DA$65536,49,0),"")</f>
        <v>0</v>
      </c>
      <c r="AS377" s="34">
        <f>IFERROR(VLOOKUP(B377,'[1]1-BASE'!D$1:DA$65536,50,0),"")</f>
        <v>0</v>
      </c>
      <c r="AT377" s="34">
        <f>IFERROR(VLOOKUP(B377,'[1]1-BASE'!D$1:DA$65536,51,0),"")</f>
        <v>0</v>
      </c>
      <c r="AU377" s="34">
        <f>IFERROR(VLOOKUP(B377,'[1]1-BASE'!D$1:DA$65536,52,0),"")</f>
        <v>0</v>
      </c>
      <c r="AV377" s="34">
        <f>IFERROR(VLOOKUP(B377,'[1]1-BASE'!D$1:DA$65536,53,0),"")</f>
        <v>0</v>
      </c>
      <c r="AW377" s="34">
        <f>IFERROR(VLOOKUP(B377,'[1]1-BASE'!D$1:DA$65536,54,0),"")</f>
        <v>0</v>
      </c>
      <c r="AX377" s="34">
        <f>IFERROR(VLOOKUP(B377,'[1]1-BASE'!D$1:DA$65536,55,0),"")</f>
        <v>0</v>
      </c>
      <c r="AY377" s="34">
        <f>IFERROR(VLOOKUP(B377,'[1]1-BASE'!D$1:DA$65536,87,0),"")</f>
        <v>0</v>
      </c>
      <c r="AZ377" s="34">
        <f>IFERROR(VLOOKUP(B377,'[1]1-BASE'!D$1:DA$65536,86,0),"")</f>
        <v>0</v>
      </c>
      <c r="BA377" s="34">
        <f>IFERROR(VLOOKUP(B377,'[1]1-BASE'!D$1:DA$65536,76,0),"")</f>
        <v>0</v>
      </c>
      <c r="BB377" s="34">
        <f>IFERROR(VLOOKUP(B377,'[1]1-BASE'!D$1:DA$65536,77,0),"")</f>
        <v>0</v>
      </c>
      <c r="BC377" s="34">
        <f>IFERROR(VLOOKUP(B377,'[1]1-BASE'!D$1:DA$65536,78,0),"")</f>
        <v>0</v>
      </c>
      <c r="BD377" s="34">
        <f>IFERROR(VLOOKUP(B377,'[1]1-BASE'!D$1:DA$65536,79,0),"")</f>
        <v>0</v>
      </c>
      <c r="BE377" s="34">
        <f>IFERROR(VLOOKUP(B377,'[1]1-BASE'!D$1:DA$65536,80,0),"")</f>
        <v>0</v>
      </c>
      <c r="BF377" s="34">
        <f>IFERROR(VLOOKUP(B377,'[1]1-BASE'!D$1:DA$65536,83,0),"")</f>
        <v>0</v>
      </c>
      <c r="BG377" s="34">
        <f>IFERROR(VLOOKUP(B377,'[1]1-BASE'!D$1:DA$65536,84,0),"")</f>
        <v>0</v>
      </c>
      <c r="BH377" s="34">
        <f>IFERROR(VLOOKUP(B377,'[1]1-BASE'!D$1:DA$65536,81,0),"")</f>
        <v>0</v>
      </c>
      <c r="BI377" s="34">
        <f>IFERROR(VLOOKUP(B377,'[1]1-BASE'!D$1:DA$65536,85,0),"")</f>
        <v>0</v>
      </c>
      <c r="BJ377" s="34">
        <f>IFERROR(VLOOKUP(B377,'[1]1-BASE'!D$1:DA$65536,56,0),"")</f>
        <v>0</v>
      </c>
      <c r="BK377" s="34">
        <f>IFERROR(VLOOKUP(B377,'[1]1-BASE'!D$1:DA$65536,58,0),"")</f>
        <v>0</v>
      </c>
      <c r="BL377" s="34">
        <f>IFERROR(VLOOKUP(B377,'[1]1-BASE'!D$1:DA$65536,59,0),"")</f>
        <v>0</v>
      </c>
      <c r="BM377" s="34">
        <f>IFERROR(VLOOKUP(B377,'[1]1-BASE'!D$1:DA$65536,61,0),"")</f>
        <v>0</v>
      </c>
      <c r="BN377" s="34">
        <f>IFERROR(VLOOKUP(B377,'[1]1-BASE'!D$1:DA$65536,63,0),"")</f>
        <v>0</v>
      </c>
      <c r="BO377" s="34">
        <f>IFERROR(VLOOKUP(B377,'[1]1-BASE'!D$1:DA$65536,65,0),"")</f>
        <v>0</v>
      </c>
      <c r="BP377" s="34">
        <f>IFERROR(VLOOKUP(B377,'[1]1-BASE'!D$1:DA$65536,57,0),"")</f>
        <v>0</v>
      </c>
      <c r="BQ377" s="34">
        <f>IFERROR(VLOOKUP(B377,'[1]1-BASE'!D$1:DA$65536,60,0),"")</f>
        <v>0</v>
      </c>
      <c r="BR377" s="34">
        <f>IFERROR(VLOOKUP(B377,'[1]1-BASE'!D$1:DA$65536,62,0),"")</f>
        <v>0</v>
      </c>
      <c r="BS377" s="34">
        <f>IFERROR(VLOOKUP(B377,'[1]1-BASE'!D$1:DA$65536,64,0),"")</f>
        <v>0</v>
      </c>
      <c r="BT377" s="34">
        <f>IFERROR(VLOOKUP(B377,'[1]1-BASE'!D$1:DA$65536,66,0),"")</f>
        <v>0</v>
      </c>
      <c r="BU377" s="34">
        <f>IFERROR(VLOOKUP(B377,'[1]1-BASE'!D$1:DA$65536,67,0),"")</f>
        <v>0</v>
      </c>
      <c r="BV377" s="34">
        <f>IFERROR(VLOOKUP(B377,'[1]1-BASE'!D$1:DA$65536,68,0),"")</f>
        <v>10</v>
      </c>
      <c r="BW377" s="34">
        <f>IFERROR(VLOOKUP(B377,'[1]1-BASE'!D$1:DA$65536,69,0),"")</f>
        <v>12</v>
      </c>
      <c r="BX377" s="34">
        <f>IFERROR(VLOOKUP(B377,'[1]1-BASE'!D$1:DA$65536,70,0),"")</f>
        <v>7</v>
      </c>
      <c r="BY377" s="34">
        <f>IFERROR(VLOOKUP(B377,'[1]1-BASE'!D$1:DA$65536,71,0),"")</f>
        <v>2</v>
      </c>
      <c r="BZ377" s="34">
        <f>IFERROR(VLOOKUP(B377,'[1]1-BASE'!D$1:DA$65536,72,0),"")</f>
        <v>9</v>
      </c>
      <c r="CA377" s="34">
        <f>IFERROR(VLOOKUP(B377,'[1]1-BASE'!D$1:DA$65536,73,0),"")</f>
        <v>0</v>
      </c>
      <c r="CB377" s="34">
        <f>IFERROR(VLOOKUP(B377,'[1]1-BASE'!D$1:DA$65536,74,0),"")</f>
        <v>0</v>
      </c>
      <c r="CC377" s="34">
        <f>IFERROR(VLOOKUP(B377,'[1]1-BASE'!D$1:DA$65536,75,0),"")</f>
        <v>0</v>
      </c>
      <c r="CD377" s="34">
        <f>IFERROR(VLOOKUP(B377,'[1]1-BASE'!D$1:DA$65536,82,0),"")</f>
        <v>0</v>
      </c>
    </row>
    <row r="378" spans="1:82" s="35" customFormat="1" ht="75" customHeight="1">
      <c r="A378" s="27"/>
      <c r="B378" s="28" t="s">
        <v>481</v>
      </c>
      <c r="C378" s="29" t="str">
        <f>IFERROR(VLOOKUP(B378,'[1]1-BASE'!D$1:CB$65536,2,0),"")</f>
        <v>304TD70</v>
      </c>
      <c r="D378" s="29" t="str">
        <f>IFERROR(VLOOKUP(B378,'[1]1-BASE'!D$1:CB$65536,3,0),"")</f>
        <v>ILHAN</v>
      </c>
      <c r="E378" s="29" t="str">
        <f>IFERROR(VLOOKUP(B378,'[1]1-BASE'!D$1:CB$65536,4,0),"")</f>
        <v>914</v>
      </c>
      <c r="F378" s="29" t="str">
        <f>IFERROR(VLOOKUP(B378,'[1]1-BASE'!D$1:CB$65536,5,0),"")</f>
        <v>BLUE NAVY</v>
      </c>
      <c r="G378" s="27" t="str">
        <f>IFERROR(VLOOKUP(B378,'[1]1-BASE'!D$1:CB$65536,15,0),"")</f>
        <v>HIVER 2019</v>
      </c>
      <c r="H378" s="27" t="str">
        <f>IFERROR(VLOOKUP(B378,'[1]1-BASE'!D$1:CB$65536,17,0),"")</f>
        <v>MAN</v>
      </c>
      <c r="I378" s="30">
        <f>IFERROR(VLOOKUP(B378,'[1]1-BASE'!D$1:CB$65536,7,0),"")</f>
        <v>50</v>
      </c>
      <c r="J378" s="31">
        <f t="shared" si="12"/>
        <v>25</v>
      </c>
      <c r="K378" s="30">
        <f>IFERROR(VLOOKUP(B378,'[1]1-BASE'!D$1:CB$65536,8,0),"")</f>
        <v>0</v>
      </c>
      <c r="L378" s="31">
        <f t="shared" si="13"/>
        <v>0</v>
      </c>
      <c r="M378" s="29" t="str">
        <f>IFERROR(VLOOKUP(B378,'[1]1-BASE'!D$1:CB$65536,18,0),"")</f>
        <v>(vide)</v>
      </c>
      <c r="N378" s="32" t="str">
        <f>IFERROR(VLOOKUP(B378,'[1]1-BASE'!D$1:CB$65536,19,0),"")</f>
        <v>PCS</v>
      </c>
      <c r="O378" s="32">
        <f>IFERROR(VLOOKUP(B378,'[1]1-BASE'!D$1:CB$65536,20,0),"")</f>
        <v>57</v>
      </c>
      <c r="P378" s="33">
        <f>IFERROR(VLOOKUP(B378,'[1]1-BASE'!D$1:CB$65536,21,0),"")</f>
        <v>57</v>
      </c>
      <c r="Q378" s="34">
        <f>IFERROR(VLOOKUP(B378,'[1]1-BASE'!D$1:DA$65536,22,0),"")</f>
        <v>0</v>
      </c>
      <c r="R378" s="34">
        <f>IFERROR(VLOOKUP(B378,'[1]1-BASE'!D$1:DA$65536,23,0),"")</f>
        <v>0</v>
      </c>
      <c r="S378" s="34">
        <f>IFERROR(VLOOKUP(B378,'[1]1-BASE'!D$1:DA$65536,24,0),"")</f>
        <v>0</v>
      </c>
      <c r="T378" s="34">
        <f>IFERROR(VLOOKUP(B378,'[1]1-BASE'!D$1:DA$65536,25,0),"")</f>
        <v>0</v>
      </c>
      <c r="U378" s="34">
        <f>IFERROR(VLOOKUP(B378,'[1]1-BASE'!D$1:DA$65536,26,0),"")</f>
        <v>0</v>
      </c>
      <c r="V378" s="34">
        <f>IFERROR(VLOOKUP(B378,'[1]1-BASE'!D$1:DA$65536,27,0),"")</f>
        <v>0</v>
      </c>
      <c r="W378" s="34">
        <f>IFERROR(VLOOKUP(B378,'[1]1-BASE'!D$1:DA$65536,28,0),"")</f>
        <v>0</v>
      </c>
      <c r="X378" s="34">
        <f>IFERROR(VLOOKUP(B378,'[1]1-BASE'!D$1:DA$65536,29,0),"")</f>
        <v>0</v>
      </c>
      <c r="Y378" s="34">
        <f>IFERROR(VLOOKUP(B378,'[1]1-BASE'!D$1:DA$65536,30,0),"")</f>
        <v>0</v>
      </c>
      <c r="Z378" s="34">
        <f>IFERROR(VLOOKUP(B378,'[1]1-BASE'!D$1:DA$65536,31,0),"")</f>
        <v>0</v>
      </c>
      <c r="AA378" s="34">
        <f>IFERROR(VLOOKUP(B378,'[1]1-BASE'!D$1:DA$65536,32,0),"")</f>
        <v>0</v>
      </c>
      <c r="AB378" s="34">
        <f>IFERROR(VLOOKUP(B378,'[1]1-BASE'!D$1:DA$65536,33,0),"")</f>
        <v>0</v>
      </c>
      <c r="AC378" s="34">
        <f>IFERROR(VLOOKUP(B378,'[1]1-BASE'!D$1:DA$65536,34,0),"")</f>
        <v>0</v>
      </c>
      <c r="AD378" s="34">
        <f>IFERROR(VLOOKUP(B378,'[1]1-BASE'!D$1:DA$65536,35,0),"")</f>
        <v>0</v>
      </c>
      <c r="AE378" s="34">
        <f>IFERROR(VLOOKUP(B378,'[1]1-BASE'!D$1:DA$65536,36,0),"")</f>
        <v>0</v>
      </c>
      <c r="AF378" s="34">
        <f>IFERROR(VLOOKUP(B378,'[1]1-BASE'!D$1:DA$65536,37,0),"")</f>
        <v>0</v>
      </c>
      <c r="AG378" s="34">
        <f>IFERROR(VLOOKUP(B378,'[1]1-BASE'!D$1:DA$65536,38,0),"")</f>
        <v>0</v>
      </c>
      <c r="AH378" s="34">
        <f>IFERROR(VLOOKUP(B378,'[1]1-BASE'!D$1:DA$65536,39,0),"")</f>
        <v>0</v>
      </c>
      <c r="AI378" s="34">
        <f>IFERROR(VLOOKUP(B378,'[1]1-BASE'!D$1:DA$65536,40,0),"")</f>
        <v>0</v>
      </c>
      <c r="AJ378" s="34">
        <f>IFERROR(VLOOKUP(B378,'[1]1-BASE'!D$1:DA$65536,41,0),"")</f>
        <v>0</v>
      </c>
      <c r="AK378" s="34">
        <f>IFERROR(VLOOKUP(B378,'[1]1-BASE'!D$1:DA$65536,42,0),"")</f>
        <v>0</v>
      </c>
      <c r="AL378" s="34">
        <f>IFERROR(VLOOKUP(B378,'[1]1-BASE'!D$1:DA$65536,43,0),"")</f>
        <v>0</v>
      </c>
      <c r="AM378" s="34">
        <f>IFERROR(VLOOKUP(B378,'[1]1-BASE'!D$1:DA$65536,44,0),"")</f>
        <v>0</v>
      </c>
      <c r="AN378" s="34">
        <f>IFERROR(VLOOKUP(B378,'[1]1-BASE'!D$1:DA$65536,45,0),"")</f>
        <v>0</v>
      </c>
      <c r="AO378" s="34">
        <f>IFERROR(VLOOKUP(B378,'[1]1-BASE'!D$1:DA$65536,46,0),"")</f>
        <v>0</v>
      </c>
      <c r="AP378" s="34">
        <f>IFERROR(VLOOKUP(B378,'[1]1-BASE'!D$1:DA$65536,47,0),"")</f>
        <v>0</v>
      </c>
      <c r="AQ378" s="34">
        <f>IFERROR(VLOOKUP(B378,'[1]1-BASE'!D$1:DA$65536,48,0),"")</f>
        <v>0</v>
      </c>
      <c r="AR378" s="34">
        <f>IFERROR(VLOOKUP(B378,'[1]1-BASE'!D$1:DA$65536,49,0),"")</f>
        <v>0</v>
      </c>
      <c r="AS378" s="34">
        <f>IFERROR(VLOOKUP(B378,'[1]1-BASE'!D$1:DA$65536,50,0),"")</f>
        <v>0</v>
      </c>
      <c r="AT378" s="34">
        <f>IFERROR(VLOOKUP(B378,'[1]1-BASE'!D$1:DA$65536,51,0),"")</f>
        <v>0</v>
      </c>
      <c r="AU378" s="34">
        <f>IFERROR(VLOOKUP(B378,'[1]1-BASE'!D$1:DA$65536,52,0),"")</f>
        <v>0</v>
      </c>
      <c r="AV378" s="34">
        <f>IFERROR(VLOOKUP(B378,'[1]1-BASE'!D$1:DA$65536,53,0),"")</f>
        <v>0</v>
      </c>
      <c r="AW378" s="34">
        <f>IFERROR(VLOOKUP(B378,'[1]1-BASE'!D$1:DA$65536,54,0),"")</f>
        <v>0</v>
      </c>
      <c r="AX378" s="34">
        <f>IFERROR(VLOOKUP(B378,'[1]1-BASE'!D$1:DA$65536,55,0),"")</f>
        <v>0</v>
      </c>
      <c r="AY378" s="34">
        <f>IFERROR(VLOOKUP(B378,'[1]1-BASE'!D$1:DA$65536,87,0),"")</f>
        <v>0</v>
      </c>
      <c r="AZ378" s="34">
        <f>IFERROR(VLOOKUP(B378,'[1]1-BASE'!D$1:DA$65536,86,0),"")</f>
        <v>0</v>
      </c>
      <c r="BA378" s="34">
        <f>IFERROR(VLOOKUP(B378,'[1]1-BASE'!D$1:DA$65536,76,0),"")</f>
        <v>0</v>
      </c>
      <c r="BB378" s="34">
        <f>IFERROR(VLOOKUP(B378,'[1]1-BASE'!D$1:DA$65536,77,0),"")</f>
        <v>0</v>
      </c>
      <c r="BC378" s="34">
        <f>IFERROR(VLOOKUP(B378,'[1]1-BASE'!D$1:DA$65536,78,0),"")</f>
        <v>0</v>
      </c>
      <c r="BD378" s="34">
        <f>IFERROR(VLOOKUP(B378,'[1]1-BASE'!D$1:DA$65536,79,0),"")</f>
        <v>0</v>
      </c>
      <c r="BE378" s="34">
        <f>IFERROR(VLOOKUP(B378,'[1]1-BASE'!D$1:DA$65536,80,0),"")</f>
        <v>0</v>
      </c>
      <c r="BF378" s="34">
        <f>IFERROR(VLOOKUP(B378,'[1]1-BASE'!D$1:DA$65536,83,0),"")</f>
        <v>0</v>
      </c>
      <c r="BG378" s="34">
        <f>IFERROR(VLOOKUP(B378,'[1]1-BASE'!D$1:DA$65536,84,0),"")</f>
        <v>0</v>
      </c>
      <c r="BH378" s="34">
        <f>IFERROR(VLOOKUP(B378,'[1]1-BASE'!D$1:DA$65536,81,0),"")</f>
        <v>0</v>
      </c>
      <c r="BI378" s="34">
        <f>IFERROR(VLOOKUP(B378,'[1]1-BASE'!D$1:DA$65536,85,0),"")</f>
        <v>0</v>
      </c>
      <c r="BJ378" s="34">
        <f>IFERROR(VLOOKUP(B378,'[1]1-BASE'!D$1:DA$65536,56,0),"")</f>
        <v>0</v>
      </c>
      <c r="BK378" s="34">
        <f>IFERROR(VLOOKUP(B378,'[1]1-BASE'!D$1:DA$65536,58,0),"")</f>
        <v>0</v>
      </c>
      <c r="BL378" s="34">
        <f>IFERROR(VLOOKUP(B378,'[1]1-BASE'!D$1:DA$65536,59,0),"")</f>
        <v>0</v>
      </c>
      <c r="BM378" s="34">
        <f>IFERROR(VLOOKUP(B378,'[1]1-BASE'!D$1:DA$65536,61,0),"")</f>
        <v>0</v>
      </c>
      <c r="BN378" s="34">
        <f>IFERROR(VLOOKUP(B378,'[1]1-BASE'!D$1:DA$65536,63,0),"")</f>
        <v>0</v>
      </c>
      <c r="BO378" s="34">
        <f>IFERROR(VLOOKUP(B378,'[1]1-BASE'!D$1:DA$65536,65,0),"")</f>
        <v>0</v>
      </c>
      <c r="BP378" s="34">
        <f>IFERROR(VLOOKUP(B378,'[1]1-BASE'!D$1:DA$65536,57,0),"")</f>
        <v>0</v>
      </c>
      <c r="BQ378" s="34">
        <f>IFERROR(VLOOKUP(B378,'[1]1-BASE'!D$1:DA$65536,60,0),"")</f>
        <v>0</v>
      </c>
      <c r="BR378" s="34">
        <f>IFERROR(VLOOKUP(B378,'[1]1-BASE'!D$1:DA$65536,62,0),"")</f>
        <v>0</v>
      </c>
      <c r="BS378" s="34">
        <f>IFERROR(VLOOKUP(B378,'[1]1-BASE'!D$1:DA$65536,64,0),"")</f>
        <v>0</v>
      </c>
      <c r="BT378" s="34">
        <f>IFERROR(VLOOKUP(B378,'[1]1-BASE'!D$1:DA$65536,66,0),"")</f>
        <v>0</v>
      </c>
      <c r="BU378" s="34">
        <f>IFERROR(VLOOKUP(B378,'[1]1-BASE'!D$1:DA$65536,67,0),"")</f>
        <v>0</v>
      </c>
      <c r="BV378" s="34">
        <f>IFERROR(VLOOKUP(B378,'[1]1-BASE'!D$1:DA$65536,68,0),"")</f>
        <v>0</v>
      </c>
      <c r="BW378" s="34">
        <f>IFERROR(VLOOKUP(B378,'[1]1-BASE'!D$1:DA$65536,69,0),"")</f>
        <v>15</v>
      </c>
      <c r="BX378" s="34">
        <f>IFERROR(VLOOKUP(B378,'[1]1-BASE'!D$1:DA$65536,70,0),"")</f>
        <v>6</v>
      </c>
      <c r="BY378" s="34">
        <f>IFERROR(VLOOKUP(B378,'[1]1-BASE'!D$1:DA$65536,71,0),"")</f>
        <v>14</v>
      </c>
      <c r="BZ378" s="34">
        <f>IFERROR(VLOOKUP(B378,'[1]1-BASE'!D$1:DA$65536,72,0),"")</f>
        <v>9</v>
      </c>
      <c r="CA378" s="34">
        <f>IFERROR(VLOOKUP(B378,'[1]1-BASE'!D$1:DA$65536,73,0),"")</f>
        <v>13</v>
      </c>
      <c r="CB378" s="34">
        <f>IFERROR(VLOOKUP(B378,'[1]1-BASE'!D$1:DA$65536,74,0),"")</f>
        <v>0</v>
      </c>
      <c r="CC378" s="34">
        <f>IFERROR(VLOOKUP(B378,'[1]1-BASE'!D$1:DA$65536,75,0),"")</f>
        <v>0</v>
      </c>
      <c r="CD378" s="34">
        <f>IFERROR(VLOOKUP(B378,'[1]1-BASE'!D$1:DA$65536,82,0),"")</f>
        <v>0</v>
      </c>
    </row>
    <row r="379" spans="1:82" s="35" customFormat="1" ht="75" customHeight="1">
      <c r="A379" s="27"/>
      <c r="B379" s="28" t="s">
        <v>482</v>
      </c>
      <c r="C379" s="29" t="str">
        <f>IFERROR(VLOOKUP(B379,'[1]1-BASE'!D$1:CB$65536,2,0),"")</f>
        <v>304TD70</v>
      </c>
      <c r="D379" s="29" t="str">
        <f>IFERROR(VLOOKUP(B379,'[1]1-BASE'!D$1:CB$65536,3,0),"")</f>
        <v>ILHAN</v>
      </c>
      <c r="E379" s="29" t="str">
        <f>IFERROR(VLOOKUP(B379,'[1]1-BASE'!D$1:CB$65536,4,0),"")</f>
        <v>916</v>
      </c>
      <c r="F379" s="29" t="str">
        <f>IFERROR(VLOOKUP(B379,'[1]1-BASE'!D$1:CB$65536,5,0),"")</f>
        <v>BLACK</v>
      </c>
      <c r="G379" s="27" t="str">
        <f>IFERROR(VLOOKUP(B379,'[1]1-BASE'!D$1:CB$65536,15,0),"")</f>
        <v>HIVER 2019</v>
      </c>
      <c r="H379" s="27" t="str">
        <f>IFERROR(VLOOKUP(B379,'[1]1-BASE'!D$1:CB$65536,17,0),"")</f>
        <v>MAN</v>
      </c>
      <c r="I379" s="30">
        <f>IFERROR(VLOOKUP(B379,'[1]1-BASE'!D$1:CB$65536,7,0),"")</f>
        <v>50</v>
      </c>
      <c r="J379" s="31">
        <f t="shared" si="12"/>
        <v>25</v>
      </c>
      <c r="K379" s="30">
        <f>IFERROR(VLOOKUP(B379,'[1]1-BASE'!D$1:CB$65536,8,0),"")</f>
        <v>0</v>
      </c>
      <c r="L379" s="31">
        <f t="shared" si="13"/>
        <v>0</v>
      </c>
      <c r="M379" s="29" t="str">
        <f>IFERROR(VLOOKUP(B379,'[1]1-BASE'!D$1:CB$65536,18,0),"")</f>
        <v>(vide)</v>
      </c>
      <c r="N379" s="32" t="str">
        <f>IFERROR(VLOOKUP(B379,'[1]1-BASE'!D$1:CB$65536,19,0),"")</f>
        <v>PCS</v>
      </c>
      <c r="O379" s="32">
        <f>IFERROR(VLOOKUP(B379,'[1]1-BASE'!D$1:CB$65536,20,0),"")</f>
        <v>27</v>
      </c>
      <c r="P379" s="33">
        <f>IFERROR(VLOOKUP(B379,'[1]1-BASE'!D$1:CB$65536,21,0),"")</f>
        <v>27</v>
      </c>
      <c r="Q379" s="34">
        <f>IFERROR(VLOOKUP(B379,'[1]1-BASE'!D$1:DA$65536,22,0),"")</f>
        <v>0</v>
      </c>
      <c r="R379" s="34">
        <f>IFERROR(VLOOKUP(B379,'[1]1-BASE'!D$1:DA$65536,23,0),"")</f>
        <v>0</v>
      </c>
      <c r="S379" s="34">
        <f>IFERROR(VLOOKUP(B379,'[1]1-BASE'!D$1:DA$65536,24,0),"")</f>
        <v>0</v>
      </c>
      <c r="T379" s="34">
        <f>IFERROR(VLOOKUP(B379,'[1]1-BASE'!D$1:DA$65536,25,0),"")</f>
        <v>0</v>
      </c>
      <c r="U379" s="34">
        <f>IFERROR(VLOOKUP(B379,'[1]1-BASE'!D$1:DA$65536,26,0),"")</f>
        <v>0</v>
      </c>
      <c r="V379" s="34">
        <f>IFERROR(VLOOKUP(B379,'[1]1-BASE'!D$1:DA$65536,27,0),"")</f>
        <v>0</v>
      </c>
      <c r="W379" s="34">
        <f>IFERROR(VLOOKUP(B379,'[1]1-BASE'!D$1:DA$65536,28,0),"")</f>
        <v>0</v>
      </c>
      <c r="X379" s="34">
        <f>IFERROR(VLOOKUP(B379,'[1]1-BASE'!D$1:DA$65536,29,0),"")</f>
        <v>0</v>
      </c>
      <c r="Y379" s="34">
        <f>IFERROR(VLOOKUP(B379,'[1]1-BASE'!D$1:DA$65536,30,0),"")</f>
        <v>0</v>
      </c>
      <c r="Z379" s="34">
        <f>IFERROR(VLOOKUP(B379,'[1]1-BASE'!D$1:DA$65536,31,0),"")</f>
        <v>0</v>
      </c>
      <c r="AA379" s="34">
        <f>IFERROR(VLOOKUP(B379,'[1]1-BASE'!D$1:DA$65536,32,0),"")</f>
        <v>0</v>
      </c>
      <c r="AB379" s="34">
        <f>IFERROR(VLOOKUP(B379,'[1]1-BASE'!D$1:DA$65536,33,0),"")</f>
        <v>0</v>
      </c>
      <c r="AC379" s="34">
        <f>IFERROR(VLOOKUP(B379,'[1]1-BASE'!D$1:DA$65536,34,0),"")</f>
        <v>0</v>
      </c>
      <c r="AD379" s="34">
        <f>IFERROR(VLOOKUP(B379,'[1]1-BASE'!D$1:DA$65536,35,0),"")</f>
        <v>0</v>
      </c>
      <c r="AE379" s="34">
        <f>IFERROR(VLOOKUP(B379,'[1]1-BASE'!D$1:DA$65536,36,0),"")</f>
        <v>0</v>
      </c>
      <c r="AF379" s="34">
        <f>IFERROR(VLOOKUP(B379,'[1]1-BASE'!D$1:DA$65536,37,0),"")</f>
        <v>0</v>
      </c>
      <c r="AG379" s="34">
        <f>IFERROR(VLOOKUP(B379,'[1]1-BASE'!D$1:DA$65536,38,0),"")</f>
        <v>0</v>
      </c>
      <c r="AH379" s="34">
        <f>IFERROR(VLOOKUP(B379,'[1]1-BASE'!D$1:DA$65536,39,0),"")</f>
        <v>0</v>
      </c>
      <c r="AI379" s="34">
        <f>IFERROR(VLOOKUP(B379,'[1]1-BASE'!D$1:DA$65536,40,0),"")</f>
        <v>0</v>
      </c>
      <c r="AJ379" s="34">
        <f>IFERROR(VLOOKUP(B379,'[1]1-BASE'!D$1:DA$65536,41,0),"")</f>
        <v>0</v>
      </c>
      <c r="AK379" s="34">
        <f>IFERROR(VLOOKUP(B379,'[1]1-BASE'!D$1:DA$65536,42,0),"")</f>
        <v>0</v>
      </c>
      <c r="AL379" s="34">
        <f>IFERROR(VLOOKUP(B379,'[1]1-BASE'!D$1:DA$65536,43,0),"")</f>
        <v>0</v>
      </c>
      <c r="AM379" s="34">
        <f>IFERROR(VLOOKUP(B379,'[1]1-BASE'!D$1:DA$65536,44,0),"")</f>
        <v>0</v>
      </c>
      <c r="AN379" s="34">
        <f>IFERROR(VLOOKUP(B379,'[1]1-BASE'!D$1:DA$65536,45,0),"")</f>
        <v>0</v>
      </c>
      <c r="AO379" s="34">
        <f>IFERROR(VLOOKUP(B379,'[1]1-BASE'!D$1:DA$65536,46,0),"")</f>
        <v>0</v>
      </c>
      <c r="AP379" s="34">
        <f>IFERROR(VLOOKUP(B379,'[1]1-BASE'!D$1:DA$65536,47,0),"")</f>
        <v>0</v>
      </c>
      <c r="AQ379" s="34">
        <f>IFERROR(VLOOKUP(B379,'[1]1-BASE'!D$1:DA$65536,48,0),"")</f>
        <v>0</v>
      </c>
      <c r="AR379" s="34">
        <f>IFERROR(VLOOKUP(B379,'[1]1-BASE'!D$1:DA$65536,49,0),"")</f>
        <v>0</v>
      </c>
      <c r="AS379" s="34">
        <f>IFERROR(VLOOKUP(B379,'[1]1-BASE'!D$1:DA$65536,50,0),"")</f>
        <v>0</v>
      </c>
      <c r="AT379" s="34">
        <f>IFERROR(VLOOKUP(B379,'[1]1-BASE'!D$1:DA$65536,51,0),"")</f>
        <v>0</v>
      </c>
      <c r="AU379" s="34">
        <f>IFERROR(VLOOKUP(B379,'[1]1-BASE'!D$1:DA$65536,52,0),"")</f>
        <v>0</v>
      </c>
      <c r="AV379" s="34">
        <f>IFERROR(VLOOKUP(B379,'[1]1-BASE'!D$1:DA$65536,53,0),"")</f>
        <v>0</v>
      </c>
      <c r="AW379" s="34">
        <f>IFERROR(VLOOKUP(B379,'[1]1-BASE'!D$1:DA$65536,54,0),"")</f>
        <v>0</v>
      </c>
      <c r="AX379" s="34">
        <f>IFERROR(VLOOKUP(B379,'[1]1-BASE'!D$1:DA$65536,55,0),"")</f>
        <v>0</v>
      </c>
      <c r="AY379" s="34">
        <f>IFERROR(VLOOKUP(B379,'[1]1-BASE'!D$1:DA$65536,87,0),"")</f>
        <v>0</v>
      </c>
      <c r="AZ379" s="34">
        <f>IFERROR(VLOOKUP(B379,'[1]1-BASE'!D$1:DA$65536,86,0),"")</f>
        <v>0</v>
      </c>
      <c r="BA379" s="34">
        <f>IFERROR(VLOOKUP(B379,'[1]1-BASE'!D$1:DA$65536,76,0),"")</f>
        <v>0</v>
      </c>
      <c r="BB379" s="34">
        <f>IFERROR(VLOOKUP(B379,'[1]1-BASE'!D$1:DA$65536,77,0),"")</f>
        <v>0</v>
      </c>
      <c r="BC379" s="34">
        <f>IFERROR(VLOOKUP(B379,'[1]1-BASE'!D$1:DA$65536,78,0),"")</f>
        <v>0</v>
      </c>
      <c r="BD379" s="34">
        <f>IFERROR(VLOOKUP(B379,'[1]1-BASE'!D$1:DA$65536,79,0),"")</f>
        <v>0</v>
      </c>
      <c r="BE379" s="34">
        <f>IFERROR(VLOOKUP(B379,'[1]1-BASE'!D$1:DA$65536,80,0),"")</f>
        <v>0</v>
      </c>
      <c r="BF379" s="34">
        <f>IFERROR(VLOOKUP(B379,'[1]1-BASE'!D$1:DA$65536,83,0),"")</f>
        <v>0</v>
      </c>
      <c r="BG379" s="34">
        <f>IFERROR(VLOOKUP(B379,'[1]1-BASE'!D$1:DA$65536,84,0),"")</f>
        <v>0</v>
      </c>
      <c r="BH379" s="34">
        <f>IFERROR(VLOOKUP(B379,'[1]1-BASE'!D$1:DA$65536,81,0),"")</f>
        <v>0</v>
      </c>
      <c r="BI379" s="34">
        <f>IFERROR(VLOOKUP(B379,'[1]1-BASE'!D$1:DA$65536,85,0),"")</f>
        <v>0</v>
      </c>
      <c r="BJ379" s="34">
        <f>IFERROR(VLOOKUP(B379,'[1]1-BASE'!D$1:DA$65536,56,0),"")</f>
        <v>0</v>
      </c>
      <c r="BK379" s="34">
        <f>IFERROR(VLOOKUP(B379,'[1]1-BASE'!D$1:DA$65536,58,0),"")</f>
        <v>0</v>
      </c>
      <c r="BL379" s="34">
        <f>IFERROR(VLOOKUP(B379,'[1]1-BASE'!D$1:DA$65536,59,0),"")</f>
        <v>0</v>
      </c>
      <c r="BM379" s="34">
        <f>IFERROR(VLOOKUP(B379,'[1]1-BASE'!D$1:DA$65536,61,0),"")</f>
        <v>0</v>
      </c>
      <c r="BN379" s="34">
        <f>IFERROR(VLOOKUP(B379,'[1]1-BASE'!D$1:DA$65536,63,0),"")</f>
        <v>0</v>
      </c>
      <c r="BO379" s="34">
        <f>IFERROR(VLOOKUP(B379,'[1]1-BASE'!D$1:DA$65536,65,0),"")</f>
        <v>0</v>
      </c>
      <c r="BP379" s="34">
        <f>IFERROR(VLOOKUP(B379,'[1]1-BASE'!D$1:DA$65536,57,0),"")</f>
        <v>0</v>
      </c>
      <c r="BQ379" s="34">
        <f>IFERROR(VLOOKUP(B379,'[1]1-BASE'!D$1:DA$65536,60,0),"")</f>
        <v>0</v>
      </c>
      <c r="BR379" s="34">
        <f>IFERROR(VLOOKUP(B379,'[1]1-BASE'!D$1:DA$65536,62,0),"")</f>
        <v>0</v>
      </c>
      <c r="BS379" s="34">
        <f>IFERROR(VLOOKUP(B379,'[1]1-BASE'!D$1:DA$65536,64,0),"")</f>
        <v>0</v>
      </c>
      <c r="BT379" s="34">
        <f>IFERROR(VLOOKUP(B379,'[1]1-BASE'!D$1:DA$65536,66,0),"")</f>
        <v>0</v>
      </c>
      <c r="BU379" s="34">
        <f>IFERROR(VLOOKUP(B379,'[1]1-BASE'!D$1:DA$65536,67,0),"")</f>
        <v>0</v>
      </c>
      <c r="BV379" s="34">
        <f>IFERROR(VLOOKUP(B379,'[1]1-BASE'!D$1:DA$65536,68,0),"")</f>
        <v>0</v>
      </c>
      <c r="BW379" s="34">
        <f>IFERROR(VLOOKUP(B379,'[1]1-BASE'!D$1:DA$65536,69,0),"")</f>
        <v>3</v>
      </c>
      <c r="BX379" s="34">
        <f>IFERROR(VLOOKUP(B379,'[1]1-BASE'!D$1:DA$65536,70,0),"")</f>
        <v>6</v>
      </c>
      <c r="BY379" s="34">
        <f>IFERROR(VLOOKUP(B379,'[1]1-BASE'!D$1:DA$65536,71,0),"")</f>
        <v>6</v>
      </c>
      <c r="BZ379" s="34">
        <f>IFERROR(VLOOKUP(B379,'[1]1-BASE'!D$1:DA$65536,72,0),"")</f>
        <v>6</v>
      </c>
      <c r="CA379" s="34">
        <f>IFERROR(VLOOKUP(B379,'[1]1-BASE'!D$1:DA$65536,73,0),"")</f>
        <v>6</v>
      </c>
      <c r="CB379" s="34">
        <f>IFERROR(VLOOKUP(B379,'[1]1-BASE'!D$1:DA$65536,74,0),"")</f>
        <v>0</v>
      </c>
      <c r="CC379" s="34">
        <f>IFERROR(VLOOKUP(B379,'[1]1-BASE'!D$1:DA$65536,75,0),"")</f>
        <v>0</v>
      </c>
      <c r="CD379" s="34">
        <f>IFERROR(VLOOKUP(B379,'[1]1-BASE'!D$1:DA$65536,82,0),"")</f>
        <v>0</v>
      </c>
    </row>
    <row r="380" spans="1:82" s="35" customFormat="1" ht="75" customHeight="1">
      <c r="A380" s="27"/>
      <c r="B380" s="28" t="s">
        <v>483</v>
      </c>
      <c r="C380" s="29" t="str">
        <f>IFERROR(VLOOKUP(B380,'[1]1-BASE'!D$1:CB$65536,2,0),"")</f>
        <v>304TD90</v>
      </c>
      <c r="D380" s="29" t="str">
        <f>IFERROR(VLOOKUP(B380,'[1]1-BASE'!D$1:CB$65536,3,0),"")</f>
        <v>YANNA</v>
      </c>
      <c r="E380" s="29" t="str">
        <f>IFERROR(VLOOKUP(B380,'[1]1-BASE'!D$1:CB$65536,4,0),"")</f>
        <v>903</v>
      </c>
      <c r="F380" s="29" t="str">
        <f>IFERROR(VLOOKUP(B380,'[1]1-BASE'!D$1:CB$65536,5,0),"")</f>
        <v>BLACK</v>
      </c>
      <c r="G380" s="27" t="str">
        <f>IFERROR(VLOOKUP(B380,'[1]1-BASE'!D$1:CB$65536,15,0),"")</f>
        <v>HIVER 2019</v>
      </c>
      <c r="H380" s="27" t="str">
        <f>IFERROR(VLOOKUP(B380,'[1]1-BASE'!D$1:CB$65536,17,0),"")</f>
        <v>WOMAN</v>
      </c>
      <c r="I380" s="30">
        <f>IFERROR(VLOOKUP(B380,'[1]1-BASE'!D$1:CB$65536,7,0),"")</f>
        <v>50</v>
      </c>
      <c r="J380" s="31">
        <f t="shared" si="12"/>
        <v>25</v>
      </c>
      <c r="K380" s="30">
        <f>IFERROR(VLOOKUP(B380,'[1]1-BASE'!D$1:CB$65536,8,0),"")</f>
        <v>0</v>
      </c>
      <c r="L380" s="31">
        <f t="shared" si="13"/>
        <v>0</v>
      </c>
      <c r="M380" s="29" t="str">
        <f>IFERROR(VLOOKUP(B380,'[1]1-BASE'!D$1:CB$65536,18,0),"")</f>
        <v>(vide)</v>
      </c>
      <c r="N380" s="32" t="str">
        <f>IFERROR(VLOOKUP(B380,'[1]1-BASE'!D$1:CB$65536,19,0),"")</f>
        <v>PCS</v>
      </c>
      <c r="O380" s="32">
        <f>IFERROR(VLOOKUP(B380,'[1]1-BASE'!D$1:CB$65536,20,0),"")</f>
        <v>66</v>
      </c>
      <c r="P380" s="33">
        <f>IFERROR(VLOOKUP(B380,'[1]1-BASE'!D$1:CB$65536,21,0),"")</f>
        <v>66</v>
      </c>
      <c r="Q380" s="34">
        <f>IFERROR(VLOOKUP(B380,'[1]1-BASE'!D$1:DA$65536,22,0),"")</f>
        <v>0</v>
      </c>
      <c r="R380" s="34">
        <f>IFERROR(VLOOKUP(B380,'[1]1-BASE'!D$1:DA$65536,23,0),"")</f>
        <v>0</v>
      </c>
      <c r="S380" s="34">
        <f>IFERROR(VLOOKUP(B380,'[1]1-BASE'!D$1:DA$65536,24,0),"")</f>
        <v>0</v>
      </c>
      <c r="T380" s="34">
        <f>IFERROR(VLOOKUP(B380,'[1]1-BASE'!D$1:DA$65536,25,0),"")</f>
        <v>0</v>
      </c>
      <c r="U380" s="34">
        <f>IFERROR(VLOOKUP(B380,'[1]1-BASE'!D$1:DA$65536,26,0),"")</f>
        <v>0</v>
      </c>
      <c r="V380" s="34">
        <f>IFERROR(VLOOKUP(B380,'[1]1-BASE'!D$1:DA$65536,27,0),"")</f>
        <v>0</v>
      </c>
      <c r="W380" s="34">
        <f>IFERROR(VLOOKUP(B380,'[1]1-BASE'!D$1:DA$65536,28,0),"")</f>
        <v>0</v>
      </c>
      <c r="X380" s="34">
        <f>IFERROR(VLOOKUP(B380,'[1]1-BASE'!D$1:DA$65536,29,0),"")</f>
        <v>0</v>
      </c>
      <c r="Y380" s="34">
        <f>IFERROR(VLOOKUP(B380,'[1]1-BASE'!D$1:DA$65536,30,0),"")</f>
        <v>0</v>
      </c>
      <c r="Z380" s="34">
        <f>IFERROR(VLOOKUP(B380,'[1]1-BASE'!D$1:DA$65536,31,0),"")</f>
        <v>0</v>
      </c>
      <c r="AA380" s="34">
        <f>IFERROR(VLOOKUP(B380,'[1]1-BASE'!D$1:DA$65536,32,0),"")</f>
        <v>0</v>
      </c>
      <c r="AB380" s="34">
        <f>IFERROR(VLOOKUP(B380,'[1]1-BASE'!D$1:DA$65536,33,0),"")</f>
        <v>0</v>
      </c>
      <c r="AC380" s="34">
        <f>IFERROR(VLOOKUP(B380,'[1]1-BASE'!D$1:DA$65536,34,0),"")</f>
        <v>0</v>
      </c>
      <c r="AD380" s="34">
        <f>IFERROR(VLOOKUP(B380,'[1]1-BASE'!D$1:DA$65536,35,0),"")</f>
        <v>0</v>
      </c>
      <c r="AE380" s="34">
        <f>IFERROR(VLOOKUP(B380,'[1]1-BASE'!D$1:DA$65536,36,0),"")</f>
        <v>0</v>
      </c>
      <c r="AF380" s="34">
        <f>IFERROR(VLOOKUP(B380,'[1]1-BASE'!D$1:DA$65536,37,0),"")</f>
        <v>0</v>
      </c>
      <c r="AG380" s="34">
        <f>IFERROR(VLOOKUP(B380,'[1]1-BASE'!D$1:DA$65536,38,0),"")</f>
        <v>0</v>
      </c>
      <c r="AH380" s="34">
        <f>IFERROR(VLOOKUP(B380,'[1]1-BASE'!D$1:DA$65536,39,0),"")</f>
        <v>0</v>
      </c>
      <c r="AI380" s="34">
        <f>IFERROR(VLOOKUP(B380,'[1]1-BASE'!D$1:DA$65536,40,0),"")</f>
        <v>0</v>
      </c>
      <c r="AJ380" s="34">
        <f>IFERROR(VLOOKUP(B380,'[1]1-BASE'!D$1:DA$65536,41,0),"")</f>
        <v>0</v>
      </c>
      <c r="AK380" s="34">
        <f>IFERROR(VLOOKUP(B380,'[1]1-BASE'!D$1:DA$65536,42,0),"")</f>
        <v>0</v>
      </c>
      <c r="AL380" s="34">
        <f>IFERROR(VLOOKUP(B380,'[1]1-BASE'!D$1:DA$65536,43,0),"")</f>
        <v>0</v>
      </c>
      <c r="AM380" s="34">
        <f>IFERROR(VLOOKUP(B380,'[1]1-BASE'!D$1:DA$65536,44,0),"")</f>
        <v>0</v>
      </c>
      <c r="AN380" s="34">
        <f>IFERROR(VLOOKUP(B380,'[1]1-BASE'!D$1:DA$65536,45,0),"")</f>
        <v>0</v>
      </c>
      <c r="AO380" s="34">
        <f>IFERROR(VLOOKUP(B380,'[1]1-BASE'!D$1:DA$65536,46,0),"")</f>
        <v>0</v>
      </c>
      <c r="AP380" s="34">
        <f>IFERROR(VLOOKUP(B380,'[1]1-BASE'!D$1:DA$65536,47,0),"")</f>
        <v>0</v>
      </c>
      <c r="AQ380" s="34">
        <f>IFERROR(VLOOKUP(B380,'[1]1-BASE'!D$1:DA$65536,48,0),"")</f>
        <v>0</v>
      </c>
      <c r="AR380" s="34">
        <f>IFERROR(VLOOKUP(B380,'[1]1-BASE'!D$1:DA$65536,49,0),"")</f>
        <v>0</v>
      </c>
      <c r="AS380" s="34">
        <f>IFERROR(VLOOKUP(B380,'[1]1-BASE'!D$1:DA$65536,50,0),"")</f>
        <v>0</v>
      </c>
      <c r="AT380" s="34">
        <f>IFERROR(VLOOKUP(B380,'[1]1-BASE'!D$1:DA$65536,51,0),"")</f>
        <v>0</v>
      </c>
      <c r="AU380" s="34">
        <f>IFERROR(VLOOKUP(B380,'[1]1-BASE'!D$1:DA$65536,52,0),"")</f>
        <v>0</v>
      </c>
      <c r="AV380" s="34">
        <f>IFERROR(VLOOKUP(B380,'[1]1-BASE'!D$1:DA$65536,53,0),"")</f>
        <v>0</v>
      </c>
      <c r="AW380" s="34">
        <f>IFERROR(VLOOKUP(B380,'[1]1-BASE'!D$1:DA$65536,54,0),"")</f>
        <v>0</v>
      </c>
      <c r="AX380" s="34">
        <f>IFERROR(VLOOKUP(B380,'[1]1-BASE'!D$1:DA$65536,55,0),"")</f>
        <v>0</v>
      </c>
      <c r="AY380" s="34">
        <f>IFERROR(VLOOKUP(B380,'[1]1-BASE'!D$1:DA$65536,87,0),"")</f>
        <v>0</v>
      </c>
      <c r="AZ380" s="34">
        <f>IFERROR(VLOOKUP(B380,'[1]1-BASE'!D$1:DA$65536,86,0),"")</f>
        <v>0</v>
      </c>
      <c r="BA380" s="34">
        <f>IFERROR(VLOOKUP(B380,'[1]1-BASE'!D$1:DA$65536,76,0),"")</f>
        <v>0</v>
      </c>
      <c r="BB380" s="34">
        <f>IFERROR(VLOOKUP(B380,'[1]1-BASE'!D$1:DA$65536,77,0),"")</f>
        <v>0</v>
      </c>
      <c r="BC380" s="34">
        <f>IFERROR(VLOOKUP(B380,'[1]1-BASE'!D$1:DA$65536,78,0),"")</f>
        <v>0</v>
      </c>
      <c r="BD380" s="34">
        <f>IFERROR(VLOOKUP(B380,'[1]1-BASE'!D$1:DA$65536,79,0),"")</f>
        <v>0</v>
      </c>
      <c r="BE380" s="34">
        <f>IFERROR(VLOOKUP(B380,'[1]1-BASE'!D$1:DA$65536,80,0),"")</f>
        <v>0</v>
      </c>
      <c r="BF380" s="34">
        <f>IFERROR(VLOOKUP(B380,'[1]1-BASE'!D$1:DA$65536,83,0),"")</f>
        <v>0</v>
      </c>
      <c r="BG380" s="34">
        <f>IFERROR(VLOOKUP(B380,'[1]1-BASE'!D$1:DA$65536,84,0),"")</f>
        <v>0</v>
      </c>
      <c r="BH380" s="34">
        <f>IFERROR(VLOOKUP(B380,'[1]1-BASE'!D$1:DA$65536,81,0),"")</f>
        <v>0</v>
      </c>
      <c r="BI380" s="34">
        <f>IFERROR(VLOOKUP(B380,'[1]1-BASE'!D$1:DA$65536,85,0),"")</f>
        <v>0</v>
      </c>
      <c r="BJ380" s="34">
        <f>IFERROR(VLOOKUP(B380,'[1]1-BASE'!D$1:DA$65536,56,0),"")</f>
        <v>0</v>
      </c>
      <c r="BK380" s="34">
        <f>IFERROR(VLOOKUP(B380,'[1]1-BASE'!D$1:DA$65536,58,0),"")</f>
        <v>0</v>
      </c>
      <c r="BL380" s="34">
        <f>IFERROR(VLOOKUP(B380,'[1]1-BASE'!D$1:DA$65536,59,0),"")</f>
        <v>0</v>
      </c>
      <c r="BM380" s="34">
        <f>IFERROR(VLOOKUP(B380,'[1]1-BASE'!D$1:DA$65536,61,0),"")</f>
        <v>0</v>
      </c>
      <c r="BN380" s="34">
        <f>IFERROR(VLOOKUP(B380,'[1]1-BASE'!D$1:DA$65536,63,0),"")</f>
        <v>0</v>
      </c>
      <c r="BO380" s="34">
        <f>IFERROR(VLOOKUP(B380,'[1]1-BASE'!D$1:DA$65536,65,0),"")</f>
        <v>0</v>
      </c>
      <c r="BP380" s="34">
        <f>IFERROR(VLOOKUP(B380,'[1]1-BASE'!D$1:DA$65536,57,0),"")</f>
        <v>0</v>
      </c>
      <c r="BQ380" s="34">
        <f>IFERROR(VLOOKUP(B380,'[1]1-BASE'!D$1:DA$65536,60,0),"")</f>
        <v>0</v>
      </c>
      <c r="BR380" s="34">
        <f>IFERROR(VLOOKUP(B380,'[1]1-BASE'!D$1:DA$65536,62,0),"")</f>
        <v>0</v>
      </c>
      <c r="BS380" s="34">
        <f>IFERROR(VLOOKUP(B380,'[1]1-BASE'!D$1:DA$65536,64,0),"")</f>
        <v>0</v>
      </c>
      <c r="BT380" s="34">
        <f>IFERROR(VLOOKUP(B380,'[1]1-BASE'!D$1:DA$65536,66,0),"")</f>
        <v>0</v>
      </c>
      <c r="BU380" s="34">
        <f>IFERROR(VLOOKUP(B380,'[1]1-BASE'!D$1:DA$65536,67,0),"")</f>
        <v>0</v>
      </c>
      <c r="BV380" s="34">
        <f>IFERROR(VLOOKUP(B380,'[1]1-BASE'!D$1:DA$65536,68,0),"")</f>
        <v>8</v>
      </c>
      <c r="BW380" s="34">
        <f>IFERROR(VLOOKUP(B380,'[1]1-BASE'!D$1:DA$65536,69,0),"")</f>
        <v>39</v>
      </c>
      <c r="BX380" s="34">
        <f>IFERROR(VLOOKUP(B380,'[1]1-BASE'!D$1:DA$65536,70,0),"")</f>
        <v>12</v>
      </c>
      <c r="BY380" s="34">
        <f>IFERROR(VLOOKUP(B380,'[1]1-BASE'!D$1:DA$65536,71,0),"")</f>
        <v>2</v>
      </c>
      <c r="BZ380" s="34">
        <f>IFERROR(VLOOKUP(B380,'[1]1-BASE'!D$1:DA$65536,72,0),"")</f>
        <v>5</v>
      </c>
      <c r="CA380" s="34">
        <f>IFERROR(VLOOKUP(B380,'[1]1-BASE'!D$1:DA$65536,73,0),"")</f>
        <v>0</v>
      </c>
      <c r="CB380" s="34">
        <f>IFERROR(VLOOKUP(B380,'[1]1-BASE'!D$1:DA$65536,74,0),"")</f>
        <v>0</v>
      </c>
      <c r="CC380" s="34">
        <f>IFERROR(VLOOKUP(B380,'[1]1-BASE'!D$1:DA$65536,75,0),"")</f>
        <v>0</v>
      </c>
      <c r="CD380" s="34">
        <f>IFERROR(VLOOKUP(B380,'[1]1-BASE'!D$1:DA$65536,82,0),"")</f>
        <v>0</v>
      </c>
    </row>
    <row r="381" spans="1:82" s="35" customFormat="1" ht="75" customHeight="1">
      <c r="A381" s="27"/>
      <c r="B381" s="28" t="s">
        <v>484</v>
      </c>
      <c r="C381" s="29" t="str">
        <f>IFERROR(VLOOKUP(B381,'[1]1-BASE'!D$1:CB$65536,2,0),"")</f>
        <v>304TDN0</v>
      </c>
      <c r="D381" s="29" t="str">
        <f>IFERROR(VLOOKUP(B381,'[1]1-BASE'!D$1:CB$65536,3,0),"")</f>
        <v>IRUIS</v>
      </c>
      <c r="E381" s="29" t="str">
        <f>IFERROR(VLOOKUP(B381,'[1]1-BASE'!D$1:CB$65536,4,0),"")</f>
        <v>906</v>
      </c>
      <c r="F381" s="29" t="str">
        <f>IFERROR(VLOOKUP(B381,'[1]1-BASE'!D$1:CB$65536,5,0),"")</f>
        <v>RED RUSSIA</v>
      </c>
      <c r="G381" s="27" t="str">
        <f>IFERROR(VLOOKUP(B381,'[1]1-BASE'!D$1:CB$65536,15,0),"")</f>
        <v>HIVER 2019</v>
      </c>
      <c r="H381" s="27" t="str">
        <f>IFERROR(VLOOKUP(B381,'[1]1-BASE'!D$1:CB$65536,17,0),"")</f>
        <v>MAN</v>
      </c>
      <c r="I381" s="30">
        <f>IFERROR(VLOOKUP(B381,'[1]1-BASE'!D$1:CB$65536,7,0),"")</f>
        <v>25</v>
      </c>
      <c r="J381" s="31">
        <f t="shared" si="12"/>
        <v>12.5</v>
      </c>
      <c r="K381" s="30">
        <f>IFERROR(VLOOKUP(B381,'[1]1-BASE'!D$1:CB$65536,8,0),"")</f>
        <v>0</v>
      </c>
      <c r="L381" s="31">
        <f t="shared" si="13"/>
        <v>0</v>
      </c>
      <c r="M381" s="29" t="str">
        <f>IFERROR(VLOOKUP(B381,'[1]1-BASE'!D$1:CB$65536,18,0),"")</f>
        <v>(vide)</v>
      </c>
      <c r="N381" s="32" t="str">
        <f>IFERROR(VLOOKUP(B381,'[1]1-BASE'!D$1:CB$65536,19,0),"")</f>
        <v>PCS</v>
      </c>
      <c r="O381" s="32">
        <f>IFERROR(VLOOKUP(B381,'[1]1-BASE'!D$1:CB$65536,20,0),"")</f>
        <v>12</v>
      </c>
      <c r="P381" s="33">
        <f>IFERROR(VLOOKUP(B381,'[1]1-BASE'!D$1:CB$65536,21,0),"")</f>
        <v>12</v>
      </c>
      <c r="Q381" s="34">
        <f>IFERROR(VLOOKUP(B381,'[1]1-BASE'!D$1:DA$65536,22,0),"")</f>
        <v>0</v>
      </c>
      <c r="R381" s="34">
        <f>IFERROR(VLOOKUP(B381,'[1]1-BASE'!D$1:DA$65536,23,0),"")</f>
        <v>0</v>
      </c>
      <c r="S381" s="34">
        <f>IFERROR(VLOOKUP(B381,'[1]1-BASE'!D$1:DA$65536,24,0),"")</f>
        <v>0</v>
      </c>
      <c r="T381" s="34">
        <f>IFERROR(VLOOKUP(B381,'[1]1-BASE'!D$1:DA$65536,25,0),"")</f>
        <v>0</v>
      </c>
      <c r="U381" s="34">
        <f>IFERROR(VLOOKUP(B381,'[1]1-BASE'!D$1:DA$65536,26,0),"")</f>
        <v>0</v>
      </c>
      <c r="V381" s="34">
        <f>IFERROR(VLOOKUP(B381,'[1]1-BASE'!D$1:DA$65536,27,0),"")</f>
        <v>0</v>
      </c>
      <c r="W381" s="34">
        <f>IFERROR(VLOOKUP(B381,'[1]1-BASE'!D$1:DA$65536,28,0),"")</f>
        <v>0</v>
      </c>
      <c r="X381" s="34">
        <f>IFERROR(VLOOKUP(B381,'[1]1-BASE'!D$1:DA$65536,29,0),"")</f>
        <v>0</v>
      </c>
      <c r="Y381" s="34">
        <f>IFERROR(VLOOKUP(B381,'[1]1-BASE'!D$1:DA$65536,30,0),"")</f>
        <v>0</v>
      </c>
      <c r="Z381" s="34">
        <f>IFERROR(VLOOKUP(B381,'[1]1-BASE'!D$1:DA$65536,31,0),"")</f>
        <v>0</v>
      </c>
      <c r="AA381" s="34">
        <f>IFERROR(VLOOKUP(B381,'[1]1-BASE'!D$1:DA$65536,32,0),"")</f>
        <v>0</v>
      </c>
      <c r="AB381" s="34">
        <f>IFERROR(VLOOKUP(B381,'[1]1-BASE'!D$1:DA$65536,33,0),"")</f>
        <v>0</v>
      </c>
      <c r="AC381" s="34">
        <f>IFERROR(VLOOKUP(B381,'[1]1-BASE'!D$1:DA$65536,34,0),"")</f>
        <v>0</v>
      </c>
      <c r="AD381" s="34">
        <f>IFERROR(VLOOKUP(B381,'[1]1-BASE'!D$1:DA$65536,35,0),"")</f>
        <v>0</v>
      </c>
      <c r="AE381" s="34">
        <f>IFERROR(VLOOKUP(B381,'[1]1-BASE'!D$1:DA$65536,36,0),"")</f>
        <v>0</v>
      </c>
      <c r="AF381" s="34">
        <f>IFERROR(VLOOKUP(B381,'[1]1-BASE'!D$1:DA$65536,37,0),"")</f>
        <v>0</v>
      </c>
      <c r="AG381" s="34">
        <f>IFERROR(VLOOKUP(B381,'[1]1-BASE'!D$1:DA$65536,38,0),"")</f>
        <v>0</v>
      </c>
      <c r="AH381" s="34">
        <f>IFERROR(VLOOKUP(B381,'[1]1-BASE'!D$1:DA$65536,39,0),"")</f>
        <v>0</v>
      </c>
      <c r="AI381" s="34">
        <f>IFERROR(VLOOKUP(B381,'[1]1-BASE'!D$1:DA$65536,40,0),"")</f>
        <v>0</v>
      </c>
      <c r="AJ381" s="34">
        <f>IFERROR(VLOOKUP(B381,'[1]1-BASE'!D$1:DA$65536,41,0),"")</f>
        <v>0</v>
      </c>
      <c r="AK381" s="34">
        <f>IFERROR(VLOOKUP(B381,'[1]1-BASE'!D$1:DA$65536,42,0),"")</f>
        <v>0</v>
      </c>
      <c r="AL381" s="34">
        <f>IFERROR(VLOOKUP(B381,'[1]1-BASE'!D$1:DA$65536,43,0),"")</f>
        <v>0</v>
      </c>
      <c r="AM381" s="34">
        <f>IFERROR(VLOOKUP(B381,'[1]1-BASE'!D$1:DA$65536,44,0),"")</f>
        <v>0</v>
      </c>
      <c r="AN381" s="34">
        <f>IFERROR(VLOOKUP(B381,'[1]1-BASE'!D$1:DA$65536,45,0),"")</f>
        <v>0</v>
      </c>
      <c r="AO381" s="34">
        <f>IFERROR(VLOOKUP(B381,'[1]1-BASE'!D$1:DA$65536,46,0),"")</f>
        <v>0</v>
      </c>
      <c r="AP381" s="34">
        <f>IFERROR(VLOOKUP(B381,'[1]1-BASE'!D$1:DA$65536,47,0),"")</f>
        <v>0</v>
      </c>
      <c r="AQ381" s="34">
        <f>IFERROR(VLOOKUP(B381,'[1]1-BASE'!D$1:DA$65536,48,0),"")</f>
        <v>0</v>
      </c>
      <c r="AR381" s="34">
        <f>IFERROR(VLOOKUP(B381,'[1]1-BASE'!D$1:DA$65536,49,0),"")</f>
        <v>0</v>
      </c>
      <c r="AS381" s="34">
        <f>IFERROR(VLOOKUP(B381,'[1]1-BASE'!D$1:DA$65536,50,0),"")</f>
        <v>0</v>
      </c>
      <c r="AT381" s="34">
        <f>IFERROR(VLOOKUP(B381,'[1]1-BASE'!D$1:DA$65536,51,0),"")</f>
        <v>0</v>
      </c>
      <c r="AU381" s="34">
        <f>IFERROR(VLOOKUP(B381,'[1]1-BASE'!D$1:DA$65536,52,0),"")</f>
        <v>0</v>
      </c>
      <c r="AV381" s="34">
        <f>IFERROR(VLOOKUP(B381,'[1]1-BASE'!D$1:DA$65536,53,0),"")</f>
        <v>0</v>
      </c>
      <c r="AW381" s="34">
        <f>IFERROR(VLOOKUP(B381,'[1]1-BASE'!D$1:DA$65536,54,0),"")</f>
        <v>0</v>
      </c>
      <c r="AX381" s="34">
        <f>IFERROR(VLOOKUP(B381,'[1]1-BASE'!D$1:DA$65536,55,0),"")</f>
        <v>0</v>
      </c>
      <c r="AY381" s="34">
        <f>IFERROR(VLOOKUP(B381,'[1]1-BASE'!D$1:DA$65536,87,0),"")</f>
        <v>0</v>
      </c>
      <c r="AZ381" s="34">
        <f>IFERROR(VLOOKUP(B381,'[1]1-BASE'!D$1:DA$65536,86,0),"")</f>
        <v>0</v>
      </c>
      <c r="BA381" s="34">
        <f>IFERROR(VLOOKUP(B381,'[1]1-BASE'!D$1:DA$65536,76,0),"")</f>
        <v>0</v>
      </c>
      <c r="BB381" s="34">
        <f>IFERROR(VLOOKUP(B381,'[1]1-BASE'!D$1:DA$65536,77,0),"")</f>
        <v>0</v>
      </c>
      <c r="BC381" s="34">
        <f>IFERROR(VLOOKUP(B381,'[1]1-BASE'!D$1:DA$65536,78,0),"")</f>
        <v>0</v>
      </c>
      <c r="BD381" s="34">
        <f>IFERROR(VLOOKUP(B381,'[1]1-BASE'!D$1:DA$65536,79,0),"")</f>
        <v>0</v>
      </c>
      <c r="BE381" s="34">
        <f>IFERROR(VLOOKUP(B381,'[1]1-BASE'!D$1:DA$65536,80,0),"")</f>
        <v>0</v>
      </c>
      <c r="BF381" s="34">
        <f>IFERROR(VLOOKUP(B381,'[1]1-BASE'!D$1:DA$65536,83,0),"")</f>
        <v>0</v>
      </c>
      <c r="BG381" s="34">
        <f>IFERROR(VLOOKUP(B381,'[1]1-BASE'!D$1:DA$65536,84,0),"")</f>
        <v>0</v>
      </c>
      <c r="BH381" s="34">
        <f>IFERROR(VLOOKUP(B381,'[1]1-BASE'!D$1:DA$65536,81,0),"")</f>
        <v>0</v>
      </c>
      <c r="BI381" s="34">
        <f>IFERROR(VLOOKUP(B381,'[1]1-BASE'!D$1:DA$65536,85,0),"")</f>
        <v>0</v>
      </c>
      <c r="BJ381" s="34">
        <f>IFERROR(VLOOKUP(B381,'[1]1-BASE'!D$1:DA$65536,56,0),"")</f>
        <v>0</v>
      </c>
      <c r="BK381" s="34">
        <f>IFERROR(VLOOKUP(B381,'[1]1-BASE'!D$1:DA$65536,58,0),"")</f>
        <v>0</v>
      </c>
      <c r="BL381" s="34">
        <f>IFERROR(VLOOKUP(B381,'[1]1-BASE'!D$1:DA$65536,59,0),"")</f>
        <v>0</v>
      </c>
      <c r="BM381" s="34">
        <f>IFERROR(VLOOKUP(B381,'[1]1-BASE'!D$1:DA$65536,61,0),"")</f>
        <v>0</v>
      </c>
      <c r="BN381" s="34">
        <f>IFERROR(VLOOKUP(B381,'[1]1-BASE'!D$1:DA$65536,63,0),"")</f>
        <v>0</v>
      </c>
      <c r="BO381" s="34">
        <f>IFERROR(VLOOKUP(B381,'[1]1-BASE'!D$1:DA$65536,65,0),"")</f>
        <v>0</v>
      </c>
      <c r="BP381" s="34">
        <f>IFERROR(VLOOKUP(B381,'[1]1-BASE'!D$1:DA$65536,57,0),"")</f>
        <v>0</v>
      </c>
      <c r="BQ381" s="34">
        <f>IFERROR(VLOOKUP(B381,'[1]1-BASE'!D$1:DA$65536,60,0),"")</f>
        <v>0</v>
      </c>
      <c r="BR381" s="34">
        <f>IFERROR(VLOOKUP(B381,'[1]1-BASE'!D$1:DA$65536,62,0),"")</f>
        <v>0</v>
      </c>
      <c r="BS381" s="34">
        <f>IFERROR(VLOOKUP(B381,'[1]1-BASE'!D$1:DA$65536,64,0),"")</f>
        <v>0</v>
      </c>
      <c r="BT381" s="34">
        <f>IFERROR(VLOOKUP(B381,'[1]1-BASE'!D$1:DA$65536,66,0),"")</f>
        <v>0</v>
      </c>
      <c r="BU381" s="34">
        <f>IFERROR(VLOOKUP(B381,'[1]1-BASE'!D$1:DA$65536,67,0),"")</f>
        <v>0</v>
      </c>
      <c r="BV381" s="34">
        <f>IFERROR(VLOOKUP(B381,'[1]1-BASE'!D$1:DA$65536,68,0),"")</f>
        <v>0</v>
      </c>
      <c r="BW381" s="34">
        <f>IFERROR(VLOOKUP(B381,'[1]1-BASE'!D$1:DA$65536,69,0),"")</f>
        <v>2</v>
      </c>
      <c r="BX381" s="34">
        <f>IFERROR(VLOOKUP(B381,'[1]1-BASE'!D$1:DA$65536,70,0),"")</f>
        <v>1</v>
      </c>
      <c r="BY381" s="34">
        <f>IFERROR(VLOOKUP(B381,'[1]1-BASE'!D$1:DA$65536,71,0),"")</f>
        <v>4</v>
      </c>
      <c r="BZ381" s="34">
        <f>IFERROR(VLOOKUP(B381,'[1]1-BASE'!D$1:DA$65536,72,0),"")</f>
        <v>2</v>
      </c>
      <c r="CA381" s="34">
        <f>IFERROR(VLOOKUP(B381,'[1]1-BASE'!D$1:DA$65536,73,0),"")</f>
        <v>2</v>
      </c>
      <c r="CB381" s="34">
        <f>IFERROR(VLOOKUP(B381,'[1]1-BASE'!D$1:DA$65536,74,0),"")</f>
        <v>1</v>
      </c>
      <c r="CC381" s="34">
        <f>IFERROR(VLOOKUP(B381,'[1]1-BASE'!D$1:DA$65536,75,0),"")</f>
        <v>0</v>
      </c>
      <c r="CD381" s="34">
        <f>IFERROR(VLOOKUP(B381,'[1]1-BASE'!D$1:DA$65536,82,0),"")</f>
        <v>0</v>
      </c>
    </row>
    <row r="382" spans="1:82" s="35" customFormat="1" ht="75" customHeight="1">
      <c r="A382" s="27"/>
      <c r="B382" s="28" t="s">
        <v>485</v>
      </c>
      <c r="C382" s="29" t="str">
        <f>IFERROR(VLOOKUP(B382,'[1]1-BASE'!D$1:CB$65536,2,0),"")</f>
        <v>304TDN0</v>
      </c>
      <c r="D382" s="29" t="str">
        <f>IFERROR(VLOOKUP(B382,'[1]1-BASE'!D$1:CB$65536,3,0),"")</f>
        <v>IRUIS</v>
      </c>
      <c r="E382" s="29" t="str">
        <f>IFERROR(VLOOKUP(B382,'[1]1-BASE'!D$1:CB$65536,4,0),"")</f>
        <v>907</v>
      </c>
      <c r="F382" s="29" t="str">
        <f>IFERROR(VLOOKUP(B382,'[1]1-BASE'!D$1:CB$65536,5,0),"")</f>
        <v>GREY WARM</v>
      </c>
      <c r="G382" s="27" t="str">
        <f>IFERROR(VLOOKUP(B382,'[1]1-BASE'!D$1:CB$65536,15,0),"")</f>
        <v>HIVER 2019</v>
      </c>
      <c r="H382" s="27" t="str">
        <f>IFERROR(VLOOKUP(B382,'[1]1-BASE'!D$1:CB$65536,17,0),"")</f>
        <v>MAN</v>
      </c>
      <c r="I382" s="30">
        <f>IFERROR(VLOOKUP(B382,'[1]1-BASE'!D$1:CB$65536,7,0),"")</f>
        <v>25</v>
      </c>
      <c r="J382" s="31">
        <f t="shared" si="12"/>
        <v>12.5</v>
      </c>
      <c r="K382" s="30">
        <f>IFERROR(VLOOKUP(B382,'[1]1-BASE'!D$1:CB$65536,8,0),"")</f>
        <v>0</v>
      </c>
      <c r="L382" s="31">
        <f t="shared" si="13"/>
        <v>0</v>
      </c>
      <c r="M382" s="29" t="str">
        <f>IFERROR(VLOOKUP(B382,'[1]1-BASE'!D$1:CB$65536,18,0),"")</f>
        <v>(vide)</v>
      </c>
      <c r="N382" s="32" t="str">
        <f>IFERROR(VLOOKUP(B382,'[1]1-BASE'!D$1:CB$65536,19,0),"")</f>
        <v>PCS</v>
      </c>
      <c r="O382" s="32">
        <f>IFERROR(VLOOKUP(B382,'[1]1-BASE'!D$1:CB$65536,20,0),"")</f>
        <v>9</v>
      </c>
      <c r="P382" s="33">
        <f>IFERROR(VLOOKUP(B382,'[1]1-BASE'!D$1:CB$65536,21,0),"")</f>
        <v>9</v>
      </c>
      <c r="Q382" s="34">
        <f>IFERROR(VLOOKUP(B382,'[1]1-BASE'!D$1:DA$65536,22,0),"")</f>
        <v>0</v>
      </c>
      <c r="R382" s="34">
        <f>IFERROR(VLOOKUP(B382,'[1]1-BASE'!D$1:DA$65536,23,0),"")</f>
        <v>0</v>
      </c>
      <c r="S382" s="34">
        <f>IFERROR(VLOOKUP(B382,'[1]1-BASE'!D$1:DA$65536,24,0),"")</f>
        <v>0</v>
      </c>
      <c r="T382" s="34">
        <f>IFERROR(VLOOKUP(B382,'[1]1-BASE'!D$1:DA$65536,25,0),"")</f>
        <v>0</v>
      </c>
      <c r="U382" s="34">
        <f>IFERROR(VLOOKUP(B382,'[1]1-BASE'!D$1:DA$65536,26,0),"")</f>
        <v>0</v>
      </c>
      <c r="V382" s="34">
        <f>IFERROR(VLOOKUP(B382,'[1]1-BASE'!D$1:DA$65536,27,0),"")</f>
        <v>0</v>
      </c>
      <c r="W382" s="34">
        <f>IFERROR(VLOOKUP(B382,'[1]1-BASE'!D$1:DA$65536,28,0),"")</f>
        <v>0</v>
      </c>
      <c r="X382" s="34">
        <f>IFERROR(VLOOKUP(B382,'[1]1-BASE'!D$1:DA$65536,29,0),"")</f>
        <v>0</v>
      </c>
      <c r="Y382" s="34">
        <f>IFERROR(VLOOKUP(B382,'[1]1-BASE'!D$1:DA$65536,30,0),"")</f>
        <v>0</v>
      </c>
      <c r="Z382" s="34">
        <f>IFERROR(VLOOKUP(B382,'[1]1-BASE'!D$1:DA$65536,31,0),"")</f>
        <v>0</v>
      </c>
      <c r="AA382" s="34">
        <f>IFERROR(VLOOKUP(B382,'[1]1-BASE'!D$1:DA$65536,32,0),"")</f>
        <v>0</v>
      </c>
      <c r="AB382" s="34">
        <f>IFERROR(VLOOKUP(B382,'[1]1-BASE'!D$1:DA$65536,33,0),"")</f>
        <v>0</v>
      </c>
      <c r="AC382" s="34">
        <f>IFERROR(VLOOKUP(B382,'[1]1-BASE'!D$1:DA$65536,34,0),"")</f>
        <v>0</v>
      </c>
      <c r="AD382" s="34">
        <f>IFERROR(VLOOKUP(B382,'[1]1-BASE'!D$1:DA$65536,35,0),"")</f>
        <v>0</v>
      </c>
      <c r="AE382" s="34">
        <f>IFERROR(VLOOKUP(B382,'[1]1-BASE'!D$1:DA$65536,36,0),"")</f>
        <v>0</v>
      </c>
      <c r="AF382" s="34">
        <f>IFERROR(VLOOKUP(B382,'[1]1-BASE'!D$1:DA$65536,37,0),"")</f>
        <v>0</v>
      </c>
      <c r="AG382" s="34">
        <f>IFERROR(VLOOKUP(B382,'[1]1-BASE'!D$1:DA$65536,38,0),"")</f>
        <v>0</v>
      </c>
      <c r="AH382" s="34">
        <f>IFERROR(VLOOKUP(B382,'[1]1-BASE'!D$1:DA$65536,39,0),"")</f>
        <v>0</v>
      </c>
      <c r="AI382" s="34">
        <f>IFERROR(VLOOKUP(B382,'[1]1-BASE'!D$1:DA$65536,40,0),"")</f>
        <v>0</v>
      </c>
      <c r="AJ382" s="34">
        <f>IFERROR(VLOOKUP(B382,'[1]1-BASE'!D$1:DA$65536,41,0),"")</f>
        <v>0</v>
      </c>
      <c r="AK382" s="34">
        <f>IFERROR(VLOOKUP(B382,'[1]1-BASE'!D$1:DA$65536,42,0),"")</f>
        <v>0</v>
      </c>
      <c r="AL382" s="34">
        <f>IFERROR(VLOOKUP(B382,'[1]1-BASE'!D$1:DA$65536,43,0),"")</f>
        <v>0</v>
      </c>
      <c r="AM382" s="34">
        <f>IFERROR(VLOOKUP(B382,'[1]1-BASE'!D$1:DA$65536,44,0),"")</f>
        <v>0</v>
      </c>
      <c r="AN382" s="34">
        <f>IFERROR(VLOOKUP(B382,'[1]1-BASE'!D$1:DA$65536,45,0),"")</f>
        <v>0</v>
      </c>
      <c r="AO382" s="34">
        <f>IFERROR(VLOOKUP(B382,'[1]1-BASE'!D$1:DA$65536,46,0),"")</f>
        <v>0</v>
      </c>
      <c r="AP382" s="34">
        <f>IFERROR(VLOOKUP(B382,'[1]1-BASE'!D$1:DA$65536,47,0),"")</f>
        <v>0</v>
      </c>
      <c r="AQ382" s="34">
        <f>IFERROR(VLOOKUP(B382,'[1]1-BASE'!D$1:DA$65536,48,0),"")</f>
        <v>0</v>
      </c>
      <c r="AR382" s="34">
        <f>IFERROR(VLOOKUP(B382,'[1]1-BASE'!D$1:DA$65536,49,0),"")</f>
        <v>0</v>
      </c>
      <c r="AS382" s="34">
        <f>IFERROR(VLOOKUP(B382,'[1]1-BASE'!D$1:DA$65536,50,0),"")</f>
        <v>0</v>
      </c>
      <c r="AT382" s="34">
        <f>IFERROR(VLOOKUP(B382,'[1]1-BASE'!D$1:DA$65536,51,0),"")</f>
        <v>0</v>
      </c>
      <c r="AU382" s="34">
        <f>IFERROR(VLOOKUP(B382,'[1]1-BASE'!D$1:DA$65536,52,0),"")</f>
        <v>0</v>
      </c>
      <c r="AV382" s="34">
        <f>IFERROR(VLOOKUP(B382,'[1]1-BASE'!D$1:DA$65536,53,0),"")</f>
        <v>0</v>
      </c>
      <c r="AW382" s="34">
        <f>IFERROR(VLOOKUP(B382,'[1]1-BASE'!D$1:DA$65536,54,0),"")</f>
        <v>0</v>
      </c>
      <c r="AX382" s="34">
        <f>IFERROR(VLOOKUP(B382,'[1]1-BASE'!D$1:DA$65536,55,0),"")</f>
        <v>0</v>
      </c>
      <c r="AY382" s="34">
        <f>IFERROR(VLOOKUP(B382,'[1]1-BASE'!D$1:DA$65536,87,0),"")</f>
        <v>0</v>
      </c>
      <c r="AZ382" s="34">
        <f>IFERROR(VLOOKUP(B382,'[1]1-BASE'!D$1:DA$65536,86,0),"")</f>
        <v>0</v>
      </c>
      <c r="BA382" s="34">
        <f>IFERROR(VLOOKUP(B382,'[1]1-BASE'!D$1:DA$65536,76,0),"")</f>
        <v>0</v>
      </c>
      <c r="BB382" s="34">
        <f>IFERROR(VLOOKUP(B382,'[1]1-BASE'!D$1:DA$65536,77,0),"")</f>
        <v>0</v>
      </c>
      <c r="BC382" s="34">
        <f>IFERROR(VLOOKUP(B382,'[1]1-BASE'!D$1:DA$65536,78,0),"")</f>
        <v>0</v>
      </c>
      <c r="BD382" s="34">
        <f>IFERROR(VLOOKUP(B382,'[1]1-BASE'!D$1:DA$65536,79,0),"")</f>
        <v>0</v>
      </c>
      <c r="BE382" s="34">
        <f>IFERROR(VLOOKUP(B382,'[1]1-BASE'!D$1:DA$65536,80,0),"")</f>
        <v>0</v>
      </c>
      <c r="BF382" s="34">
        <f>IFERROR(VLOOKUP(B382,'[1]1-BASE'!D$1:DA$65536,83,0),"")</f>
        <v>0</v>
      </c>
      <c r="BG382" s="34">
        <f>IFERROR(VLOOKUP(B382,'[1]1-BASE'!D$1:DA$65536,84,0),"")</f>
        <v>0</v>
      </c>
      <c r="BH382" s="34">
        <f>IFERROR(VLOOKUP(B382,'[1]1-BASE'!D$1:DA$65536,81,0),"")</f>
        <v>0</v>
      </c>
      <c r="BI382" s="34">
        <f>IFERROR(VLOOKUP(B382,'[1]1-BASE'!D$1:DA$65536,85,0),"")</f>
        <v>0</v>
      </c>
      <c r="BJ382" s="34">
        <f>IFERROR(VLOOKUP(B382,'[1]1-BASE'!D$1:DA$65536,56,0),"")</f>
        <v>0</v>
      </c>
      <c r="BK382" s="34">
        <f>IFERROR(VLOOKUP(B382,'[1]1-BASE'!D$1:DA$65536,58,0),"")</f>
        <v>0</v>
      </c>
      <c r="BL382" s="34">
        <f>IFERROR(VLOOKUP(B382,'[1]1-BASE'!D$1:DA$65536,59,0),"")</f>
        <v>0</v>
      </c>
      <c r="BM382" s="34">
        <f>IFERROR(VLOOKUP(B382,'[1]1-BASE'!D$1:DA$65536,61,0),"")</f>
        <v>0</v>
      </c>
      <c r="BN382" s="34">
        <f>IFERROR(VLOOKUP(B382,'[1]1-BASE'!D$1:DA$65536,63,0),"")</f>
        <v>0</v>
      </c>
      <c r="BO382" s="34">
        <f>IFERROR(VLOOKUP(B382,'[1]1-BASE'!D$1:DA$65536,65,0),"")</f>
        <v>0</v>
      </c>
      <c r="BP382" s="34">
        <f>IFERROR(VLOOKUP(B382,'[1]1-BASE'!D$1:DA$65536,57,0),"")</f>
        <v>0</v>
      </c>
      <c r="BQ382" s="34">
        <f>IFERROR(VLOOKUP(B382,'[1]1-BASE'!D$1:DA$65536,60,0),"")</f>
        <v>0</v>
      </c>
      <c r="BR382" s="34">
        <f>IFERROR(VLOOKUP(B382,'[1]1-BASE'!D$1:DA$65536,62,0),"")</f>
        <v>0</v>
      </c>
      <c r="BS382" s="34">
        <f>IFERROR(VLOOKUP(B382,'[1]1-BASE'!D$1:DA$65536,64,0),"")</f>
        <v>0</v>
      </c>
      <c r="BT382" s="34">
        <f>IFERROR(VLOOKUP(B382,'[1]1-BASE'!D$1:DA$65536,66,0),"")</f>
        <v>0</v>
      </c>
      <c r="BU382" s="34">
        <f>IFERROR(VLOOKUP(B382,'[1]1-BASE'!D$1:DA$65536,67,0),"")</f>
        <v>0</v>
      </c>
      <c r="BV382" s="34">
        <f>IFERROR(VLOOKUP(B382,'[1]1-BASE'!D$1:DA$65536,68,0),"")</f>
        <v>0</v>
      </c>
      <c r="BW382" s="34">
        <f>IFERROR(VLOOKUP(B382,'[1]1-BASE'!D$1:DA$65536,69,0),"")</f>
        <v>1</v>
      </c>
      <c r="BX382" s="34">
        <f>IFERROR(VLOOKUP(B382,'[1]1-BASE'!D$1:DA$65536,70,0),"")</f>
        <v>1</v>
      </c>
      <c r="BY382" s="34">
        <f>IFERROR(VLOOKUP(B382,'[1]1-BASE'!D$1:DA$65536,71,0),"")</f>
        <v>4</v>
      </c>
      <c r="BZ382" s="34">
        <f>IFERROR(VLOOKUP(B382,'[1]1-BASE'!D$1:DA$65536,72,0),"")</f>
        <v>2</v>
      </c>
      <c r="CA382" s="34">
        <f>IFERROR(VLOOKUP(B382,'[1]1-BASE'!D$1:DA$65536,73,0),"")</f>
        <v>0</v>
      </c>
      <c r="CB382" s="34">
        <f>IFERROR(VLOOKUP(B382,'[1]1-BASE'!D$1:DA$65536,74,0),"")</f>
        <v>1</v>
      </c>
      <c r="CC382" s="34">
        <f>IFERROR(VLOOKUP(B382,'[1]1-BASE'!D$1:DA$65536,75,0),"")</f>
        <v>0</v>
      </c>
      <c r="CD382" s="34">
        <f>IFERROR(VLOOKUP(B382,'[1]1-BASE'!D$1:DA$65536,82,0),"")</f>
        <v>0</v>
      </c>
    </row>
    <row r="383" spans="1:82" s="35" customFormat="1" ht="75" customHeight="1">
      <c r="A383" s="27"/>
      <c r="B383" s="28" t="s">
        <v>486</v>
      </c>
      <c r="C383" s="29" t="str">
        <f>IFERROR(VLOOKUP(B383,'[1]1-BASE'!D$1:CB$65536,2,0),"")</f>
        <v>304TDN0</v>
      </c>
      <c r="D383" s="29" t="str">
        <f>IFERROR(VLOOKUP(B383,'[1]1-BASE'!D$1:CB$65536,3,0),"")</f>
        <v>IRUIS</v>
      </c>
      <c r="E383" s="29" t="str">
        <f>IFERROR(VLOOKUP(B383,'[1]1-BASE'!D$1:CB$65536,4,0),"")</f>
        <v>924</v>
      </c>
      <c r="F383" s="29" t="str">
        <f>IFERROR(VLOOKUP(B383,'[1]1-BASE'!D$1:CB$65536,5,0),"")</f>
        <v>PINK LOTUS</v>
      </c>
      <c r="G383" s="27" t="str">
        <f>IFERROR(VLOOKUP(B383,'[1]1-BASE'!D$1:CB$65536,15,0),"")</f>
        <v>HIVER 2019</v>
      </c>
      <c r="H383" s="27" t="str">
        <f>IFERROR(VLOOKUP(B383,'[1]1-BASE'!D$1:CB$65536,17,0),"")</f>
        <v>MAN</v>
      </c>
      <c r="I383" s="30">
        <f>IFERROR(VLOOKUP(B383,'[1]1-BASE'!D$1:CB$65536,7,0),"")</f>
        <v>25</v>
      </c>
      <c r="J383" s="31">
        <f t="shared" si="12"/>
        <v>12.5</v>
      </c>
      <c r="K383" s="30">
        <f>IFERROR(VLOOKUP(B383,'[1]1-BASE'!D$1:CB$65536,8,0),"")</f>
        <v>0</v>
      </c>
      <c r="L383" s="31">
        <f t="shared" si="13"/>
        <v>0</v>
      </c>
      <c r="M383" s="29" t="str">
        <f>IFERROR(VLOOKUP(B383,'[1]1-BASE'!D$1:CB$65536,18,0),"")</f>
        <v>(vide)</v>
      </c>
      <c r="N383" s="32" t="str">
        <f>IFERROR(VLOOKUP(B383,'[1]1-BASE'!D$1:CB$65536,19,0),"")</f>
        <v>PCS</v>
      </c>
      <c r="O383" s="32">
        <f>IFERROR(VLOOKUP(B383,'[1]1-BASE'!D$1:CB$65536,20,0),"")</f>
        <v>8</v>
      </c>
      <c r="P383" s="33">
        <f>IFERROR(VLOOKUP(B383,'[1]1-BASE'!D$1:CB$65536,21,0),"")</f>
        <v>8</v>
      </c>
      <c r="Q383" s="34">
        <f>IFERROR(VLOOKUP(B383,'[1]1-BASE'!D$1:DA$65536,22,0),"")</f>
        <v>0</v>
      </c>
      <c r="R383" s="34">
        <f>IFERROR(VLOOKUP(B383,'[1]1-BASE'!D$1:DA$65536,23,0),"")</f>
        <v>0</v>
      </c>
      <c r="S383" s="34">
        <f>IFERROR(VLOOKUP(B383,'[1]1-BASE'!D$1:DA$65536,24,0),"")</f>
        <v>0</v>
      </c>
      <c r="T383" s="34">
        <f>IFERROR(VLOOKUP(B383,'[1]1-BASE'!D$1:DA$65536,25,0),"")</f>
        <v>0</v>
      </c>
      <c r="U383" s="34">
        <f>IFERROR(VLOOKUP(B383,'[1]1-BASE'!D$1:DA$65536,26,0),"")</f>
        <v>0</v>
      </c>
      <c r="V383" s="34">
        <f>IFERROR(VLOOKUP(B383,'[1]1-BASE'!D$1:DA$65536,27,0),"")</f>
        <v>0</v>
      </c>
      <c r="W383" s="34">
        <f>IFERROR(VLOOKUP(B383,'[1]1-BASE'!D$1:DA$65536,28,0),"")</f>
        <v>0</v>
      </c>
      <c r="X383" s="34">
        <f>IFERROR(VLOOKUP(B383,'[1]1-BASE'!D$1:DA$65536,29,0),"")</f>
        <v>0</v>
      </c>
      <c r="Y383" s="34">
        <f>IFERROR(VLOOKUP(B383,'[1]1-BASE'!D$1:DA$65536,30,0),"")</f>
        <v>0</v>
      </c>
      <c r="Z383" s="34">
        <f>IFERROR(VLOOKUP(B383,'[1]1-BASE'!D$1:DA$65536,31,0),"")</f>
        <v>0</v>
      </c>
      <c r="AA383" s="34">
        <f>IFERROR(VLOOKUP(B383,'[1]1-BASE'!D$1:DA$65536,32,0),"")</f>
        <v>0</v>
      </c>
      <c r="AB383" s="34">
        <f>IFERROR(VLOOKUP(B383,'[1]1-BASE'!D$1:DA$65536,33,0),"")</f>
        <v>0</v>
      </c>
      <c r="AC383" s="34">
        <f>IFERROR(VLOOKUP(B383,'[1]1-BASE'!D$1:DA$65536,34,0),"")</f>
        <v>0</v>
      </c>
      <c r="AD383" s="34">
        <f>IFERROR(VLOOKUP(B383,'[1]1-BASE'!D$1:DA$65536,35,0),"")</f>
        <v>0</v>
      </c>
      <c r="AE383" s="34">
        <f>IFERROR(VLOOKUP(B383,'[1]1-BASE'!D$1:DA$65536,36,0),"")</f>
        <v>0</v>
      </c>
      <c r="AF383" s="34">
        <f>IFERROR(VLOOKUP(B383,'[1]1-BASE'!D$1:DA$65536,37,0),"")</f>
        <v>0</v>
      </c>
      <c r="AG383" s="34">
        <f>IFERROR(VLOOKUP(B383,'[1]1-BASE'!D$1:DA$65536,38,0),"")</f>
        <v>0</v>
      </c>
      <c r="AH383" s="34">
        <f>IFERROR(VLOOKUP(B383,'[1]1-BASE'!D$1:DA$65536,39,0),"")</f>
        <v>0</v>
      </c>
      <c r="AI383" s="34">
        <f>IFERROR(VLOOKUP(B383,'[1]1-BASE'!D$1:DA$65536,40,0),"")</f>
        <v>0</v>
      </c>
      <c r="AJ383" s="34">
        <f>IFERROR(VLOOKUP(B383,'[1]1-BASE'!D$1:DA$65536,41,0),"")</f>
        <v>0</v>
      </c>
      <c r="AK383" s="34">
        <f>IFERROR(VLOOKUP(B383,'[1]1-BASE'!D$1:DA$65536,42,0),"")</f>
        <v>0</v>
      </c>
      <c r="AL383" s="34">
        <f>IFERROR(VLOOKUP(B383,'[1]1-BASE'!D$1:DA$65536,43,0),"")</f>
        <v>0</v>
      </c>
      <c r="AM383" s="34">
        <f>IFERROR(VLOOKUP(B383,'[1]1-BASE'!D$1:DA$65536,44,0),"")</f>
        <v>0</v>
      </c>
      <c r="AN383" s="34">
        <f>IFERROR(VLOOKUP(B383,'[1]1-BASE'!D$1:DA$65536,45,0),"")</f>
        <v>0</v>
      </c>
      <c r="AO383" s="34">
        <f>IFERROR(VLOOKUP(B383,'[1]1-BASE'!D$1:DA$65536,46,0),"")</f>
        <v>0</v>
      </c>
      <c r="AP383" s="34">
        <f>IFERROR(VLOOKUP(B383,'[1]1-BASE'!D$1:DA$65536,47,0),"")</f>
        <v>0</v>
      </c>
      <c r="AQ383" s="34">
        <f>IFERROR(VLOOKUP(B383,'[1]1-BASE'!D$1:DA$65536,48,0),"")</f>
        <v>0</v>
      </c>
      <c r="AR383" s="34">
        <f>IFERROR(VLOOKUP(B383,'[1]1-BASE'!D$1:DA$65536,49,0),"")</f>
        <v>0</v>
      </c>
      <c r="AS383" s="34">
        <f>IFERROR(VLOOKUP(B383,'[1]1-BASE'!D$1:DA$65536,50,0),"")</f>
        <v>0</v>
      </c>
      <c r="AT383" s="34">
        <f>IFERROR(VLOOKUP(B383,'[1]1-BASE'!D$1:DA$65536,51,0),"")</f>
        <v>0</v>
      </c>
      <c r="AU383" s="34">
        <f>IFERROR(VLOOKUP(B383,'[1]1-BASE'!D$1:DA$65536,52,0),"")</f>
        <v>0</v>
      </c>
      <c r="AV383" s="34">
        <f>IFERROR(VLOOKUP(B383,'[1]1-BASE'!D$1:DA$65536,53,0),"")</f>
        <v>0</v>
      </c>
      <c r="AW383" s="34">
        <f>IFERROR(VLOOKUP(B383,'[1]1-BASE'!D$1:DA$65536,54,0),"")</f>
        <v>0</v>
      </c>
      <c r="AX383" s="34">
        <f>IFERROR(VLOOKUP(B383,'[1]1-BASE'!D$1:DA$65536,55,0),"")</f>
        <v>0</v>
      </c>
      <c r="AY383" s="34">
        <f>IFERROR(VLOOKUP(B383,'[1]1-BASE'!D$1:DA$65536,87,0),"")</f>
        <v>0</v>
      </c>
      <c r="AZ383" s="34">
        <f>IFERROR(VLOOKUP(B383,'[1]1-BASE'!D$1:DA$65536,86,0),"")</f>
        <v>0</v>
      </c>
      <c r="BA383" s="34">
        <f>IFERROR(VLOOKUP(B383,'[1]1-BASE'!D$1:DA$65536,76,0),"")</f>
        <v>0</v>
      </c>
      <c r="BB383" s="34">
        <f>IFERROR(VLOOKUP(B383,'[1]1-BASE'!D$1:DA$65536,77,0),"")</f>
        <v>0</v>
      </c>
      <c r="BC383" s="34">
        <f>IFERROR(VLOOKUP(B383,'[1]1-BASE'!D$1:DA$65536,78,0),"")</f>
        <v>0</v>
      </c>
      <c r="BD383" s="34">
        <f>IFERROR(VLOOKUP(B383,'[1]1-BASE'!D$1:DA$65536,79,0),"")</f>
        <v>0</v>
      </c>
      <c r="BE383" s="34">
        <f>IFERROR(VLOOKUP(B383,'[1]1-BASE'!D$1:DA$65536,80,0),"")</f>
        <v>0</v>
      </c>
      <c r="BF383" s="34">
        <f>IFERROR(VLOOKUP(B383,'[1]1-BASE'!D$1:DA$65536,83,0),"")</f>
        <v>0</v>
      </c>
      <c r="BG383" s="34">
        <f>IFERROR(VLOOKUP(B383,'[1]1-BASE'!D$1:DA$65536,84,0),"")</f>
        <v>0</v>
      </c>
      <c r="BH383" s="34">
        <f>IFERROR(VLOOKUP(B383,'[1]1-BASE'!D$1:DA$65536,81,0),"")</f>
        <v>0</v>
      </c>
      <c r="BI383" s="34">
        <f>IFERROR(VLOOKUP(B383,'[1]1-BASE'!D$1:DA$65536,85,0),"")</f>
        <v>0</v>
      </c>
      <c r="BJ383" s="34">
        <f>IFERROR(VLOOKUP(B383,'[1]1-BASE'!D$1:DA$65536,56,0),"")</f>
        <v>0</v>
      </c>
      <c r="BK383" s="34">
        <f>IFERROR(VLOOKUP(B383,'[1]1-BASE'!D$1:DA$65536,58,0),"")</f>
        <v>0</v>
      </c>
      <c r="BL383" s="34">
        <f>IFERROR(VLOOKUP(B383,'[1]1-BASE'!D$1:DA$65536,59,0),"")</f>
        <v>0</v>
      </c>
      <c r="BM383" s="34">
        <f>IFERROR(VLOOKUP(B383,'[1]1-BASE'!D$1:DA$65536,61,0),"")</f>
        <v>0</v>
      </c>
      <c r="BN383" s="34">
        <f>IFERROR(VLOOKUP(B383,'[1]1-BASE'!D$1:DA$65536,63,0),"")</f>
        <v>0</v>
      </c>
      <c r="BO383" s="34">
        <f>IFERROR(VLOOKUP(B383,'[1]1-BASE'!D$1:DA$65536,65,0),"")</f>
        <v>0</v>
      </c>
      <c r="BP383" s="34">
        <f>IFERROR(VLOOKUP(B383,'[1]1-BASE'!D$1:DA$65536,57,0),"")</f>
        <v>0</v>
      </c>
      <c r="BQ383" s="34">
        <f>IFERROR(VLOOKUP(B383,'[1]1-BASE'!D$1:DA$65536,60,0),"")</f>
        <v>0</v>
      </c>
      <c r="BR383" s="34">
        <f>IFERROR(VLOOKUP(B383,'[1]1-BASE'!D$1:DA$65536,62,0),"")</f>
        <v>0</v>
      </c>
      <c r="BS383" s="34">
        <f>IFERROR(VLOOKUP(B383,'[1]1-BASE'!D$1:DA$65536,64,0),"")</f>
        <v>0</v>
      </c>
      <c r="BT383" s="34">
        <f>IFERROR(VLOOKUP(B383,'[1]1-BASE'!D$1:DA$65536,66,0),"")</f>
        <v>0</v>
      </c>
      <c r="BU383" s="34">
        <f>IFERROR(VLOOKUP(B383,'[1]1-BASE'!D$1:DA$65536,67,0),"")</f>
        <v>0</v>
      </c>
      <c r="BV383" s="34">
        <f>IFERROR(VLOOKUP(B383,'[1]1-BASE'!D$1:DA$65536,68,0),"")</f>
        <v>0</v>
      </c>
      <c r="BW383" s="34">
        <f>IFERROR(VLOOKUP(B383,'[1]1-BASE'!D$1:DA$65536,69,0),"")</f>
        <v>0</v>
      </c>
      <c r="BX383" s="34">
        <f>IFERROR(VLOOKUP(B383,'[1]1-BASE'!D$1:DA$65536,70,0),"")</f>
        <v>0</v>
      </c>
      <c r="BY383" s="34">
        <f>IFERROR(VLOOKUP(B383,'[1]1-BASE'!D$1:DA$65536,71,0),"")</f>
        <v>0</v>
      </c>
      <c r="BZ383" s="34">
        <f>IFERROR(VLOOKUP(B383,'[1]1-BASE'!D$1:DA$65536,72,0),"")</f>
        <v>0</v>
      </c>
      <c r="CA383" s="34">
        <f>IFERROR(VLOOKUP(B383,'[1]1-BASE'!D$1:DA$65536,73,0),"")</f>
        <v>1</v>
      </c>
      <c r="CB383" s="34">
        <f>IFERROR(VLOOKUP(B383,'[1]1-BASE'!D$1:DA$65536,74,0),"")</f>
        <v>7</v>
      </c>
      <c r="CC383" s="34">
        <f>IFERROR(VLOOKUP(B383,'[1]1-BASE'!D$1:DA$65536,75,0),"")</f>
        <v>0</v>
      </c>
      <c r="CD383" s="34">
        <f>IFERROR(VLOOKUP(B383,'[1]1-BASE'!D$1:DA$65536,82,0),"")</f>
        <v>0</v>
      </c>
    </row>
    <row r="384" spans="1:82" s="35" customFormat="1" ht="75" customHeight="1">
      <c r="A384" s="27"/>
      <c r="B384" s="28" t="s">
        <v>487</v>
      </c>
      <c r="C384" s="29" t="str">
        <f>IFERROR(VLOOKUP(B384,'[1]1-BASE'!D$1:CB$65536,2,0),"")</f>
        <v>304TDP0</v>
      </c>
      <c r="D384" s="29" t="str">
        <f>IFERROR(VLOOKUP(B384,'[1]1-BASE'!D$1:CB$65536,3,0),"")</f>
        <v>IRIAMI</v>
      </c>
      <c r="E384" s="29" t="str">
        <f>IFERROR(VLOOKUP(B384,'[1]1-BASE'!D$1:CB$65536,4,0),"")</f>
        <v>908</v>
      </c>
      <c r="F384" s="29" t="str">
        <f>IFERROR(VLOOKUP(B384,'[1]1-BASE'!D$1:CB$65536,5,0),"")</f>
        <v>GREY MD MEL/BLUE NAVY/PINK</v>
      </c>
      <c r="G384" s="27" t="str">
        <f>IFERROR(VLOOKUP(B384,'[1]1-BASE'!D$1:CB$65536,15,0),"")</f>
        <v>HIVER 2019</v>
      </c>
      <c r="H384" s="27" t="str">
        <f>IFERROR(VLOOKUP(B384,'[1]1-BASE'!D$1:CB$65536,17,0),"")</f>
        <v>MAN</v>
      </c>
      <c r="I384" s="30">
        <f>IFERROR(VLOOKUP(B384,'[1]1-BASE'!D$1:CB$65536,7,0),"")</f>
        <v>30</v>
      </c>
      <c r="J384" s="31">
        <f t="shared" si="12"/>
        <v>15</v>
      </c>
      <c r="K384" s="30">
        <f>IFERROR(VLOOKUP(B384,'[1]1-BASE'!D$1:CB$65536,8,0),"")</f>
        <v>0</v>
      </c>
      <c r="L384" s="31">
        <f t="shared" si="13"/>
        <v>0</v>
      </c>
      <c r="M384" s="29" t="str">
        <f>IFERROR(VLOOKUP(B384,'[1]1-BASE'!D$1:CB$65536,18,0),"")</f>
        <v>(vide)</v>
      </c>
      <c r="N384" s="32" t="str">
        <f>IFERROR(VLOOKUP(B384,'[1]1-BASE'!D$1:CB$65536,19,0),"")</f>
        <v>PCS</v>
      </c>
      <c r="O384" s="32">
        <f>IFERROR(VLOOKUP(B384,'[1]1-BASE'!D$1:CB$65536,20,0),"")</f>
        <v>15</v>
      </c>
      <c r="P384" s="33">
        <f>IFERROR(VLOOKUP(B384,'[1]1-BASE'!D$1:CB$65536,21,0),"")</f>
        <v>15</v>
      </c>
      <c r="Q384" s="34">
        <f>IFERROR(VLOOKUP(B384,'[1]1-BASE'!D$1:DA$65536,22,0),"")</f>
        <v>0</v>
      </c>
      <c r="R384" s="34">
        <f>IFERROR(VLOOKUP(B384,'[1]1-BASE'!D$1:DA$65536,23,0),"")</f>
        <v>0</v>
      </c>
      <c r="S384" s="34">
        <f>IFERROR(VLOOKUP(B384,'[1]1-BASE'!D$1:DA$65536,24,0),"")</f>
        <v>0</v>
      </c>
      <c r="T384" s="34">
        <f>IFERROR(VLOOKUP(B384,'[1]1-BASE'!D$1:DA$65536,25,0),"")</f>
        <v>0</v>
      </c>
      <c r="U384" s="34">
        <f>IFERROR(VLOOKUP(B384,'[1]1-BASE'!D$1:DA$65536,26,0),"")</f>
        <v>0</v>
      </c>
      <c r="V384" s="34">
        <f>IFERROR(VLOOKUP(B384,'[1]1-BASE'!D$1:DA$65536,27,0),"")</f>
        <v>0</v>
      </c>
      <c r="W384" s="34">
        <f>IFERROR(VLOOKUP(B384,'[1]1-BASE'!D$1:DA$65536,28,0),"")</f>
        <v>0</v>
      </c>
      <c r="X384" s="34">
        <f>IFERROR(VLOOKUP(B384,'[1]1-BASE'!D$1:DA$65536,29,0),"")</f>
        <v>0</v>
      </c>
      <c r="Y384" s="34">
        <f>IFERROR(VLOOKUP(B384,'[1]1-BASE'!D$1:DA$65536,30,0),"")</f>
        <v>0</v>
      </c>
      <c r="Z384" s="34">
        <f>IFERROR(VLOOKUP(B384,'[1]1-BASE'!D$1:DA$65536,31,0),"")</f>
        <v>0</v>
      </c>
      <c r="AA384" s="34">
        <f>IFERROR(VLOOKUP(B384,'[1]1-BASE'!D$1:DA$65536,32,0),"")</f>
        <v>0</v>
      </c>
      <c r="AB384" s="34">
        <f>IFERROR(VLOOKUP(B384,'[1]1-BASE'!D$1:DA$65536,33,0),"")</f>
        <v>0</v>
      </c>
      <c r="AC384" s="34">
        <f>IFERROR(VLOOKUP(B384,'[1]1-BASE'!D$1:DA$65536,34,0),"")</f>
        <v>0</v>
      </c>
      <c r="AD384" s="34">
        <f>IFERROR(VLOOKUP(B384,'[1]1-BASE'!D$1:DA$65536,35,0),"")</f>
        <v>0</v>
      </c>
      <c r="AE384" s="34">
        <f>IFERROR(VLOOKUP(B384,'[1]1-BASE'!D$1:DA$65536,36,0),"")</f>
        <v>0</v>
      </c>
      <c r="AF384" s="34">
        <f>IFERROR(VLOOKUP(B384,'[1]1-BASE'!D$1:DA$65536,37,0),"")</f>
        <v>0</v>
      </c>
      <c r="AG384" s="34">
        <f>IFERROR(VLOOKUP(B384,'[1]1-BASE'!D$1:DA$65536,38,0),"")</f>
        <v>0</v>
      </c>
      <c r="AH384" s="34">
        <f>IFERROR(VLOOKUP(B384,'[1]1-BASE'!D$1:DA$65536,39,0),"")</f>
        <v>0</v>
      </c>
      <c r="AI384" s="34">
        <f>IFERROR(VLOOKUP(B384,'[1]1-BASE'!D$1:DA$65536,40,0),"")</f>
        <v>0</v>
      </c>
      <c r="AJ384" s="34">
        <f>IFERROR(VLOOKUP(B384,'[1]1-BASE'!D$1:DA$65536,41,0),"")</f>
        <v>0</v>
      </c>
      <c r="AK384" s="34">
        <f>IFERROR(VLOOKUP(B384,'[1]1-BASE'!D$1:DA$65536,42,0),"")</f>
        <v>0</v>
      </c>
      <c r="AL384" s="34">
        <f>IFERROR(VLOOKUP(B384,'[1]1-BASE'!D$1:DA$65536,43,0),"")</f>
        <v>0</v>
      </c>
      <c r="AM384" s="34">
        <f>IFERROR(VLOOKUP(B384,'[1]1-BASE'!D$1:DA$65536,44,0),"")</f>
        <v>0</v>
      </c>
      <c r="AN384" s="34">
        <f>IFERROR(VLOOKUP(B384,'[1]1-BASE'!D$1:DA$65536,45,0),"")</f>
        <v>0</v>
      </c>
      <c r="AO384" s="34">
        <f>IFERROR(VLOOKUP(B384,'[1]1-BASE'!D$1:DA$65536,46,0),"")</f>
        <v>0</v>
      </c>
      <c r="AP384" s="34">
        <f>IFERROR(VLOOKUP(B384,'[1]1-BASE'!D$1:DA$65536,47,0),"")</f>
        <v>0</v>
      </c>
      <c r="AQ384" s="34">
        <f>IFERROR(VLOOKUP(B384,'[1]1-BASE'!D$1:DA$65536,48,0),"")</f>
        <v>0</v>
      </c>
      <c r="AR384" s="34">
        <f>IFERROR(VLOOKUP(B384,'[1]1-BASE'!D$1:DA$65536,49,0),"")</f>
        <v>0</v>
      </c>
      <c r="AS384" s="34">
        <f>IFERROR(VLOOKUP(B384,'[1]1-BASE'!D$1:DA$65536,50,0),"")</f>
        <v>0</v>
      </c>
      <c r="AT384" s="34">
        <f>IFERROR(VLOOKUP(B384,'[1]1-BASE'!D$1:DA$65536,51,0),"")</f>
        <v>0</v>
      </c>
      <c r="AU384" s="34">
        <f>IFERROR(VLOOKUP(B384,'[1]1-BASE'!D$1:DA$65536,52,0),"")</f>
        <v>0</v>
      </c>
      <c r="AV384" s="34">
        <f>IFERROR(VLOOKUP(B384,'[1]1-BASE'!D$1:DA$65536,53,0),"")</f>
        <v>0</v>
      </c>
      <c r="AW384" s="34">
        <f>IFERROR(VLOOKUP(B384,'[1]1-BASE'!D$1:DA$65536,54,0),"")</f>
        <v>0</v>
      </c>
      <c r="AX384" s="34">
        <f>IFERROR(VLOOKUP(B384,'[1]1-BASE'!D$1:DA$65536,55,0),"")</f>
        <v>0</v>
      </c>
      <c r="AY384" s="34">
        <f>IFERROR(VLOOKUP(B384,'[1]1-BASE'!D$1:DA$65536,87,0),"")</f>
        <v>0</v>
      </c>
      <c r="AZ384" s="34">
        <f>IFERROR(VLOOKUP(B384,'[1]1-BASE'!D$1:DA$65536,86,0),"")</f>
        <v>0</v>
      </c>
      <c r="BA384" s="34">
        <f>IFERROR(VLOOKUP(B384,'[1]1-BASE'!D$1:DA$65536,76,0),"")</f>
        <v>0</v>
      </c>
      <c r="BB384" s="34">
        <f>IFERROR(VLOOKUP(B384,'[1]1-BASE'!D$1:DA$65536,77,0),"")</f>
        <v>0</v>
      </c>
      <c r="BC384" s="34">
        <f>IFERROR(VLOOKUP(B384,'[1]1-BASE'!D$1:DA$65536,78,0),"")</f>
        <v>0</v>
      </c>
      <c r="BD384" s="34">
        <f>IFERROR(VLOOKUP(B384,'[1]1-BASE'!D$1:DA$65536,79,0),"")</f>
        <v>0</v>
      </c>
      <c r="BE384" s="34">
        <f>IFERROR(VLOOKUP(B384,'[1]1-BASE'!D$1:DA$65536,80,0),"")</f>
        <v>0</v>
      </c>
      <c r="BF384" s="34">
        <f>IFERROR(VLOOKUP(B384,'[1]1-BASE'!D$1:DA$65536,83,0),"")</f>
        <v>0</v>
      </c>
      <c r="BG384" s="34">
        <f>IFERROR(VLOOKUP(B384,'[1]1-BASE'!D$1:DA$65536,84,0),"")</f>
        <v>0</v>
      </c>
      <c r="BH384" s="34">
        <f>IFERROR(VLOOKUP(B384,'[1]1-BASE'!D$1:DA$65536,81,0),"")</f>
        <v>0</v>
      </c>
      <c r="BI384" s="34">
        <f>IFERROR(VLOOKUP(B384,'[1]1-BASE'!D$1:DA$65536,85,0),"")</f>
        <v>0</v>
      </c>
      <c r="BJ384" s="34">
        <f>IFERROR(VLOOKUP(B384,'[1]1-BASE'!D$1:DA$65536,56,0),"")</f>
        <v>0</v>
      </c>
      <c r="BK384" s="34">
        <f>IFERROR(VLOOKUP(B384,'[1]1-BASE'!D$1:DA$65536,58,0),"")</f>
        <v>0</v>
      </c>
      <c r="BL384" s="34">
        <f>IFERROR(VLOOKUP(B384,'[1]1-BASE'!D$1:DA$65536,59,0),"")</f>
        <v>0</v>
      </c>
      <c r="BM384" s="34">
        <f>IFERROR(VLOOKUP(B384,'[1]1-BASE'!D$1:DA$65536,61,0),"")</f>
        <v>0</v>
      </c>
      <c r="BN384" s="34">
        <f>IFERROR(VLOOKUP(B384,'[1]1-BASE'!D$1:DA$65536,63,0),"")</f>
        <v>0</v>
      </c>
      <c r="BO384" s="34">
        <f>IFERROR(VLOOKUP(B384,'[1]1-BASE'!D$1:DA$65536,65,0),"")</f>
        <v>0</v>
      </c>
      <c r="BP384" s="34">
        <f>IFERROR(VLOOKUP(B384,'[1]1-BASE'!D$1:DA$65536,57,0),"")</f>
        <v>0</v>
      </c>
      <c r="BQ384" s="34">
        <f>IFERROR(VLOOKUP(B384,'[1]1-BASE'!D$1:DA$65536,60,0),"")</f>
        <v>0</v>
      </c>
      <c r="BR384" s="34">
        <f>IFERROR(VLOOKUP(B384,'[1]1-BASE'!D$1:DA$65536,62,0),"")</f>
        <v>0</v>
      </c>
      <c r="BS384" s="34">
        <f>IFERROR(VLOOKUP(B384,'[1]1-BASE'!D$1:DA$65536,64,0),"")</f>
        <v>0</v>
      </c>
      <c r="BT384" s="34">
        <f>IFERROR(VLOOKUP(B384,'[1]1-BASE'!D$1:DA$65536,66,0),"")</f>
        <v>0</v>
      </c>
      <c r="BU384" s="34">
        <f>IFERROR(VLOOKUP(B384,'[1]1-BASE'!D$1:DA$65536,67,0),"")</f>
        <v>0</v>
      </c>
      <c r="BV384" s="34">
        <f>IFERROR(VLOOKUP(B384,'[1]1-BASE'!D$1:DA$65536,68,0),"")</f>
        <v>0</v>
      </c>
      <c r="BW384" s="34">
        <f>IFERROR(VLOOKUP(B384,'[1]1-BASE'!D$1:DA$65536,69,0),"")</f>
        <v>3</v>
      </c>
      <c r="BX384" s="34">
        <f>IFERROR(VLOOKUP(B384,'[1]1-BASE'!D$1:DA$65536,70,0),"")</f>
        <v>2</v>
      </c>
      <c r="BY384" s="34">
        <f>IFERROR(VLOOKUP(B384,'[1]1-BASE'!D$1:DA$65536,71,0),"")</f>
        <v>2</v>
      </c>
      <c r="BZ384" s="34">
        <f>IFERROR(VLOOKUP(B384,'[1]1-BASE'!D$1:DA$65536,72,0),"")</f>
        <v>4</v>
      </c>
      <c r="CA384" s="34">
        <f>IFERROR(VLOOKUP(B384,'[1]1-BASE'!D$1:DA$65536,73,0),"")</f>
        <v>4</v>
      </c>
      <c r="CB384" s="34">
        <f>IFERROR(VLOOKUP(B384,'[1]1-BASE'!D$1:DA$65536,74,0),"")</f>
        <v>0</v>
      </c>
      <c r="CC384" s="34">
        <f>IFERROR(VLOOKUP(B384,'[1]1-BASE'!D$1:DA$65536,75,0),"")</f>
        <v>0</v>
      </c>
      <c r="CD384" s="34">
        <f>IFERROR(VLOOKUP(B384,'[1]1-BASE'!D$1:DA$65536,82,0),"")</f>
        <v>0</v>
      </c>
    </row>
    <row r="385" spans="1:82" s="35" customFormat="1" ht="75" customHeight="1">
      <c r="A385" s="27"/>
      <c r="B385" s="28" t="s">
        <v>488</v>
      </c>
      <c r="C385" s="29" t="str">
        <f>IFERROR(VLOOKUP(B385,'[1]1-BASE'!D$1:CB$65536,2,0),"")</f>
        <v>304TDP0</v>
      </c>
      <c r="D385" s="29" t="str">
        <f>IFERROR(VLOOKUP(B385,'[1]1-BASE'!D$1:CB$65536,3,0),"")</f>
        <v>IRIAMI</v>
      </c>
      <c r="E385" s="29" t="str">
        <f>IFERROR(VLOOKUP(B385,'[1]1-BASE'!D$1:CB$65536,4,0),"")</f>
        <v>909</v>
      </c>
      <c r="F385" s="29" t="str">
        <f>IFERROR(VLOOKUP(B385,'[1]1-BASE'!D$1:CB$65536,5,0),"")</f>
        <v>BLUE NAVY/PINK/WHITE</v>
      </c>
      <c r="G385" s="27" t="str">
        <f>IFERROR(VLOOKUP(B385,'[1]1-BASE'!D$1:CB$65536,15,0),"")</f>
        <v>HIVER 2019</v>
      </c>
      <c r="H385" s="27" t="str">
        <f>IFERROR(VLOOKUP(B385,'[1]1-BASE'!D$1:CB$65536,17,0),"")</f>
        <v>MAN</v>
      </c>
      <c r="I385" s="30">
        <f>IFERROR(VLOOKUP(B385,'[1]1-BASE'!D$1:CB$65536,7,0),"")</f>
        <v>30</v>
      </c>
      <c r="J385" s="31">
        <f t="shared" si="12"/>
        <v>15</v>
      </c>
      <c r="K385" s="30">
        <f>IFERROR(VLOOKUP(B385,'[1]1-BASE'!D$1:CB$65536,8,0),"")</f>
        <v>0</v>
      </c>
      <c r="L385" s="31">
        <f t="shared" si="13"/>
        <v>0</v>
      </c>
      <c r="M385" s="29" t="str">
        <f>IFERROR(VLOOKUP(B385,'[1]1-BASE'!D$1:CB$65536,18,0),"")</f>
        <v>(vide)</v>
      </c>
      <c r="N385" s="32" t="str">
        <f>IFERROR(VLOOKUP(B385,'[1]1-BASE'!D$1:CB$65536,19,0),"")</f>
        <v>PCS</v>
      </c>
      <c r="O385" s="32">
        <f>IFERROR(VLOOKUP(B385,'[1]1-BASE'!D$1:CB$65536,20,0),"")</f>
        <v>189</v>
      </c>
      <c r="P385" s="33">
        <f>IFERROR(VLOOKUP(B385,'[1]1-BASE'!D$1:CB$65536,21,0),"")</f>
        <v>189</v>
      </c>
      <c r="Q385" s="34">
        <f>IFERROR(VLOOKUP(B385,'[1]1-BASE'!D$1:DA$65536,22,0),"")</f>
        <v>0</v>
      </c>
      <c r="R385" s="34">
        <f>IFERROR(VLOOKUP(B385,'[1]1-BASE'!D$1:DA$65536,23,0),"")</f>
        <v>0</v>
      </c>
      <c r="S385" s="34">
        <f>IFERROR(VLOOKUP(B385,'[1]1-BASE'!D$1:DA$65536,24,0),"")</f>
        <v>0</v>
      </c>
      <c r="T385" s="34">
        <f>IFERROR(VLOOKUP(B385,'[1]1-BASE'!D$1:DA$65536,25,0),"")</f>
        <v>0</v>
      </c>
      <c r="U385" s="34">
        <f>IFERROR(VLOOKUP(B385,'[1]1-BASE'!D$1:DA$65536,26,0),"")</f>
        <v>0</v>
      </c>
      <c r="V385" s="34">
        <f>IFERROR(VLOOKUP(B385,'[1]1-BASE'!D$1:DA$65536,27,0),"")</f>
        <v>0</v>
      </c>
      <c r="W385" s="34">
        <f>IFERROR(VLOOKUP(B385,'[1]1-BASE'!D$1:DA$65536,28,0),"")</f>
        <v>0</v>
      </c>
      <c r="X385" s="34">
        <f>IFERROR(VLOOKUP(B385,'[1]1-BASE'!D$1:DA$65536,29,0),"")</f>
        <v>0</v>
      </c>
      <c r="Y385" s="34">
        <f>IFERROR(VLOOKUP(B385,'[1]1-BASE'!D$1:DA$65536,30,0),"")</f>
        <v>0</v>
      </c>
      <c r="Z385" s="34">
        <f>IFERROR(VLOOKUP(B385,'[1]1-BASE'!D$1:DA$65536,31,0),"")</f>
        <v>0</v>
      </c>
      <c r="AA385" s="34">
        <f>IFERROR(VLOOKUP(B385,'[1]1-BASE'!D$1:DA$65536,32,0),"")</f>
        <v>0</v>
      </c>
      <c r="AB385" s="34">
        <f>IFERROR(VLOOKUP(B385,'[1]1-BASE'!D$1:DA$65536,33,0),"")</f>
        <v>0</v>
      </c>
      <c r="AC385" s="34">
        <f>IFERROR(VLOOKUP(B385,'[1]1-BASE'!D$1:DA$65536,34,0),"")</f>
        <v>0</v>
      </c>
      <c r="AD385" s="34">
        <f>IFERROR(VLOOKUP(B385,'[1]1-BASE'!D$1:DA$65536,35,0),"")</f>
        <v>0</v>
      </c>
      <c r="AE385" s="34">
        <f>IFERROR(VLOOKUP(B385,'[1]1-BASE'!D$1:DA$65536,36,0),"")</f>
        <v>0</v>
      </c>
      <c r="AF385" s="34">
        <f>IFERROR(VLOOKUP(B385,'[1]1-BASE'!D$1:DA$65536,37,0),"")</f>
        <v>0</v>
      </c>
      <c r="AG385" s="34">
        <f>IFERROR(VLOOKUP(B385,'[1]1-BASE'!D$1:DA$65536,38,0),"")</f>
        <v>0</v>
      </c>
      <c r="AH385" s="34">
        <f>IFERROR(VLOOKUP(B385,'[1]1-BASE'!D$1:DA$65536,39,0),"")</f>
        <v>0</v>
      </c>
      <c r="AI385" s="34">
        <f>IFERROR(VLOOKUP(B385,'[1]1-BASE'!D$1:DA$65536,40,0),"")</f>
        <v>0</v>
      </c>
      <c r="AJ385" s="34">
        <f>IFERROR(VLOOKUP(B385,'[1]1-BASE'!D$1:DA$65536,41,0),"")</f>
        <v>0</v>
      </c>
      <c r="AK385" s="34">
        <f>IFERROR(VLOOKUP(B385,'[1]1-BASE'!D$1:DA$65536,42,0),"")</f>
        <v>0</v>
      </c>
      <c r="AL385" s="34">
        <f>IFERROR(VLOOKUP(B385,'[1]1-BASE'!D$1:DA$65536,43,0),"")</f>
        <v>0</v>
      </c>
      <c r="AM385" s="34">
        <f>IFERROR(VLOOKUP(B385,'[1]1-BASE'!D$1:DA$65536,44,0),"")</f>
        <v>0</v>
      </c>
      <c r="AN385" s="34">
        <f>IFERROR(VLOOKUP(B385,'[1]1-BASE'!D$1:DA$65536,45,0),"")</f>
        <v>0</v>
      </c>
      <c r="AO385" s="34">
        <f>IFERROR(VLOOKUP(B385,'[1]1-BASE'!D$1:DA$65536,46,0),"")</f>
        <v>0</v>
      </c>
      <c r="AP385" s="34">
        <f>IFERROR(VLOOKUP(B385,'[1]1-BASE'!D$1:DA$65536,47,0),"")</f>
        <v>0</v>
      </c>
      <c r="AQ385" s="34">
        <f>IFERROR(VLOOKUP(B385,'[1]1-BASE'!D$1:DA$65536,48,0),"")</f>
        <v>0</v>
      </c>
      <c r="AR385" s="34">
        <f>IFERROR(VLOOKUP(B385,'[1]1-BASE'!D$1:DA$65536,49,0),"")</f>
        <v>0</v>
      </c>
      <c r="AS385" s="34">
        <f>IFERROR(VLOOKUP(B385,'[1]1-BASE'!D$1:DA$65536,50,0),"")</f>
        <v>0</v>
      </c>
      <c r="AT385" s="34">
        <f>IFERROR(VLOOKUP(B385,'[1]1-BASE'!D$1:DA$65536,51,0),"")</f>
        <v>0</v>
      </c>
      <c r="AU385" s="34">
        <f>IFERROR(VLOOKUP(B385,'[1]1-BASE'!D$1:DA$65536,52,0),"")</f>
        <v>0</v>
      </c>
      <c r="AV385" s="34">
        <f>IFERROR(VLOOKUP(B385,'[1]1-BASE'!D$1:DA$65536,53,0),"")</f>
        <v>0</v>
      </c>
      <c r="AW385" s="34">
        <f>IFERROR(VLOOKUP(B385,'[1]1-BASE'!D$1:DA$65536,54,0),"")</f>
        <v>0</v>
      </c>
      <c r="AX385" s="34">
        <f>IFERROR(VLOOKUP(B385,'[1]1-BASE'!D$1:DA$65536,55,0),"")</f>
        <v>0</v>
      </c>
      <c r="AY385" s="34">
        <f>IFERROR(VLOOKUP(B385,'[1]1-BASE'!D$1:DA$65536,87,0),"")</f>
        <v>0</v>
      </c>
      <c r="AZ385" s="34">
        <f>IFERROR(VLOOKUP(B385,'[1]1-BASE'!D$1:DA$65536,86,0),"")</f>
        <v>0</v>
      </c>
      <c r="BA385" s="34">
        <f>IFERROR(VLOOKUP(B385,'[1]1-BASE'!D$1:DA$65536,76,0),"")</f>
        <v>0</v>
      </c>
      <c r="BB385" s="34">
        <f>IFERROR(VLOOKUP(B385,'[1]1-BASE'!D$1:DA$65536,77,0),"")</f>
        <v>0</v>
      </c>
      <c r="BC385" s="34">
        <f>IFERROR(VLOOKUP(B385,'[1]1-BASE'!D$1:DA$65536,78,0),"")</f>
        <v>0</v>
      </c>
      <c r="BD385" s="34">
        <f>IFERROR(VLOOKUP(B385,'[1]1-BASE'!D$1:DA$65536,79,0),"")</f>
        <v>0</v>
      </c>
      <c r="BE385" s="34">
        <f>IFERROR(VLOOKUP(B385,'[1]1-BASE'!D$1:DA$65536,80,0),"")</f>
        <v>0</v>
      </c>
      <c r="BF385" s="34">
        <f>IFERROR(VLOOKUP(B385,'[1]1-BASE'!D$1:DA$65536,83,0),"")</f>
        <v>0</v>
      </c>
      <c r="BG385" s="34">
        <f>IFERROR(VLOOKUP(B385,'[1]1-BASE'!D$1:DA$65536,84,0),"")</f>
        <v>0</v>
      </c>
      <c r="BH385" s="34">
        <f>IFERROR(VLOOKUP(B385,'[1]1-BASE'!D$1:DA$65536,81,0),"")</f>
        <v>0</v>
      </c>
      <c r="BI385" s="34">
        <f>IFERROR(VLOOKUP(B385,'[1]1-BASE'!D$1:DA$65536,85,0),"")</f>
        <v>0</v>
      </c>
      <c r="BJ385" s="34">
        <f>IFERROR(VLOOKUP(B385,'[1]1-BASE'!D$1:DA$65536,56,0),"")</f>
        <v>0</v>
      </c>
      <c r="BK385" s="34">
        <f>IFERROR(VLOOKUP(B385,'[1]1-BASE'!D$1:DA$65536,58,0),"")</f>
        <v>0</v>
      </c>
      <c r="BL385" s="34">
        <f>IFERROR(VLOOKUP(B385,'[1]1-BASE'!D$1:DA$65536,59,0),"")</f>
        <v>0</v>
      </c>
      <c r="BM385" s="34">
        <f>IFERROR(VLOOKUP(B385,'[1]1-BASE'!D$1:DA$65536,61,0),"")</f>
        <v>0</v>
      </c>
      <c r="BN385" s="34">
        <f>IFERROR(VLOOKUP(B385,'[1]1-BASE'!D$1:DA$65536,63,0),"")</f>
        <v>0</v>
      </c>
      <c r="BO385" s="34">
        <f>IFERROR(VLOOKUP(B385,'[1]1-BASE'!D$1:DA$65536,65,0),"")</f>
        <v>0</v>
      </c>
      <c r="BP385" s="34">
        <f>IFERROR(VLOOKUP(B385,'[1]1-BASE'!D$1:DA$65536,57,0),"")</f>
        <v>0</v>
      </c>
      <c r="BQ385" s="34">
        <f>IFERROR(VLOOKUP(B385,'[1]1-BASE'!D$1:DA$65536,60,0),"")</f>
        <v>0</v>
      </c>
      <c r="BR385" s="34">
        <f>IFERROR(VLOOKUP(B385,'[1]1-BASE'!D$1:DA$65536,62,0),"")</f>
        <v>0</v>
      </c>
      <c r="BS385" s="34">
        <f>IFERROR(VLOOKUP(B385,'[1]1-BASE'!D$1:DA$65536,64,0),"")</f>
        <v>0</v>
      </c>
      <c r="BT385" s="34">
        <f>IFERROR(VLOOKUP(B385,'[1]1-BASE'!D$1:DA$65536,66,0),"")</f>
        <v>0</v>
      </c>
      <c r="BU385" s="34">
        <f>IFERROR(VLOOKUP(B385,'[1]1-BASE'!D$1:DA$65536,67,0),"")</f>
        <v>0</v>
      </c>
      <c r="BV385" s="34">
        <f>IFERROR(VLOOKUP(B385,'[1]1-BASE'!D$1:DA$65536,68,0),"")</f>
        <v>0</v>
      </c>
      <c r="BW385" s="34">
        <f>IFERROR(VLOOKUP(B385,'[1]1-BASE'!D$1:DA$65536,69,0),"")</f>
        <v>8</v>
      </c>
      <c r="BX385" s="34">
        <f>IFERROR(VLOOKUP(B385,'[1]1-BASE'!D$1:DA$65536,70,0),"")</f>
        <v>66</v>
      </c>
      <c r="BY385" s="34">
        <f>IFERROR(VLOOKUP(B385,'[1]1-BASE'!D$1:DA$65536,71,0),"")</f>
        <v>95</v>
      </c>
      <c r="BZ385" s="34">
        <f>IFERROR(VLOOKUP(B385,'[1]1-BASE'!D$1:DA$65536,72,0),"")</f>
        <v>14</v>
      </c>
      <c r="CA385" s="34">
        <f>IFERROR(VLOOKUP(B385,'[1]1-BASE'!D$1:DA$65536,73,0),"")</f>
        <v>3</v>
      </c>
      <c r="CB385" s="34">
        <f>IFERROR(VLOOKUP(B385,'[1]1-BASE'!D$1:DA$65536,74,0),"")</f>
        <v>3</v>
      </c>
      <c r="CC385" s="34">
        <f>IFERROR(VLOOKUP(B385,'[1]1-BASE'!D$1:DA$65536,75,0),"")</f>
        <v>0</v>
      </c>
      <c r="CD385" s="34">
        <f>IFERROR(VLOOKUP(B385,'[1]1-BASE'!D$1:DA$65536,82,0),"")</f>
        <v>0</v>
      </c>
    </row>
    <row r="386" spans="1:82" s="35" customFormat="1" ht="75" customHeight="1">
      <c r="A386" s="27"/>
      <c r="B386" s="28" t="s">
        <v>489</v>
      </c>
      <c r="C386" s="29" t="str">
        <f>IFERROR(VLOOKUP(B386,'[1]1-BASE'!D$1:CB$65536,2,0),"")</f>
        <v>304TDP0</v>
      </c>
      <c r="D386" s="29" t="str">
        <f>IFERROR(VLOOKUP(B386,'[1]1-BASE'!D$1:CB$65536,3,0),"")</f>
        <v>IRIAMI</v>
      </c>
      <c r="E386" s="29" t="str">
        <f>IFERROR(VLOOKUP(B386,'[1]1-BASE'!D$1:CB$65536,4,0),"")</f>
        <v>910</v>
      </c>
      <c r="F386" s="29" t="str">
        <f>IFERROR(VLOOKUP(B386,'[1]1-BASE'!D$1:CB$65536,5,0),"")</f>
        <v>WHITE/GREY/RED RUSSIA</v>
      </c>
      <c r="G386" s="27" t="str">
        <f>IFERROR(VLOOKUP(B386,'[1]1-BASE'!D$1:CB$65536,15,0),"")</f>
        <v>HIVER 2019</v>
      </c>
      <c r="H386" s="27" t="str">
        <f>IFERROR(VLOOKUP(B386,'[1]1-BASE'!D$1:CB$65536,17,0),"")</f>
        <v>MAN</v>
      </c>
      <c r="I386" s="30">
        <f>IFERROR(VLOOKUP(B386,'[1]1-BASE'!D$1:CB$65536,7,0),"")</f>
        <v>30</v>
      </c>
      <c r="J386" s="31">
        <f t="shared" si="12"/>
        <v>15</v>
      </c>
      <c r="K386" s="30">
        <f>IFERROR(VLOOKUP(B386,'[1]1-BASE'!D$1:CB$65536,8,0),"")</f>
        <v>0</v>
      </c>
      <c r="L386" s="31">
        <f t="shared" si="13"/>
        <v>0</v>
      </c>
      <c r="M386" s="29" t="str">
        <f>IFERROR(VLOOKUP(B386,'[1]1-BASE'!D$1:CB$65536,18,0),"")</f>
        <v>(vide)</v>
      </c>
      <c r="N386" s="32" t="str">
        <f>IFERROR(VLOOKUP(B386,'[1]1-BASE'!D$1:CB$65536,19,0),"")</f>
        <v>PCS</v>
      </c>
      <c r="O386" s="32">
        <f>IFERROR(VLOOKUP(B386,'[1]1-BASE'!D$1:CB$65536,20,0),"")</f>
        <v>14</v>
      </c>
      <c r="P386" s="33">
        <f>IFERROR(VLOOKUP(B386,'[1]1-BASE'!D$1:CB$65536,21,0),"")</f>
        <v>14</v>
      </c>
      <c r="Q386" s="34">
        <f>IFERROR(VLOOKUP(B386,'[1]1-BASE'!D$1:DA$65536,22,0),"")</f>
        <v>0</v>
      </c>
      <c r="R386" s="34">
        <f>IFERROR(VLOOKUP(B386,'[1]1-BASE'!D$1:DA$65536,23,0),"")</f>
        <v>0</v>
      </c>
      <c r="S386" s="34">
        <f>IFERROR(VLOOKUP(B386,'[1]1-BASE'!D$1:DA$65536,24,0),"")</f>
        <v>0</v>
      </c>
      <c r="T386" s="34">
        <f>IFERROR(VLOOKUP(B386,'[1]1-BASE'!D$1:DA$65536,25,0),"")</f>
        <v>0</v>
      </c>
      <c r="U386" s="34">
        <f>IFERROR(VLOOKUP(B386,'[1]1-BASE'!D$1:DA$65536,26,0),"")</f>
        <v>0</v>
      </c>
      <c r="V386" s="34">
        <f>IFERROR(VLOOKUP(B386,'[1]1-BASE'!D$1:DA$65536,27,0),"")</f>
        <v>0</v>
      </c>
      <c r="W386" s="34">
        <f>IFERROR(VLOOKUP(B386,'[1]1-BASE'!D$1:DA$65536,28,0),"")</f>
        <v>0</v>
      </c>
      <c r="X386" s="34">
        <f>IFERROR(VLOOKUP(B386,'[1]1-BASE'!D$1:DA$65536,29,0),"")</f>
        <v>0</v>
      </c>
      <c r="Y386" s="34">
        <f>IFERROR(VLOOKUP(B386,'[1]1-BASE'!D$1:DA$65536,30,0),"")</f>
        <v>0</v>
      </c>
      <c r="Z386" s="34">
        <f>IFERROR(VLOOKUP(B386,'[1]1-BASE'!D$1:DA$65536,31,0),"")</f>
        <v>0</v>
      </c>
      <c r="AA386" s="34">
        <f>IFERROR(VLOOKUP(B386,'[1]1-BASE'!D$1:DA$65536,32,0),"")</f>
        <v>0</v>
      </c>
      <c r="AB386" s="34">
        <f>IFERROR(VLOOKUP(B386,'[1]1-BASE'!D$1:DA$65536,33,0),"")</f>
        <v>0</v>
      </c>
      <c r="AC386" s="34">
        <f>IFERROR(VLOOKUP(B386,'[1]1-BASE'!D$1:DA$65536,34,0),"")</f>
        <v>0</v>
      </c>
      <c r="AD386" s="34">
        <f>IFERROR(VLOOKUP(B386,'[1]1-BASE'!D$1:DA$65536,35,0),"")</f>
        <v>0</v>
      </c>
      <c r="AE386" s="34">
        <f>IFERROR(VLOOKUP(B386,'[1]1-BASE'!D$1:DA$65536,36,0),"")</f>
        <v>0</v>
      </c>
      <c r="AF386" s="34">
        <f>IFERROR(VLOOKUP(B386,'[1]1-BASE'!D$1:DA$65536,37,0),"")</f>
        <v>0</v>
      </c>
      <c r="AG386" s="34">
        <f>IFERROR(VLOOKUP(B386,'[1]1-BASE'!D$1:DA$65536,38,0),"")</f>
        <v>0</v>
      </c>
      <c r="AH386" s="34">
        <f>IFERROR(VLOOKUP(B386,'[1]1-BASE'!D$1:DA$65536,39,0),"")</f>
        <v>0</v>
      </c>
      <c r="AI386" s="34">
        <f>IFERROR(VLOOKUP(B386,'[1]1-BASE'!D$1:DA$65536,40,0),"")</f>
        <v>0</v>
      </c>
      <c r="AJ386" s="34">
        <f>IFERROR(VLOOKUP(B386,'[1]1-BASE'!D$1:DA$65536,41,0),"")</f>
        <v>0</v>
      </c>
      <c r="AK386" s="34">
        <f>IFERROR(VLOOKUP(B386,'[1]1-BASE'!D$1:DA$65536,42,0),"")</f>
        <v>0</v>
      </c>
      <c r="AL386" s="34">
        <f>IFERROR(VLOOKUP(B386,'[1]1-BASE'!D$1:DA$65536,43,0),"")</f>
        <v>0</v>
      </c>
      <c r="AM386" s="34">
        <f>IFERROR(VLOOKUP(B386,'[1]1-BASE'!D$1:DA$65536,44,0),"")</f>
        <v>0</v>
      </c>
      <c r="AN386" s="34">
        <f>IFERROR(VLOOKUP(B386,'[1]1-BASE'!D$1:DA$65536,45,0),"")</f>
        <v>0</v>
      </c>
      <c r="AO386" s="34">
        <f>IFERROR(VLOOKUP(B386,'[1]1-BASE'!D$1:DA$65536,46,0),"")</f>
        <v>0</v>
      </c>
      <c r="AP386" s="34">
        <f>IFERROR(VLOOKUP(B386,'[1]1-BASE'!D$1:DA$65536,47,0),"")</f>
        <v>0</v>
      </c>
      <c r="AQ386" s="34">
        <f>IFERROR(VLOOKUP(B386,'[1]1-BASE'!D$1:DA$65536,48,0),"")</f>
        <v>0</v>
      </c>
      <c r="AR386" s="34">
        <f>IFERROR(VLOOKUP(B386,'[1]1-BASE'!D$1:DA$65536,49,0),"")</f>
        <v>0</v>
      </c>
      <c r="AS386" s="34">
        <f>IFERROR(VLOOKUP(B386,'[1]1-BASE'!D$1:DA$65536,50,0),"")</f>
        <v>0</v>
      </c>
      <c r="AT386" s="34">
        <f>IFERROR(VLOOKUP(B386,'[1]1-BASE'!D$1:DA$65536,51,0),"")</f>
        <v>0</v>
      </c>
      <c r="AU386" s="34">
        <f>IFERROR(VLOOKUP(B386,'[1]1-BASE'!D$1:DA$65536,52,0),"")</f>
        <v>0</v>
      </c>
      <c r="AV386" s="34">
        <f>IFERROR(VLOOKUP(B386,'[1]1-BASE'!D$1:DA$65536,53,0),"")</f>
        <v>0</v>
      </c>
      <c r="AW386" s="34">
        <f>IFERROR(VLOOKUP(B386,'[1]1-BASE'!D$1:DA$65536,54,0),"")</f>
        <v>0</v>
      </c>
      <c r="AX386" s="34">
        <f>IFERROR(VLOOKUP(B386,'[1]1-BASE'!D$1:DA$65536,55,0),"")</f>
        <v>0</v>
      </c>
      <c r="AY386" s="34">
        <f>IFERROR(VLOOKUP(B386,'[1]1-BASE'!D$1:DA$65536,87,0),"")</f>
        <v>0</v>
      </c>
      <c r="AZ386" s="34">
        <f>IFERROR(VLOOKUP(B386,'[1]1-BASE'!D$1:DA$65536,86,0),"")</f>
        <v>0</v>
      </c>
      <c r="BA386" s="34">
        <f>IFERROR(VLOOKUP(B386,'[1]1-BASE'!D$1:DA$65536,76,0),"")</f>
        <v>0</v>
      </c>
      <c r="BB386" s="34">
        <f>IFERROR(VLOOKUP(B386,'[1]1-BASE'!D$1:DA$65536,77,0),"")</f>
        <v>0</v>
      </c>
      <c r="BC386" s="34">
        <f>IFERROR(VLOOKUP(B386,'[1]1-BASE'!D$1:DA$65536,78,0),"")</f>
        <v>0</v>
      </c>
      <c r="BD386" s="34">
        <f>IFERROR(VLOOKUP(B386,'[1]1-BASE'!D$1:DA$65536,79,0),"")</f>
        <v>0</v>
      </c>
      <c r="BE386" s="34">
        <f>IFERROR(VLOOKUP(B386,'[1]1-BASE'!D$1:DA$65536,80,0),"")</f>
        <v>0</v>
      </c>
      <c r="BF386" s="34">
        <f>IFERROR(VLOOKUP(B386,'[1]1-BASE'!D$1:DA$65536,83,0),"")</f>
        <v>0</v>
      </c>
      <c r="BG386" s="34">
        <f>IFERROR(VLOOKUP(B386,'[1]1-BASE'!D$1:DA$65536,84,0),"")</f>
        <v>0</v>
      </c>
      <c r="BH386" s="34">
        <f>IFERROR(VLOOKUP(B386,'[1]1-BASE'!D$1:DA$65536,81,0),"")</f>
        <v>0</v>
      </c>
      <c r="BI386" s="34">
        <f>IFERROR(VLOOKUP(B386,'[1]1-BASE'!D$1:DA$65536,85,0),"")</f>
        <v>0</v>
      </c>
      <c r="BJ386" s="34">
        <f>IFERROR(VLOOKUP(B386,'[1]1-BASE'!D$1:DA$65536,56,0),"")</f>
        <v>0</v>
      </c>
      <c r="BK386" s="34">
        <f>IFERROR(VLOOKUP(B386,'[1]1-BASE'!D$1:DA$65536,58,0),"")</f>
        <v>0</v>
      </c>
      <c r="BL386" s="34">
        <f>IFERROR(VLOOKUP(B386,'[1]1-BASE'!D$1:DA$65536,59,0),"")</f>
        <v>0</v>
      </c>
      <c r="BM386" s="34">
        <f>IFERROR(VLOOKUP(B386,'[1]1-BASE'!D$1:DA$65536,61,0),"")</f>
        <v>0</v>
      </c>
      <c r="BN386" s="34">
        <f>IFERROR(VLOOKUP(B386,'[1]1-BASE'!D$1:DA$65536,63,0),"")</f>
        <v>0</v>
      </c>
      <c r="BO386" s="34">
        <f>IFERROR(VLOOKUP(B386,'[1]1-BASE'!D$1:DA$65536,65,0),"")</f>
        <v>0</v>
      </c>
      <c r="BP386" s="34">
        <f>IFERROR(VLOOKUP(B386,'[1]1-BASE'!D$1:DA$65536,57,0),"")</f>
        <v>0</v>
      </c>
      <c r="BQ386" s="34">
        <f>IFERROR(VLOOKUP(B386,'[1]1-BASE'!D$1:DA$65536,60,0),"")</f>
        <v>0</v>
      </c>
      <c r="BR386" s="34">
        <f>IFERROR(VLOOKUP(B386,'[1]1-BASE'!D$1:DA$65536,62,0),"")</f>
        <v>0</v>
      </c>
      <c r="BS386" s="34">
        <f>IFERROR(VLOOKUP(B386,'[1]1-BASE'!D$1:DA$65536,64,0),"")</f>
        <v>0</v>
      </c>
      <c r="BT386" s="34">
        <f>IFERROR(VLOOKUP(B386,'[1]1-BASE'!D$1:DA$65536,66,0),"")</f>
        <v>0</v>
      </c>
      <c r="BU386" s="34">
        <f>IFERROR(VLOOKUP(B386,'[1]1-BASE'!D$1:DA$65536,67,0),"")</f>
        <v>0</v>
      </c>
      <c r="BV386" s="34">
        <f>IFERROR(VLOOKUP(B386,'[1]1-BASE'!D$1:DA$65536,68,0),"")</f>
        <v>0</v>
      </c>
      <c r="BW386" s="34">
        <f>IFERROR(VLOOKUP(B386,'[1]1-BASE'!D$1:DA$65536,69,0),"")</f>
        <v>0</v>
      </c>
      <c r="BX386" s="34">
        <f>IFERROR(VLOOKUP(B386,'[1]1-BASE'!D$1:DA$65536,70,0),"")</f>
        <v>2</v>
      </c>
      <c r="BY386" s="34">
        <f>IFERROR(VLOOKUP(B386,'[1]1-BASE'!D$1:DA$65536,71,0),"")</f>
        <v>5</v>
      </c>
      <c r="BZ386" s="34">
        <f>IFERROR(VLOOKUP(B386,'[1]1-BASE'!D$1:DA$65536,72,0),"")</f>
        <v>6</v>
      </c>
      <c r="CA386" s="34">
        <f>IFERROR(VLOOKUP(B386,'[1]1-BASE'!D$1:DA$65536,73,0),"")</f>
        <v>1</v>
      </c>
      <c r="CB386" s="34">
        <f>IFERROR(VLOOKUP(B386,'[1]1-BASE'!D$1:DA$65536,74,0),"")</f>
        <v>0</v>
      </c>
      <c r="CC386" s="34">
        <f>IFERROR(VLOOKUP(B386,'[1]1-BASE'!D$1:DA$65536,75,0),"")</f>
        <v>0</v>
      </c>
      <c r="CD386" s="34">
        <f>IFERROR(VLOOKUP(B386,'[1]1-BASE'!D$1:DA$65536,82,0),"")</f>
        <v>0</v>
      </c>
    </row>
    <row r="387" spans="1:82" s="35" customFormat="1" ht="75" customHeight="1">
      <c r="A387" s="27"/>
      <c r="B387" s="28" t="s">
        <v>490</v>
      </c>
      <c r="C387" s="29" t="str">
        <f>IFERROR(VLOOKUP(B387,'[1]1-BASE'!D$1:CB$65536,2,0),"")</f>
        <v>304TDP0</v>
      </c>
      <c r="D387" s="29" t="str">
        <f>IFERROR(VLOOKUP(B387,'[1]1-BASE'!D$1:CB$65536,3,0),"")</f>
        <v>IRIAMI</v>
      </c>
      <c r="E387" s="29" t="str">
        <f>IFERROR(VLOOKUP(B387,'[1]1-BASE'!D$1:CB$65536,4,0),"")</f>
        <v>911</v>
      </c>
      <c r="F387" s="29" t="str">
        <f>IFERROR(VLOOKUP(B387,'[1]1-BASE'!D$1:CB$65536,5,0),"")</f>
        <v>BLACK/GREY/WHITE</v>
      </c>
      <c r="G387" s="27" t="str">
        <f>IFERROR(VLOOKUP(B387,'[1]1-BASE'!D$1:CB$65536,15,0),"")</f>
        <v>HIVER 2019</v>
      </c>
      <c r="H387" s="27" t="str">
        <f>IFERROR(VLOOKUP(B387,'[1]1-BASE'!D$1:CB$65536,17,0),"")</f>
        <v>MAN</v>
      </c>
      <c r="I387" s="30">
        <f>IFERROR(VLOOKUP(B387,'[1]1-BASE'!D$1:CB$65536,7,0),"")</f>
        <v>30</v>
      </c>
      <c r="J387" s="31">
        <f t="shared" si="12"/>
        <v>15</v>
      </c>
      <c r="K387" s="30">
        <f>IFERROR(VLOOKUP(B387,'[1]1-BASE'!D$1:CB$65536,8,0),"")</f>
        <v>0</v>
      </c>
      <c r="L387" s="31">
        <f t="shared" si="13"/>
        <v>0</v>
      </c>
      <c r="M387" s="29" t="str">
        <f>IFERROR(VLOOKUP(B387,'[1]1-BASE'!D$1:CB$65536,18,0),"")</f>
        <v>(vide)</v>
      </c>
      <c r="N387" s="32" t="str">
        <f>IFERROR(VLOOKUP(B387,'[1]1-BASE'!D$1:CB$65536,19,0),"")</f>
        <v>PCS</v>
      </c>
      <c r="O387" s="32">
        <f>IFERROR(VLOOKUP(B387,'[1]1-BASE'!D$1:CB$65536,20,0),"")</f>
        <v>211</v>
      </c>
      <c r="P387" s="33">
        <f>IFERROR(VLOOKUP(B387,'[1]1-BASE'!D$1:CB$65536,21,0),"")</f>
        <v>211</v>
      </c>
      <c r="Q387" s="34">
        <f>IFERROR(VLOOKUP(B387,'[1]1-BASE'!D$1:DA$65536,22,0),"")</f>
        <v>0</v>
      </c>
      <c r="R387" s="34">
        <f>IFERROR(VLOOKUP(B387,'[1]1-BASE'!D$1:DA$65536,23,0),"")</f>
        <v>0</v>
      </c>
      <c r="S387" s="34">
        <f>IFERROR(VLOOKUP(B387,'[1]1-BASE'!D$1:DA$65536,24,0),"")</f>
        <v>0</v>
      </c>
      <c r="T387" s="34">
        <f>IFERROR(VLOOKUP(B387,'[1]1-BASE'!D$1:DA$65536,25,0),"")</f>
        <v>0</v>
      </c>
      <c r="U387" s="34">
        <f>IFERROR(VLOOKUP(B387,'[1]1-BASE'!D$1:DA$65536,26,0),"")</f>
        <v>0</v>
      </c>
      <c r="V387" s="34">
        <f>IFERROR(VLOOKUP(B387,'[1]1-BASE'!D$1:DA$65536,27,0),"")</f>
        <v>0</v>
      </c>
      <c r="W387" s="34">
        <f>IFERROR(VLOOKUP(B387,'[1]1-BASE'!D$1:DA$65536,28,0),"")</f>
        <v>0</v>
      </c>
      <c r="X387" s="34">
        <f>IFERROR(VLOOKUP(B387,'[1]1-BASE'!D$1:DA$65536,29,0),"")</f>
        <v>0</v>
      </c>
      <c r="Y387" s="34">
        <f>IFERROR(VLOOKUP(B387,'[1]1-BASE'!D$1:DA$65536,30,0),"")</f>
        <v>0</v>
      </c>
      <c r="Z387" s="34">
        <f>IFERROR(VLOOKUP(B387,'[1]1-BASE'!D$1:DA$65536,31,0),"")</f>
        <v>0</v>
      </c>
      <c r="AA387" s="34">
        <f>IFERROR(VLOOKUP(B387,'[1]1-BASE'!D$1:DA$65536,32,0),"")</f>
        <v>0</v>
      </c>
      <c r="AB387" s="34">
        <f>IFERROR(VLOOKUP(B387,'[1]1-BASE'!D$1:DA$65536,33,0),"")</f>
        <v>0</v>
      </c>
      <c r="AC387" s="34">
        <f>IFERROR(VLOOKUP(B387,'[1]1-BASE'!D$1:DA$65536,34,0),"")</f>
        <v>0</v>
      </c>
      <c r="AD387" s="34">
        <f>IFERROR(VLOOKUP(B387,'[1]1-BASE'!D$1:DA$65536,35,0),"")</f>
        <v>0</v>
      </c>
      <c r="AE387" s="34">
        <f>IFERROR(VLOOKUP(B387,'[1]1-BASE'!D$1:DA$65536,36,0),"")</f>
        <v>0</v>
      </c>
      <c r="AF387" s="34">
        <f>IFERROR(VLOOKUP(B387,'[1]1-BASE'!D$1:DA$65536,37,0),"")</f>
        <v>0</v>
      </c>
      <c r="AG387" s="34">
        <f>IFERROR(VLOOKUP(B387,'[1]1-BASE'!D$1:DA$65536,38,0),"")</f>
        <v>0</v>
      </c>
      <c r="AH387" s="34">
        <f>IFERROR(VLOOKUP(B387,'[1]1-BASE'!D$1:DA$65536,39,0),"")</f>
        <v>0</v>
      </c>
      <c r="AI387" s="34">
        <f>IFERROR(VLOOKUP(B387,'[1]1-BASE'!D$1:DA$65536,40,0),"")</f>
        <v>0</v>
      </c>
      <c r="AJ387" s="34">
        <f>IFERROR(VLOOKUP(B387,'[1]1-BASE'!D$1:DA$65536,41,0),"")</f>
        <v>0</v>
      </c>
      <c r="AK387" s="34">
        <f>IFERROR(VLOOKUP(B387,'[1]1-BASE'!D$1:DA$65536,42,0),"")</f>
        <v>0</v>
      </c>
      <c r="AL387" s="34">
        <f>IFERROR(VLOOKUP(B387,'[1]1-BASE'!D$1:DA$65536,43,0),"")</f>
        <v>0</v>
      </c>
      <c r="AM387" s="34">
        <f>IFERROR(VLOOKUP(B387,'[1]1-BASE'!D$1:DA$65536,44,0),"")</f>
        <v>0</v>
      </c>
      <c r="AN387" s="34">
        <f>IFERROR(VLOOKUP(B387,'[1]1-BASE'!D$1:DA$65536,45,0),"")</f>
        <v>0</v>
      </c>
      <c r="AO387" s="34">
        <f>IFERROR(VLOOKUP(B387,'[1]1-BASE'!D$1:DA$65536,46,0),"")</f>
        <v>0</v>
      </c>
      <c r="AP387" s="34">
        <f>IFERROR(VLOOKUP(B387,'[1]1-BASE'!D$1:DA$65536,47,0),"")</f>
        <v>0</v>
      </c>
      <c r="AQ387" s="34">
        <f>IFERROR(VLOOKUP(B387,'[1]1-BASE'!D$1:DA$65536,48,0),"")</f>
        <v>0</v>
      </c>
      <c r="AR387" s="34">
        <f>IFERROR(VLOOKUP(B387,'[1]1-BASE'!D$1:DA$65536,49,0),"")</f>
        <v>0</v>
      </c>
      <c r="AS387" s="34">
        <f>IFERROR(VLOOKUP(B387,'[1]1-BASE'!D$1:DA$65536,50,0),"")</f>
        <v>0</v>
      </c>
      <c r="AT387" s="34">
        <f>IFERROR(VLOOKUP(B387,'[1]1-BASE'!D$1:DA$65536,51,0),"")</f>
        <v>0</v>
      </c>
      <c r="AU387" s="34">
        <f>IFERROR(VLOOKUP(B387,'[1]1-BASE'!D$1:DA$65536,52,0),"")</f>
        <v>0</v>
      </c>
      <c r="AV387" s="34">
        <f>IFERROR(VLOOKUP(B387,'[1]1-BASE'!D$1:DA$65536,53,0),"")</f>
        <v>0</v>
      </c>
      <c r="AW387" s="34">
        <f>IFERROR(VLOOKUP(B387,'[1]1-BASE'!D$1:DA$65536,54,0),"")</f>
        <v>0</v>
      </c>
      <c r="AX387" s="34">
        <f>IFERROR(VLOOKUP(B387,'[1]1-BASE'!D$1:DA$65536,55,0),"")</f>
        <v>0</v>
      </c>
      <c r="AY387" s="34">
        <f>IFERROR(VLOOKUP(B387,'[1]1-BASE'!D$1:DA$65536,87,0),"")</f>
        <v>0</v>
      </c>
      <c r="AZ387" s="34">
        <f>IFERROR(VLOOKUP(B387,'[1]1-BASE'!D$1:DA$65536,86,0),"")</f>
        <v>0</v>
      </c>
      <c r="BA387" s="34">
        <f>IFERROR(VLOOKUP(B387,'[1]1-BASE'!D$1:DA$65536,76,0),"")</f>
        <v>0</v>
      </c>
      <c r="BB387" s="34">
        <f>IFERROR(VLOOKUP(B387,'[1]1-BASE'!D$1:DA$65536,77,0),"")</f>
        <v>0</v>
      </c>
      <c r="BC387" s="34">
        <f>IFERROR(VLOOKUP(B387,'[1]1-BASE'!D$1:DA$65536,78,0),"")</f>
        <v>0</v>
      </c>
      <c r="BD387" s="34">
        <f>IFERROR(VLOOKUP(B387,'[1]1-BASE'!D$1:DA$65536,79,0),"")</f>
        <v>0</v>
      </c>
      <c r="BE387" s="34">
        <f>IFERROR(VLOOKUP(B387,'[1]1-BASE'!D$1:DA$65536,80,0),"")</f>
        <v>0</v>
      </c>
      <c r="BF387" s="34">
        <f>IFERROR(VLOOKUP(B387,'[1]1-BASE'!D$1:DA$65536,83,0),"")</f>
        <v>0</v>
      </c>
      <c r="BG387" s="34">
        <f>IFERROR(VLOOKUP(B387,'[1]1-BASE'!D$1:DA$65536,84,0),"")</f>
        <v>0</v>
      </c>
      <c r="BH387" s="34">
        <f>IFERROR(VLOOKUP(B387,'[1]1-BASE'!D$1:DA$65536,81,0),"")</f>
        <v>0</v>
      </c>
      <c r="BI387" s="34">
        <f>IFERROR(VLOOKUP(B387,'[1]1-BASE'!D$1:DA$65536,85,0),"")</f>
        <v>0</v>
      </c>
      <c r="BJ387" s="34">
        <f>IFERROR(VLOOKUP(B387,'[1]1-BASE'!D$1:DA$65536,56,0),"")</f>
        <v>0</v>
      </c>
      <c r="BK387" s="34">
        <f>IFERROR(VLOOKUP(B387,'[1]1-BASE'!D$1:DA$65536,58,0),"")</f>
        <v>0</v>
      </c>
      <c r="BL387" s="34">
        <f>IFERROR(VLOOKUP(B387,'[1]1-BASE'!D$1:DA$65536,59,0),"")</f>
        <v>0</v>
      </c>
      <c r="BM387" s="34">
        <f>IFERROR(VLOOKUP(B387,'[1]1-BASE'!D$1:DA$65536,61,0),"")</f>
        <v>0</v>
      </c>
      <c r="BN387" s="34">
        <f>IFERROR(VLOOKUP(B387,'[1]1-BASE'!D$1:DA$65536,63,0),"")</f>
        <v>0</v>
      </c>
      <c r="BO387" s="34">
        <f>IFERROR(VLOOKUP(B387,'[1]1-BASE'!D$1:DA$65536,65,0),"")</f>
        <v>0</v>
      </c>
      <c r="BP387" s="34">
        <f>IFERROR(VLOOKUP(B387,'[1]1-BASE'!D$1:DA$65536,57,0),"")</f>
        <v>0</v>
      </c>
      <c r="BQ387" s="34">
        <f>IFERROR(VLOOKUP(B387,'[1]1-BASE'!D$1:DA$65536,60,0),"")</f>
        <v>0</v>
      </c>
      <c r="BR387" s="34">
        <f>IFERROR(VLOOKUP(B387,'[1]1-BASE'!D$1:DA$65536,62,0),"")</f>
        <v>0</v>
      </c>
      <c r="BS387" s="34">
        <f>IFERROR(VLOOKUP(B387,'[1]1-BASE'!D$1:DA$65536,64,0),"")</f>
        <v>0</v>
      </c>
      <c r="BT387" s="34">
        <f>IFERROR(VLOOKUP(B387,'[1]1-BASE'!D$1:DA$65536,66,0),"")</f>
        <v>0</v>
      </c>
      <c r="BU387" s="34">
        <f>IFERROR(VLOOKUP(B387,'[1]1-BASE'!D$1:DA$65536,67,0),"")</f>
        <v>0</v>
      </c>
      <c r="BV387" s="34">
        <f>IFERROR(VLOOKUP(B387,'[1]1-BASE'!D$1:DA$65536,68,0),"")</f>
        <v>0</v>
      </c>
      <c r="BW387" s="34">
        <f>IFERROR(VLOOKUP(B387,'[1]1-BASE'!D$1:DA$65536,69,0),"")</f>
        <v>9</v>
      </c>
      <c r="BX387" s="34">
        <f>IFERROR(VLOOKUP(B387,'[1]1-BASE'!D$1:DA$65536,70,0),"")</f>
        <v>53</v>
      </c>
      <c r="BY387" s="34">
        <f>IFERROR(VLOOKUP(B387,'[1]1-BASE'!D$1:DA$65536,71,0),"")</f>
        <v>121</v>
      </c>
      <c r="BZ387" s="34">
        <f>IFERROR(VLOOKUP(B387,'[1]1-BASE'!D$1:DA$65536,72,0),"")</f>
        <v>20</v>
      </c>
      <c r="CA387" s="34">
        <f>IFERROR(VLOOKUP(B387,'[1]1-BASE'!D$1:DA$65536,73,0),"")</f>
        <v>7</v>
      </c>
      <c r="CB387" s="34">
        <f>IFERROR(VLOOKUP(B387,'[1]1-BASE'!D$1:DA$65536,74,0),"")</f>
        <v>1</v>
      </c>
      <c r="CC387" s="34">
        <f>IFERROR(VLOOKUP(B387,'[1]1-BASE'!D$1:DA$65536,75,0),"")</f>
        <v>0</v>
      </c>
      <c r="CD387" s="34">
        <f>IFERROR(VLOOKUP(B387,'[1]1-BASE'!D$1:DA$65536,82,0),"")</f>
        <v>0</v>
      </c>
    </row>
    <row r="388" spans="1:82" s="35" customFormat="1" ht="75" customHeight="1">
      <c r="A388" s="27"/>
      <c r="B388" s="28" t="s">
        <v>491</v>
      </c>
      <c r="C388" s="29" t="str">
        <f>IFERROR(VLOOKUP(B388,'[1]1-BASE'!D$1:CB$65536,2,0),"")</f>
        <v>304TDR0</v>
      </c>
      <c r="D388" s="29" t="str">
        <f>IFERROR(VLOOKUP(B388,'[1]1-BASE'!D$1:CB$65536,3,0),"")</f>
        <v>YOON</v>
      </c>
      <c r="E388" s="29" t="str">
        <f>IFERROR(VLOOKUP(B388,'[1]1-BASE'!D$1:CB$65536,4,0),"")</f>
        <v>900</v>
      </c>
      <c r="F388" s="29" t="str">
        <f>IFERROR(VLOOKUP(B388,'[1]1-BASE'!D$1:CB$65536,5,0),"")</f>
        <v>GREY MASTIC</v>
      </c>
      <c r="G388" s="27" t="str">
        <f>IFERROR(VLOOKUP(B388,'[1]1-BASE'!D$1:CB$65536,15,0),"")</f>
        <v>HIVER 2019</v>
      </c>
      <c r="H388" s="27" t="str">
        <f>IFERROR(VLOOKUP(B388,'[1]1-BASE'!D$1:CB$65536,17,0),"")</f>
        <v>WOMAN</v>
      </c>
      <c r="I388" s="30">
        <f>IFERROR(VLOOKUP(B388,'[1]1-BASE'!D$1:CB$65536,7,0),"")</f>
        <v>28</v>
      </c>
      <c r="J388" s="31">
        <f t="shared" si="12"/>
        <v>14</v>
      </c>
      <c r="K388" s="30">
        <f>IFERROR(VLOOKUP(B388,'[1]1-BASE'!D$1:CB$65536,8,0),"")</f>
        <v>0</v>
      </c>
      <c r="L388" s="31">
        <f t="shared" si="13"/>
        <v>0</v>
      </c>
      <c r="M388" s="29" t="str">
        <f>IFERROR(VLOOKUP(B388,'[1]1-BASE'!D$1:CB$65536,18,0),"")</f>
        <v>(vide)</v>
      </c>
      <c r="N388" s="32" t="str">
        <f>IFERROR(VLOOKUP(B388,'[1]1-BASE'!D$1:CB$65536,19,0),"")</f>
        <v>PCS</v>
      </c>
      <c r="O388" s="32">
        <f>IFERROR(VLOOKUP(B388,'[1]1-BASE'!D$1:CB$65536,20,0),"")</f>
        <v>43</v>
      </c>
      <c r="P388" s="33">
        <f>IFERROR(VLOOKUP(B388,'[1]1-BASE'!D$1:CB$65536,21,0),"")</f>
        <v>43</v>
      </c>
      <c r="Q388" s="34">
        <f>IFERROR(VLOOKUP(B388,'[1]1-BASE'!D$1:DA$65536,22,0),"")</f>
        <v>0</v>
      </c>
      <c r="R388" s="34">
        <f>IFERROR(VLOOKUP(B388,'[1]1-BASE'!D$1:DA$65536,23,0),"")</f>
        <v>0</v>
      </c>
      <c r="S388" s="34">
        <f>IFERROR(VLOOKUP(B388,'[1]1-BASE'!D$1:DA$65536,24,0),"")</f>
        <v>0</v>
      </c>
      <c r="T388" s="34">
        <f>IFERROR(VLOOKUP(B388,'[1]1-BASE'!D$1:DA$65536,25,0),"")</f>
        <v>0</v>
      </c>
      <c r="U388" s="34">
        <f>IFERROR(VLOOKUP(B388,'[1]1-BASE'!D$1:DA$65536,26,0),"")</f>
        <v>0</v>
      </c>
      <c r="V388" s="34">
        <f>IFERROR(VLOOKUP(B388,'[1]1-BASE'!D$1:DA$65536,27,0),"")</f>
        <v>0</v>
      </c>
      <c r="W388" s="34">
        <f>IFERROR(VLOOKUP(B388,'[1]1-BASE'!D$1:DA$65536,28,0),"")</f>
        <v>0</v>
      </c>
      <c r="X388" s="34">
        <f>IFERROR(VLOOKUP(B388,'[1]1-BASE'!D$1:DA$65536,29,0),"")</f>
        <v>0</v>
      </c>
      <c r="Y388" s="34">
        <f>IFERROR(VLOOKUP(B388,'[1]1-BASE'!D$1:DA$65536,30,0),"")</f>
        <v>0</v>
      </c>
      <c r="Z388" s="34">
        <f>IFERROR(VLOOKUP(B388,'[1]1-BASE'!D$1:DA$65536,31,0),"")</f>
        <v>0</v>
      </c>
      <c r="AA388" s="34">
        <f>IFERROR(VLOOKUP(B388,'[1]1-BASE'!D$1:DA$65536,32,0),"")</f>
        <v>0</v>
      </c>
      <c r="AB388" s="34">
        <f>IFERROR(VLOOKUP(B388,'[1]1-BASE'!D$1:DA$65536,33,0),"")</f>
        <v>0</v>
      </c>
      <c r="AC388" s="34">
        <f>IFERROR(VLOOKUP(B388,'[1]1-BASE'!D$1:DA$65536,34,0),"")</f>
        <v>0</v>
      </c>
      <c r="AD388" s="34">
        <f>IFERROR(VLOOKUP(B388,'[1]1-BASE'!D$1:DA$65536,35,0),"")</f>
        <v>0</v>
      </c>
      <c r="AE388" s="34">
        <f>IFERROR(VLOOKUP(B388,'[1]1-BASE'!D$1:DA$65536,36,0),"")</f>
        <v>0</v>
      </c>
      <c r="AF388" s="34">
        <f>IFERROR(VLOOKUP(B388,'[1]1-BASE'!D$1:DA$65536,37,0),"")</f>
        <v>0</v>
      </c>
      <c r="AG388" s="34">
        <f>IFERROR(VLOOKUP(B388,'[1]1-BASE'!D$1:DA$65536,38,0),"")</f>
        <v>0</v>
      </c>
      <c r="AH388" s="34">
        <f>IFERROR(VLOOKUP(B388,'[1]1-BASE'!D$1:DA$65536,39,0),"")</f>
        <v>0</v>
      </c>
      <c r="AI388" s="34">
        <f>IFERROR(VLOOKUP(B388,'[1]1-BASE'!D$1:DA$65536,40,0),"")</f>
        <v>0</v>
      </c>
      <c r="AJ388" s="34">
        <f>IFERROR(VLOOKUP(B388,'[1]1-BASE'!D$1:DA$65536,41,0),"")</f>
        <v>0</v>
      </c>
      <c r="AK388" s="34">
        <f>IFERROR(VLOOKUP(B388,'[1]1-BASE'!D$1:DA$65536,42,0),"")</f>
        <v>0</v>
      </c>
      <c r="AL388" s="34">
        <f>IFERROR(VLOOKUP(B388,'[1]1-BASE'!D$1:DA$65536,43,0),"")</f>
        <v>0</v>
      </c>
      <c r="AM388" s="34">
        <f>IFERROR(VLOOKUP(B388,'[1]1-BASE'!D$1:DA$65536,44,0),"")</f>
        <v>0</v>
      </c>
      <c r="AN388" s="34">
        <f>IFERROR(VLOOKUP(B388,'[1]1-BASE'!D$1:DA$65536,45,0),"")</f>
        <v>0</v>
      </c>
      <c r="AO388" s="34">
        <f>IFERROR(VLOOKUP(B388,'[1]1-BASE'!D$1:DA$65536,46,0),"")</f>
        <v>0</v>
      </c>
      <c r="AP388" s="34">
        <f>IFERROR(VLOOKUP(B388,'[1]1-BASE'!D$1:DA$65536,47,0),"")</f>
        <v>0</v>
      </c>
      <c r="AQ388" s="34">
        <f>IFERROR(VLOOKUP(B388,'[1]1-BASE'!D$1:DA$65536,48,0),"")</f>
        <v>0</v>
      </c>
      <c r="AR388" s="34">
        <f>IFERROR(VLOOKUP(B388,'[1]1-BASE'!D$1:DA$65536,49,0),"")</f>
        <v>0</v>
      </c>
      <c r="AS388" s="34">
        <f>IFERROR(VLOOKUP(B388,'[1]1-BASE'!D$1:DA$65536,50,0),"")</f>
        <v>0</v>
      </c>
      <c r="AT388" s="34">
        <f>IFERROR(VLOOKUP(B388,'[1]1-BASE'!D$1:DA$65536,51,0),"")</f>
        <v>0</v>
      </c>
      <c r="AU388" s="34">
        <f>IFERROR(VLOOKUP(B388,'[1]1-BASE'!D$1:DA$65536,52,0),"")</f>
        <v>0</v>
      </c>
      <c r="AV388" s="34">
        <f>IFERROR(VLOOKUP(B388,'[1]1-BASE'!D$1:DA$65536,53,0),"")</f>
        <v>0</v>
      </c>
      <c r="AW388" s="34">
        <f>IFERROR(VLOOKUP(B388,'[1]1-BASE'!D$1:DA$65536,54,0),"")</f>
        <v>0</v>
      </c>
      <c r="AX388" s="34">
        <f>IFERROR(VLOOKUP(B388,'[1]1-BASE'!D$1:DA$65536,55,0),"")</f>
        <v>0</v>
      </c>
      <c r="AY388" s="34">
        <f>IFERROR(VLOOKUP(B388,'[1]1-BASE'!D$1:DA$65536,87,0),"")</f>
        <v>0</v>
      </c>
      <c r="AZ388" s="34">
        <f>IFERROR(VLOOKUP(B388,'[1]1-BASE'!D$1:DA$65536,86,0),"")</f>
        <v>0</v>
      </c>
      <c r="BA388" s="34">
        <f>IFERROR(VLOOKUP(B388,'[1]1-BASE'!D$1:DA$65536,76,0),"")</f>
        <v>0</v>
      </c>
      <c r="BB388" s="34">
        <f>IFERROR(VLOOKUP(B388,'[1]1-BASE'!D$1:DA$65536,77,0),"")</f>
        <v>0</v>
      </c>
      <c r="BC388" s="34">
        <f>IFERROR(VLOOKUP(B388,'[1]1-BASE'!D$1:DA$65536,78,0),"")</f>
        <v>0</v>
      </c>
      <c r="BD388" s="34">
        <f>IFERROR(VLOOKUP(B388,'[1]1-BASE'!D$1:DA$65536,79,0),"")</f>
        <v>0</v>
      </c>
      <c r="BE388" s="34">
        <f>IFERROR(VLOOKUP(B388,'[1]1-BASE'!D$1:DA$65536,80,0),"")</f>
        <v>0</v>
      </c>
      <c r="BF388" s="34">
        <f>IFERROR(VLOOKUP(B388,'[1]1-BASE'!D$1:DA$65536,83,0),"")</f>
        <v>0</v>
      </c>
      <c r="BG388" s="34">
        <f>IFERROR(VLOOKUP(B388,'[1]1-BASE'!D$1:DA$65536,84,0),"")</f>
        <v>0</v>
      </c>
      <c r="BH388" s="34">
        <f>IFERROR(VLOOKUP(B388,'[1]1-BASE'!D$1:DA$65536,81,0),"")</f>
        <v>0</v>
      </c>
      <c r="BI388" s="34">
        <f>IFERROR(VLOOKUP(B388,'[1]1-BASE'!D$1:DA$65536,85,0),"")</f>
        <v>0</v>
      </c>
      <c r="BJ388" s="34">
        <f>IFERROR(VLOOKUP(B388,'[1]1-BASE'!D$1:DA$65536,56,0),"")</f>
        <v>0</v>
      </c>
      <c r="BK388" s="34">
        <f>IFERROR(VLOOKUP(B388,'[1]1-BASE'!D$1:DA$65536,58,0),"")</f>
        <v>0</v>
      </c>
      <c r="BL388" s="34">
        <f>IFERROR(VLOOKUP(B388,'[1]1-BASE'!D$1:DA$65536,59,0),"")</f>
        <v>0</v>
      </c>
      <c r="BM388" s="34">
        <f>IFERROR(VLOOKUP(B388,'[1]1-BASE'!D$1:DA$65536,61,0),"")</f>
        <v>0</v>
      </c>
      <c r="BN388" s="34">
        <f>IFERROR(VLOOKUP(B388,'[1]1-BASE'!D$1:DA$65536,63,0),"")</f>
        <v>0</v>
      </c>
      <c r="BO388" s="34">
        <f>IFERROR(VLOOKUP(B388,'[1]1-BASE'!D$1:DA$65536,65,0),"")</f>
        <v>0</v>
      </c>
      <c r="BP388" s="34">
        <f>IFERROR(VLOOKUP(B388,'[1]1-BASE'!D$1:DA$65536,57,0),"")</f>
        <v>0</v>
      </c>
      <c r="BQ388" s="34">
        <f>IFERROR(VLOOKUP(B388,'[1]1-BASE'!D$1:DA$65536,60,0),"")</f>
        <v>0</v>
      </c>
      <c r="BR388" s="34">
        <f>IFERROR(VLOOKUP(B388,'[1]1-BASE'!D$1:DA$65536,62,0),"")</f>
        <v>0</v>
      </c>
      <c r="BS388" s="34">
        <f>IFERROR(VLOOKUP(B388,'[1]1-BASE'!D$1:DA$65536,64,0),"")</f>
        <v>0</v>
      </c>
      <c r="BT388" s="34">
        <f>IFERROR(VLOOKUP(B388,'[1]1-BASE'!D$1:DA$65536,66,0),"")</f>
        <v>0</v>
      </c>
      <c r="BU388" s="34">
        <f>IFERROR(VLOOKUP(B388,'[1]1-BASE'!D$1:DA$65536,67,0),"")</f>
        <v>0</v>
      </c>
      <c r="BV388" s="34">
        <f>IFERROR(VLOOKUP(B388,'[1]1-BASE'!D$1:DA$65536,68,0),"")</f>
        <v>3</v>
      </c>
      <c r="BW388" s="34">
        <f>IFERROR(VLOOKUP(B388,'[1]1-BASE'!D$1:DA$65536,69,0),"")</f>
        <v>17</v>
      </c>
      <c r="BX388" s="34">
        <f>IFERROR(VLOOKUP(B388,'[1]1-BASE'!D$1:DA$65536,70,0),"")</f>
        <v>11</v>
      </c>
      <c r="BY388" s="34">
        <f>IFERROR(VLOOKUP(B388,'[1]1-BASE'!D$1:DA$65536,71,0),"")</f>
        <v>10</v>
      </c>
      <c r="BZ388" s="34">
        <f>IFERROR(VLOOKUP(B388,'[1]1-BASE'!D$1:DA$65536,72,0),"")</f>
        <v>2</v>
      </c>
      <c r="CA388" s="34">
        <f>IFERROR(VLOOKUP(B388,'[1]1-BASE'!D$1:DA$65536,73,0),"")</f>
        <v>0</v>
      </c>
      <c r="CB388" s="34">
        <f>IFERROR(VLOOKUP(B388,'[1]1-BASE'!D$1:DA$65536,74,0),"")</f>
        <v>0</v>
      </c>
      <c r="CC388" s="34">
        <f>IFERROR(VLOOKUP(B388,'[1]1-BASE'!D$1:DA$65536,75,0),"")</f>
        <v>0</v>
      </c>
      <c r="CD388" s="34">
        <f>IFERROR(VLOOKUP(B388,'[1]1-BASE'!D$1:DA$65536,82,0),"")</f>
        <v>0</v>
      </c>
    </row>
    <row r="389" spans="1:82" s="35" customFormat="1" ht="75" customHeight="1">
      <c r="A389" s="27"/>
      <c r="B389" s="28" t="s">
        <v>492</v>
      </c>
      <c r="C389" s="29" t="str">
        <f>IFERROR(VLOOKUP(B389,'[1]1-BASE'!D$1:CB$65536,2,0),"")</f>
        <v>304TDR0</v>
      </c>
      <c r="D389" s="29" t="str">
        <f>IFERROR(VLOOKUP(B389,'[1]1-BASE'!D$1:CB$65536,3,0),"")</f>
        <v>YOON</v>
      </c>
      <c r="E389" s="29" t="str">
        <f>IFERROR(VLOOKUP(B389,'[1]1-BASE'!D$1:CB$65536,4,0),"")</f>
        <v>902</v>
      </c>
      <c r="F389" s="29" t="str">
        <f>IFERROR(VLOOKUP(B389,'[1]1-BASE'!D$1:CB$65536,5,0),"")</f>
        <v>VIOLET DK PURPLE</v>
      </c>
      <c r="G389" s="27" t="str">
        <f>IFERROR(VLOOKUP(B389,'[1]1-BASE'!D$1:CB$65536,15,0),"")</f>
        <v>HIVER 2019</v>
      </c>
      <c r="H389" s="27" t="str">
        <f>IFERROR(VLOOKUP(B389,'[1]1-BASE'!D$1:CB$65536,17,0),"")</f>
        <v>WOMAN</v>
      </c>
      <c r="I389" s="30">
        <f>IFERROR(VLOOKUP(B389,'[1]1-BASE'!D$1:CB$65536,7,0),"")</f>
        <v>28</v>
      </c>
      <c r="J389" s="31">
        <f t="shared" si="12"/>
        <v>14</v>
      </c>
      <c r="K389" s="30">
        <f>IFERROR(VLOOKUP(B389,'[1]1-BASE'!D$1:CB$65536,8,0),"")</f>
        <v>0</v>
      </c>
      <c r="L389" s="31">
        <f t="shared" si="13"/>
        <v>0</v>
      </c>
      <c r="M389" s="29" t="str">
        <f>IFERROR(VLOOKUP(B389,'[1]1-BASE'!D$1:CB$65536,18,0),"")</f>
        <v>(vide)</v>
      </c>
      <c r="N389" s="32" t="str">
        <f>IFERROR(VLOOKUP(B389,'[1]1-BASE'!D$1:CB$65536,19,0),"")</f>
        <v>PCS</v>
      </c>
      <c r="O389" s="32">
        <f>IFERROR(VLOOKUP(B389,'[1]1-BASE'!D$1:CB$65536,20,0),"")</f>
        <v>64</v>
      </c>
      <c r="P389" s="33">
        <f>IFERROR(VLOOKUP(B389,'[1]1-BASE'!D$1:CB$65536,21,0),"")</f>
        <v>64</v>
      </c>
      <c r="Q389" s="34">
        <f>IFERROR(VLOOKUP(B389,'[1]1-BASE'!D$1:DA$65536,22,0),"")</f>
        <v>0</v>
      </c>
      <c r="R389" s="34">
        <f>IFERROR(VLOOKUP(B389,'[1]1-BASE'!D$1:DA$65536,23,0),"")</f>
        <v>0</v>
      </c>
      <c r="S389" s="34">
        <f>IFERROR(VLOOKUP(B389,'[1]1-BASE'!D$1:DA$65536,24,0),"")</f>
        <v>0</v>
      </c>
      <c r="T389" s="34">
        <f>IFERROR(VLOOKUP(B389,'[1]1-BASE'!D$1:DA$65536,25,0),"")</f>
        <v>0</v>
      </c>
      <c r="U389" s="34">
        <f>IFERROR(VLOOKUP(B389,'[1]1-BASE'!D$1:DA$65536,26,0),"")</f>
        <v>0</v>
      </c>
      <c r="V389" s="34">
        <f>IFERROR(VLOOKUP(B389,'[1]1-BASE'!D$1:DA$65536,27,0),"")</f>
        <v>0</v>
      </c>
      <c r="W389" s="34">
        <f>IFERROR(VLOOKUP(B389,'[1]1-BASE'!D$1:DA$65536,28,0),"")</f>
        <v>0</v>
      </c>
      <c r="X389" s="34">
        <f>IFERROR(VLOOKUP(B389,'[1]1-BASE'!D$1:DA$65536,29,0),"")</f>
        <v>0</v>
      </c>
      <c r="Y389" s="34">
        <f>IFERROR(VLOOKUP(B389,'[1]1-BASE'!D$1:DA$65536,30,0),"")</f>
        <v>0</v>
      </c>
      <c r="Z389" s="34">
        <f>IFERROR(VLOOKUP(B389,'[1]1-BASE'!D$1:DA$65536,31,0),"")</f>
        <v>0</v>
      </c>
      <c r="AA389" s="34">
        <f>IFERROR(VLOOKUP(B389,'[1]1-BASE'!D$1:DA$65536,32,0),"")</f>
        <v>0</v>
      </c>
      <c r="AB389" s="34">
        <f>IFERROR(VLOOKUP(B389,'[1]1-BASE'!D$1:DA$65536,33,0),"")</f>
        <v>0</v>
      </c>
      <c r="AC389" s="34">
        <f>IFERROR(VLOOKUP(B389,'[1]1-BASE'!D$1:DA$65536,34,0),"")</f>
        <v>0</v>
      </c>
      <c r="AD389" s="34">
        <f>IFERROR(VLOOKUP(B389,'[1]1-BASE'!D$1:DA$65536,35,0),"")</f>
        <v>0</v>
      </c>
      <c r="AE389" s="34">
        <f>IFERROR(VLOOKUP(B389,'[1]1-BASE'!D$1:DA$65536,36,0),"")</f>
        <v>0</v>
      </c>
      <c r="AF389" s="34">
        <f>IFERROR(VLOOKUP(B389,'[1]1-BASE'!D$1:DA$65536,37,0),"")</f>
        <v>0</v>
      </c>
      <c r="AG389" s="34">
        <f>IFERROR(VLOOKUP(B389,'[1]1-BASE'!D$1:DA$65536,38,0),"")</f>
        <v>0</v>
      </c>
      <c r="AH389" s="34">
        <f>IFERROR(VLOOKUP(B389,'[1]1-BASE'!D$1:DA$65536,39,0),"")</f>
        <v>0</v>
      </c>
      <c r="AI389" s="34">
        <f>IFERROR(VLOOKUP(B389,'[1]1-BASE'!D$1:DA$65536,40,0),"")</f>
        <v>0</v>
      </c>
      <c r="AJ389" s="34">
        <f>IFERROR(VLOOKUP(B389,'[1]1-BASE'!D$1:DA$65536,41,0),"")</f>
        <v>0</v>
      </c>
      <c r="AK389" s="34">
        <f>IFERROR(VLOOKUP(B389,'[1]1-BASE'!D$1:DA$65536,42,0),"")</f>
        <v>0</v>
      </c>
      <c r="AL389" s="34">
        <f>IFERROR(VLOOKUP(B389,'[1]1-BASE'!D$1:DA$65536,43,0),"")</f>
        <v>0</v>
      </c>
      <c r="AM389" s="34">
        <f>IFERROR(VLOOKUP(B389,'[1]1-BASE'!D$1:DA$65536,44,0),"")</f>
        <v>0</v>
      </c>
      <c r="AN389" s="34">
        <f>IFERROR(VLOOKUP(B389,'[1]1-BASE'!D$1:DA$65536,45,0),"")</f>
        <v>0</v>
      </c>
      <c r="AO389" s="34">
        <f>IFERROR(VLOOKUP(B389,'[1]1-BASE'!D$1:DA$65536,46,0),"")</f>
        <v>0</v>
      </c>
      <c r="AP389" s="34">
        <f>IFERROR(VLOOKUP(B389,'[1]1-BASE'!D$1:DA$65536,47,0),"")</f>
        <v>0</v>
      </c>
      <c r="AQ389" s="34">
        <f>IFERROR(VLOOKUP(B389,'[1]1-BASE'!D$1:DA$65536,48,0),"")</f>
        <v>0</v>
      </c>
      <c r="AR389" s="34">
        <f>IFERROR(VLOOKUP(B389,'[1]1-BASE'!D$1:DA$65536,49,0),"")</f>
        <v>0</v>
      </c>
      <c r="AS389" s="34">
        <f>IFERROR(VLOOKUP(B389,'[1]1-BASE'!D$1:DA$65536,50,0),"")</f>
        <v>0</v>
      </c>
      <c r="AT389" s="34">
        <f>IFERROR(VLOOKUP(B389,'[1]1-BASE'!D$1:DA$65536,51,0),"")</f>
        <v>0</v>
      </c>
      <c r="AU389" s="34">
        <f>IFERROR(VLOOKUP(B389,'[1]1-BASE'!D$1:DA$65536,52,0),"")</f>
        <v>0</v>
      </c>
      <c r="AV389" s="34">
        <f>IFERROR(VLOOKUP(B389,'[1]1-BASE'!D$1:DA$65536,53,0),"")</f>
        <v>0</v>
      </c>
      <c r="AW389" s="34">
        <f>IFERROR(VLOOKUP(B389,'[1]1-BASE'!D$1:DA$65536,54,0),"")</f>
        <v>0</v>
      </c>
      <c r="AX389" s="34">
        <f>IFERROR(VLOOKUP(B389,'[1]1-BASE'!D$1:DA$65536,55,0),"")</f>
        <v>0</v>
      </c>
      <c r="AY389" s="34">
        <f>IFERROR(VLOOKUP(B389,'[1]1-BASE'!D$1:DA$65536,87,0),"")</f>
        <v>0</v>
      </c>
      <c r="AZ389" s="34">
        <f>IFERROR(VLOOKUP(B389,'[1]1-BASE'!D$1:DA$65536,86,0),"")</f>
        <v>0</v>
      </c>
      <c r="BA389" s="34">
        <f>IFERROR(VLOOKUP(B389,'[1]1-BASE'!D$1:DA$65536,76,0),"")</f>
        <v>0</v>
      </c>
      <c r="BB389" s="34">
        <f>IFERROR(VLOOKUP(B389,'[1]1-BASE'!D$1:DA$65536,77,0),"")</f>
        <v>0</v>
      </c>
      <c r="BC389" s="34">
        <f>IFERROR(VLOOKUP(B389,'[1]1-BASE'!D$1:DA$65536,78,0),"")</f>
        <v>0</v>
      </c>
      <c r="BD389" s="34">
        <f>IFERROR(VLOOKUP(B389,'[1]1-BASE'!D$1:DA$65536,79,0),"")</f>
        <v>0</v>
      </c>
      <c r="BE389" s="34">
        <f>IFERROR(VLOOKUP(B389,'[1]1-BASE'!D$1:DA$65536,80,0),"")</f>
        <v>0</v>
      </c>
      <c r="BF389" s="34">
        <f>IFERROR(VLOOKUP(B389,'[1]1-BASE'!D$1:DA$65536,83,0),"")</f>
        <v>0</v>
      </c>
      <c r="BG389" s="34">
        <f>IFERROR(VLOOKUP(B389,'[1]1-BASE'!D$1:DA$65536,84,0),"")</f>
        <v>0</v>
      </c>
      <c r="BH389" s="34">
        <f>IFERROR(VLOOKUP(B389,'[1]1-BASE'!D$1:DA$65536,81,0),"")</f>
        <v>0</v>
      </c>
      <c r="BI389" s="34">
        <f>IFERROR(VLOOKUP(B389,'[1]1-BASE'!D$1:DA$65536,85,0),"")</f>
        <v>0</v>
      </c>
      <c r="BJ389" s="34">
        <f>IFERROR(VLOOKUP(B389,'[1]1-BASE'!D$1:DA$65536,56,0),"")</f>
        <v>0</v>
      </c>
      <c r="BK389" s="34">
        <f>IFERROR(VLOOKUP(B389,'[1]1-BASE'!D$1:DA$65536,58,0),"")</f>
        <v>0</v>
      </c>
      <c r="BL389" s="34">
        <f>IFERROR(VLOOKUP(B389,'[1]1-BASE'!D$1:DA$65536,59,0),"")</f>
        <v>0</v>
      </c>
      <c r="BM389" s="34">
        <f>IFERROR(VLOOKUP(B389,'[1]1-BASE'!D$1:DA$65536,61,0),"")</f>
        <v>0</v>
      </c>
      <c r="BN389" s="34">
        <f>IFERROR(VLOOKUP(B389,'[1]1-BASE'!D$1:DA$65536,63,0),"")</f>
        <v>0</v>
      </c>
      <c r="BO389" s="34">
        <f>IFERROR(VLOOKUP(B389,'[1]1-BASE'!D$1:DA$65536,65,0),"")</f>
        <v>0</v>
      </c>
      <c r="BP389" s="34">
        <f>IFERROR(VLOOKUP(B389,'[1]1-BASE'!D$1:DA$65536,57,0),"")</f>
        <v>0</v>
      </c>
      <c r="BQ389" s="34">
        <f>IFERROR(VLOOKUP(B389,'[1]1-BASE'!D$1:DA$65536,60,0),"")</f>
        <v>0</v>
      </c>
      <c r="BR389" s="34">
        <f>IFERROR(VLOOKUP(B389,'[1]1-BASE'!D$1:DA$65536,62,0),"")</f>
        <v>0</v>
      </c>
      <c r="BS389" s="34">
        <f>IFERROR(VLOOKUP(B389,'[1]1-BASE'!D$1:DA$65536,64,0),"")</f>
        <v>0</v>
      </c>
      <c r="BT389" s="34">
        <f>IFERROR(VLOOKUP(B389,'[1]1-BASE'!D$1:DA$65536,66,0),"")</f>
        <v>0</v>
      </c>
      <c r="BU389" s="34">
        <f>IFERROR(VLOOKUP(B389,'[1]1-BASE'!D$1:DA$65536,67,0),"")</f>
        <v>0</v>
      </c>
      <c r="BV389" s="34">
        <f>IFERROR(VLOOKUP(B389,'[1]1-BASE'!D$1:DA$65536,68,0),"")</f>
        <v>6</v>
      </c>
      <c r="BW389" s="34">
        <f>IFERROR(VLOOKUP(B389,'[1]1-BASE'!D$1:DA$65536,69,0),"")</f>
        <v>29</v>
      </c>
      <c r="BX389" s="34">
        <f>IFERROR(VLOOKUP(B389,'[1]1-BASE'!D$1:DA$65536,70,0),"")</f>
        <v>15</v>
      </c>
      <c r="BY389" s="34">
        <f>IFERROR(VLOOKUP(B389,'[1]1-BASE'!D$1:DA$65536,71,0),"")</f>
        <v>10</v>
      </c>
      <c r="BZ389" s="34">
        <f>IFERROR(VLOOKUP(B389,'[1]1-BASE'!D$1:DA$65536,72,0),"")</f>
        <v>4</v>
      </c>
      <c r="CA389" s="34">
        <f>IFERROR(VLOOKUP(B389,'[1]1-BASE'!D$1:DA$65536,73,0),"")</f>
        <v>0</v>
      </c>
      <c r="CB389" s="34">
        <f>IFERROR(VLOOKUP(B389,'[1]1-BASE'!D$1:DA$65536,74,0),"")</f>
        <v>0</v>
      </c>
      <c r="CC389" s="34">
        <f>IFERROR(VLOOKUP(B389,'[1]1-BASE'!D$1:DA$65536,75,0),"")</f>
        <v>0</v>
      </c>
      <c r="CD389" s="34">
        <f>IFERROR(VLOOKUP(B389,'[1]1-BASE'!D$1:DA$65536,82,0),"")</f>
        <v>0</v>
      </c>
    </row>
    <row r="390" spans="1:82" s="35" customFormat="1" ht="75" customHeight="1">
      <c r="A390" s="27"/>
      <c r="B390" s="28" t="s">
        <v>493</v>
      </c>
      <c r="C390" s="29" t="str">
        <f>IFERROR(VLOOKUP(B390,'[1]1-BASE'!D$1:CB$65536,2,0),"")</f>
        <v>304TDS0</v>
      </c>
      <c r="D390" s="29" t="str">
        <f>IFERROR(VLOOKUP(B390,'[1]1-BASE'!D$1:CB$65536,3,0),"")</f>
        <v>YUI</v>
      </c>
      <c r="E390" s="29" t="str">
        <f>IFERROR(VLOOKUP(B390,'[1]1-BASE'!D$1:CB$65536,4,0),"")</f>
        <v>903</v>
      </c>
      <c r="F390" s="29" t="str">
        <f>IFERROR(VLOOKUP(B390,'[1]1-BASE'!D$1:CB$65536,5,0),"")</f>
        <v>BLACK</v>
      </c>
      <c r="G390" s="27" t="str">
        <f>IFERROR(VLOOKUP(B390,'[1]1-BASE'!D$1:CB$65536,15,0),"")</f>
        <v>HIVER 2019</v>
      </c>
      <c r="H390" s="27" t="str">
        <f>IFERROR(VLOOKUP(B390,'[1]1-BASE'!D$1:CB$65536,17,0),"")</f>
        <v>WOMAN</v>
      </c>
      <c r="I390" s="30">
        <f>IFERROR(VLOOKUP(B390,'[1]1-BASE'!D$1:CB$65536,7,0),"")</f>
        <v>28</v>
      </c>
      <c r="J390" s="31">
        <f t="shared" si="12"/>
        <v>14</v>
      </c>
      <c r="K390" s="30">
        <f>IFERROR(VLOOKUP(B390,'[1]1-BASE'!D$1:CB$65536,8,0),"")</f>
        <v>0</v>
      </c>
      <c r="L390" s="31">
        <f t="shared" si="13"/>
        <v>0</v>
      </c>
      <c r="M390" s="29" t="str">
        <f>IFERROR(VLOOKUP(B390,'[1]1-BASE'!D$1:CB$65536,18,0),"")</f>
        <v>(vide)</v>
      </c>
      <c r="N390" s="32" t="str">
        <f>IFERROR(VLOOKUP(B390,'[1]1-BASE'!D$1:CB$65536,19,0),"")</f>
        <v>PCS</v>
      </c>
      <c r="O390" s="32">
        <f>IFERROR(VLOOKUP(B390,'[1]1-BASE'!D$1:CB$65536,20,0),"")</f>
        <v>91</v>
      </c>
      <c r="P390" s="33">
        <f>IFERROR(VLOOKUP(B390,'[1]1-BASE'!D$1:CB$65536,21,0),"")</f>
        <v>91</v>
      </c>
      <c r="Q390" s="34">
        <f>IFERROR(VLOOKUP(B390,'[1]1-BASE'!D$1:DA$65536,22,0),"")</f>
        <v>0</v>
      </c>
      <c r="R390" s="34">
        <f>IFERROR(VLOOKUP(B390,'[1]1-BASE'!D$1:DA$65536,23,0),"")</f>
        <v>0</v>
      </c>
      <c r="S390" s="34">
        <f>IFERROR(VLOOKUP(B390,'[1]1-BASE'!D$1:DA$65536,24,0),"")</f>
        <v>0</v>
      </c>
      <c r="T390" s="34">
        <f>IFERROR(VLOOKUP(B390,'[1]1-BASE'!D$1:DA$65536,25,0),"")</f>
        <v>0</v>
      </c>
      <c r="U390" s="34">
        <f>IFERROR(VLOOKUP(B390,'[1]1-BASE'!D$1:DA$65536,26,0),"")</f>
        <v>0</v>
      </c>
      <c r="V390" s="34">
        <f>IFERROR(VLOOKUP(B390,'[1]1-BASE'!D$1:DA$65536,27,0),"")</f>
        <v>0</v>
      </c>
      <c r="W390" s="34">
        <f>IFERROR(VLOOKUP(B390,'[1]1-BASE'!D$1:DA$65536,28,0),"")</f>
        <v>0</v>
      </c>
      <c r="X390" s="34">
        <f>IFERROR(VLOOKUP(B390,'[1]1-BASE'!D$1:DA$65536,29,0),"")</f>
        <v>0</v>
      </c>
      <c r="Y390" s="34">
        <f>IFERROR(VLOOKUP(B390,'[1]1-BASE'!D$1:DA$65536,30,0),"")</f>
        <v>0</v>
      </c>
      <c r="Z390" s="34">
        <f>IFERROR(VLOOKUP(B390,'[1]1-BASE'!D$1:DA$65536,31,0),"")</f>
        <v>0</v>
      </c>
      <c r="AA390" s="34">
        <f>IFERROR(VLOOKUP(B390,'[1]1-BASE'!D$1:DA$65536,32,0),"")</f>
        <v>0</v>
      </c>
      <c r="AB390" s="34">
        <f>IFERROR(VLOOKUP(B390,'[1]1-BASE'!D$1:DA$65536,33,0),"")</f>
        <v>0</v>
      </c>
      <c r="AC390" s="34">
        <f>IFERROR(VLOOKUP(B390,'[1]1-BASE'!D$1:DA$65536,34,0),"")</f>
        <v>0</v>
      </c>
      <c r="AD390" s="34">
        <f>IFERROR(VLOOKUP(B390,'[1]1-BASE'!D$1:DA$65536,35,0),"")</f>
        <v>0</v>
      </c>
      <c r="AE390" s="34">
        <f>IFERROR(VLOOKUP(B390,'[1]1-BASE'!D$1:DA$65536,36,0),"")</f>
        <v>0</v>
      </c>
      <c r="AF390" s="34">
        <f>IFERROR(VLOOKUP(B390,'[1]1-BASE'!D$1:DA$65536,37,0),"")</f>
        <v>0</v>
      </c>
      <c r="AG390" s="34">
        <f>IFERROR(VLOOKUP(B390,'[1]1-BASE'!D$1:DA$65536,38,0),"")</f>
        <v>0</v>
      </c>
      <c r="AH390" s="34">
        <f>IFERROR(VLOOKUP(B390,'[1]1-BASE'!D$1:DA$65536,39,0),"")</f>
        <v>0</v>
      </c>
      <c r="AI390" s="34">
        <f>IFERROR(VLOOKUP(B390,'[1]1-BASE'!D$1:DA$65536,40,0),"")</f>
        <v>0</v>
      </c>
      <c r="AJ390" s="34">
        <f>IFERROR(VLOOKUP(B390,'[1]1-BASE'!D$1:DA$65536,41,0),"")</f>
        <v>0</v>
      </c>
      <c r="AK390" s="34">
        <f>IFERROR(VLOOKUP(B390,'[1]1-BASE'!D$1:DA$65536,42,0),"")</f>
        <v>0</v>
      </c>
      <c r="AL390" s="34">
        <f>IFERROR(VLOOKUP(B390,'[1]1-BASE'!D$1:DA$65536,43,0),"")</f>
        <v>0</v>
      </c>
      <c r="AM390" s="34">
        <f>IFERROR(VLOOKUP(B390,'[1]1-BASE'!D$1:DA$65536,44,0),"")</f>
        <v>0</v>
      </c>
      <c r="AN390" s="34">
        <f>IFERROR(VLOOKUP(B390,'[1]1-BASE'!D$1:DA$65536,45,0),"")</f>
        <v>0</v>
      </c>
      <c r="AO390" s="34">
        <f>IFERROR(VLOOKUP(B390,'[1]1-BASE'!D$1:DA$65536,46,0),"")</f>
        <v>0</v>
      </c>
      <c r="AP390" s="34">
        <f>IFERROR(VLOOKUP(B390,'[1]1-BASE'!D$1:DA$65536,47,0),"")</f>
        <v>0</v>
      </c>
      <c r="AQ390" s="34">
        <f>IFERROR(VLOOKUP(B390,'[1]1-BASE'!D$1:DA$65536,48,0),"")</f>
        <v>0</v>
      </c>
      <c r="AR390" s="34">
        <f>IFERROR(VLOOKUP(B390,'[1]1-BASE'!D$1:DA$65536,49,0),"")</f>
        <v>0</v>
      </c>
      <c r="AS390" s="34">
        <f>IFERROR(VLOOKUP(B390,'[1]1-BASE'!D$1:DA$65536,50,0),"")</f>
        <v>0</v>
      </c>
      <c r="AT390" s="34">
        <f>IFERROR(VLOOKUP(B390,'[1]1-BASE'!D$1:DA$65536,51,0),"")</f>
        <v>0</v>
      </c>
      <c r="AU390" s="34">
        <f>IFERROR(VLOOKUP(B390,'[1]1-BASE'!D$1:DA$65536,52,0),"")</f>
        <v>0</v>
      </c>
      <c r="AV390" s="34">
        <f>IFERROR(VLOOKUP(B390,'[1]1-BASE'!D$1:DA$65536,53,0),"")</f>
        <v>0</v>
      </c>
      <c r="AW390" s="34">
        <f>IFERROR(VLOOKUP(B390,'[1]1-BASE'!D$1:DA$65536,54,0),"")</f>
        <v>0</v>
      </c>
      <c r="AX390" s="34">
        <f>IFERROR(VLOOKUP(B390,'[1]1-BASE'!D$1:DA$65536,55,0),"")</f>
        <v>0</v>
      </c>
      <c r="AY390" s="34">
        <f>IFERROR(VLOOKUP(B390,'[1]1-BASE'!D$1:DA$65536,87,0),"")</f>
        <v>0</v>
      </c>
      <c r="AZ390" s="34">
        <f>IFERROR(VLOOKUP(B390,'[1]1-BASE'!D$1:DA$65536,86,0),"")</f>
        <v>0</v>
      </c>
      <c r="BA390" s="34">
        <f>IFERROR(VLOOKUP(B390,'[1]1-BASE'!D$1:DA$65536,76,0),"")</f>
        <v>0</v>
      </c>
      <c r="BB390" s="34">
        <f>IFERROR(VLOOKUP(B390,'[1]1-BASE'!D$1:DA$65536,77,0),"")</f>
        <v>0</v>
      </c>
      <c r="BC390" s="34">
        <f>IFERROR(VLOOKUP(B390,'[1]1-BASE'!D$1:DA$65536,78,0),"")</f>
        <v>0</v>
      </c>
      <c r="BD390" s="34">
        <f>IFERROR(VLOOKUP(B390,'[1]1-BASE'!D$1:DA$65536,79,0),"")</f>
        <v>0</v>
      </c>
      <c r="BE390" s="34">
        <f>IFERROR(VLOOKUP(B390,'[1]1-BASE'!D$1:DA$65536,80,0),"")</f>
        <v>0</v>
      </c>
      <c r="BF390" s="34">
        <f>IFERROR(VLOOKUP(B390,'[1]1-BASE'!D$1:DA$65536,83,0),"")</f>
        <v>0</v>
      </c>
      <c r="BG390" s="34">
        <f>IFERROR(VLOOKUP(B390,'[1]1-BASE'!D$1:DA$65536,84,0),"")</f>
        <v>0</v>
      </c>
      <c r="BH390" s="34">
        <f>IFERROR(VLOOKUP(B390,'[1]1-BASE'!D$1:DA$65536,81,0),"")</f>
        <v>0</v>
      </c>
      <c r="BI390" s="34">
        <f>IFERROR(VLOOKUP(B390,'[1]1-BASE'!D$1:DA$65536,85,0),"")</f>
        <v>0</v>
      </c>
      <c r="BJ390" s="34">
        <f>IFERROR(VLOOKUP(B390,'[1]1-BASE'!D$1:DA$65536,56,0),"")</f>
        <v>0</v>
      </c>
      <c r="BK390" s="34">
        <f>IFERROR(VLOOKUP(B390,'[1]1-BASE'!D$1:DA$65536,58,0),"")</f>
        <v>0</v>
      </c>
      <c r="BL390" s="34">
        <f>IFERROR(VLOOKUP(B390,'[1]1-BASE'!D$1:DA$65536,59,0),"")</f>
        <v>0</v>
      </c>
      <c r="BM390" s="34">
        <f>IFERROR(VLOOKUP(B390,'[1]1-BASE'!D$1:DA$65536,61,0),"")</f>
        <v>0</v>
      </c>
      <c r="BN390" s="34">
        <f>IFERROR(VLOOKUP(B390,'[1]1-BASE'!D$1:DA$65536,63,0),"")</f>
        <v>0</v>
      </c>
      <c r="BO390" s="34">
        <f>IFERROR(VLOOKUP(B390,'[1]1-BASE'!D$1:DA$65536,65,0),"")</f>
        <v>0</v>
      </c>
      <c r="BP390" s="34">
        <f>IFERROR(VLOOKUP(B390,'[1]1-BASE'!D$1:DA$65536,57,0),"")</f>
        <v>0</v>
      </c>
      <c r="BQ390" s="34">
        <f>IFERROR(VLOOKUP(B390,'[1]1-BASE'!D$1:DA$65536,60,0),"")</f>
        <v>0</v>
      </c>
      <c r="BR390" s="34">
        <f>IFERROR(VLOOKUP(B390,'[1]1-BASE'!D$1:DA$65536,62,0),"")</f>
        <v>0</v>
      </c>
      <c r="BS390" s="34">
        <f>IFERROR(VLOOKUP(B390,'[1]1-BASE'!D$1:DA$65536,64,0),"")</f>
        <v>0</v>
      </c>
      <c r="BT390" s="34">
        <f>IFERROR(VLOOKUP(B390,'[1]1-BASE'!D$1:DA$65536,66,0),"")</f>
        <v>0</v>
      </c>
      <c r="BU390" s="34">
        <f>IFERROR(VLOOKUP(B390,'[1]1-BASE'!D$1:DA$65536,67,0),"")</f>
        <v>0</v>
      </c>
      <c r="BV390" s="34">
        <f>IFERROR(VLOOKUP(B390,'[1]1-BASE'!D$1:DA$65536,68,0),"")</f>
        <v>5</v>
      </c>
      <c r="BW390" s="34">
        <f>IFERROR(VLOOKUP(B390,'[1]1-BASE'!D$1:DA$65536,69,0),"")</f>
        <v>47</v>
      </c>
      <c r="BX390" s="34">
        <f>IFERROR(VLOOKUP(B390,'[1]1-BASE'!D$1:DA$65536,70,0),"")</f>
        <v>19</v>
      </c>
      <c r="BY390" s="34">
        <f>IFERROR(VLOOKUP(B390,'[1]1-BASE'!D$1:DA$65536,71,0),"")</f>
        <v>8</v>
      </c>
      <c r="BZ390" s="34">
        <f>IFERROR(VLOOKUP(B390,'[1]1-BASE'!D$1:DA$65536,72,0),"")</f>
        <v>12</v>
      </c>
      <c r="CA390" s="34">
        <f>IFERROR(VLOOKUP(B390,'[1]1-BASE'!D$1:DA$65536,73,0),"")</f>
        <v>0</v>
      </c>
      <c r="CB390" s="34">
        <f>IFERROR(VLOOKUP(B390,'[1]1-BASE'!D$1:DA$65536,74,0),"")</f>
        <v>0</v>
      </c>
      <c r="CC390" s="34">
        <f>IFERROR(VLOOKUP(B390,'[1]1-BASE'!D$1:DA$65536,75,0),"")</f>
        <v>0</v>
      </c>
      <c r="CD390" s="34">
        <f>IFERROR(VLOOKUP(B390,'[1]1-BASE'!D$1:DA$65536,82,0),"")</f>
        <v>0</v>
      </c>
    </row>
    <row r="391" spans="1:82" s="35" customFormat="1" ht="75" customHeight="1">
      <c r="A391" s="27"/>
      <c r="B391" s="28" t="s">
        <v>494</v>
      </c>
      <c r="C391" s="29" t="str">
        <f>IFERROR(VLOOKUP(B391,'[1]1-BASE'!D$1:CB$65536,2,0),"")</f>
        <v>304TDS0</v>
      </c>
      <c r="D391" s="29" t="str">
        <f>IFERROR(VLOOKUP(B391,'[1]1-BASE'!D$1:CB$65536,3,0),"")</f>
        <v>YUI</v>
      </c>
      <c r="E391" s="29" t="str">
        <f>IFERROR(VLOOKUP(B391,'[1]1-BASE'!D$1:CB$65536,4,0),"")</f>
        <v>905</v>
      </c>
      <c r="F391" s="29" t="str">
        <f>IFERROR(VLOOKUP(B391,'[1]1-BASE'!D$1:CB$65536,5,0),"")</f>
        <v>VIOLET DK PURPLE</v>
      </c>
      <c r="G391" s="27" t="str">
        <f>IFERROR(VLOOKUP(B391,'[1]1-BASE'!D$1:CB$65536,15,0),"")</f>
        <v>HIVER 2019</v>
      </c>
      <c r="H391" s="27" t="str">
        <f>IFERROR(VLOOKUP(B391,'[1]1-BASE'!D$1:CB$65536,17,0),"")</f>
        <v>WOMAN</v>
      </c>
      <c r="I391" s="30">
        <f>IFERROR(VLOOKUP(B391,'[1]1-BASE'!D$1:CB$65536,7,0),"")</f>
        <v>28</v>
      </c>
      <c r="J391" s="31">
        <f t="shared" si="12"/>
        <v>14</v>
      </c>
      <c r="K391" s="30">
        <f>IFERROR(VLOOKUP(B391,'[1]1-BASE'!D$1:CB$65536,8,0),"")</f>
        <v>0</v>
      </c>
      <c r="L391" s="31">
        <f t="shared" si="13"/>
        <v>0</v>
      </c>
      <c r="M391" s="29" t="str">
        <f>IFERROR(VLOOKUP(B391,'[1]1-BASE'!D$1:CB$65536,18,0),"")</f>
        <v>(vide)</v>
      </c>
      <c r="N391" s="32" t="str">
        <f>IFERROR(VLOOKUP(B391,'[1]1-BASE'!D$1:CB$65536,19,0),"")</f>
        <v>PCS</v>
      </c>
      <c r="O391" s="32">
        <f>IFERROR(VLOOKUP(B391,'[1]1-BASE'!D$1:CB$65536,20,0),"")</f>
        <v>216</v>
      </c>
      <c r="P391" s="33">
        <f>IFERROR(VLOOKUP(B391,'[1]1-BASE'!D$1:CB$65536,21,0),"")</f>
        <v>216</v>
      </c>
      <c r="Q391" s="34">
        <f>IFERROR(VLOOKUP(B391,'[1]1-BASE'!D$1:DA$65536,22,0),"")</f>
        <v>0</v>
      </c>
      <c r="R391" s="34">
        <f>IFERROR(VLOOKUP(B391,'[1]1-BASE'!D$1:DA$65536,23,0),"")</f>
        <v>0</v>
      </c>
      <c r="S391" s="34">
        <f>IFERROR(VLOOKUP(B391,'[1]1-BASE'!D$1:DA$65536,24,0),"")</f>
        <v>0</v>
      </c>
      <c r="T391" s="34">
        <f>IFERROR(VLOOKUP(B391,'[1]1-BASE'!D$1:DA$65536,25,0),"")</f>
        <v>0</v>
      </c>
      <c r="U391" s="34">
        <f>IFERROR(VLOOKUP(B391,'[1]1-BASE'!D$1:DA$65536,26,0),"")</f>
        <v>0</v>
      </c>
      <c r="V391" s="34">
        <f>IFERROR(VLOOKUP(B391,'[1]1-BASE'!D$1:DA$65536,27,0),"")</f>
        <v>0</v>
      </c>
      <c r="W391" s="34">
        <f>IFERROR(VLOOKUP(B391,'[1]1-BASE'!D$1:DA$65536,28,0),"")</f>
        <v>0</v>
      </c>
      <c r="X391" s="34">
        <f>IFERROR(VLOOKUP(B391,'[1]1-BASE'!D$1:DA$65536,29,0),"")</f>
        <v>0</v>
      </c>
      <c r="Y391" s="34">
        <f>IFERROR(VLOOKUP(B391,'[1]1-BASE'!D$1:DA$65536,30,0),"")</f>
        <v>0</v>
      </c>
      <c r="Z391" s="34">
        <f>IFERROR(VLOOKUP(B391,'[1]1-BASE'!D$1:DA$65536,31,0),"")</f>
        <v>0</v>
      </c>
      <c r="AA391" s="34">
        <f>IFERROR(VLOOKUP(B391,'[1]1-BASE'!D$1:DA$65536,32,0),"")</f>
        <v>0</v>
      </c>
      <c r="AB391" s="34">
        <f>IFERROR(VLOOKUP(B391,'[1]1-BASE'!D$1:DA$65536,33,0),"")</f>
        <v>0</v>
      </c>
      <c r="AC391" s="34">
        <f>IFERROR(VLOOKUP(B391,'[1]1-BASE'!D$1:DA$65536,34,0),"")</f>
        <v>0</v>
      </c>
      <c r="AD391" s="34">
        <f>IFERROR(VLOOKUP(B391,'[1]1-BASE'!D$1:DA$65536,35,0),"")</f>
        <v>0</v>
      </c>
      <c r="AE391" s="34">
        <f>IFERROR(VLOOKUP(B391,'[1]1-BASE'!D$1:DA$65536,36,0),"")</f>
        <v>0</v>
      </c>
      <c r="AF391" s="34">
        <f>IFERROR(VLOOKUP(B391,'[1]1-BASE'!D$1:DA$65536,37,0),"")</f>
        <v>0</v>
      </c>
      <c r="AG391" s="34">
        <f>IFERROR(VLOOKUP(B391,'[1]1-BASE'!D$1:DA$65536,38,0),"")</f>
        <v>0</v>
      </c>
      <c r="AH391" s="34">
        <f>IFERROR(VLOOKUP(B391,'[1]1-BASE'!D$1:DA$65536,39,0),"")</f>
        <v>0</v>
      </c>
      <c r="AI391" s="34">
        <f>IFERROR(VLOOKUP(B391,'[1]1-BASE'!D$1:DA$65536,40,0),"")</f>
        <v>0</v>
      </c>
      <c r="AJ391" s="34">
        <f>IFERROR(VLOOKUP(B391,'[1]1-BASE'!D$1:DA$65536,41,0),"")</f>
        <v>0</v>
      </c>
      <c r="AK391" s="34">
        <f>IFERROR(VLOOKUP(B391,'[1]1-BASE'!D$1:DA$65536,42,0),"")</f>
        <v>0</v>
      </c>
      <c r="AL391" s="34">
        <f>IFERROR(VLOOKUP(B391,'[1]1-BASE'!D$1:DA$65536,43,0),"")</f>
        <v>0</v>
      </c>
      <c r="AM391" s="34">
        <f>IFERROR(VLOOKUP(B391,'[1]1-BASE'!D$1:DA$65536,44,0),"")</f>
        <v>0</v>
      </c>
      <c r="AN391" s="34">
        <f>IFERROR(VLOOKUP(B391,'[1]1-BASE'!D$1:DA$65536,45,0),"")</f>
        <v>0</v>
      </c>
      <c r="AO391" s="34">
        <f>IFERROR(VLOOKUP(B391,'[1]1-BASE'!D$1:DA$65536,46,0),"")</f>
        <v>0</v>
      </c>
      <c r="AP391" s="34">
        <f>IFERROR(VLOOKUP(B391,'[1]1-BASE'!D$1:DA$65536,47,0),"")</f>
        <v>0</v>
      </c>
      <c r="AQ391" s="34">
        <f>IFERROR(VLOOKUP(B391,'[1]1-BASE'!D$1:DA$65536,48,0),"")</f>
        <v>0</v>
      </c>
      <c r="AR391" s="34">
        <f>IFERROR(VLOOKUP(B391,'[1]1-BASE'!D$1:DA$65536,49,0),"")</f>
        <v>0</v>
      </c>
      <c r="AS391" s="34">
        <f>IFERROR(VLOOKUP(B391,'[1]1-BASE'!D$1:DA$65536,50,0),"")</f>
        <v>0</v>
      </c>
      <c r="AT391" s="34">
        <f>IFERROR(VLOOKUP(B391,'[1]1-BASE'!D$1:DA$65536,51,0),"")</f>
        <v>0</v>
      </c>
      <c r="AU391" s="34">
        <f>IFERROR(VLOOKUP(B391,'[1]1-BASE'!D$1:DA$65536,52,0),"")</f>
        <v>0</v>
      </c>
      <c r="AV391" s="34">
        <f>IFERROR(VLOOKUP(B391,'[1]1-BASE'!D$1:DA$65536,53,0),"")</f>
        <v>0</v>
      </c>
      <c r="AW391" s="34">
        <f>IFERROR(VLOOKUP(B391,'[1]1-BASE'!D$1:DA$65536,54,0),"")</f>
        <v>0</v>
      </c>
      <c r="AX391" s="34">
        <f>IFERROR(VLOOKUP(B391,'[1]1-BASE'!D$1:DA$65536,55,0),"")</f>
        <v>0</v>
      </c>
      <c r="AY391" s="34">
        <f>IFERROR(VLOOKUP(B391,'[1]1-BASE'!D$1:DA$65536,87,0),"")</f>
        <v>0</v>
      </c>
      <c r="AZ391" s="34">
        <f>IFERROR(VLOOKUP(B391,'[1]1-BASE'!D$1:DA$65536,86,0),"")</f>
        <v>0</v>
      </c>
      <c r="BA391" s="34">
        <f>IFERROR(VLOOKUP(B391,'[1]1-BASE'!D$1:DA$65536,76,0),"")</f>
        <v>0</v>
      </c>
      <c r="BB391" s="34">
        <f>IFERROR(VLOOKUP(B391,'[1]1-BASE'!D$1:DA$65536,77,0),"")</f>
        <v>0</v>
      </c>
      <c r="BC391" s="34">
        <f>IFERROR(VLOOKUP(B391,'[1]1-BASE'!D$1:DA$65536,78,0),"")</f>
        <v>0</v>
      </c>
      <c r="BD391" s="34">
        <f>IFERROR(VLOOKUP(B391,'[1]1-BASE'!D$1:DA$65536,79,0),"")</f>
        <v>0</v>
      </c>
      <c r="BE391" s="34">
        <f>IFERROR(VLOOKUP(B391,'[1]1-BASE'!D$1:DA$65536,80,0),"")</f>
        <v>0</v>
      </c>
      <c r="BF391" s="34">
        <f>IFERROR(VLOOKUP(B391,'[1]1-BASE'!D$1:DA$65536,83,0),"")</f>
        <v>0</v>
      </c>
      <c r="BG391" s="34">
        <f>IFERROR(VLOOKUP(B391,'[1]1-BASE'!D$1:DA$65536,84,0),"")</f>
        <v>0</v>
      </c>
      <c r="BH391" s="34">
        <f>IFERROR(VLOOKUP(B391,'[1]1-BASE'!D$1:DA$65536,81,0),"")</f>
        <v>0</v>
      </c>
      <c r="BI391" s="34">
        <f>IFERROR(VLOOKUP(B391,'[1]1-BASE'!D$1:DA$65536,85,0),"")</f>
        <v>0</v>
      </c>
      <c r="BJ391" s="34">
        <f>IFERROR(VLOOKUP(B391,'[1]1-BASE'!D$1:DA$65536,56,0),"")</f>
        <v>0</v>
      </c>
      <c r="BK391" s="34">
        <f>IFERROR(VLOOKUP(B391,'[1]1-BASE'!D$1:DA$65536,58,0),"")</f>
        <v>0</v>
      </c>
      <c r="BL391" s="34">
        <f>IFERROR(VLOOKUP(B391,'[1]1-BASE'!D$1:DA$65536,59,0),"")</f>
        <v>0</v>
      </c>
      <c r="BM391" s="34">
        <f>IFERROR(VLOOKUP(B391,'[1]1-BASE'!D$1:DA$65536,61,0),"")</f>
        <v>0</v>
      </c>
      <c r="BN391" s="34">
        <f>IFERROR(VLOOKUP(B391,'[1]1-BASE'!D$1:DA$65536,63,0),"")</f>
        <v>0</v>
      </c>
      <c r="BO391" s="34">
        <f>IFERROR(VLOOKUP(B391,'[1]1-BASE'!D$1:DA$65536,65,0),"")</f>
        <v>0</v>
      </c>
      <c r="BP391" s="34">
        <f>IFERROR(VLOOKUP(B391,'[1]1-BASE'!D$1:DA$65536,57,0),"")</f>
        <v>0</v>
      </c>
      <c r="BQ391" s="34">
        <f>IFERROR(VLOOKUP(B391,'[1]1-BASE'!D$1:DA$65536,60,0),"")</f>
        <v>0</v>
      </c>
      <c r="BR391" s="34">
        <f>IFERROR(VLOOKUP(B391,'[1]1-BASE'!D$1:DA$65536,62,0),"")</f>
        <v>0</v>
      </c>
      <c r="BS391" s="34">
        <f>IFERROR(VLOOKUP(B391,'[1]1-BASE'!D$1:DA$65536,64,0),"")</f>
        <v>0</v>
      </c>
      <c r="BT391" s="34">
        <f>IFERROR(VLOOKUP(B391,'[1]1-BASE'!D$1:DA$65536,66,0),"")</f>
        <v>0</v>
      </c>
      <c r="BU391" s="34">
        <f>IFERROR(VLOOKUP(B391,'[1]1-BASE'!D$1:DA$65536,67,0),"")</f>
        <v>0</v>
      </c>
      <c r="BV391" s="34">
        <f>IFERROR(VLOOKUP(B391,'[1]1-BASE'!D$1:DA$65536,68,0),"")</f>
        <v>34</v>
      </c>
      <c r="BW391" s="34">
        <f>IFERROR(VLOOKUP(B391,'[1]1-BASE'!D$1:DA$65536,69,0),"")</f>
        <v>101</v>
      </c>
      <c r="BX391" s="34">
        <f>IFERROR(VLOOKUP(B391,'[1]1-BASE'!D$1:DA$65536,70,0),"")</f>
        <v>68</v>
      </c>
      <c r="BY391" s="34">
        <f>IFERROR(VLOOKUP(B391,'[1]1-BASE'!D$1:DA$65536,71,0),"")</f>
        <v>7</v>
      </c>
      <c r="BZ391" s="34">
        <f>IFERROR(VLOOKUP(B391,'[1]1-BASE'!D$1:DA$65536,72,0),"")</f>
        <v>6</v>
      </c>
      <c r="CA391" s="34">
        <f>IFERROR(VLOOKUP(B391,'[1]1-BASE'!D$1:DA$65536,73,0),"")</f>
        <v>0</v>
      </c>
      <c r="CB391" s="34">
        <f>IFERROR(VLOOKUP(B391,'[1]1-BASE'!D$1:DA$65536,74,0),"")</f>
        <v>0</v>
      </c>
      <c r="CC391" s="34">
        <f>IFERROR(VLOOKUP(B391,'[1]1-BASE'!D$1:DA$65536,75,0),"")</f>
        <v>0</v>
      </c>
      <c r="CD391" s="34">
        <f>IFERROR(VLOOKUP(B391,'[1]1-BASE'!D$1:DA$65536,82,0),"")</f>
        <v>0</v>
      </c>
    </row>
    <row r="392" spans="1:82" s="35" customFormat="1" ht="75" customHeight="1">
      <c r="A392" s="27"/>
      <c r="B392" s="28" t="s">
        <v>495</v>
      </c>
      <c r="C392" s="29" t="str">
        <f>IFERROR(VLOOKUP(B392,'[1]1-BASE'!D$1:CB$65536,2,0),"")</f>
        <v>304TDU0</v>
      </c>
      <c r="D392" s="29" t="str">
        <f>IFERROR(VLOOKUP(B392,'[1]1-BASE'!D$1:CB$65536,3,0),"")</f>
        <v>ISELIN</v>
      </c>
      <c r="E392" s="29" t="str">
        <f>IFERROR(VLOOKUP(B392,'[1]1-BASE'!D$1:CB$65536,4,0),"")</f>
        <v>909</v>
      </c>
      <c r="F392" s="29" t="str">
        <f>IFERROR(VLOOKUP(B392,'[1]1-BASE'!D$1:CB$65536,5,0),"")</f>
        <v>BLUE NAVY/PINK/WHITE</v>
      </c>
      <c r="G392" s="27" t="str">
        <f>IFERROR(VLOOKUP(B392,'[1]1-BASE'!D$1:CB$65536,15,0),"")</f>
        <v>HIVER 2019</v>
      </c>
      <c r="H392" s="27" t="str">
        <f>IFERROR(VLOOKUP(B392,'[1]1-BASE'!D$1:CB$65536,17,0),"")</f>
        <v>MAN</v>
      </c>
      <c r="I392" s="30">
        <f>IFERROR(VLOOKUP(B392,'[1]1-BASE'!D$1:CB$65536,7,0),"")</f>
        <v>45</v>
      </c>
      <c r="J392" s="31">
        <f t="shared" si="12"/>
        <v>22.5</v>
      </c>
      <c r="K392" s="30">
        <f>IFERROR(VLOOKUP(B392,'[1]1-BASE'!D$1:CB$65536,8,0),"")</f>
        <v>0</v>
      </c>
      <c r="L392" s="31">
        <f t="shared" si="13"/>
        <v>0</v>
      </c>
      <c r="M392" s="29" t="str">
        <f>IFERROR(VLOOKUP(B392,'[1]1-BASE'!D$1:CB$65536,18,0),"")</f>
        <v>(vide)</v>
      </c>
      <c r="N392" s="32" t="str">
        <f>IFERROR(VLOOKUP(B392,'[1]1-BASE'!D$1:CB$65536,19,0),"")</f>
        <v>PCS</v>
      </c>
      <c r="O392" s="32">
        <f>IFERROR(VLOOKUP(B392,'[1]1-BASE'!D$1:CB$65536,20,0),"")</f>
        <v>334</v>
      </c>
      <c r="P392" s="33">
        <f>IFERROR(VLOOKUP(B392,'[1]1-BASE'!D$1:CB$65536,21,0),"")</f>
        <v>334</v>
      </c>
      <c r="Q392" s="34">
        <f>IFERROR(VLOOKUP(B392,'[1]1-BASE'!D$1:DA$65536,22,0),"")</f>
        <v>0</v>
      </c>
      <c r="R392" s="34">
        <f>IFERROR(VLOOKUP(B392,'[1]1-BASE'!D$1:DA$65536,23,0),"")</f>
        <v>0</v>
      </c>
      <c r="S392" s="34">
        <f>IFERROR(VLOOKUP(B392,'[1]1-BASE'!D$1:DA$65536,24,0),"")</f>
        <v>0</v>
      </c>
      <c r="T392" s="34">
        <f>IFERROR(VLOOKUP(B392,'[1]1-BASE'!D$1:DA$65536,25,0),"")</f>
        <v>0</v>
      </c>
      <c r="U392" s="34">
        <f>IFERROR(VLOOKUP(B392,'[1]1-BASE'!D$1:DA$65536,26,0),"")</f>
        <v>0</v>
      </c>
      <c r="V392" s="34">
        <f>IFERROR(VLOOKUP(B392,'[1]1-BASE'!D$1:DA$65536,27,0),"")</f>
        <v>0</v>
      </c>
      <c r="W392" s="34">
        <f>IFERROR(VLOOKUP(B392,'[1]1-BASE'!D$1:DA$65536,28,0),"")</f>
        <v>0</v>
      </c>
      <c r="X392" s="34">
        <f>IFERROR(VLOOKUP(B392,'[1]1-BASE'!D$1:DA$65536,29,0),"")</f>
        <v>0</v>
      </c>
      <c r="Y392" s="34">
        <f>IFERROR(VLOOKUP(B392,'[1]1-BASE'!D$1:DA$65536,30,0),"")</f>
        <v>0</v>
      </c>
      <c r="Z392" s="34">
        <f>IFERROR(VLOOKUP(B392,'[1]1-BASE'!D$1:DA$65536,31,0),"")</f>
        <v>0</v>
      </c>
      <c r="AA392" s="34">
        <f>IFERROR(VLOOKUP(B392,'[1]1-BASE'!D$1:DA$65536,32,0),"")</f>
        <v>0</v>
      </c>
      <c r="AB392" s="34">
        <f>IFERROR(VLOOKUP(B392,'[1]1-BASE'!D$1:DA$65536,33,0),"")</f>
        <v>0</v>
      </c>
      <c r="AC392" s="34">
        <f>IFERROR(VLOOKUP(B392,'[1]1-BASE'!D$1:DA$65536,34,0),"")</f>
        <v>0</v>
      </c>
      <c r="AD392" s="34">
        <f>IFERROR(VLOOKUP(B392,'[1]1-BASE'!D$1:DA$65536,35,0),"")</f>
        <v>0</v>
      </c>
      <c r="AE392" s="34">
        <f>IFERROR(VLOOKUP(B392,'[1]1-BASE'!D$1:DA$65536,36,0),"")</f>
        <v>0</v>
      </c>
      <c r="AF392" s="34">
        <f>IFERROR(VLOOKUP(B392,'[1]1-BASE'!D$1:DA$65536,37,0),"")</f>
        <v>0</v>
      </c>
      <c r="AG392" s="34">
        <f>IFERROR(VLOOKUP(B392,'[1]1-BASE'!D$1:DA$65536,38,0),"")</f>
        <v>0</v>
      </c>
      <c r="AH392" s="34">
        <f>IFERROR(VLOOKUP(B392,'[1]1-BASE'!D$1:DA$65536,39,0),"")</f>
        <v>0</v>
      </c>
      <c r="AI392" s="34">
        <f>IFERROR(VLOOKUP(B392,'[1]1-BASE'!D$1:DA$65536,40,0),"")</f>
        <v>0</v>
      </c>
      <c r="AJ392" s="34">
        <f>IFERROR(VLOOKUP(B392,'[1]1-BASE'!D$1:DA$65536,41,0),"")</f>
        <v>0</v>
      </c>
      <c r="AK392" s="34">
        <f>IFERROR(VLOOKUP(B392,'[1]1-BASE'!D$1:DA$65536,42,0),"")</f>
        <v>0</v>
      </c>
      <c r="AL392" s="34">
        <f>IFERROR(VLOOKUP(B392,'[1]1-BASE'!D$1:DA$65536,43,0),"")</f>
        <v>0</v>
      </c>
      <c r="AM392" s="34">
        <f>IFERROR(VLOOKUP(B392,'[1]1-BASE'!D$1:DA$65536,44,0),"")</f>
        <v>0</v>
      </c>
      <c r="AN392" s="34">
        <f>IFERROR(VLOOKUP(B392,'[1]1-BASE'!D$1:DA$65536,45,0),"")</f>
        <v>0</v>
      </c>
      <c r="AO392" s="34">
        <f>IFERROR(VLOOKUP(B392,'[1]1-BASE'!D$1:DA$65536,46,0),"")</f>
        <v>0</v>
      </c>
      <c r="AP392" s="34">
        <f>IFERROR(VLOOKUP(B392,'[1]1-BASE'!D$1:DA$65536,47,0),"")</f>
        <v>0</v>
      </c>
      <c r="AQ392" s="34">
        <f>IFERROR(VLOOKUP(B392,'[1]1-BASE'!D$1:DA$65536,48,0),"")</f>
        <v>0</v>
      </c>
      <c r="AR392" s="34">
        <f>IFERROR(VLOOKUP(B392,'[1]1-BASE'!D$1:DA$65536,49,0),"")</f>
        <v>0</v>
      </c>
      <c r="AS392" s="34">
        <f>IFERROR(VLOOKUP(B392,'[1]1-BASE'!D$1:DA$65536,50,0),"")</f>
        <v>0</v>
      </c>
      <c r="AT392" s="34">
        <f>IFERROR(VLOOKUP(B392,'[1]1-BASE'!D$1:DA$65536,51,0),"")</f>
        <v>0</v>
      </c>
      <c r="AU392" s="34">
        <f>IFERROR(VLOOKUP(B392,'[1]1-BASE'!D$1:DA$65536,52,0),"")</f>
        <v>0</v>
      </c>
      <c r="AV392" s="34">
        <f>IFERROR(VLOOKUP(B392,'[1]1-BASE'!D$1:DA$65536,53,0),"")</f>
        <v>0</v>
      </c>
      <c r="AW392" s="34">
        <f>IFERROR(VLOOKUP(B392,'[1]1-BASE'!D$1:DA$65536,54,0),"")</f>
        <v>0</v>
      </c>
      <c r="AX392" s="34">
        <f>IFERROR(VLOOKUP(B392,'[1]1-BASE'!D$1:DA$65536,55,0),"")</f>
        <v>0</v>
      </c>
      <c r="AY392" s="34">
        <f>IFERROR(VLOOKUP(B392,'[1]1-BASE'!D$1:DA$65536,87,0),"")</f>
        <v>0</v>
      </c>
      <c r="AZ392" s="34">
        <f>IFERROR(VLOOKUP(B392,'[1]1-BASE'!D$1:DA$65536,86,0),"")</f>
        <v>0</v>
      </c>
      <c r="BA392" s="34">
        <f>IFERROR(VLOOKUP(B392,'[1]1-BASE'!D$1:DA$65536,76,0),"")</f>
        <v>0</v>
      </c>
      <c r="BB392" s="34">
        <f>IFERROR(VLOOKUP(B392,'[1]1-BASE'!D$1:DA$65536,77,0),"")</f>
        <v>0</v>
      </c>
      <c r="BC392" s="34">
        <f>IFERROR(VLOOKUP(B392,'[1]1-BASE'!D$1:DA$65536,78,0),"")</f>
        <v>0</v>
      </c>
      <c r="BD392" s="34">
        <f>IFERROR(VLOOKUP(B392,'[1]1-BASE'!D$1:DA$65536,79,0),"")</f>
        <v>0</v>
      </c>
      <c r="BE392" s="34">
        <f>IFERROR(VLOOKUP(B392,'[1]1-BASE'!D$1:DA$65536,80,0),"")</f>
        <v>0</v>
      </c>
      <c r="BF392" s="34">
        <f>IFERROR(VLOOKUP(B392,'[1]1-BASE'!D$1:DA$65536,83,0),"")</f>
        <v>0</v>
      </c>
      <c r="BG392" s="34">
        <f>IFERROR(VLOOKUP(B392,'[1]1-BASE'!D$1:DA$65536,84,0),"")</f>
        <v>0</v>
      </c>
      <c r="BH392" s="34">
        <f>IFERROR(VLOOKUP(B392,'[1]1-BASE'!D$1:DA$65536,81,0),"")</f>
        <v>0</v>
      </c>
      <c r="BI392" s="34">
        <f>IFERROR(VLOOKUP(B392,'[1]1-BASE'!D$1:DA$65536,85,0),"")</f>
        <v>0</v>
      </c>
      <c r="BJ392" s="34">
        <f>IFERROR(VLOOKUP(B392,'[1]1-BASE'!D$1:DA$65536,56,0),"")</f>
        <v>0</v>
      </c>
      <c r="BK392" s="34">
        <f>IFERROR(VLOOKUP(B392,'[1]1-BASE'!D$1:DA$65536,58,0),"")</f>
        <v>0</v>
      </c>
      <c r="BL392" s="34">
        <f>IFERROR(VLOOKUP(B392,'[1]1-BASE'!D$1:DA$65536,59,0),"")</f>
        <v>0</v>
      </c>
      <c r="BM392" s="34">
        <f>IFERROR(VLOOKUP(B392,'[1]1-BASE'!D$1:DA$65536,61,0),"")</f>
        <v>0</v>
      </c>
      <c r="BN392" s="34">
        <f>IFERROR(VLOOKUP(B392,'[1]1-BASE'!D$1:DA$65536,63,0),"")</f>
        <v>0</v>
      </c>
      <c r="BO392" s="34">
        <f>IFERROR(VLOOKUP(B392,'[1]1-BASE'!D$1:DA$65536,65,0),"")</f>
        <v>0</v>
      </c>
      <c r="BP392" s="34">
        <f>IFERROR(VLOOKUP(B392,'[1]1-BASE'!D$1:DA$65536,57,0),"")</f>
        <v>0</v>
      </c>
      <c r="BQ392" s="34">
        <f>IFERROR(VLOOKUP(B392,'[1]1-BASE'!D$1:DA$65536,60,0),"")</f>
        <v>0</v>
      </c>
      <c r="BR392" s="34">
        <f>IFERROR(VLOOKUP(B392,'[1]1-BASE'!D$1:DA$65536,62,0),"")</f>
        <v>0</v>
      </c>
      <c r="BS392" s="34">
        <f>IFERROR(VLOOKUP(B392,'[1]1-BASE'!D$1:DA$65536,64,0),"")</f>
        <v>0</v>
      </c>
      <c r="BT392" s="34">
        <f>IFERROR(VLOOKUP(B392,'[1]1-BASE'!D$1:DA$65536,66,0),"")</f>
        <v>0</v>
      </c>
      <c r="BU392" s="34">
        <f>IFERROR(VLOOKUP(B392,'[1]1-BASE'!D$1:DA$65536,67,0),"")</f>
        <v>0</v>
      </c>
      <c r="BV392" s="34">
        <f>IFERROR(VLOOKUP(B392,'[1]1-BASE'!D$1:DA$65536,68,0),"")</f>
        <v>0</v>
      </c>
      <c r="BW392" s="34">
        <f>IFERROR(VLOOKUP(B392,'[1]1-BASE'!D$1:DA$65536,69,0),"")</f>
        <v>17</v>
      </c>
      <c r="BX392" s="34">
        <f>IFERROR(VLOOKUP(B392,'[1]1-BASE'!D$1:DA$65536,70,0),"")</f>
        <v>80</v>
      </c>
      <c r="BY392" s="34">
        <f>IFERROR(VLOOKUP(B392,'[1]1-BASE'!D$1:DA$65536,71,0),"")</f>
        <v>149</v>
      </c>
      <c r="BZ392" s="34">
        <f>IFERROR(VLOOKUP(B392,'[1]1-BASE'!D$1:DA$65536,72,0),"")</f>
        <v>53</v>
      </c>
      <c r="CA392" s="34">
        <f>IFERROR(VLOOKUP(B392,'[1]1-BASE'!D$1:DA$65536,73,0),"")</f>
        <v>34</v>
      </c>
      <c r="CB392" s="34">
        <f>IFERROR(VLOOKUP(B392,'[1]1-BASE'!D$1:DA$65536,74,0),"")</f>
        <v>1</v>
      </c>
      <c r="CC392" s="34">
        <f>IFERROR(VLOOKUP(B392,'[1]1-BASE'!D$1:DA$65536,75,0),"")</f>
        <v>0</v>
      </c>
      <c r="CD392" s="34">
        <f>IFERROR(VLOOKUP(B392,'[1]1-BASE'!D$1:DA$65536,82,0),"")</f>
        <v>0</v>
      </c>
    </row>
    <row r="393" spans="1:82" s="35" customFormat="1" ht="75" customHeight="1">
      <c r="A393" s="27"/>
      <c r="B393" s="28" t="s">
        <v>496</v>
      </c>
      <c r="C393" s="29" t="str">
        <f>IFERROR(VLOOKUP(B393,'[1]1-BASE'!D$1:CB$65536,2,0),"")</f>
        <v>304TDU0</v>
      </c>
      <c r="D393" s="29" t="str">
        <f>IFERROR(VLOOKUP(B393,'[1]1-BASE'!D$1:CB$65536,3,0),"")</f>
        <v>ISELIN</v>
      </c>
      <c r="E393" s="29" t="str">
        <f>IFERROR(VLOOKUP(B393,'[1]1-BASE'!D$1:CB$65536,4,0),"")</f>
        <v>912</v>
      </c>
      <c r="F393" s="29" t="str">
        <f>IFERROR(VLOOKUP(B393,'[1]1-BASE'!D$1:CB$65536,5,0),"")</f>
        <v>BLACK/GREY/RED RUSSIA</v>
      </c>
      <c r="G393" s="27" t="str">
        <f>IFERROR(VLOOKUP(B393,'[1]1-BASE'!D$1:CB$65536,15,0),"")</f>
        <v>HIVER 2019</v>
      </c>
      <c r="H393" s="27" t="str">
        <f>IFERROR(VLOOKUP(B393,'[1]1-BASE'!D$1:CB$65536,17,0),"")</f>
        <v>MAN</v>
      </c>
      <c r="I393" s="30">
        <f>IFERROR(VLOOKUP(B393,'[1]1-BASE'!D$1:CB$65536,7,0),"")</f>
        <v>45</v>
      </c>
      <c r="J393" s="31">
        <f t="shared" si="12"/>
        <v>22.5</v>
      </c>
      <c r="K393" s="30">
        <f>IFERROR(VLOOKUP(B393,'[1]1-BASE'!D$1:CB$65536,8,0),"")</f>
        <v>0</v>
      </c>
      <c r="L393" s="31">
        <f t="shared" si="13"/>
        <v>0</v>
      </c>
      <c r="M393" s="29" t="str">
        <f>IFERROR(VLOOKUP(B393,'[1]1-BASE'!D$1:CB$65536,18,0),"")</f>
        <v>(vide)</v>
      </c>
      <c r="N393" s="32" t="str">
        <f>IFERROR(VLOOKUP(B393,'[1]1-BASE'!D$1:CB$65536,19,0),"")</f>
        <v>PCS</v>
      </c>
      <c r="O393" s="32">
        <f>IFERROR(VLOOKUP(B393,'[1]1-BASE'!D$1:CB$65536,20,0),"")</f>
        <v>72</v>
      </c>
      <c r="P393" s="33">
        <f>IFERROR(VLOOKUP(B393,'[1]1-BASE'!D$1:CB$65536,21,0),"")</f>
        <v>72</v>
      </c>
      <c r="Q393" s="34">
        <f>IFERROR(VLOOKUP(B393,'[1]1-BASE'!D$1:DA$65536,22,0),"")</f>
        <v>0</v>
      </c>
      <c r="R393" s="34">
        <f>IFERROR(VLOOKUP(B393,'[1]1-BASE'!D$1:DA$65536,23,0),"")</f>
        <v>0</v>
      </c>
      <c r="S393" s="34">
        <f>IFERROR(VLOOKUP(B393,'[1]1-BASE'!D$1:DA$65536,24,0),"")</f>
        <v>0</v>
      </c>
      <c r="T393" s="34">
        <f>IFERROR(VLOOKUP(B393,'[1]1-BASE'!D$1:DA$65536,25,0),"")</f>
        <v>0</v>
      </c>
      <c r="U393" s="34">
        <f>IFERROR(VLOOKUP(B393,'[1]1-BASE'!D$1:DA$65536,26,0),"")</f>
        <v>0</v>
      </c>
      <c r="V393" s="34">
        <f>IFERROR(VLOOKUP(B393,'[1]1-BASE'!D$1:DA$65536,27,0),"")</f>
        <v>0</v>
      </c>
      <c r="W393" s="34">
        <f>IFERROR(VLOOKUP(B393,'[1]1-BASE'!D$1:DA$65536,28,0),"")</f>
        <v>0</v>
      </c>
      <c r="X393" s="34">
        <f>IFERROR(VLOOKUP(B393,'[1]1-BASE'!D$1:DA$65536,29,0),"")</f>
        <v>0</v>
      </c>
      <c r="Y393" s="34">
        <f>IFERROR(VLOOKUP(B393,'[1]1-BASE'!D$1:DA$65536,30,0),"")</f>
        <v>0</v>
      </c>
      <c r="Z393" s="34">
        <f>IFERROR(VLOOKUP(B393,'[1]1-BASE'!D$1:DA$65536,31,0),"")</f>
        <v>0</v>
      </c>
      <c r="AA393" s="34">
        <f>IFERROR(VLOOKUP(B393,'[1]1-BASE'!D$1:DA$65536,32,0),"")</f>
        <v>0</v>
      </c>
      <c r="AB393" s="34">
        <f>IFERROR(VLOOKUP(B393,'[1]1-BASE'!D$1:DA$65536,33,0),"")</f>
        <v>0</v>
      </c>
      <c r="AC393" s="34">
        <f>IFERROR(VLOOKUP(B393,'[1]1-BASE'!D$1:DA$65536,34,0),"")</f>
        <v>0</v>
      </c>
      <c r="AD393" s="34">
        <f>IFERROR(VLOOKUP(B393,'[1]1-BASE'!D$1:DA$65536,35,0),"")</f>
        <v>0</v>
      </c>
      <c r="AE393" s="34">
        <f>IFERROR(VLOOKUP(B393,'[1]1-BASE'!D$1:DA$65536,36,0),"")</f>
        <v>0</v>
      </c>
      <c r="AF393" s="34">
        <f>IFERROR(VLOOKUP(B393,'[1]1-BASE'!D$1:DA$65536,37,0),"")</f>
        <v>0</v>
      </c>
      <c r="AG393" s="34">
        <f>IFERROR(VLOOKUP(B393,'[1]1-BASE'!D$1:DA$65536,38,0),"")</f>
        <v>0</v>
      </c>
      <c r="AH393" s="34">
        <f>IFERROR(VLOOKUP(B393,'[1]1-BASE'!D$1:DA$65536,39,0),"")</f>
        <v>0</v>
      </c>
      <c r="AI393" s="34">
        <f>IFERROR(VLOOKUP(B393,'[1]1-BASE'!D$1:DA$65536,40,0),"")</f>
        <v>0</v>
      </c>
      <c r="AJ393" s="34">
        <f>IFERROR(VLOOKUP(B393,'[1]1-BASE'!D$1:DA$65536,41,0),"")</f>
        <v>0</v>
      </c>
      <c r="AK393" s="34">
        <f>IFERROR(VLOOKUP(B393,'[1]1-BASE'!D$1:DA$65536,42,0),"")</f>
        <v>0</v>
      </c>
      <c r="AL393" s="34">
        <f>IFERROR(VLOOKUP(B393,'[1]1-BASE'!D$1:DA$65536,43,0),"")</f>
        <v>0</v>
      </c>
      <c r="AM393" s="34">
        <f>IFERROR(VLOOKUP(B393,'[1]1-BASE'!D$1:DA$65536,44,0),"")</f>
        <v>0</v>
      </c>
      <c r="AN393" s="34">
        <f>IFERROR(VLOOKUP(B393,'[1]1-BASE'!D$1:DA$65536,45,0),"")</f>
        <v>0</v>
      </c>
      <c r="AO393" s="34">
        <f>IFERROR(VLOOKUP(B393,'[1]1-BASE'!D$1:DA$65536,46,0),"")</f>
        <v>0</v>
      </c>
      <c r="AP393" s="34">
        <f>IFERROR(VLOOKUP(B393,'[1]1-BASE'!D$1:DA$65536,47,0),"")</f>
        <v>0</v>
      </c>
      <c r="AQ393" s="34">
        <f>IFERROR(VLOOKUP(B393,'[1]1-BASE'!D$1:DA$65536,48,0),"")</f>
        <v>0</v>
      </c>
      <c r="AR393" s="34">
        <f>IFERROR(VLOOKUP(B393,'[1]1-BASE'!D$1:DA$65536,49,0),"")</f>
        <v>0</v>
      </c>
      <c r="AS393" s="34">
        <f>IFERROR(VLOOKUP(B393,'[1]1-BASE'!D$1:DA$65536,50,0),"")</f>
        <v>0</v>
      </c>
      <c r="AT393" s="34">
        <f>IFERROR(VLOOKUP(B393,'[1]1-BASE'!D$1:DA$65536,51,0),"")</f>
        <v>0</v>
      </c>
      <c r="AU393" s="34">
        <f>IFERROR(VLOOKUP(B393,'[1]1-BASE'!D$1:DA$65536,52,0),"")</f>
        <v>0</v>
      </c>
      <c r="AV393" s="34">
        <f>IFERROR(VLOOKUP(B393,'[1]1-BASE'!D$1:DA$65536,53,0),"")</f>
        <v>0</v>
      </c>
      <c r="AW393" s="34">
        <f>IFERROR(VLOOKUP(B393,'[1]1-BASE'!D$1:DA$65536,54,0),"")</f>
        <v>0</v>
      </c>
      <c r="AX393" s="34">
        <f>IFERROR(VLOOKUP(B393,'[1]1-BASE'!D$1:DA$65536,55,0),"")</f>
        <v>0</v>
      </c>
      <c r="AY393" s="34">
        <f>IFERROR(VLOOKUP(B393,'[1]1-BASE'!D$1:DA$65536,87,0),"")</f>
        <v>0</v>
      </c>
      <c r="AZ393" s="34">
        <f>IFERROR(VLOOKUP(B393,'[1]1-BASE'!D$1:DA$65536,86,0),"")</f>
        <v>0</v>
      </c>
      <c r="BA393" s="34">
        <f>IFERROR(VLOOKUP(B393,'[1]1-BASE'!D$1:DA$65536,76,0),"")</f>
        <v>0</v>
      </c>
      <c r="BB393" s="34">
        <f>IFERROR(VLOOKUP(B393,'[1]1-BASE'!D$1:DA$65536,77,0),"")</f>
        <v>0</v>
      </c>
      <c r="BC393" s="34">
        <f>IFERROR(VLOOKUP(B393,'[1]1-BASE'!D$1:DA$65536,78,0),"")</f>
        <v>0</v>
      </c>
      <c r="BD393" s="34">
        <f>IFERROR(VLOOKUP(B393,'[1]1-BASE'!D$1:DA$65536,79,0),"")</f>
        <v>0</v>
      </c>
      <c r="BE393" s="34">
        <f>IFERROR(VLOOKUP(B393,'[1]1-BASE'!D$1:DA$65536,80,0),"")</f>
        <v>0</v>
      </c>
      <c r="BF393" s="34">
        <f>IFERROR(VLOOKUP(B393,'[1]1-BASE'!D$1:DA$65536,83,0),"")</f>
        <v>0</v>
      </c>
      <c r="BG393" s="34">
        <f>IFERROR(VLOOKUP(B393,'[1]1-BASE'!D$1:DA$65536,84,0),"")</f>
        <v>0</v>
      </c>
      <c r="BH393" s="34">
        <f>IFERROR(VLOOKUP(B393,'[1]1-BASE'!D$1:DA$65536,81,0),"")</f>
        <v>0</v>
      </c>
      <c r="BI393" s="34">
        <f>IFERROR(VLOOKUP(B393,'[1]1-BASE'!D$1:DA$65536,85,0),"")</f>
        <v>0</v>
      </c>
      <c r="BJ393" s="34">
        <f>IFERROR(VLOOKUP(B393,'[1]1-BASE'!D$1:DA$65536,56,0),"")</f>
        <v>0</v>
      </c>
      <c r="BK393" s="34">
        <f>IFERROR(VLOOKUP(B393,'[1]1-BASE'!D$1:DA$65536,58,0),"")</f>
        <v>0</v>
      </c>
      <c r="BL393" s="34">
        <f>IFERROR(VLOOKUP(B393,'[1]1-BASE'!D$1:DA$65536,59,0),"")</f>
        <v>0</v>
      </c>
      <c r="BM393" s="34">
        <f>IFERROR(VLOOKUP(B393,'[1]1-BASE'!D$1:DA$65536,61,0),"")</f>
        <v>0</v>
      </c>
      <c r="BN393" s="34">
        <f>IFERROR(VLOOKUP(B393,'[1]1-BASE'!D$1:DA$65536,63,0),"")</f>
        <v>0</v>
      </c>
      <c r="BO393" s="34">
        <f>IFERROR(VLOOKUP(B393,'[1]1-BASE'!D$1:DA$65536,65,0),"")</f>
        <v>0</v>
      </c>
      <c r="BP393" s="34">
        <f>IFERROR(VLOOKUP(B393,'[1]1-BASE'!D$1:DA$65536,57,0),"")</f>
        <v>0</v>
      </c>
      <c r="BQ393" s="34">
        <f>IFERROR(VLOOKUP(B393,'[1]1-BASE'!D$1:DA$65536,60,0),"")</f>
        <v>0</v>
      </c>
      <c r="BR393" s="34">
        <f>IFERROR(VLOOKUP(B393,'[1]1-BASE'!D$1:DA$65536,62,0),"")</f>
        <v>0</v>
      </c>
      <c r="BS393" s="34">
        <f>IFERROR(VLOOKUP(B393,'[1]1-BASE'!D$1:DA$65536,64,0),"")</f>
        <v>0</v>
      </c>
      <c r="BT393" s="34">
        <f>IFERROR(VLOOKUP(B393,'[1]1-BASE'!D$1:DA$65536,66,0),"")</f>
        <v>0</v>
      </c>
      <c r="BU393" s="34">
        <f>IFERROR(VLOOKUP(B393,'[1]1-BASE'!D$1:DA$65536,67,0),"")</f>
        <v>0</v>
      </c>
      <c r="BV393" s="34">
        <f>IFERROR(VLOOKUP(B393,'[1]1-BASE'!D$1:DA$65536,68,0),"")</f>
        <v>0</v>
      </c>
      <c r="BW393" s="34">
        <f>IFERROR(VLOOKUP(B393,'[1]1-BASE'!D$1:DA$65536,69,0),"")</f>
        <v>2</v>
      </c>
      <c r="BX393" s="34">
        <f>IFERROR(VLOOKUP(B393,'[1]1-BASE'!D$1:DA$65536,70,0),"")</f>
        <v>13</v>
      </c>
      <c r="BY393" s="34">
        <f>IFERROR(VLOOKUP(B393,'[1]1-BASE'!D$1:DA$65536,71,0),"")</f>
        <v>28</v>
      </c>
      <c r="BZ393" s="34">
        <f>IFERROR(VLOOKUP(B393,'[1]1-BASE'!D$1:DA$65536,72,0),"")</f>
        <v>19</v>
      </c>
      <c r="CA393" s="34">
        <f>IFERROR(VLOOKUP(B393,'[1]1-BASE'!D$1:DA$65536,73,0),"")</f>
        <v>10</v>
      </c>
      <c r="CB393" s="34">
        <f>IFERROR(VLOOKUP(B393,'[1]1-BASE'!D$1:DA$65536,74,0),"")</f>
        <v>0</v>
      </c>
      <c r="CC393" s="34">
        <f>IFERROR(VLOOKUP(B393,'[1]1-BASE'!D$1:DA$65536,75,0),"")</f>
        <v>0</v>
      </c>
      <c r="CD393" s="34">
        <f>IFERROR(VLOOKUP(B393,'[1]1-BASE'!D$1:DA$65536,82,0),"")</f>
        <v>0</v>
      </c>
    </row>
    <row r="394" spans="1:82" s="35" customFormat="1" ht="75" customHeight="1">
      <c r="A394" s="27"/>
      <c r="B394" s="28" t="s">
        <v>497</v>
      </c>
      <c r="C394" s="29" t="str">
        <f>IFERROR(VLOOKUP(B394,'[1]1-BASE'!D$1:CB$65536,2,0),"")</f>
        <v>304TDU0</v>
      </c>
      <c r="D394" s="29" t="str">
        <f>IFERROR(VLOOKUP(B394,'[1]1-BASE'!D$1:CB$65536,3,0),"")</f>
        <v>ISELIN</v>
      </c>
      <c r="E394" s="29" t="str">
        <f>IFERROR(VLOOKUP(B394,'[1]1-BASE'!D$1:CB$65536,4,0),"")</f>
        <v>926</v>
      </c>
      <c r="F394" s="29" t="str">
        <f>IFERROR(VLOOKUP(B394,'[1]1-BASE'!D$1:CB$65536,5,0),"")</f>
        <v>GREY WARM/BLACK/WHITE</v>
      </c>
      <c r="G394" s="27" t="str">
        <f>IFERROR(VLOOKUP(B394,'[1]1-BASE'!D$1:CB$65536,15,0),"")</f>
        <v>HIVER 2019</v>
      </c>
      <c r="H394" s="27" t="str">
        <f>IFERROR(VLOOKUP(B394,'[1]1-BASE'!D$1:CB$65536,17,0),"")</f>
        <v>MAN</v>
      </c>
      <c r="I394" s="30">
        <f>IFERROR(VLOOKUP(B394,'[1]1-BASE'!D$1:CB$65536,7,0),"")</f>
        <v>45</v>
      </c>
      <c r="J394" s="31">
        <f t="shared" si="12"/>
        <v>22.5</v>
      </c>
      <c r="K394" s="30">
        <f>IFERROR(VLOOKUP(B394,'[1]1-BASE'!D$1:CB$65536,8,0),"")</f>
        <v>0</v>
      </c>
      <c r="L394" s="31">
        <f t="shared" si="13"/>
        <v>0</v>
      </c>
      <c r="M394" s="29" t="str">
        <f>IFERROR(VLOOKUP(B394,'[1]1-BASE'!D$1:CB$65536,18,0),"")</f>
        <v>(vide)</v>
      </c>
      <c r="N394" s="32" t="str">
        <f>IFERROR(VLOOKUP(B394,'[1]1-BASE'!D$1:CB$65536,19,0),"")</f>
        <v>PCS</v>
      </c>
      <c r="O394" s="32">
        <f>IFERROR(VLOOKUP(B394,'[1]1-BASE'!D$1:CB$65536,20,0),"")</f>
        <v>65</v>
      </c>
      <c r="P394" s="33">
        <f>IFERROR(VLOOKUP(B394,'[1]1-BASE'!D$1:CB$65536,21,0),"")</f>
        <v>65</v>
      </c>
      <c r="Q394" s="34">
        <f>IFERROR(VLOOKUP(B394,'[1]1-BASE'!D$1:DA$65536,22,0),"")</f>
        <v>0</v>
      </c>
      <c r="R394" s="34">
        <f>IFERROR(VLOOKUP(B394,'[1]1-BASE'!D$1:DA$65536,23,0),"")</f>
        <v>0</v>
      </c>
      <c r="S394" s="34">
        <f>IFERROR(VLOOKUP(B394,'[1]1-BASE'!D$1:DA$65536,24,0),"")</f>
        <v>0</v>
      </c>
      <c r="T394" s="34">
        <f>IFERROR(VLOOKUP(B394,'[1]1-BASE'!D$1:DA$65536,25,0),"")</f>
        <v>0</v>
      </c>
      <c r="U394" s="34">
        <f>IFERROR(VLOOKUP(B394,'[1]1-BASE'!D$1:DA$65536,26,0),"")</f>
        <v>0</v>
      </c>
      <c r="V394" s="34">
        <f>IFERROR(VLOOKUP(B394,'[1]1-BASE'!D$1:DA$65536,27,0),"")</f>
        <v>0</v>
      </c>
      <c r="W394" s="34">
        <f>IFERROR(VLOOKUP(B394,'[1]1-BASE'!D$1:DA$65536,28,0),"")</f>
        <v>0</v>
      </c>
      <c r="X394" s="34">
        <f>IFERROR(VLOOKUP(B394,'[1]1-BASE'!D$1:DA$65536,29,0),"")</f>
        <v>0</v>
      </c>
      <c r="Y394" s="34">
        <f>IFERROR(VLOOKUP(B394,'[1]1-BASE'!D$1:DA$65536,30,0),"")</f>
        <v>0</v>
      </c>
      <c r="Z394" s="34">
        <f>IFERROR(VLOOKUP(B394,'[1]1-BASE'!D$1:DA$65536,31,0),"")</f>
        <v>0</v>
      </c>
      <c r="AA394" s="34">
        <f>IFERROR(VLOOKUP(B394,'[1]1-BASE'!D$1:DA$65536,32,0),"")</f>
        <v>0</v>
      </c>
      <c r="AB394" s="34">
        <f>IFERROR(VLOOKUP(B394,'[1]1-BASE'!D$1:DA$65536,33,0),"")</f>
        <v>0</v>
      </c>
      <c r="AC394" s="34">
        <f>IFERROR(VLOOKUP(B394,'[1]1-BASE'!D$1:DA$65536,34,0),"")</f>
        <v>0</v>
      </c>
      <c r="AD394" s="34">
        <f>IFERROR(VLOOKUP(B394,'[1]1-BASE'!D$1:DA$65536,35,0),"")</f>
        <v>0</v>
      </c>
      <c r="AE394" s="34">
        <f>IFERROR(VLOOKUP(B394,'[1]1-BASE'!D$1:DA$65536,36,0),"")</f>
        <v>0</v>
      </c>
      <c r="AF394" s="34">
        <f>IFERROR(VLOOKUP(B394,'[1]1-BASE'!D$1:DA$65536,37,0),"")</f>
        <v>0</v>
      </c>
      <c r="AG394" s="34">
        <f>IFERROR(VLOOKUP(B394,'[1]1-BASE'!D$1:DA$65536,38,0),"")</f>
        <v>0</v>
      </c>
      <c r="AH394" s="34">
        <f>IFERROR(VLOOKUP(B394,'[1]1-BASE'!D$1:DA$65536,39,0),"")</f>
        <v>0</v>
      </c>
      <c r="AI394" s="34">
        <f>IFERROR(VLOOKUP(B394,'[1]1-BASE'!D$1:DA$65536,40,0),"")</f>
        <v>0</v>
      </c>
      <c r="AJ394" s="34">
        <f>IFERROR(VLOOKUP(B394,'[1]1-BASE'!D$1:DA$65536,41,0),"")</f>
        <v>0</v>
      </c>
      <c r="AK394" s="34">
        <f>IFERROR(VLOOKUP(B394,'[1]1-BASE'!D$1:DA$65536,42,0),"")</f>
        <v>0</v>
      </c>
      <c r="AL394" s="34">
        <f>IFERROR(VLOOKUP(B394,'[1]1-BASE'!D$1:DA$65536,43,0),"")</f>
        <v>0</v>
      </c>
      <c r="AM394" s="34">
        <f>IFERROR(VLOOKUP(B394,'[1]1-BASE'!D$1:DA$65536,44,0),"")</f>
        <v>0</v>
      </c>
      <c r="AN394" s="34">
        <f>IFERROR(VLOOKUP(B394,'[1]1-BASE'!D$1:DA$65536,45,0),"")</f>
        <v>0</v>
      </c>
      <c r="AO394" s="34">
        <f>IFERROR(VLOOKUP(B394,'[1]1-BASE'!D$1:DA$65536,46,0),"")</f>
        <v>0</v>
      </c>
      <c r="AP394" s="34">
        <f>IFERROR(VLOOKUP(B394,'[1]1-BASE'!D$1:DA$65536,47,0),"")</f>
        <v>0</v>
      </c>
      <c r="AQ394" s="34">
        <f>IFERROR(VLOOKUP(B394,'[1]1-BASE'!D$1:DA$65536,48,0),"")</f>
        <v>0</v>
      </c>
      <c r="AR394" s="34">
        <f>IFERROR(VLOOKUP(B394,'[1]1-BASE'!D$1:DA$65536,49,0),"")</f>
        <v>0</v>
      </c>
      <c r="AS394" s="34">
        <f>IFERROR(VLOOKUP(B394,'[1]1-BASE'!D$1:DA$65536,50,0),"")</f>
        <v>0</v>
      </c>
      <c r="AT394" s="34">
        <f>IFERROR(VLOOKUP(B394,'[1]1-BASE'!D$1:DA$65536,51,0),"")</f>
        <v>0</v>
      </c>
      <c r="AU394" s="34">
        <f>IFERROR(VLOOKUP(B394,'[1]1-BASE'!D$1:DA$65536,52,0),"")</f>
        <v>0</v>
      </c>
      <c r="AV394" s="34">
        <f>IFERROR(VLOOKUP(B394,'[1]1-BASE'!D$1:DA$65536,53,0),"")</f>
        <v>0</v>
      </c>
      <c r="AW394" s="34">
        <f>IFERROR(VLOOKUP(B394,'[1]1-BASE'!D$1:DA$65536,54,0),"")</f>
        <v>0</v>
      </c>
      <c r="AX394" s="34">
        <f>IFERROR(VLOOKUP(B394,'[1]1-BASE'!D$1:DA$65536,55,0),"")</f>
        <v>0</v>
      </c>
      <c r="AY394" s="34">
        <f>IFERROR(VLOOKUP(B394,'[1]1-BASE'!D$1:DA$65536,87,0),"")</f>
        <v>0</v>
      </c>
      <c r="AZ394" s="34">
        <f>IFERROR(VLOOKUP(B394,'[1]1-BASE'!D$1:DA$65536,86,0),"")</f>
        <v>0</v>
      </c>
      <c r="BA394" s="34">
        <f>IFERROR(VLOOKUP(B394,'[1]1-BASE'!D$1:DA$65536,76,0),"")</f>
        <v>0</v>
      </c>
      <c r="BB394" s="34">
        <f>IFERROR(VLOOKUP(B394,'[1]1-BASE'!D$1:DA$65536,77,0),"")</f>
        <v>0</v>
      </c>
      <c r="BC394" s="34">
        <f>IFERROR(VLOOKUP(B394,'[1]1-BASE'!D$1:DA$65536,78,0),"")</f>
        <v>0</v>
      </c>
      <c r="BD394" s="34">
        <f>IFERROR(VLOOKUP(B394,'[1]1-BASE'!D$1:DA$65536,79,0),"")</f>
        <v>0</v>
      </c>
      <c r="BE394" s="34">
        <f>IFERROR(VLOOKUP(B394,'[1]1-BASE'!D$1:DA$65536,80,0),"")</f>
        <v>0</v>
      </c>
      <c r="BF394" s="34">
        <f>IFERROR(VLOOKUP(B394,'[1]1-BASE'!D$1:DA$65536,83,0),"")</f>
        <v>0</v>
      </c>
      <c r="BG394" s="34">
        <f>IFERROR(VLOOKUP(B394,'[1]1-BASE'!D$1:DA$65536,84,0),"")</f>
        <v>0</v>
      </c>
      <c r="BH394" s="34">
        <f>IFERROR(VLOOKUP(B394,'[1]1-BASE'!D$1:DA$65536,81,0),"")</f>
        <v>0</v>
      </c>
      <c r="BI394" s="34">
        <f>IFERROR(VLOOKUP(B394,'[1]1-BASE'!D$1:DA$65536,85,0),"")</f>
        <v>0</v>
      </c>
      <c r="BJ394" s="34">
        <f>IFERROR(VLOOKUP(B394,'[1]1-BASE'!D$1:DA$65536,56,0),"")</f>
        <v>0</v>
      </c>
      <c r="BK394" s="34">
        <f>IFERROR(VLOOKUP(B394,'[1]1-BASE'!D$1:DA$65536,58,0),"")</f>
        <v>0</v>
      </c>
      <c r="BL394" s="34">
        <f>IFERROR(VLOOKUP(B394,'[1]1-BASE'!D$1:DA$65536,59,0),"")</f>
        <v>0</v>
      </c>
      <c r="BM394" s="34">
        <f>IFERROR(VLOOKUP(B394,'[1]1-BASE'!D$1:DA$65536,61,0),"")</f>
        <v>0</v>
      </c>
      <c r="BN394" s="34">
        <f>IFERROR(VLOOKUP(B394,'[1]1-BASE'!D$1:DA$65536,63,0),"")</f>
        <v>0</v>
      </c>
      <c r="BO394" s="34">
        <f>IFERROR(VLOOKUP(B394,'[1]1-BASE'!D$1:DA$65536,65,0),"")</f>
        <v>0</v>
      </c>
      <c r="BP394" s="34">
        <f>IFERROR(VLOOKUP(B394,'[1]1-BASE'!D$1:DA$65536,57,0),"")</f>
        <v>0</v>
      </c>
      <c r="BQ394" s="34">
        <f>IFERROR(VLOOKUP(B394,'[1]1-BASE'!D$1:DA$65536,60,0),"")</f>
        <v>0</v>
      </c>
      <c r="BR394" s="34">
        <f>IFERROR(VLOOKUP(B394,'[1]1-BASE'!D$1:DA$65536,62,0),"")</f>
        <v>0</v>
      </c>
      <c r="BS394" s="34">
        <f>IFERROR(VLOOKUP(B394,'[1]1-BASE'!D$1:DA$65536,64,0),"")</f>
        <v>0</v>
      </c>
      <c r="BT394" s="34">
        <f>IFERROR(VLOOKUP(B394,'[1]1-BASE'!D$1:DA$65536,66,0),"")</f>
        <v>0</v>
      </c>
      <c r="BU394" s="34">
        <f>IFERROR(VLOOKUP(B394,'[1]1-BASE'!D$1:DA$65536,67,0),"")</f>
        <v>0</v>
      </c>
      <c r="BV394" s="34">
        <f>IFERROR(VLOOKUP(B394,'[1]1-BASE'!D$1:DA$65536,68,0),"")</f>
        <v>0</v>
      </c>
      <c r="BW394" s="34">
        <f>IFERROR(VLOOKUP(B394,'[1]1-BASE'!D$1:DA$65536,69,0),"")</f>
        <v>4</v>
      </c>
      <c r="BX394" s="34">
        <f>IFERROR(VLOOKUP(B394,'[1]1-BASE'!D$1:DA$65536,70,0),"")</f>
        <v>20</v>
      </c>
      <c r="BY394" s="34">
        <f>IFERROR(VLOOKUP(B394,'[1]1-BASE'!D$1:DA$65536,71,0),"")</f>
        <v>20</v>
      </c>
      <c r="BZ394" s="34">
        <f>IFERROR(VLOOKUP(B394,'[1]1-BASE'!D$1:DA$65536,72,0),"")</f>
        <v>7</v>
      </c>
      <c r="CA394" s="34">
        <f>IFERROR(VLOOKUP(B394,'[1]1-BASE'!D$1:DA$65536,73,0),"")</f>
        <v>12</v>
      </c>
      <c r="CB394" s="34">
        <f>IFERROR(VLOOKUP(B394,'[1]1-BASE'!D$1:DA$65536,74,0),"")</f>
        <v>2</v>
      </c>
      <c r="CC394" s="34">
        <f>IFERROR(VLOOKUP(B394,'[1]1-BASE'!D$1:DA$65536,75,0),"")</f>
        <v>0</v>
      </c>
      <c r="CD394" s="34">
        <f>IFERROR(VLOOKUP(B394,'[1]1-BASE'!D$1:DA$65536,82,0),"")</f>
        <v>0</v>
      </c>
    </row>
    <row r="395" spans="1:82" s="35" customFormat="1" ht="75" customHeight="1">
      <c r="A395" s="27"/>
      <c r="B395" s="28" t="s">
        <v>498</v>
      </c>
      <c r="C395" s="29" t="str">
        <f>IFERROR(VLOOKUP(B395,'[1]1-BASE'!D$1:CB$65536,2,0),"")</f>
        <v>304TDW0</v>
      </c>
      <c r="D395" s="29" t="str">
        <f>IFERROR(VLOOKUP(B395,'[1]1-BASE'!D$1:CB$65536,3,0),"")</f>
        <v>ISLEM</v>
      </c>
      <c r="E395" s="29" t="str">
        <f>IFERROR(VLOOKUP(B395,'[1]1-BASE'!D$1:CB$65536,4,0),"")</f>
        <v>930</v>
      </c>
      <c r="F395" s="29" t="str">
        <f>IFERROR(VLOOKUP(B395,'[1]1-BASE'!D$1:CB$65536,5,0),"")</f>
        <v>BLACK FANCY</v>
      </c>
      <c r="G395" s="27" t="str">
        <f>IFERROR(VLOOKUP(B395,'[1]1-BASE'!D$1:CB$65536,15,0),"")</f>
        <v>HIVER 2019</v>
      </c>
      <c r="H395" s="27" t="str">
        <f>IFERROR(VLOOKUP(B395,'[1]1-BASE'!D$1:CB$65536,17,0),"")</f>
        <v>MAN</v>
      </c>
      <c r="I395" s="30">
        <f>IFERROR(VLOOKUP(B395,'[1]1-BASE'!D$1:CB$65536,7,0),"")</f>
        <v>42</v>
      </c>
      <c r="J395" s="31">
        <f t="shared" si="12"/>
        <v>21</v>
      </c>
      <c r="K395" s="30">
        <f>IFERROR(VLOOKUP(B395,'[1]1-BASE'!D$1:CB$65536,8,0),"")</f>
        <v>0</v>
      </c>
      <c r="L395" s="31">
        <f t="shared" si="13"/>
        <v>0</v>
      </c>
      <c r="M395" s="29" t="str">
        <f>IFERROR(VLOOKUP(B395,'[1]1-BASE'!D$1:CB$65536,18,0),"")</f>
        <v>(vide)</v>
      </c>
      <c r="N395" s="32" t="str">
        <f>IFERROR(VLOOKUP(B395,'[1]1-BASE'!D$1:CB$65536,19,0),"")</f>
        <v>PCS</v>
      </c>
      <c r="O395" s="32">
        <f>IFERROR(VLOOKUP(B395,'[1]1-BASE'!D$1:CB$65536,20,0),"")</f>
        <v>43</v>
      </c>
      <c r="P395" s="33">
        <f>IFERROR(VLOOKUP(B395,'[1]1-BASE'!D$1:CB$65536,21,0),"")</f>
        <v>43</v>
      </c>
      <c r="Q395" s="34">
        <f>IFERROR(VLOOKUP(B395,'[1]1-BASE'!D$1:DA$65536,22,0),"")</f>
        <v>0</v>
      </c>
      <c r="R395" s="34">
        <f>IFERROR(VLOOKUP(B395,'[1]1-BASE'!D$1:DA$65536,23,0),"")</f>
        <v>0</v>
      </c>
      <c r="S395" s="34">
        <f>IFERROR(VLOOKUP(B395,'[1]1-BASE'!D$1:DA$65536,24,0),"")</f>
        <v>0</v>
      </c>
      <c r="T395" s="34">
        <f>IFERROR(VLOOKUP(B395,'[1]1-BASE'!D$1:DA$65536,25,0),"")</f>
        <v>0</v>
      </c>
      <c r="U395" s="34">
        <f>IFERROR(VLOOKUP(B395,'[1]1-BASE'!D$1:DA$65536,26,0),"")</f>
        <v>0</v>
      </c>
      <c r="V395" s="34">
        <f>IFERROR(VLOOKUP(B395,'[1]1-BASE'!D$1:DA$65536,27,0),"")</f>
        <v>0</v>
      </c>
      <c r="W395" s="34">
        <f>IFERROR(VLOOKUP(B395,'[1]1-BASE'!D$1:DA$65536,28,0),"")</f>
        <v>0</v>
      </c>
      <c r="X395" s="34">
        <f>IFERROR(VLOOKUP(B395,'[1]1-BASE'!D$1:DA$65536,29,0),"")</f>
        <v>0</v>
      </c>
      <c r="Y395" s="34">
        <f>IFERROR(VLOOKUP(B395,'[1]1-BASE'!D$1:DA$65536,30,0),"")</f>
        <v>0</v>
      </c>
      <c r="Z395" s="34">
        <f>IFERROR(VLOOKUP(B395,'[1]1-BASE'!D$1:DA$65536,31,0),"")</f>
        <v>0</v>
      </c>
      <c r="AA395" s="34">
        <f>IFERROR(VLOOKUP(B395,'[1]1-BASE'!D$1:DA$65536,32,0),"")</f>
        <v>0</v>
      </c>
      <c r="AB395" s="34">
        <f>IFERROR(VLOOKUP(B395,'[1]1-BASE'!D$1:DA$65536,33,0),"")</f>
        <v>0</v>
      </c>
      <c r="AC395" s="34">
        <f>IFERROR(VLOOKUP(B395,'[1]1-BASE'!D$1:DA$65536,34,0),"")</f>
        <v>0</v>
      </c>
      <c r="AD395" s="34">
        <f>IFERROR(VLOOKUP(B395,'[1]1-BASE'!D$1:DA$65536,35,0),"")</f>
        <v>0</v>
      </c>
      <c r="AE395" s="34">
        <f>IFERROR(VLOOKUP(B395,'[1]1-BASE'!D$1:DA$65536,36,0),"")</f>
        <v>0</v>
      </c>
      <c r="AF395" s="34">
        <f>IFERROR(VLOOKUP(B395,'[1]1-BASE'!D$1:DA$65536,37,0),"")</f>
        <v>0</v>
      </c>
      <c r="AG395" s="34">
        <f>IFERROR(VLOOKUP(B395,'[1]1-BASE'!D$1:DA$65536,38,0),"")</f>
        <v>0</v>
      </c>
      <c r="AH395" s="34">
        <f>IFERROR(VLOOKUP(B395,'[1]1-BASE'!D$1:DA$65536,39,0),"")</f>
        <v>0</v>
      </c>
      <c r="AI395" s="34">
        <f>IFERROR(VLOOKUP(B395,'[1]1-BASE'!D$1:DA$65536,40,0),"")</f>
        <v>0</v>
      </c>
      <c r="AJ395" s="34">
        <f>IFERROR(VLOOKUP(B395,'[1]1-BASE'!D$1:DA$65536,41,0),"")</f>
        <v>0</v>
      </c>
      <c r="AK395" s="34">
        <f>IFERROR(VLOOKUP(B395,'[1]1-BASE'!D$1:DA$65536,42,0),"")</f>
        <v>0</v>
      </c>
      <c r="AL395" s="34">
        <f>IFERROR(VLOOKUP(B395,'[1]1-BASE'!D$1:DA$65536,43,0),"")</f>
        <v>0</v>
      </c>
      <c r="AM395" s="34">
        <f>IFERROR(VLOOKUP(B395,'[1]1-BASE'!D$1:DA$65536,44,0),"")</f>
        <v>0</v>
      </c>
      <c r="AN395" s="34">
        <f>IFERROR(VLOOKUP(B395,'[1]1-BASE'!D$1:DA$65536,45,0),"")</f>
        <v>0</v>
      </c>
      <c r="AO395" s="34">
        <f>IFERROR(VLOOKUP(B395,'[1]1-BASE'!D$1:DA$65536,46,0),"")</f>
        <v>0</v>
      </c>
      <c r="AP395" s="34">
        <f>IFERROR(VLOOKUP(B395,'[1]1-BASE'!D$1:DA$65536,47,0),"")</f>
        <v>0</v>
      </c>
      <c r="AQ395" s="34">
        <f>IFERROR(VLOOKUP(B395,'[1]1-BASE'!D$1:DA$65536,48,0),"")</f>
        <v>0</v>
      </c>
      <c r="AR395" s="34">
        <f>IFERROR(VLOOKUP(B395,'[1]1-BASE'!D$1:DA$65536,49,0),"")</f>
        <v>0</v>
      </c>
      <c r="AS395" s="34">
        <f>IFERROR(VLOOKUP(B395,'[1]1-BASE'!D$1:DA$65536,50,0),"")</f>
        <v>0</v>
      </c>
      <c r="AT395" s="34">
        <f>IFERROR(VLOOKUP(B395,'[1]1-BASE'!D$1:DA$65536,51,0),"")</f>
        <v>0</v>
      </c>
      <c r="AU395" s="34">
        <f>IFERROR(VLOOKUP(B395,'[1]1-BASE'!D$1:DA$65536,52,0),"")</f>
        <v>0</v>
      </c>
      <c r="AV395" s="34">
        <f>IFERROR(VLOOKUP(B395,'[1]1-BASE'!D$1:DA$65536,53,0),"")</f>
        <v>0</v>
      </c>
      <c r="AW395" s="34">
        <f>IFERROR(VLOOKUP(B395,'[1]1-BASE'!D$1:DA$65536,54,0),"")</f>
        <v>0</v>
      </c>
      <c r="AX395" s="34">
        <f>IFERROR(VLOOKUP(B395,'[1]1-BASE'!D$1:DA$65536,55,0),"")</f>
        <v>0</v>
      </c>
      <c r="AY395" s="34">
        <f>IFERROR(VLOOKUP(B395,'[1]1-BASE'!D$1:DA$65536,87,0),"")</f>
        <v>0</v>
      </c>
      <c r="AZ395" s="34">
        <f>IFERROR(VLOOKUP(B395,'[1]1-BASE'!D$1:DA$65536,86,0),"")</f>
        <v>0</v>
      </c>
      <c r="BA395" s="34">
        <f>IFERROR(VLOOKUP(B395,'[1]1-BASE'!D$1:DA$65536,76,0),"")</f>
        <v>0</v>
      </c>
      <c r="BB395" s="34">
        <f>IFERROR(VLOOKUP(B395,'[1]1-BASE'!D$1:DA$65536,77,0),"")</f>
        <v>0</v>
      </c>
      <c r="BC395" s="34">
        <f>IFERROR(VLOOKUP(B395,'[1]1-BASE'!D$1:DA$65536,78,0),"")</f>
        <v>0</v>
      </c>
      <c r="BD395" s="34">
        <f>IFERROR(VLOOKUP(B395,'[1]1-BASE'!D$1:DA$65536,79,0),"")</f>
        <v>0</v>
      </c>
      <c r="BE395" s="34">
        <f>IFERROR(VLOOKUP(B395,'[1]1-BASE'!D$1:DA$65536,80,0),"")</f>
        <v>0</v>
      </c>
      <c r="BF395" s="34">
        <f>IFERROR(VLOOKUP(B395,'[1]1-BASE'!D$1:DA$65536,83,0),"")</f>
        <v>0</v>
      </c>
      <c r="BG395" s="34">
        <f>IFERROR(VLOOKUP(B395,'[1]1-BASE'!D$1:DA$65536,84,0),"")</f>
        <v>0</v>
      </c>
      <c r="BH395" s="34">
        <f>IFERROR(VLOOKUP(B395,'[1]1-BASE'!D$1:DA$65536,81,0),"")</f>
        <v>0</v>
      </c>
      <c r="BI395" s="34">
        <f>IFERROR(VLOOKUP(B395,'[1]1-BASE'!D$1:DA$65536,85,0),"")</f>
        <v>0</v>
      </c>
      <c r="BJ395" s="34">
        <f>IFERROR(VLOOKUP(B395,'[1]1-BASE'!D$1:DA$65536,56,0),"")</f>
        <v>0</v>
      </c>
      <c r="BK395" s="34">
        <f>IFERROR(VLOOKUP(B395,'[1]1-BASE'!D$1:DA$65536,58,0),"")</f>
        <v>0</v>
      </c>
      <c r="BL395" s="34">
        <f>IFERROR(VLOOKUP(B395,'[1]1-BASE'!D$1:DA$65536,59,0),"")</f>
        <v>0</v>
      </c>
      <c r="BM395" s="34">
        <f>IFERROR(VLOOKUP(B395,'[1]1-BASE'!D$1:DA$65536,61,0),"")</f>
        <v>0</v>
      </c>
      <c r="BN395" s="34">
        <f>IFERROR(VLOOKUP(B395,'[1]1-BASE'!D$1:DA$65536,63,0),"")</f>
        <v>0</v>
      </c>
      <c r="BO395" s="34">
        <f>IFERROR(VLOOKUP(B395,'[1]1-BASE'!D$1:DA$65536,65,0),"")</f>
        <v>0</v>
      </c>
      <c r="BP395" s="34">
        <f>IFERROR(VLOOKUP(B395,'[1]1-BASE'!D$1:DA$65536,57,0),"")</f>
        <v>0</v>
      </c>
      <c r="BQ395" s="34">
        <f>IFERROR(VLOOKUP(B395,'[1]1-BASE'!D$1:DA$65536,60,0),"")</f>
        <v>0</v>
      </c>
      <c r="BR395" s="34">
        <f>IFERROR(VLOOKUP(B395,'[1]1-BASE'!D$1:DA$65536,62,0),"")</f>
        <v>0</v>
      </c>
      <c r="BS395" s="34">
        <f>IFERROR(VLOOKUP(B395,'[1]1-BASE'!D$1:DA$65536,64,0),"")</f>
        <v>0</v>
      </c>
      <c r="BT395" s="34">
        <f>IFERROR(VLOOKUP(B395,'[1]1-BASE'!D$1:DA$65536,66,0),"")</f>
        <v>0</v>
      </c>
      <c r="BU395" s="34">
        <f>IFERROR(VLOOKUP(B395,'[1]1-BASE'!D$1:DA$65536,67,0),"")</f>
        <v>0</v>
      </c>
      <c r="BV395" s="34">
        <f>IFERROR(VLOOKUP(B395,'[1]1-BASE'!D$1:DA$65536,68,0),"")</f>
        <v>0</v>
      </c>
      <c r="BW395" s="34">
        <f>IFERROR(VLOOKUP(B395,'[1]1-BASE'!D$1:DA$65536,69,0),"")</f>
        <v>9</v>
      </c>
      <c r="BX395" s="34">
        <f>IFERROR(VLOOKUP(B395,'[1]1-BASE'!D$1:DA$65536,70,0),"")</f>
        <v>13</v>
      </c>
      <c r="BY395" s="34">
        <f>IFERROR(VLOOKUP(B395,'[1]1-BASE'!D$1:DA$65536,71,0),"")</f>
        <v>7</v>
      </c>
      <c r="BZ395" s="34">
        <f>IFERROR(VLOOKUP(B395,'[1]1-BASE'!D$1:DA$65536,72,0),"")</f>
        <v>3</v>
      </c>
      <c r="CA395" s="34">
        <f>IFERROR(VLOOKUP(B395,'[1]1-BASE'!D$1:DA$65536,73,0),"")</f>
        <v>9</v>
      </c>
      <c r="CB395" s="34">
        <f>IFERROR(VLOOKUP(B395,'[1]1-BASE'!D$1:DA$65536,74,0),"")</f>
        <v>2</v>
      </c>
      <c r="CC395" s="34">
        <f>IFERROR(VLOOKUP(B395,'[1]1-BASE'!D$1:DA$65536,75,0),"")</f>
        <v>0</v>
      </c>
      <c r="CD395" s="34">
        <f>IFERROR(VLOOKUP(B395,'[1]1-BASE'!D$1:DA$65536,82,0),"")</f>
        <v>0</v>
      </c>
    </row>
    <row r="396" spans="1:82" s="35" customFormat="1" ht="75" customHeight="1">
      <c r="A396" s="27"/>
      <c r="B396" s="28" t="s">
        <v>499</v>
      </c>
      <c r="C396" s="29" t="str">
        <f>IFERROR(VLOOKUP(B396,'[1]1-BASE'!D$1:CB$65536,2,0),"")</f>
        <v>304TDY0</v>
      </c>
      <c r="D396" s="29" t="str">
        <f>IFERROR(VLOOKUP(B396,'[1]1-BASE'!D$1:CB$65536,3,0),"")</f>
        <v>ISAI</v>
      </c>
      <c r="E396" s="29" t="str">
        <f>IFERROR(VLOOKUP(B396,'[1]1-BASE'!D$1:CB$65536,4,0),"")</f>
        <v>926</v>
      </c>
      <c r="F396" s="29" t="str">
        <f>IFERROR(VLOOKUP(B396,'[1]1-BASE'!D$1:CB$65536,5,0),"")</f>
        <v>GREY WARM/BLACK/WHITE</v>
      </c>
      <c r="G396" s="27" t="str">
        <f>IFERROR(VLOOKUP(B396,'[1]1-BASE'!D$1:CB$65536,15,0),"")</f>
        <v>HIVER 2019</v>
      </c>
      <c r="H396" s="27" t="str">
        <f>IFERROR(VLOOKUP(B396,'[1]1-BASE'!D$1:CB$65536,17,0),"")</f>
        <v>MAN</v>
      </c>
      <c r="I396" s="30">
        <f>IFERROR(VLOOKUP(B396,'[1]1-BASE'!D$1:CB$65536,7,0),"")</f>
        <v>60</v>
      </c>
      <c r="J396" s="31">
        <f t="shared" si="12"/>
        <v>30</v>
      </c>
      <c r="K396" s="30">
        <f>IFERROR(VLOOKUP(B396,'[1]1-BASE'!D$1:CB$65536,8,0),"")</f>
        <v>0</v>
      </c>
      <c r="L396" s="31">
        <f t="shared" si="13"/>
        <v>0</v>
      </c>
      <c r="M396" s="29" t="str">
        <f>IFERROR(VLOOKUP(B396,'[1]1-BASE'!D$1:CB$65536,18,0),"")</f>
        <v>(vide)</v>
      </c>
      <c r="N396" s="32" t="str">
        <f>IFERROR(VLOOKUP(B396,'[1]1-BASE'!D$1:CB$65536,19,0),"")</f>
        <v>PCS</v>
      </c>
      <c r="O396" s="32">
        <f>IFERROR(VLOOKUP(B396,'[1]1-BASE'!D$1:CB$65536,20,0),"")</f>
        <v>11</v>
      </c>
      <c r="P396" s="33">
        <f>IFERROR(VLOOKUP(B396,'[1]1-BASE'!D$1:CB$65536,21,0),"")</f>
        <v>11</v>
      </c>
      <c r="Q396" s="34">
        <f>IFERROR(VLOOKUP(B396,'[1]1-BASE'!D$1:DA$65536,22,0),"")</f>
        <v>0</v>
      </c>
      <c r="R396" s="34">
        <f>IFERROR(VLOOKUP(B396,'[1]1-BASE'!D$1:DA$65536,23,0),"")</f>
        <v>0</v>
      </c>
      <c r="S396" s="34">
        <f>IFERROR(VLOOKUP(B396,'[1]1-BASE'!D$1:DA$65536,24,0),"")</f>
        <v>0</v>
      </c>
      <c r="T396" s="34">
        <f>IFERROR(VLOOKUP(B396,'[1]1-BASE'!D$1:DA$65536,25,0),"")</f>
        <v>0</v>
      </c>
      <c r="U396" s="34">
        <f>IFERROR(VLOOKUP(B396,'[1]1-BASE'!D$1:DA$65536,26,0),"")</f>
        <v>0</v>
      </c>
      <c r="V396" s="34">
        <f>IFERROR(VLOOKUP(B396,'[1]1-BASE'!D$1:DA$65536,27,0),"")</f>
        <v>0</v>
      </c>
      <c r="W396" s="34">
        <f>IFERROR(VLOOKUP(B396,'[1]1-BASE'!D$1:DA$65536,28,0),"")</f>
        <v>0</v>
      </c>
      <c r="X396" s="34">
        <f>IFERROR(VLOOKUP(B396,'[1]1-BASE'!D$1:DA$65536,29,0),"")</f>
        <v>0</v>
      </c>
      <c r="Y396" s="34">
        <f>IFERROR(VLOOKUP(B396,'[1]1-BASE'!D$1:DA$65536,30,0),"")</f>
        <v>0</v>
      </c>
      <c r="Z396" s="34">
        <f>IFERROR(VLOOKUP(B396,'[1]1-BASE'!D$1:DA$65536,31,0),"")</f>
        <v>0</v>
      </c>
      <c r="AA396" s="34">
        <f>IFERROR(VLOOKUP(B396,'[1]1-BASE'!D$1:DA$65536,32,0),"")</f>
        <v>0</v>
      </c>
      <c r="AB396" s="34">
        <f>IFERROR(VLOOKUP(B396,'[1]1-BASE'!D$1:DA$65536,33,0),"")</f>
        <v>0</v>
      </c>
      <c r="AC396" s="34">
        <f>IFERROR(VLOOKUP(B396,'[1]1-BASE'!D$1:DA$65536,34,0),"")</f>
        <v>0</v>
      </c>
      <c r="AD396" s="34">
        <f>IFERROR(VLOOKUP(B396,'[1]1-BASE'!D$1:DA$65536,35,0),"")</f>
        <v>0</v>
      </c>
      <c r="AE396" s="34">
        <f>IFERROR(VLOOKUP(B396,'[1]1-BASE'!D$1:DA$65536,36,0),"")</f>
        <v>0</v>
      </c>
      <c r="AF396" s="34">
        <f>IFERROR(VLOOKUP(B396,'[1]1-BASE'!D$1:DA$65536,37,0),"")</f>
        <v>0</v>
      </c>
      <c r="AG396" s="34">
        <f>IFERROR(VLOOKUP(B396,'[1]1-BASE'!D$1:DA$65536,38,0),"")</f>
        <v>0</v>
      </c>
      <c r="AH396" s="34">
        <f>IFERROR(VLOOKUP(B396,'[1]1-BASE'!D$1:DA$65536,39,0),"")</f>
        <v>0</v>
      </c>
      <c r="AI396" s="34">
        <f>IFERROR(VLOOKUP(B396,'[1]1-BASE'!D$1:DA$65536,40,0),"")</f>
        <v>0</v>
      </c>
      <c r="AJ396" s="34">
        <f>IFERROR(VLOOKUP(B396,'[1]1-BASE'!D$1:DA$65536,41,0),"")</f>
        <v>0</v>
      </c>
      <c r="AK396" s="34">
        <f>IFERROR(VLOOKUP(B396,'[1]1-BASE'!D$1:DA$65536,42,0),"")</f>
        <v>0</v>
      </c>
      <c r="AL396" s="34">
        <f>IFERROR(VLOOKUP(B396,'[1]1-BASE'!D$1:DA$65536,43,0),"")</f>
        <v>0</v>
      </c>
      <c r="AM396" s="34">
        <f>IFERROR(VLOOKUP(B396,'[1]1-BASE'!D$1:DA$65536,44,0),"")</f>
        <v>0</v>
      </c>
      <c r="AN396" s="34">
        <f>IFERROR(VLOOKUP(B396,'[1]1-BASE'!D$1:DA$65536,45,0),"")</f>
        <v>0</v>
      </c>
      <c r="AO396" s="34">
        <f>IFERROR(VLOOKUP(B396,'[1]1-BASE'!D$1:DA$65536,46,0),"")</f>
        <v>0</v>
      </c>
      <c r="AP396" s="34">
        <f>IFERROR(VLOOKUP(B396,'[1]1-BASE'!D$1:DA$65536,47,0),"")</f>
        <v>0</v>
      </c>
      <c r="AQ396" s="34">
        <f>IFERROR(VLOOKUP(B396,'[1]1-BASE'!D$1:DA$65536,48,0),"")</f>
        <v>0</v>
      </c>
      <c r="AR396" s="34">
        <f>IFERROR(VLOOKUP(B396,'[1]1-BASE'!D$1:DA$65536,49,0),"")</f>
        <v>0</v>
      </c>
      <c r="AS396" s="34">
        <f>IFERROR(VLOOKUP(B396,'[1]1-BASE'!D$1:DA$65536,50,0),"")</f>
        <v>0</v>
      </c>
      <c r="AT396" s="34">
        <f>IFERROR(VLOOKUP(B396,'[1]1-BASE'!D$1:DA$65536,51,0),"")</f>
        <v>0</v>
      </c>
      <c r="AU396" s="34">
        <f>IFERROR(VLOOKUP(B396,'[1]1-BASE'!D$1:DA$65536,52,0),"")</f>
        <v>0</v>
      </c>
      <c r="AV396" s="34">
        <f>IFERROR(VLOOKUP(B396,'[1]1-BASE'!D$1:DA$65536,53,0),"")</f>
        <v>0</v>
      </c>
      <c r="AW396" s="34">
        <f>IFERROR(VLOOKUP(B396,'[1]1-BASE'!D$1:DA$65536,54,0),"")</f>
        <v>0</v>
      </c>
      <c r="AX396" s="34">
        <f>IFERROR(VLOOKUP(B396,'[1]1-BASE'!D$1:DA$65536,55,0),"")</f>
        <v>0</v>
      </c>
      <c r="AY396" s="34">
        <f>IFERROR(VLOOKUP(B396,'[1]1-BASE'!D$1:DA$65536,87,0),"")</f>
        <v>0</v>
      </c>
      <c r="AZ396" s="34">
        <f>IFERROR(VLOOKUP(B396,'[1]1-BASE'!D$1:DA$65536,86,0),"")</f>
        <v>0</v>
      </c>
      <c r="BA396" s="34">
        <f>IFERROR(VLOOKUP(B396,'[1]1-BASE'!D$1:DA$65536,76,0),"")</f>
        <v>0</v>
      </c>
      <c r="BB396" s="34">
        <f>IFERROR(VLOOKUP(B396,'[1]1-BASE'!D$1:DA$65536,77,0),"")</f>
        <v>0</v>
      </c>
      <c r="BC396" s="34">
        <f>IFERROR(VLOOKUP(B396,'[1]1-BASE'!D$1:DA$65536,78,0),"")</f>
        <v>0</v>
      </c>
      <c r="BD396" s="34">
        <f>IFERROR(VLOOKUP(B396,'[1]1-BASE'!D$1:DA$65536,79,0),"")</f>
        <v>0</v>
      </c>
      <c r="BE396" s="34">
        <f>IFERROR(VLOOKUP(B396,'[1]1-BASE'!D$1:DA$65536,80,0),"")</f>
        <v>0</v>
      </c>
      <c r="BF396" s="34">
        <f>IFERROR(VLOOKUP(B396,'[1]1-BASE'!D$1:DA$65536,83,0),"")</f>
        <v>0</v>
      </c>
      <c r="BG396" s="34">
        <f>IFERROR(VLOOKUP(B396,'[1]1-BASE'!D$1:DA$65536,84,0),"")</f>
        <v>0</v>
      </c>
      <c r="BH396" s="34">
        <f>IFERROR(VLOOKUP(B396,'[1]1-BASE'!D$1:DA$65536,81,0),"")</f>
        <v>0</v>
      </c>
      <c r="BI396" s="34">
        <f>IFERROR(VLOOKUP(B396,'[1]1-BASE'!D$1:DA$65536,85,0),"")</f>
        <v>0</v>
      </c>
      <c r="BJ396" s="34">
        <f>IFERROR(VLOOKUP(B396,'[1]1-BASE'!D$1:DA$65536,56,0),"")</f>
        <v>0</v>
      </c>
      <c r="BK396" s="34">
        <f>IFERROR(VLOOKUP(B396,'[1]1-BASE'!D$1:DA$65536,58,0),"")</f>
        <v>0</v>
      </c>
      <c r="BL396" s="34">
        <f>IFERROR(VLOOKUP(B396,'[1]1-BASE'!D$1:DA$65536,59,0),"")</f>
        <v>0</v>
      </c>
      <c r="BM396" s="34">
        <f>IFERROR(VLOOKUP(B396,'[1]1-BASE'!D$1:DA$65536,61,0),"")</f>
        <v>0</v>
      </c>
      <c r="BN396" s="34">
        <f>IFERROR(VLOOKUP(B396,'[1]1-BASE'!D$1:DA$65536,63,0),"")</f>
        <v>0</v>
      </c>
      <c r="BO396" s="34">
        <f>IFERROR(VLOOKUP(B396,'[1]1-BASE'!D$1:DA$65536,65,0),"")</f>
        <v>0</v>
      </c>
      <c r="BP396" s="34">
        <f>IFERROR(VLOOKUP(B396,'[1]1-BASE'!D$1:DA$65536,57,0),"")</f>
        <v>0</v>
      </c>
      <c r="BQ396" s="34">
        <f>IFERROR(VLOOKUP(B396,'[1]1-BASE'!D$1:DA$65536,60,0),"")</f>
        <v>0</v>
      </c>
      <c r="BR396" s="34">
        <f>IFERROR(VLOOKUP(B396,'[1]1-BASE'!D$1:DA$65536,62,0),"")</f>
        <v>0</v>
      </c>
      <c r="BS396" s="34">
        <f>IFERROR(VLOOKUP(B396,'[1]1-BASE'!D$1:DA$65536,64,0),"")</f>
        <v>0</v>
      </c>
      <c r="BT396" s="34">
        <f>IFERROR(VLOOKUP(B396,'[1]1-BASE'!D$1:DA$65536,66,0),"")</f>
        <v>0</v>
      </c>
      <c r="BU396" s="34">
        <f>IFERROR(VLOOKUP(B396,'[1]1-BASE'!D$1:DA$65536,67,0),"")</f>
        <v>0</v>
      </c>
      <c r="BV396" s="34">
        <f>IFERROR(VLOOKUP(B396,'[1]1-BASE'!D$1:DA$65536,68,0),"")</f>
        <v>0</v>
      </c>
      <c r="BW396" s="34">
        <f>IFERROR(VLOOKUP(B396,'[1]1-BASE'!D$1:DA$65536,69,0),"")</f>
        <v>0</v>
      </c>
      <c r="BX396" s="34">
        <f>IFERROR(VLOOKUP(B396,'[1]1-BASE'!D$1:DA$65536,70,0),"")</f>
        <v>2</v>
      </c>
      <c r="BY396" s="34">
        <f>IFERROR(VLOOKUP(B396,'[1]1-BASE'!D$1:DA$65536,71,0),"")</f>
        <v>4</v>
      </c>
      <c r="BZ396" s="34">
        <f>IFERROR(VLOOKUP(B396,'[1]1-BASE'!D$1:DA$65536,72,0),"")</f>
        <v>3</v>
      </c>
      <c r="CA396" s="34">
        <f>IFERROR(VLOOKUP(B396,'[1]1-BASE'!D$1:DA$65536,73,0),"")</f>
        <v>2</v>
      </c>
      <c r="CB396" s="34">
        <f>IFERROR(VLOOKUP(B396,'[1]1-BASE'!D$1:DA$65536,74,0),"")</f>
        <v>0</v>
      </c>
      <c r="CC396" s="34">
        <f>IFERROR(VLOOKUP(B396,'[1]1-BASE'!D$1:DA$65536,75,0),"")</f>
        <v>0</v>
      </c>
      <c r="CD396" s="34">
        <f>IFERROR(VLOOKUP(B396,'[1]1-BASE'!D$1:DA$65536,82,0),"")</f>
        <v>0</v>
      </c>
    </row>
    <row r="397" spans="1:82" s="35" customFormat="1" ht="75" customHeight="1">
      <c r="A397" s="27"/>
      <c r="B397" s="28" t="s">
        <v>500</v>
      </c>
      <c r="C397" s="29" t="str">
        <f>IFERROR(VLOOKUP(B397,'[1]1-BASE'!D$1:CB$65536,2,0),"")</f>
        <v>304TU10</v>
      </c>
      <c r="D397" s="29" t="str">
        <f>IFERROR(VLOOKUP(B397,'[1]1-BASE'!D$1:CB$65536,3,0),"")</f>
        <v>GARIBALDO</v>
      </c>
      <c r="E397" s="29" t="str">
        <f>IFERROR(VLOOKUP(B397,'[1]1-BASE'!D$1:CB$65536,4,0),"")</f>
        <v>910</v>
      </c>
      <c r="F397" s="29" t="str">
        <f>IFERROR(VLOOKUP(B397,'[1]1-BASE'!D$1:CB$65536,5,0),"")</f>
        <v>GREY MD MEL</v>
      </c>
      <c r="G397" s="27" t="str">
        <f>IFERROR(VLOOKUP(B397,'[1]1-BASE'!D$1:CB$65536,15,0),"")</f>
        <v>HIVER 2019</v>
      </c>
      <c r="H397" s="27" t="str">
        <f>IFERROR(VLOOKUP(B397,'[1]1-BASE'!D$1:CB$65536,17,0),"")</f>
        <v>MAN</v>
      </c>
      <c r="I397" s="30">
        <f>IFERROR(VLOOKUP(B397,'[1]1-BASE'!D$1:CB$65536,7,0),"")</f>
        <v>30</v>
      </c>
      <c r="J397" s="31">
        <f t="shared" si="12"/>
        <v>15</v>
      </c>
      <c r="K397" s="30">
        <f>IFERROR(VLOOKUP(B397,'[1]1-BASE'!D$1:CB$65536,8,0),"")</f>
        <v>0</v>
      </c>
      <c r="L397" s="31">
        <f t="shared" si="13"/>
        <v>0</v>
      </c>
      <c r="M397" s="29" t="str">
        <f>IFERROR(VLOOKUP(B397,'[1]1-BASE'!D$1:CB$65536,18,0),"")</f>
        <v>(vide)</v>
      </c>
      <c r="N397" s="32" t="str">
        <f>IFERROR(VLOOKUP(B397,'[1]1-BASE'!D$1:CB$65536,19,0),"")</f>
        <v>PCS</v>
      </c>
      <c r="O397" s="32">
        <f>IFERROR(VLOOKUP(B397,'[1]1-BASE'!D$1:CB$65536,20,0),"")</f>
        <v>4</v>
      </c>
      <c r="P397" s="33">
        <f>IFERROR(VLOOKUP(B397,'[1]1-BASE'!D$1:CB$65536,21,0),"")</f>
        <v>4</v>
      </c>
      <c r="Q397" s="34">
        <f>IFERROR(VLOOKUP(B397,'[1]1-BASE'!D$1:DA$65536,22,0),"")</f>
        <v>0</v>
      </c>
      <c r="R397" s="34">
        <f>IFERROR(VLOOKUP(B397,'[1]1-BASE'!D$1:DA$65536,23,0),"")</f>
        <v>0</v>
      </c>
      <c r="S397" s="34">
        <f>IFERROR(VLOOKUP(B397,'[1]1-BASE'!D$1:DA$65536,24,0),"")</f>
        <v>0</v>
      </c>
      <c r="T397" s="34">
        <f>IFERROR(VLOOKUP(B397,'[1]1-BASE'!D$1:DA$65536,25,0),"")</f>
        <v>0</v>
      </c>
      <c r="U397" s="34">
        <f>IFERROR(VLOOKUP(B397,'[1]1-BASE'!D$1:DA$65536,26,0),"")</f>
        <v>0</v>
      </c>
      <c r="V397" s="34">
        <f>IFERROR(VLOOKUP(B397,'[1]1-BASE'!D$1:DA$65536,27,0),"")</f>
        <v>0</v>
      </c>
      <c r="W397" s="34">
        <f>IFERROR(VLOOKUP(B397,'[1]1-BASE'!D$1:DA$65536,28,0),"")</f>
        <v>0</v>
      </c>
      <c r="X397" s="34">
        <f>IFERROR(VLOOKUP(B397,'[1]1-BASE'!D$1:DA$65536,29,0),"")</f>
        <v>0</v>
      </c>
      <c r="Y397" s="34">
        <f>IFERROR(VLOOKUP(B397,'[1]1-BASE'!D$1:DA$65536,30,0),"")</f>
        <v>0</v>
      </c>
      <c r="Z397" s="34">
        <f>IFERROR(VLOOKUP(B397,'[1]1-BASE'!D$1:DA$65536,31,0),"")</f>
        <v>0</v>
      </c>
      <c r="AA397" s="34">
        <f>IFERROR(VLOOKUP(B397,'[1]1-BASE'!D$1:DA$65536,32,0),"")</f>
        <v>0</v>
      </c>
      <c r="AB397" s="34">
        <f>IFERROR(VLOOKUP(B397,'[1]1-BASE'!D$1:DA$65536,33,0),"")</f>
        <v>0</v>
      </c>
      <c r="AC397" s="34">
        <f>IFERROR(VLOOKUP(B397,'[1]1-BASE'!D$1:DA$65536,34,0),"")</f>
        <v>0</v>
      </c>
      <c r="AD397" s="34">
        <f>IFERROR(VLOOKUP(B397,'[1]1-BASE'!D$1:DA$65536,35,0),"")</f>
        <v>0</v>
      </c>
      <c r="AE397" s="34">
        <f>IFERROR(VLOOKUP(B397,'[1]1-BASE'!D$1:DA$65536,36,0),"")</f>
        <v>0</v>
      </c>
      <c r="AF397" s="34">
        <f>IFERROR(VLOOKUP(B397,'[1]1-BASE'!D$1:DA$65536,37,0),"")</f>
        <v>0</v>
      </c>
      <c r="AG397" s="34">
        <f>IFERROR(VLOOKUP(B397,'[1]1-BASE'!D$1:DA$65536,38,0),"")</f>
        <v>0</v>
      </c>
      <c r="AH397" s="34">
        <f>IFERROR(VLOOKUP(B397,'[1]1-BASE'!D$1:DA$65536,39,0),"")</f>
        <v>0</v>
      </c>
      <c r="AI397" s="34">
        <f>IFERROR(VLOOKUP(B397,'[1]1-BASE'!D$1:DA$65536,40,0),"")</f>
        <v>0</v>
      </c>
      <c r="AJ397" s="34">
        <f>IFERROR(VLOOKUP(B397,'[1]1-BASE'!D$1:DA$65536,41,0),"")</f>
        <v>0</v>
      </c>
      <c r="AK397" s="34">
        <f>IFERROR(VLOOKUP(B397,'[1]1-BASE'!D$1:DA$65536,42,0),"")</f>
        <v>0</v>
      </c>
      <c r="AL397" s="34">
        <f>IFERROR(VLOOKUP(B397,'[1]1-BASE'!D$1:DA$65536,43,0),"")</f>
        <v>0</v>
      </c>
      <c r="AM397" s="34">
        <f>IFERROR(VLOOKUP(B397,'[1]1-BASE'!D$1:DA$65536,44,0),"")</f>
        <v>0</v>
      </c>
      <c r="AN397" s="34">
        <f>IFERROR(VLOOKUP(B397,'[1]1-BASE'!D$1:DA$65536,45,0),"")</f>
        <v>0</v>
      </c>
      <c r="AO397" s="34">
        <f>IFERROR(VLOOKUP(B397,'[1]1-BASE'!D$1:DA$65536,46,0),"")</f>
        <v>0</v>
      </c>
      <c r="AP397" s="34">
        <f>IFERROR(VLOOKUP(B397,'[1]1-BASE'!D$1:DA$65536,47,0),"")</f>
        <v>0</v>
      </c>
      <c r="AQ397" s="34">
        <f>IFERROR(VLOOKUP(B397,'[1]1-BASE'!D$1:DA$65536,48,0),"")</f>
        <v>0</v>
      </c>
      <c r="AR397" s="34">
        <f>IFERROR(VLOOKUP(B397,'[1]1-BASE'!D$1:DA$65536,49,0),"")</f>
        <v>0</v>
      </c>
      <c r="AS397" s="34">
        <f>IFERROR(VLOOKUP(B397,'[1]1-BASE'!D$1:DA$65536,50,0),"")</f>
        <v>0</v>
      </c>
      <c r="AT397" s="34">
        <f>IFERROR(VLOOKUP(B397,'[1]1-BASE'!D$1:DA$65536,51,0),"")</f>
        <v>0</v>
      </c>
      <c r="AU397" s="34">
        <f>IFERROR(VLOOKUP(B397,'[1]1-BASE'!D$1:DA$65536,52,0),"")</f>
        <v>0</v>
      </c>
      <c r="AV397" s="34">
        <f>IFERROR(VLOOKUP(B397,'[1]1-BASE'!D$1:DA$65536,53,0),"")</f>
        <v>0</v>
      </c>
      <c r="AW397" s="34">
        <f>IFERROR(VLOOKUP(B397,'[1]1-BASE'!D$1:DA$65536,54,0),"")</f>
        <v>0</v>
      </c>
      <c r="AX397" s="34">
        <f>IFERROR(VLOOKUP(B397,'[1]1-BASE'!D$1:DA$65536,55,0),"")</f>
        <v>0</v>
      </c>
      <c r="AY397" s="34">
        <f>IFERROR(VLOOKUP(B397,'[1]1-BASE'!D$1:DA$65536,87,0),"")</f>
        <v>0</v>
      </c>
      <c r="AZ397" s="34">
        <f>IFERROR(VLOOKUP(B397,'[1]1-BASE'!D$1:DA$65536,86,0),"")</f>
        <v>0</v>
      </c>
      <c r="BA397" s="34">
        <f>IFERROR(VLOOKUP(B397,'[1]1-BASE'!D$1:DA$65536,76,0),"")</f>
        <v>0</v>
      </c>
      <c r="BB397" s="34">
        <f>IFERROR(VLOOKUP(B397,'[1]1-BASE'!D$1:DA$65536,77,0),"")</f>
        <v>0</v>
      </c>
      <c r="BC397" s="34">
        <f>IFERROR(VLOOKUP(B397,'[1]1-BASE'!D$1:DA$65536,78,0),"")</f>
        <v>0</v>
      </c>
      <c r="BD397" s="34">
        <f>IFERROR(VLOOKUP(B397,'[1]1-BASE'!D$1:DA$65536,79,0),"")</f>
        <v>0</v>
      </c>
      <c r="BE397" s="34">
        <f>IFERROR(VLOOKUP(B397,'[1]1-BASE'!D$1:DA$65536,80,0),"")</f>
        <v>0</v>
      </c>
      <c r="BF397" s="34">
        <f>IFERROR(VLOOKUP(B397,'[1]1-BASE'!D$1:DA$65536,83,0),"")</f>
        <v>0</v>
      </c>
      <c r="BG397" s="34">
        <f>IFERROR(VLOOKUP(B397,'[1]1-BASE'!D$1:DA$65536,84,0),"")</f>
        <v>0</v>
      </c>
      <c r="BH397" s="34">
        <f>IFERROR(VLOOKUP(B397,'[1]1-BASE'!D$1:DA$65536,81,0),"")</f>
        <v>0</v>
      </c>
      <c r="BI397" s="34">
        <f>IFERROR(VLOOKUP(B397,'[1]1-BASE'!D$1:DA$65536,85,0),"")</f>
        <v>0</v>
      </c>
      <c r="BJ397" s="34">
        <f>IFERROR(VLOOKUP(B397,'[1]1-BASE'!D$1:DA$65536,56,0),"")</f>
        <v>0</v>
      </c>
      <c r="BK397" s="34">
        <f>IFERROR(VLOOKUP(B397,'[1]1-BASE'!D$1:DA$65536,58,0),"")</f>
        <v>0</v>
      </c>
      <c r="BL397" s="34">
        <f>IFERROR(VLOOKUP(B397,'[1]1-BASE'!D$1:DA$65536,59,0),"")</f>
        <v>0</v>
      </c>
      <c r="BM397" s="34">
        <f>IFERROR(VLOOKUP(B397,'[1]1-BASE'!D$1:DA$65536,61,0),"")</f>
        <v>0</v>
      </c>
      <c r="BN397" s="34">
        <f>IFERROR(VLOOKUP(B397,'[1]1-BASE'!D$1:DA$65536,63,0),"")</f>
        <v>0</v>
      </c>
      <c r="BO397" s="34">
        <f>IFERROR(VLOOKUP(B397,'[1]1-BASE'!D$1:DA$65536,65,0),"")</f>
        <v>0</v>
      </c>
      <c r="BP397" s="34">
        <f>IFERROR(VLOOKUP(B397,'[1]1-BASE'!D$1:DA$65536,57,0),"")</f>
        <v>0</v>
      </c>
      <c r="BQ397" s="34">
        <f>IFERROR(VLOOKUP(B397,'[1]1-BASE'!D$1:DA$65536,60,0),"")</f>
        <v>0</v>
      </c>
      <c r="BR397" s="34">
        <f>IFERROR(VLOOKUP(B397,'[1]1-BASE'!D$1:DA$65536,62,0),"")</f>
        <v>0</v>
      </c>
      <c r="BS397" s="34">
        <f>IFERROR(VLOOKUP(B397,'[1]1-BASE'!D$1:DA$65536,64,0),"")</f>
        <v>0</v>
      </c>
      <c r="BT397" s="34">
        <f>IFERROR(VLOOKUP(B397,'[1]1-BASE'!D$1:DA$65536,66,0),"")</f>
        <v>0</v>
      </c>
      <c r="BU397" s="34">
        <f>IFERROR(VLOOKUP(B397,'[1]1-BASE'!D$1:DA$65536,67,0),"")</f>
        <v>0</v>
      </c>
      <c r="BV397" s="34">
        <f>IFERROR(VLOOKUP(B397,'[1]1-BASE'!D$1:DA$65536,68,0),"")</f>
        <v>0</v>
      </c>
      <c r="BW397" s="34">
        <f>IFERROR(VLOOKUP(B397,'[1]1-BASE'!D$1:DA$65536,69,0),"")</f>
        <v>0</v>
      </c>
      <c r="BX397" s="34">
        <f>IFERROR(VLOOKUP(B397,'[1]1-BASE'!D$1:DA$65536,70,0),"")</f>
        <v>0</v>
      </c>
      <c r="BY397" s="34">
        <f>IFERROR(VLOOKUP(B397,'[1]1-BASE'!D$1:DA$65536,71,0),"")</f>
        <v>0</v>
      </c>
      <c r="BZ397" s="34">
        <f>IFERROR(VLOOKUP(B397,'[1]1-BASE'!D$1:DA$65536,72,0),"")</f>
        <v>1</v>
      </c>
      <c r="CA397" s="34">
        <f>IFERROR(VLOOKUP(B397,'[1]1-BASE'!D$1:DA$65536,73,0),"")</f>
        <v>0</v>
      </c>
      <c r="CB397" s="34">
        <f>IFERROR(VLOOKUP(B397,'[1]1-BASE'!D$1:DA$65536,74,0),"")</f>
        <v>3</v>
      </c>
      <c r="CC397" s="34">
        <f>IFERROR(VLOOKUP(B397,'[1]1-BASE'!D$1:DA$65536,75,0),"")</f>
        <v>0</v>
      </c>
      <c r="CD397" s="34">
        <f>IFERROR(VLOOKUP(B397,'[1]1-BASE'!D$1:DA$65536,82,0),"")</f>
        <v>0</v>
      </c>
    </row>
    <row r="398" spans="1:82" s="35" customFormat="1" ht="75" customHeight="1">
      <c r="A398" s="27"/>
      <c r="B398" s="28" t="s">
        <v>501</v>
      </c>
      <c r="C398" s="29" t="str">
        <f>IFERROR(VLOOKUP(B398,'[1]1-BASE'!D$1:CB$65536,2,0),"")</f>
        <v>304TU10</v>
      </c>
      <c r="D398" s="29" t="str">
        <f>IFERROR(VLOOKUP(B398,'[1]1-BASE'!D$1:CB$65536,3,0),"")</f>
        <v>GARIBALDO</v>
      </c>
      <c r="E398" s="29" t="str">
        <f>IFERROR(VLOOKUP(B398,'[1]1-BASE'!D$1:CB$65536,4,0),"")</f>
        <v>910</v>
      </c>
      <c r="F398" s="29" t="str">
        <f>IFERROR(VLOOKUP(B398,'[1]1-BASE'!D$1:CB$65536,5,0),"")</f>
        <v>GREY MD MEL</v>
      </c>
      <c r="G398" s="27" t="str">
        <f>IFERROR(VLOOKUP(B398,'[1]1-BASE'!D$1:CB$65536,15,0),"")</f>
        <v>HIVER 2019</v>
      </c>
      <c r="H398" s="27" t="str">
        <f>IFERROR(VLOOKUP(B398,'[1]1-BASE'!D$1:CB$65536,17,0),"")</f>
        <v>MAN</v>
      </c>
      <c r="I398" s="30">
        <f>IFERROR(VLOOKUP(B398,'[1]1-BASE'!D$1:CB$65536,7,0),"")</f>
        <v>30</v>
      </c>
      <c r="J398" s="31">
        <f t="shared" si="12"/>
        <v>15</v>
      </c>
      <c r="K398" s="30">
        <f>IFERROR(VLOOKUP(B398,'[1]1-BASE'!D$1:CB$65536,8,0),"")</f>
        <v>0</v>
      </c>
      <c r="L398" s="31">
        <f t="shared" si="13"/>
        <v>0</v>
      </c>
      <c r="M398" s="29" t="str">
        <f>IFERROR(VLOOKUP(B398,'[1]1-BASE'!D$1:CB$65536,18,0),"")</f>
        <v>2XL-1|L-3|M-2|S-1|XL-3</v>
      </c>
      <c r="N398" s="32" t="str">
        <f>IFERROR(VLOOKUP(B398,'[1]1-BASE'!D$1:CB$65536,19,0),"")</f>
        <v>C10HT</v>
      </c>
      <c r="O398" s="32">
        <f>IFERROR(VLOOKUP(B398,'[1]1-BASE'!D$1:CB$65536,20,0),"")</f>
        <v>300</v>
      </c>
      <c r="P398" s="33">
        <f>IFERROR(VLOOKUP(B398,'[1]1-BASE'!D$1:CB$65536,21,0),"")</f>
        <v>30</v>
      </c>
      <c r="Q398" s="34">
        <f>IFERROR(VLOOKUP(B398,'[1]1-BASE'!D$1:DA$65536,22,0),"")</f>
        <v>0</v>
      </c>
      <c r="R398" s="34">
        <f>IFERROR(VLOOKUP(B398,'[1]1-BASE'!D$1:DA$65536,23,0),"")</f>
        <v>0</v>
      </c>
      <c r="S398" s="34">
        <f>IFERROR(VLOOKUP(B398,'[1]1-BASE'!D$1:DA$65536,24,0),"")</f>
        <v>0</v>
      </c>
      <c r="T398" s="34">
        <f>IFERROR(VLOOKUP(B398,'[1]1-BASE'!D$1:DA$65536,25,0),"")</f>
        <v>0</v>
      </c>
      <c r="U398" s="34">
        <f>IFERROR(VLOOKUP(B398,'[1]1-BASE'!D$1:DA$65536,26,0),"")</f>
        <v>0</v>
      </c>
      <c r="V398" s="34">
        <f>IFERROR(VLOOKUP(B398,'[1]1-BASE'!D$1:DA$65536,27,0),"")</f>
        <v>0</v>
      </c>
      <c r="W398" s="34">
        <f>IFERROR(VLOOKUP(B398,'[1]1-BASE'!D$1:DA$65536,28,0),"")</f>
        <v>0</v>
      </c>
      <c r="X398" s="34">
        <f>IFERROR(VLOOKUP(B398,'[1]1-BASE'!D$1:DA$65536,29,0),"")</f>
        <v>0</v>
      </c>
      <c r="Y398" s="34">
        <f>IFERROR(VLOOKUP(B398,'[1]1-BASE'!D$1:DA$65536,30,0),"")</f>
        <v>0</v>
      </c>
      <c r="Z398" s="34">
        <f>IFERROR(VLOOKUP(B398,'[1]1-BASE'!D$1:DA$65536,31,0),"")</f>
        <v>0</v>
      </c>
      <c r="AA398" s="34">
        <f>IFERROR(VLOOKUP(B398,'[1]1-BASE'!D$1:DA$65536,32,0),"")</f>
        <v>0</v>
      </c>
      <c r="AB398" s="34">
        <f>IFERROR(VLOOKUP(B398,'[1]1-BASE'!D$1:DA$65536,33,0),"")</f>
        <v>0</v>
      </c>
      <c r="AC398" s="34">
        <f>IFERROR(VLOOKUP(B398,'[1]1-BASE'!D$1:DA$65536,34,0),"")</f>
        <v>0</v>
      </c>
      <c r="AD398" s="34">
        <f>IFERROR(VLOOKUP(B398,'[1]1-BASE'!D$1:DA$65536,35,0),"")</f>
        <v>0</v>
      </c>
      <c r="AE398" s="34">
        <f>IFERROR(VLOOKUP(B398,'[1]1-BASE'!D$1:DA$65536,36,0),"")</f>
        <v>0</v>
      </c>
      <c r="AF398" s="34">
        <f>IFERROR(VLOOKUP(B398,'[1]1-BASE'!D$1:DA$65536,37,0),"")</f>
        <v>0</v>
      </c>
      <c r="AG398" s="34">
        <f>IFERROR(VLOOKUP(B398,'[1]1-BASE'!D$1:DA$65536,38,0),"")</f>
        <v>0</v>
      </c>
      <c r="AH398" s="34">
        <f>IFERROR(VLOOKUP(B398,'[1]1-BASE'!D$1:DA$65536,39,0),"")</f>
        <v>0</v>
      </c>
      <c r="AI398" s="34">
        <f>IFERROR(VLOOKUP(B398,'[1]1-BASE'!D$1:DA$65536,40,0),"")</f>
        <v>0</v>
      </c>
      <c r="AJ398" s="34">
        <f>IFERROR(VLOOKUP(B398,'[1]1-BASE'!D$1:DA$65536,41,0),"")</f>
        <v>0</v>
      </c>
      <c r="AK398" s="34">
        <f>IFERROR(VLOOKUP(B398,'[1]1-BASE'!D$1:DA$65536,42,0),"")</f>
        <v>0</v>
      </c>
      <c r="AL398" s="34">
        <f>IFERROR(VLOOKUP(B398,'[1]1-BASE'!D$1:DA$65536,43,0),"")</f>
        <v>0</v>
      </c>
      <c r="AM398" s="34">
        <f>IFERROR(VLOOKUP(B398,'[1]1-BASE'!D$1:DA$65536,44,0),"")</f>
        <v>0</v>
      </c>
      <c r="AN398" s="34">
        <f>IFERROR(VLOOKUP(B398,'[1]1-BASE'!D$1:DA$65536,45,0),"")</f>
        <v>0</v>
      </c>
      <c r="AO398" s="34">
        <f>IFERROR(VLOOKUP(B398,'[1]1-BASE'!D$1:DA$65536,46,0),"")</f>
        <v>0</v>
      </c>
      <c r="AP398" s="34">
        <f>IFERROR(VLOOKUP(B398,'[1]1-BASE'!D$1:DA$65536,47,0),"")</f>
        <v>0</v>
      </c>
      <c r="AQ398" s="34">
        <f>IFERROR(VLOOKUP(B398,'[1]1-BASE'!D$1:DA$65536,48,0),"")</f>
        <v>0</v>
      </c>
      <c r="AR398" s="34">
        <f>IFERROR(VLOOKUP(B398,'[1]1-BASE'!D$1:DA$65536,49,0),"")</f>
        <v>0</v>
      </c>
      <c r="AS398" s="34">
        <f>IFERROR(VLOOKUP(B398,'[1]1-BASE'!D$1:DA$65536,50,0),"")</f>
        <v>0</v>
      </c>
      <c r="AT398" s="34">
        <f>IFERROR(VLOOKUP(B398,'[1]1-BASE'!D$1:DA$65536,51,0),"")</f>
        <v>0</v>
      </c>
      <c r="AU398" s="34">
        <f>IFERROR(VLOOKUP(B398,'[1]1-BASE'!D$1:DA$65536,52,0),"")</f>
        <v>0</v>
      </c>
      <c r="AV398" s="34">
        <f>IFERROR(VLOOKUP(B398,'[1]1-BASE'!D$1:DA$65536,53,0),"")</f>
        <v>0</v>
      </c>
      <c r="AW398" s="34">
        <f>IFERROR(VLOOKUP(B398,'[1]1-BASE'!D$1:DA$65536,54,0),"")</f>
        <v>0</v>
      </c>
      <c r="AX398" s="34">
        <f>IFERROR(VLOOKUP(B398,'[1]1-BASE'!D$1:DA$65536,55,0),"")</f>
        <v>0</v>
      </c>
      <c r="AY398" s="34">
        <f>IFERROR(VLOOKUP(B398,'[1]1-BASE'!D$1:DA$65536,87,0),"")</f>
        <v>0</v>
      </c>
      <c r="AZ398" s="34">
        <f>IFERROR(VLOOKUP(B398,'[1]1-BASE'!D$1:DA$65536,86,0),"")</f>
        <v>0</v>
      </c>
      <c r="BA398" s="34">
        <f>IFERROR(VLOOKUP(B398,'[1]1-BASE'!D$1:DA$65536,76,0),"")</f>
        <v>0</v>
      </c>
      <c r="BB398" s="34">
        <f>IFERROR(VLOOKUP(B398,'[1]1-BASE'!D$1:DA$65536,77,0),"")</f>
        <v>0</v>
      </c>
      <c r="BC398" s="34">
        <f>IFERROR(VLOOKUP(B398,'[1]1-BASE'!D$1:DA$65536,78,0),"")</f>
        <v>0</v>
      </c>
      <c r="BD398" s="34">
        <f>IFERROR(VLOOKUP(B398,'[1]1-BASE'!D$1:DA$65536,79,0),"")</f>
        <v>0</v>
      </c>
      <c r="BE398" s="34">
        <f>IFERROR(VLOOKUP(B398,'[1]1-BASE'!D$1:DA$65536,80,0),"")</f>
        <v>0</v>
      </c>
      <c r="BF398" s="34">
        <f>IFERROR(VLOOKUP(B398,'[1]1-BASE'!D$1:DA$65536,83,0),"")</f>
        <v>0</v>
      </c>
      <c r="BG398" s="34">
        <f>IFERROR(VLOOKUP(B398,'[1]1-BASE'!D$1:DA$65536,84,0),"")</f>
        <v>0</v>
      </c>
      <c r="BH398" s="34">
        <f>IFERROR(VLOOKUP(B398,'[1]1-BASE'!D$1:DA$65536,81,0),"")</f>
        <v>0</v>
      </c>
      <c r="BI398" s="34">
        <f>IFERROR(VLOOKUP(B398,'[1]1-BASE'!D$1:DA$65536,85,0),"")</f>
        <v>0</v>
      </c>
      <c r="BJ398" s="34">
        <f>IFERROR(VLOOKUP(B398,'[1]1-BASE'!D$1:DA$65536,56,0),"")</f>
        <v>0</v>
      </c>
      <c r="BK398" s="34">
        <f>IFERROR(VLOOKUP(B398,'[1]1-BASE'!D$1:DA$65536,58,0),"")</f>
        <v>0</v>
      </c>
      <c r="BL398" s="34">
        <f>IFERROR(VLOOKUP(B398,'[1]1-BASE'!D$1:DA$65536,59,0),"")</f>
        <v>0</v>
      </c>
      <c r="BM398" s="34">
        <f>IFERROR(VLOOKUP(B398,'[1]1-BASE'!D$1:DA$65536,61,0),"")</f>
        <v>0</v>
      </c>
      <c r="BN398" s="34">
        <f>IFERROR(VLOOKUP(B398,'[1]1-BASE'!D$1:DA$65536,63,0),"")</f>
        <v>0</v>
      </c>
      <c r="BO398" s="34">
        <f>IFERROR(VLOOKUP(B398,'[1]1-BASE'!D$1:DA$65536,65,0),"")</f>
        <v>0</v>
      </c>
      <c r="BP398" s="34">
        <f>IFERROR(VLOOKUP(B398,'[1]1-BASE'!D$1:DA$65536,57,0),"")</f>
        <v>0</v>
      </c>
      <c r="BQ398" s="34">
        <f>IFERROR(VLOOKUP(B398,'[1]1-BASE'!D$1:DA$65536,60,0),"")</f>
        <v>0</v>
      </c>
      <c r="BR398" s="34">
        <f>IFERROR(VLOOKUP(B398,'[1]1-BASE'!D$1:DA$65536,62,0),"")</f>
        <v>0</v>
      </c>
      <c r="BS398" s="34">
        <f>IFERROR(VLOOKUP(B398,'[1]1-BASE'!D$1:DA$65536,64,0),"")</f>
        <v>0</v>
      </c>
      <c r="BT398" s="34">
        <f>IFERROR(VLOOKUP(B398,'[1]1-BASE'!D$1:DA$65536,66,0),"")</f>
        <v>0</v>
      </c>
      <c r="BU398" s="34">
        <f>IFERROR(VLOOKUP(B398,'[1]1-BASE'!D$1:DA$65536,67,0),"")</f>
        <v>0</v>
      </c>
      <c r="BV398" s="34">
        <f>IFERROR(VLOOKUP(B398,'[1]1-BASE'!D$1:DA$65536,68,0),"")</f>
        <v>0</v>
      </c>
      <c r="BW398" s="34">
        <f>IFERROR(VLOOKUP(B398,'[1]1-BASE'!D$1:DA$65536,69,0),"")</f>
        <v>0</v>
      </c>
      <c r="BX398" s="34">
        <f>IFERROR(VLOOKUP(B398,'[1]1-BASE'!D$1:DA$65536,70,0),"")</f>
        <v>0</v>
      </c>
      <c r="BY398" s="34">
        <f>IFERROR(VLOOKUP(B398,'[1]1-BASE'!D$1:DA$65536,71,0),"")</f>
        <v>0</v>
      </c>
      <c r="BZ398" s="34">
        <f>IFERROR(VLOOKUP(B398,'[1]1-BASE'!D$1:DA$65536,72,0),"")</f>
        <v>0</v>
      </c>
      <c r="CA398" s="34">
        <f>IFERROR(VLOOKUP(B398,'[1]1-BASE'!D$1:DA$65536,73,0),"")</f>
        <v>0</v>
      </c>
      <c r="CB398" s="34">
        <f>IFERROR(VLOOKUP(B398,'[1]1-BASE'!D$1:DA$65536,74,0),"")</f>
        <v>0</v>
      </c>
      <c r="CC398" s="34">
        <f>IFERROR(VLOOKUP(B398,'[1]1-BASE'!D$1:DA$65536,75,0),"")</f>
        <v>0</v>
      </c>
      <c r="CD398" s="34">
        <f>IFERROR(VLOOKUP(B398,'[1]1-BASE'!D$1:DA$65536,82,0),"")</f>
        <v>30</v>
      </c>
    </row>
    <row r="399" spans="1:82" s="35" customFormat="1" ht="75" customHeight="1">
      <c r="A399" s="27"/>
      <c r="B399" s="28" t="s">
        <v>502</v>
      </c>
      <c r="C399" s="29" t="str">
        <f>IFERROR(VLOOKUP(B399,'[1]1-BASE'!D$1:CB$65536,2,0),"")</f>
        <v>304TU10</v>
      </c>
      <c r="D399" s="29" t="str">
        <f>IFERROR(VLOOKUP(B399,'[1]1-BASE'!D$1:CB$65536,3,0),"")</f>
        <v>GARIBALDO</v>
      </c>
      <c r="E399" s="29" t="str">
        <f>IFERROR(VLOOKUP(B399,'[1]1-BASE'!D$1:CB$65536,4,0),"")</f>
        <v>911</v>
      </c>
      <c r="F399" s="29" t="str">
        <f>IFERROR(VLOOKUP(B399,'[1]1-BASE'!D$1:CB$65536,5,0),"")</f>
        <v>BLACK</v>
      </c>
      <c r="G399" s="27" t="str">
        <f>IFERROR(VLOOKUP(B399,'[1]1-BASE'!D$1:CB$65536,15,0),"")</f>
        <v>HIVER 2019</v>
      </c>
      <c r="H399" s="27" t="str">
        <f>IFERROR(VLOOKUP(B399,'[1]1-BASE'!D$1:CB$65536,17,0),"")</f>
        <v>MAN</v>
      </c>
      <c r="I399" s="30">
        <f>IFERROR(VLOOKUP(B399,'[1]1-BASE'!D$1:CB$65536,7,0),"")</f>
        <v>30</v>
      </c>
      <c r="J399" s="31">
        <f t="shared" si="12"/>
        <v>15</v>
      </c>
      <c r="K399" s="30">
        <f>IFERROR(VLOOKUP(B399,'[1]1-BASE'!D$1:CB$65536,8,0),"")</f>
        <v>0</v>
      </c>
      <c r="L399" s="31">
        <f t="shared" si="13"/>
        <v>0</v>
      </c>
      <c r="M399" s="29" t="str">
        <f>IFERROR(VLOOKUP(B399,'[1]1-BASE'!D$1:CB$65536,18,0),"")</f>
        <v>(vide)</v>
      </c>
      <c r="N399" s="32" t="str">
        <f>IFERROR(VLOOKUP(B399,'[1]1-BASE'!D$1:CB$65536,19,0),"")</f>
        <v>PCS</v>
      </c>
      <c r="O399" s="32">
        <f>IFERROR(VLOOKUP(B399,'[1]1-BASE'!D$1:CB$65536,20,0),"")</f>
        <v>14</v>
      </c>
      <c r="P399" s="33">
        <f>IFERROR(VLOOKUP(B399,'[1]1-BASE'!D$1:CB$65536,21,0),"")</f>
        <v>14</v>
      </c>
      <c r="Q399" s="34">
        <f>IFERROR(VLOOKUP(B399,'[1]1-BASE'!D$1:DA$65536,22,0),"")</f>
        <v>0</v>
      </c>
      <c r="R399" s="34">
        <f>IFERROR(VLOOKUP(B399,'[1]1-BASE'!D$1:DA$65536,23,0),"")</f>
        <v>0</v>
      </c>
      <c r="S399" s="34">
        <f>IFERROR(VLOOKUP(B399,'[1]1-BASE'!D$1:DA$65536,24,0),"")</f>
        <v>0</v>
      </c>
      <c r="T399" s="34">
        <f>IFERROR(VLOOKUP(B399,'[1]1-BASE'!D$1:DA$65536,25,0),"")</f>
        <v>0</v>
      </c>
      <c r="U399" s="34">
        <f>IFERROR(VLOOKUP(B399,'[1]1-BASE'!D$1:DA$65536,26,0),"")</f>
        <v>0</v>
      </c>
      <c r="V399" s="34">
        <f>IFERROR(VLOOKUP(B399,'[1]1-BASE'!D$1:DA$65536,27,0),"")</f>
        <v>0</v>
      </c>
      <c r="W399" s="34">
        <f>IFERROR(VLOOKUP(B399,'[1]1-BASE'!D$1:DA$65536,28,0),"")</f>
        <v>0</v>
      </c>
      <c r="X399" s="34">
        <f>IFERROR(VLOOKUP(B399,'[1]1-BASE'!D$1:DA$65536,29,0),"")</f>
        <v>0</v>
      </c>
      <c r="Y399" s="34">
        <f>IFERROR(VLOOKUP(B399,'[1]1-BASE'!D$1:DA$65536,30,0),"")</f>
        <v>0</v>
      </c>
      <c r="Z399" s="34">
        <f>IFERROR(VLOOKUP(B399,'[1]1-BASE'!D$1:DA$65536,31,0),"")</f>
        <v>0</v>
      </c>
      <c r="AA399" s="34">
        <f>IFERROR(VLOOKUP(B399,'[1]1-BASE'!D$1:DA$65536,32,0),"")</f>
        <v>0</v>
      </c>
      <c r="AB399" s="34">
        <f>IFERROR(VLOOKUP(B399,'[1]1-BASE'!D$1:DA$65536,33,0),"")</f>
        <v>0</v>
      </c>
      <c r="AC399" s="34">
        <f>IFERROR(VLOOKUP(B399,'[1]1-BASE'!D$1:DA$65536,34,0),"")</f>
        <v>0</v>
      </c>
      <c r="AD399" s="34">
        <f>IFERROR(VLOOKUP(B399,'[1]1-BASE'!D$1:DA$65536,35,0),"")</f>
        <v>0</v>
      </c>
      <c r="AE399" s="34">
        <f>IFERROR(VLOOKUP(B399,'[1]1-BASE'!D$1:DA$65536,36,0),"")</f>
        <v>0</v>
      </c>
      <c r="AF399" s="34">
        <f>IFERROR(VLOOKUP(B399,'[1]1-BASE'!D$1:DA$65536,37,0),"")</f>
        <v>0</v>
      </c>
      <c r="AG399" s="34">
        <f>IFERROR(VLOOKUP(B399,'[1]1-BASE'!D$1:DA$65536,38,0),"")</f>
        <v>0</v>
      </c>
      <c r="AH399" s="34">
        <f>IFERROR(VLOOKUP(B399,'[1]1-BASE'!D$1:DA$65536,39,0),"")</f>
        <v>0</v>
      </c>
      <c r="AI399" s="34">
        <f>IFERROR(VLOOKUP(B399,'[1]1-BASE'!D$1:DA$65536,40,0),"")</f>
        <v>0</v>
      </c>
      <c r="AJ399" s="34">
        <f>IFERROR(VLOOKUP(B399,'[1]1-BASE'!D$1:DA$65536,41,0),"")</f>
        <v>0</v>
      </c>
      <c r="AK399" s="34">
        <f>IFERROR(VLOOKUP(B399,'[1]1-BASE'!D$1:DA$65536,42,0),"")</f>
        <v>0</v>
      </c>
      <c r="AL399" s="34">
        <f>IFERROR(VLOOKUP(B399,'[1]1-BASE'!D$1:DA$65536,43,0),"")</f>
        <v>0</v>
      </c>
      <c r="AM399" s="34">
        <f>IFERROR(VLOOKUP(B399,'[1]1-BASE'!D$1:DA$65536,44,0),"")</f>
        <v>0</v>
      </c>
      <c r="AN399" s="34">
        <f>IFERROR(VLOOKUP(B399,'[1]1-BASE'!D$1:DA$65536,45,0),"")</f>
        <v>0</v>
      </c>
      <c r="AO399" s="34">
        <f>IFERROR(VLOOKUP(B399,'[1]1-BASE'!D$1:DA$65536,46,0),"")</f>
        <v>0</v>
      </c>
      <c r="AP399" s="34">
        <f>IFERROR(VLOOKUP(B399,'[1]1-BASE'!D$1:DA$65536,47,0),"")</f>
        <v>0</v>
      </c>
      <c r="AQ399" s="34">
        <f>IFERROR(VLOOKUP(B399,'[1]1-BASE'!D$1:DA$65536,48,0),"")</f>
        <v>0</v>
      </c>
      <c r="AR399" s="34">
        <f>IFERROR(VLOOKUP(B399,'[1]1-BASE'!D$1:DA$65536,49,0),"")</f>
        <v>0</v>
      </c>
      <c r="AS399" s="34">
        <f>IFERROR(VLOOKUP(B399,'[1]1-BASE'!D$1:DA$65536,50,0),"")</f>
        <v>0</v>
      </c>
      <c r="AT399" s="34">
        <f>IFERROR(VLOOKUP(B399,'[1]1-BASE'!D$1:DA$65536,51,0),"")</f>
        <v>0</v>
      </c>
      <c r="AU399" s="34">
        <f>IFERROR(VLOOKUP(B399,'[1]1-BASE'!D$1:DA$65536,52,0),"")</f>
        <v>0</v>
      </c>
      <c r="AV399" s="34">
        <f>IFERROR(VLOOKUP(B399,'[1]1-BASE'!D$1:DA$65536,53,0),"")</f>
        <v>0</v>
      </c>
      <c r="AW399" s="34">
        <f>IFERROR(VLOOKUP(B399,'[1]1-BASE'!D$1:DA$65536,54,0),"")</f>
        <v>0</v>
      </c>
      <c r="AX399" s="34">
        <f>IFERROR(VLOOKUP(B399,'[1]1-BASE'!D$1:DA$65536,55,0),"")</f>
        <v>0</v>
      </c>
      <c r="AY399" s="34">
        <f>IFERROR(VLOOKUP(B399,'[1]1-BASE'!D$1:DA$65536,87,0),"")</f>
        <v>0</v>
      </c>
      <c r="AZ399" s="34">
        <f>IFERROR(VLOOKUP(B399,'[1]1-BASE'!D$1:DA$65536,86,0),"")</f>
        <v>0</v>
      </c>
      <c r="BA399" s="34">
        <f>IFERROR(VLOOKUP(B399,'[1]1-BASE'!D$1:DA$65536,76,0),"")</f>
        <v>0</v>
      </c>
      <c r="BB399" s="34">
        <f>IFERROR(VLOOKUP(B399,'[1]1-BASE'!D$1:DA$65536,77,0),"")</f>
        <v>0</v>
      </c>
      <c r="BC399" s="34">
        <f>IFERROR(VLOOKUP(B399,'[1]1-BASE'!D$1:DA$65536,78,0),"")</f>
        <v>0</v>
      </c>
      <c r="BD399" s="34">
        <f>IFERROR(VLOOKUP(B399,'[1]1-BASE'!D$1:DA$65536,79,0),"")</f>
        <v>0</v>
      </c>
      <c r="BE399" s="34">
        <f>IFERROR(VLOOKUP(B399,'[1]1-BASE'!D$1:DA$65536,80,0),"")</f>
        <v>0</v>
      </c>
      <c r="BF399" s="34">
        <f>IFERROR(VLOOKUP(B399,'[1]1-BASE'!D$1:DA$65536,83,0),"")</f>
        <v>0</v>
      </c>
      <c r="BG399" s="34">
        <f>IFERROR(VLOOKUP(B399,'[1]1-BASE'!D$1:DA$65536,84,0),"")</f>
        <v>0</v>
      </c>
      <c r="BH399" s="34">
        <f>IFERROR(VLOOKUP(B399,'[1]1-BASE'!D$1:DA$65536,81,0),"")</f>
        <v>0</v>
      </c>
      <c r="BI399" s="34">
        <f>IFERROR(VLOOKUP(B399,'[1]1-BASE'!D$1:DA$65536,85,0),"")</f>
        <v>0</v>
      </c>
      <c r="BJ399" s="34">
        <f>IFERROR(VLOOKUP(B399,'[1]1-BASE'!D$1:DA$65536,56,0),"")</f>
        <v>0</v>
      </c>
      <c r="BK399" s="34">
        <f>IFERROR(VLOOKUP(B399,'[1]1-BASE'!D$1:DA$65536,58,0),"")</f>
        <v>0</v>
      </c>
      <c r="BL399" s="34">
        <f>IFERROR(VLOOKUP(B399,'[1]1-BASE'!D$1:DA$65536,59,0),"")</f>
        <v>0</v>
      </c>
      <c r="BM399" s="34">
        <f>IFERROR(VLOOKUP(B399,'[1]1-BASE'!D$1:DA$65536,61,0),"")</f>
        <v>0</v>
      </c>
      <c r="BN399" s="34">
        <f>IFERROR(VLOOKUP(B399,'[1]1-BASE'!D$1:DA$65536,63,0),"")</f>
        <v>0</v>
      </c>
      <c r="BO399" s="34">
        <f>IFERROR(VLOOKUP(B399,'[1]1-BASE'!D$1:DA$65536,65,0),"")</f>
        <v>0</v>
      </c>
      <c r="BP399" s="34">
        <f>IFERROR(VLOOKUP(B399,'[1]1-BASE'!D$1:DA$65536,57,0),"")</f>
        <v>0</v>
      </c>
      <c r="BQ399" s="34">
        <f>IFERROR(VLOOKUP(B399,'[1]1-BASE'!D$1:DA$65536,60,0),"")</f>
        <v>0</v>
      </c>
      <c r="BR399" s="34">
        <f>IFERROR(VLOOKUP(B399,'[1]1-BASE'!D$1:DA$65536,62,0),"")</f>
        <v>0</v>
      </c>
      <c r="BS399" s="34">
        <f>IFERROR(VLOOKUP(B399,'[1]1-BASE'!D$1:DA$65536,64,0),"")</f>
        <v>0</v>
      </c>
      <c r="BT399" s="34">
        <f>IFERROR(VLOOKUP(B399,'[1]1-BASE'!D$1:DA$65536,66,0),"")</f>
        <v>0</v>
      </c>
      <c r="BU399" s="34">
        <f>IFERROR(VLOOKUP(B399,'[1]1-BASE'!D$1:DA$65536,67,0),"")</f>
        <v>0</v>
      </c>
      <c r="BV399" s="34">
        <f>IFERROR(VLOOKUP(B399,'[1]1-BASE'!D$1:DA$65536,68,0),"")</f>
        <v>0</v>
      </c>
      <c r="BW399" s="34">
        <f>IFERROR(VLOOKUP(B399,'[1]1-BASE'!D$1:DA$65536,69,0),"")</f>
        <v>2</v>
      </c>
      <c r="BX399" s="34">
        <f>IFERROR(VLOOKUP(B399,'[1]1-BASE'!D$1:DA$65536,70,0),"")</f>
        <v>2</v>
      </c>
      <c r="BY399" s="34">
        <f>IFERROR(VLOOKUP(B399,'[1]1-BASE'!D$1:DA$65536,71,0),"")</f>
        <v>8</v>
      </c>
      <c r="BZ399" s="34">
        <f>IFERROR(VLOOKUP(B399,'[1]1-BASE'!D$1:DA$65536,72,0),"")</f>
        <v>1</v>
      </c>
      <c r="CA399" s="34">
        <f>IFERROR(VLOOKUP(B399,'[1]1-BASE'!D$1:DA$65536,73,0),"")</f>
        <v>0</v>
      </c>
      <c r="CB399" s="34">
        <f>IFERROR(VLOOKUP(B399,'[1]1-BASE'!D$1:DA$65536,74,0),"")</f>
        <v>1</v>
      </c>
      <c r="CC399" s="34">
        <f>IFERROR(VLOOKUP(B399,'[1]1-BASE'!D$1:DA$65536,75,0),"")</f>
        <v>0</v>
      </c>
      <c r="CD399" s="34">
        <f>IFERROR(VLOOKUP(B399,'[1]1-BASE'!D$1:DA$65536,82,0),"")</f>
        <v>0</v>
      </c>
    </row>
    <row r="400" spans="1:82" s="35" customFormat="1" ht="75" customHeight="1">
      <c r="A400" s="27"/>
      <c r="B400" s="28" t="s">
        <v>503</v>
      </c>
      <c r="C400" s="29" t="str">
        <f>IFERROR(VLOOKUP(B400,'[1]1-BASE'!D$1:CB$65536,2,0),"")</f>
        <v>304TU10</v>
      </c>
      <c r="D400" s="29" t="str">
        <f>IFERROR(VLOOKUP(B400,'[1]1-BASE'!D$1:CB$65536,3,0),"")</f>
        <v>GARIBALDO</v>
      </c>
      <c r="E400" s="29" t="str">
        <f>IFERROR(VLOOKUP(B400,'[1]1-BASE'!D$1:CB$65536,4,0),"")</f>
        <v>911</v>
      </c>
      <c r="F400" s="29" t="str">
        <f>IFERROR(VLOOKUP(B400,'[1]1-BASE'!D$1:CB$65536,5,0),"")</f>
        <v>BLACK</v>
      </c>
      <c r="G400" s="27" t="str">
        <f>IFERROR(VLOOKUP(B400,'[1]1-BASE'!D$1:CB$65536,15,0),"")</f>
        <v>HIVER 2019</v>
      </c>
      <c r="H400" s="27" t="str">
        <f>IFERROR(VLOOKUP(B400,'[1]1-BASE'!D$1:CB$65536,17,0),"")</f>
        <v>MAN</v>
      </c>
      <c r="I400" s="30">
        <f>IFERROR(VLOOKUP(B400,'[1]1-BASE'!D$1:CB$65536,7,0),"")</f>
        <v>30</v>
      </c>
      <c r="J400" s="31">
        <f t="shared" si="12"/>
        <v>15</v>
      </c>
      <c r="K400" s="30">
        <f>IFERROR(VLOOKUP(B400,'[1]1-BASE'!D$1:CB$65536,8,0),"")</f>
        <v>0</v>
      </c>
      <c r="L400" s="31">
        <f t="shared" si="13"/>
        <v>0</v>
      </c>
      <c r="M400" s="29" t="str">
        <f>IFERROR(VLOOKUP(B400,'[1]1-BASE'!D$1:CB$65536,18,0),"")</f>
        <v>2XL-1|L-3|M-2|S-1|XL-3</v>
      </c>
      <c r="N400" s="32" t="str">
        <f>IFERROR(VLOOKUP(B400,'[1]1-BASE'!D$1:CB$65536,19,0),"")</f>
        <v>C10HT</v>
      </c>
      <c r="O400" s="32">
        <f>IFERROR(VLOOKUP(B400,'[1]1-BASE'!D$1:CB$65536,20,0),"")</f>
        <v>350</v>
      </c>
      <c r="P400" s="33">
        <f>IFERROR(VLOOKUP(B400,'[1]1-BASE'!D$1:CB$65536,21,0),"")</f>
        <v>35</v>
      </c>
      <c r="Q400" s="34">
        <f>IFERROR(VLOOKUP(B400,'[1]1-BASE'!D$1:DA$65536,22,0),"")</f>
        <v>0</v>
      </c>
      <c r="R400" s="34">
        <f>IFERROR(VLOOKUP(B400,'[1]1-BASE'!D$1:DA$65536,23,0),"")</f>
        <v>0</v>
      </c>
      <c r="S400" s="34">
        <f>IFERROR(VLOOKUP(B400,'[1]1-BASE'!D$1:DA$65536,24,0),"")</f>
        <v>0</v>
      </c>
      <c r="T400" s="34">
        <f>IFERROR(VLOOKUP(B400,'[1]1-BASE'!D$1:DA$65536,25,0),"")</f>
        <v>0</v>
      </c>
      <c r="U400" s="34">
        <f>IFERROR(VLOOKUP(B400,'[1]1-BASE'!D$1:DA$65536,26,0),"")</f>
        <v>0</v>
      </c>
      <c r="V400" s="34">
        <f>IFERROR(VLOOKUP(B400,'[1]1-BASE'!D$1:DA$65536,27,0),"")</f>
        <v>0</v>
      </c>
      <c r="W400" s="34">
        <f>IFERROR(VLOOKUP(B400,'[1]1-BASE'!D$1:DA$65536,28,0),"")</f>
        <v>0</v>
      </c>
      <c r="X400" s="34">
        <f>IFERROR(VLOOKUP(B400,'[1]1-BASE'!D$1:DA$65536,29,0),"")</f>
        <v>0</v>
      </c>
      <c r="Y400" s="34">
        <f>IFERROR(VLOOKUP(B400,'[1]1-BASE'!D$1:DA$65536,30,0),"")</f>
        <v>0</v>
      </c>
      <c r="Z400" s="34">
        <f>IFERROR(VLOOKUP(B400,'[1]1-BASE'!D$1:DA$65536,31,0),"")</f>
        <v>0</v>
      </c>
      <c r="AA400" s="34">
        <f>IFERROR(VLOOKUP(B400,'[1]1-BASE'!D$1:DA$65536,32,0),"")</f>
        <v>0</v>
      </c>
      <c r="AB400" s="34">
        <f>IFERROR(VLOOKUP(B400,'[1]1-BASE'!D$1:DA$65536,33,0),"")</f>
        <v>0</v>
      </c>
      <c r="AC400" s="34">
        <f>IFERROR(VLOOKUP(B400,'[1]1-BASE'!D$1:DA$65536,34,0),"")</f>
        <v>0</v>
      </c>
      <c r="AD400" s="34">
        <f>IFERROR(VLOOKUP(B400,'[1]1-BASE'!D$1:DA$65536,35,0),"")</f>
        <v>0</v>
      </c>
      <c r="AE400" s="34">
        <f>IFERROR(VLOOKUP(B400,'[1]1-BASE'!D$1:DA$65536,36,0),"")</f>
        <v>0</v>
      </c>
      <c r="AF400" s="34">
        <f>IFERROR(VLOOKUP(B400,'[1]1-BASE'!D$1:DA$65536,37,0),"")</f>
        <v>0</v>
      </c>
      <c r="AG400" s="34">
        <f>IFERROR(VLOOKUP(B400,'[1]1-BASE'!D$1:DA$65536,38,0),"")</f>
        <v>0</v>
      </c>
      <c r="AH400" s="34">
        <f>IFERROR(VLOOKUP(B400,'[1]1-BASE'!D$1:DA$65536,39,0),"")</f>
        <v>0</v>
      </c>
      <c r="AI400" s="34">
        <f>IFERROR(VLOOKUP(B400,'[1]1-BASE'!D$1:DA$65536,40,0),"")</f>
        <v>0</v>
      </c>
      <c r="AJ400" s="34">
        <f>IFERROR(VLOOKUP(B400,'[1]1-BASE'!D$1:DA$65536,41,0),"")</f>
        <v>0</v>
      </c>
      <c r="AK400" s="34">
        <f>IFERROR(VLOOKUP(B400,'[1]1-BASE'!D$1:DA$65536,42,0),"")</f>
        <v>0</v>
      </c>
      <c r="AL400" s="34">
        <f>IFERROR(VLOOKUP(B400,'[1]1-BASE'!D$1:DA$65536,43,0),"")</f>
        <v>0</v>
      </c>
      <c r="AM400" s="34">
        <f>IFERROR(VLOOKUP(B400,'[1]1-BASE'!D$1:DA$65536,44,0),"")</f>
        <v>0</v>
      </c>
      <c r="AN400" s="34">
        <f>IFERROR(VLOOKUP(B400,'[1]1-BASE'!D$1:DA$65536,45,0),"")</f>
        <v>0</v>
      </c>
      <c r="AO400" s="34">
        <f>IFERROR(VLOOKUP(B400,'[1]1-BASE'!D$1:DA$65536,46,0),"")</f>
        <v>0</v>
      </c>
      <c r="AP400" s="34">
        <f>IFERROR(VLOOKUP(B400,'[1]1-BASE'!D$1:DA$65536,47,0),"")</f>
        <v>0</v>
      </c>
      <c r="AQ400" s="34">
        <f>IFERROR(VLOOKUP(B400,'[1]1-BASE'!D$1:DA$65536,48,0),"")</f>
        <v>0</v>
      </c>
      <c r="AR400" s="34">
        <f>IFERROR(VLOOKUP(B400,'[1]1-BASE'!D$1:DA$65536,49,0),"")</f>
        <v>0</v>
      </c>
      <c r="AS400" s="34">
        <f>IFERROR(VLOOKUP(B400,'[1]1-BASE'!D$1:DA$65536,50,0),"")</f>
        <v>0</v>
      </c>
      <c r="AT400" s="34">
        <f>IFERROR(VLOOKUP(B400,'[1]1-BASE'!D$1:DA$65536,51,0),"")</f>
        <v>0</v>
      </c>
      <c r="AU400" s="34">
        <f>IFERROR(VLOOKUP(B400,'[1]1-BASE'!D$1:DA$65536,52,0),"")</f>
        <v>0</v>
      </c>
      <c r="AV400" s="34">
        <f>IFERROR(VLOOKUP(B400,'[1]1-BASE'!D$1:DA$65536,53,0),"")</f>
        <v>0</v>
      </c>
      <c r="AW400" s="34">
        <f>IFERROR(VLOOKUP(B400,'[1]1-BASE'!D$1:DA$65536,54,0),"")</f>
        <v>0</v>
      </c>
      <c r="AX400" s="34">
        <f>IFERROR(VLOOKUP(B400,'[1]1-BASE'!D$1:DA$65536,55,0),"")</f>
        <v>0</v>
      </c>
      <c r="AY400" s="34">
        <f>IFERROR(VLOOKUP(B400,'[1]1-BASE'!D$1:DA$65536,87,0),"")</f>
        <v>0</v>
      </c>
      <c r="AZ400" s="34">
        <f>IFERROR(VLOOKUP(B400,'[1]1-BASE'!D$1:DA$65536,86,0),"")</f>
        <v>0</v>
      </c>
      <c r="BA400" s="34">
        <f>IFERROR(VLOOKUP(B400,'[1]1-BASE'!D$1:DA$65536,76,0),"")</f>
        <v>0</v>
      </c>
      <c r="BB400" s="34">
        <f>IFERROR(VLOOKUP(B400,'[1]1-BASE'!D$1:DA$65536,77,0),"")</f>
        <v>0</v>
      </c>
      <c r="BC400" s="34">
        <f>IFERROR(VLOOKUP(B400,'[1]1-BASE'!D$1:DA$65536,78,0),"")</f>
        <v>0</v>
      </c>
      <c r="BD400" s="34">
        <f>IFERROR(VLOOKUP(B400,'[1]1-BASE'!D$1:DA$65536,79,0),"")</f>
        <v>0</v>
      </c>
      <c r="BE400" s="34">
        <f>IFERROR(VLOOKUP(B400,'[1]1-BASE'!D$1:DA$65536,80,0),"")</f>
        <v>0</v>
      </c>
      <c r="BF400" s="34">
        <f>IFERROR(VLOOKUP(B400,'[1]1-BASE'!D$1:DA$65536,83,0),"")</f>
        <v>0</v>
      </c>
      <c r="BG400" s="34">
        <f>IFERROR(VLOOKUP(B400,'[1]1-BASE'!D$1:DA$65536,84,0),"")</f>
        <v>0</v>
      </c>
      <c r="BH400" s="34">
        <f>IFERROR(VLOOKUP(B400,'[1]1-BASE'!D$1:DA$65536,81,0),"")</f>
        <v>0</v>
      </c>
      <c r="BI400" s="34">
        <f>IFERROR(VLOOKUP(B400,'[1]1-BASE'!D$1:DA$65536,85,0),"")</f>
        <v>0</v>
      </c>
      <c r="BJ400" s="34">
        <f>IFERROR(VLOOKUP(B400,'[1]1-BASE'!D$1:DA$65536,56,0),"")</f>
        <v>0</v>
      </c>
      <c r="BK400" s="34">
        <f>IFERROR(VLOOKUP(B400,'[1]1-BASE'!D$1:DA$65536,58,0),"")</f>
        <v>0</v>
      </c>
      <c r="BL400" s="34">
        <f>IFERROR(VLOOKUP(B400,'[1]1-BASE'!D$1:DA$65536,59,0),"")</f>
        <v>0</v>
      </c>
      <c r="BM400" s="34">
        <f>IFERROR(VLOOKUP(B400,'[1]1-BASE'!D$1:DA$65536,61,0),"")</f>
        <v>0</v>
      </c>
      <c r="BN400" s="34">
        <f>IFERROR(VLOOKUP(B400,'[1]1-BASE'!D$1:DA$65536,63,0),"")</f>
        <v>0</v>
      </c>
      <c r="BO400" s="34">
        <f>IFERROR(VLOOKUP(B400,'[1]1-BASE'!D$1:DA$65536,65,0),"")</f>
        <v>0</v>
      </c>
      <c r="BP400" s="34">
        <f>IFERROR(VLOOKUP(B400,'[1]1-BASE'!D$1:DA$65536,57,0),"")</f>
        <v>0</v>
      </c>
      <c r="BQ400" s="34">
        <f>IFERROR(VLOOKUP(B400,'[1]1-BASE'!D$1:DA$65536,60,0),"")</f>
        <v>0</v>
      </c>
      <c r="BR400" s="34">
        <f>IFERROR(VLOOKUP(B400,'[1]1-BASE'!D$1:DA$65536,62,0),"")</f>
        <v>0</v>
      </c>
      <c r="BS400" s="34">
        <f>IFERROR(VLOOKUP(B400,'[1]1-BASE'!D$1:DA$65536,64,0),"")</f>
        <v>0</v>
      </c>
      <c r="BT400" s="34">
        <f>IFERROR(VLOOKUP(B400,'[1]1-BASE'!D$1:DA$65536,66,0),"")</f>
        <v>0</v>
      </c>
      <c r="BU400" s="34">
        <f>IFERROR(VLOOKUP(B400,'[1]1-BASE'!D$1:DA$65536,67,0),"")</f>
        <v>0</v>
      </c>
      <c r="BV400" s="34">
        <f>IFERROR(VLOOKUP(B400,'[1]1-BASE'!D$1:DA$65536,68,0),"")</f>
        <v>0</v>
      </c>
      <c r="BW400" s="34">
        <f>IFERROR(VLOOKUP(B400,'[1]1-BASE'!D$1:DA$65536,69,0),"")</f>
        <v>0</v>
      </c>
      <c r="BX400" s="34">
        <f>IFERROR(VLOOKUP(B400,'[1]1-BASE'!D$1:DA$65536,70,0),"")</f>
        <v>0</v>
      </c>
      <c r="BY400" s="34">
        <f>IFERROR(VLOOKUP(B400,'[1]1-BASE'!D$1:DA$65536,71,0),"")</f>
        <v>0</v>
      </c>
      <c r="BZ400" s="34">
        <f>IFERROR(VLOOKUP(B400,'[1]1-BASE'!D$1:DA$65536,72,0),"")</f>
        <v>0</v>
      </c>
      <c r="CA400" s="34">
        <f>IFERROR(VLOOKUP(B400,'[1]1-BASE'!D$1:DA$65536,73,0),"")</f>
        <v>0</v>
      </c>
      <c r="CB400" s="34">
        <f>IFERROR(VLOOKUP(B400,'[1]1-BASE'!D$1:DA$65536,74,0),"")</f>
        <v>0</v>
      </c>
      <c r="CC400" s="34">
        <f>IFERROR(VLOOKUP(B400,'[1]1-BASE'!D$1:DA$65536,75,0),"")</f>
        <v>0</v>
      </c>
      <c r="CD400" s="34">
        <f>IFERROR(VLOOKUP(B400,'[1]1-BASE'!D$1:DA$65536,82,0),"")</f>
        <v>35</v>
      </c>
    </row>
    <row r="401" spans="1:82" s="35" customFormat="1" ht="75" customHeight="1">
      <c r="A401" s="27"/>
      <c r="B401" s="28" t="s">
        <v>504</v>
      </c>
      <c r="C401" s="29" t="str">
        <f>IFERROR(VLOOKUP(B401,'[1]1-BASE'!D$1:CB$65536,2,0),"")</f>
        <v>304TU20</v>
      </c>
      <c r="D401" s="29" t="str">
        <f>IFERROR(VLOOKUP(B401,'[1]1-BASE'!D$1:CB$65536,3,0),"")</f>
        <v>GIANO</v>
      </c>
      <c r="E401" s="29" t="str">
        <f>IFERROR(VLOOKUP(B401,'[1]1-BASE'!D$1:CB$65536,4,0),"")</f>
        <v>901</v>
      </c>
      <c r="F401" s="29" t="str">
        <f>IFERROR(VLOOKUP(B401,'[1]1-BASE'!D$1:CB$65536,5,0),"")</f>
        <v>BLACK/GREY MD MEL</v>
      </c>
      <c r="G401" s="27" t="str">
        <f>IFERROR(VLOOKUP(B401,'[1]1-BASE'!D$1:CB$65536,15,0),"")</f>
        <v>HIVER 2019</v>
      </c>
      <c r="H401" s="27" t="str">
        <f>IFERROR(VLOOKUP(B401,'[1]1-BASE'!D$1:CB$65536,17,0),"")</f>
        <v>MAN</v>
      </c>
      <c r="I401" s="30">
        <f>IFERROR(VLOOKUP(B401,'[1]1-BASE'!D$1:CB$65536,7,0),"")</f>
        <v>40</v>
      </c>
      <c r="J401" s="31">
        <f t="shared" si="12"/>
        <v>20</v>
      </c>
      <c r="K401" s="30">
        <f>IFERROR(VLOOKUP(B401,'[1]1-BASE'!D$1:CB$65536,8,0),"")</f>
        <v>0</v>
      </c>
      <c r="L401" s="31">
        <f t="shared" si="13"/>
        <v>0</v>
      </c>
      <c r="M401" s="29" t="str">
        <f>IFERROR(VLOOKUP(B401,'[1]1-BASE'!D$1:CB$65536,18,0),"")</f>
        <v>(vide)</v>
      </c>
      <c r="N401" s="32" t="str">
        <f>IFERROR(VLOOKUP(B401,'[1]1-BASE'!D$1:CB$65536,19,0),"")</f>
        <v>PCS</v>
      </c>
      <c r="O401" s="32">
        <f>IFERROR(VLOOKUP(B401,'[1]1-BASE'!D$1:CB$65536,20,0),"")</f>
        <v>39</v>
      </c>
      <c r="P401" s="33">
        <f>IFERROR(VLOOKUP(B401,'[1]1-BASE'!D$1:CB$65536,21,0),"")</f>
        <v>39</v>
      </c>
      <c r="Q401" s="34">
        <f>IFERROR(VLOOKUP(B401,'[1]1-BASE'!D$1:DA$65536,22,0),"")</f>
        <v>0</v>
      </c>
      <c r="R401" s="34">
        <f>IFERROR(VLOOKUP(B401,'[1]1-BASE'!D$1:DA$65536,23,0),"")</f>
        <v>0</v>
      </c>
      <c r="S401" s="34">
        <f>IFERROR(VLOOKUP(B401,'[1]1-BASE'!D$1:DA$65536,24,0),"")</f>
        <v>0</v>
      </c>
      <c r="T401" s="34">
        <f>IFERROR(VLOOKUP(B401,'[1]1-BASE'!D$1:DA$65536,25,0),"")</f>
        <v>0</v>
      </c>
      <c r="U401" s="34">
        <f>IFERROR(VLOOKUP(B401,'[1]1-BASE'!D$1:DA$65536,26,0),"")</f>
        <v>0</v>
      </c>
      <c r="V401" s="34">
        <f>IFERROR(VLOOKUP(B401,'[1]1-BASE'!D$1:DA$65536,27,0),"")</f>
        <v>0</v>
      </c>
      <c r="W401" s="34">
        <f>IFERROR(VLOOKUP(B401,'[1]1-BASE'!D$1:DA$65536,28,0),"")</f>
        <v>0</v>
      </c>
      <c r="X401" s="34">
        <f>IFERROR(VLOOKUP(B401,'[1]1-BASE'!D$1:DA$65536,29,0),"")</f>
        <v>0</v>
      </c>
      <c r="Y401" s="34">
        <f>IFERROR(VLOOKUP(B401,'[1]1-BASE'!D$1:DA$65536,30,0),"")</f>
        <v>0</v>
      </c>
      <c r="Z401" s="34">
        <f>IFERROR(VLOOKUP(B401,'[1]1-BASE'!D$1:DA$65536,31,0),"")</f>
        <v>0</v>
      </c>
      <c r="AA401" s="34">
        <f>IFERROR(VLOOKUP(B401,'[1]1-BASE'!D$1:DA$65536,32,0),"")</f>
        <v>0</v>
      </c>
      <c r="AB401" s="34">
        <f>IFERROR(VLOOKUP(B401,'[1]1-BASE'!D$1:DA$65536,33,0),"")</f>
        <v>0</v>
      </c>
      <c r="AC401" s="34">
        <f>IFERROR(VLOOKUP(B401,'[1]1-BASE'!D$1:DA$65536,34,0),"")</f>
        <v>0</v>
      </c>
      <c r="AD401" s="34">
        <f>IFERROR(VLOOKUP(B401,'[1]1-BASE'!D$1:DA$65536,35,0),"")</f>
        <v>0</v>
      </c>
      <c r="AE401" s="34">
        <f>IFERROR(VLOOKUP(B401,'[1]1-BASE'!D$1:DA$65536,36,0),"")</f>
        <v>0</v>
      </c>
      <c r="AF401" s="34">
        <f>IFERROR(VLOOKUP(B401,'[1]1-BASE'!D$1:DA$65536,37,0),"")</f>
        <v>0</v>
      </c>
      <c r="AG401" s="34">
        <f>IFERROR(VLOOKUP(B401,'[1]1-BASE'!D$1:DA$65536,38,0),"")</f>
        <v>0</v>
      </c>
      <c r="AH401" s="34">
        <f>IFERROR(VLOOKUP(B401,'[1]1-BASE'!D$1:DA$65536,39,0),"")</f>
        <v>0</v>
      </c>
      <c r="AI401" s="34">
        <f>IFERROR(VLOOKUP(B401,'[1]1-BASE'!D$1:DA$65536,40,0),"")</f>
        <v>0</v>
      </c>
      <c r="AJ401" s="34">
        <f>IFERROR(VLOOKUP(B401,'[1]1-BASE'!D$1:DA$65536,41,0),"")</f>
        <v>0</v>
      </c>
      <c r="AK401" s="34">
        <f>IFERROR(VLOOKUP(B401,'[1]1-BASE'!D$1:DA$65536,42,0),"")</f>
        <v>0</v>
      </c>
      <c r="AL401" s="34">
        <f>IFERROR(VLOOKUP(B401,'[1]1-BASE'!D$1:DA$65536,43,0),"")</f>
        <v>0</v>
      </c>
      <c r="AM401" s="34">
        <f>IFERROR(VLOOKUP(B401,'[1]1-BASE'!D$1:DA$65536,44,0),"")</f>
        <v>0</v>
      </c>
      <c r="AN401" s="34">
        <f>IFERROR(VLOOKUP(B401,'[1]1-BASE'!D$1:DA$65536,45,0),"")</f>
        <v>0</v>
      </c>
      <c r="AO401" s="34">
        <f>IFERROR(VLOOKUP(B401,'[1]1-BASE'!D$1:DA$65536,46,0),"")</f>
        <v>0</v>
      </c>
      <c r="AP401" s="34">
        <f>IFERROR(VLOOKUP(B401,'[1]1-BASE'!D$1:DA$65536,47,0),"")</f>
        <v>0</v>
      </c>
      <c r="AQ401" s="34">
        <f>IFERROR(VLOOKUP(B401,'[1]1-BASE'!D$1:DA$65536,48,0),"")</f>
        <v>0</v>
      </c>
      <c r="AR401" s="34">
        <f>IFERROR(VLOOKUP(B401,'[1]1-BASE'!D$1:DA$65536,49,0),"")</f>
        <v>0</v>
      </c>
      <c r="AS401" s="34">
        <f>IFERROR(VLOOKUP(B401,'[1]1-BASE'!D$1:DA$65536,50,0),"")</f>
        <v>0</v>
      </c>
      <c r="AT401" s="34">
        <f>IFERROR(VLOOKUP(B401,'[1]1-BASE'!D$1:DA$65536,51,0),"")</f>
        <v>0</v>
      </c>
      <c r="AU401" s="34">
        <f>IFERROR(VLOOKUP(B401,'[1]1-BASE'!D$1:DA$65536,52,0),"")</f>
        <v>0</v>
      </c>
      <c r="AV401" s="34">
        <f>IFERROR(VLOOKUP(B401,'[1]1-BASE'!D$1:DA$65536,53,0),"")</f>
        <v>0</v>
      </c>
      <c r="AW401" s="34">
        <f>IFERROR(VLOOKUP(B401,'[1]1-BASE'!D$1:DA$65536,54,0),"")</f>
        <v>0</v>
      </c>
      <c r="AX401" s="34">
        <f>IFERROR(VLOOKUP(B401,'[1]1-BASE'!D$1:DA$65536,55,0),"")</f>
        <v>0</v>
      </c>
      <c r="AY401" s="34">
        <f>IFERROR(VLOOKUP(B401,'[1]1-BASE'!D$1:DA$65536,87,0),"")</f>
        <v>0</v>
      </c>
      <c r="AZ401" s="34">
        <f>IFERROR(VLOOKUP(B401,'[1]1-BASE'!D$1:DA$65536,86,0),"")</f>
        <v>0</v>
      </c>
      <c r="BA401" s="34">
        <f>IFERROR(VLOOKUP(B401,'[1]1-BASE'!D$1:DA$65536,76,0),"")</f>
        <v>0</v>
      </c>
      <c r="BB401" s="34">
        <f>IFERROR(VLOOKUP(B401,'[1]1-BASE'!D$1:DA$65536,77,0),"")</f>
        <v>0</v>
      </c>
      <c r="BC401" s="34">
        <f>IFERROR(VLOOKUP(B401,'[1]1-BASE'!D$1:DA$65536,78,0),"")</f>
        <v>0</v>
      </c>
      <c r="BD401" s="34">
        <f>IFERROR(VLOOKUP(B401,'[1]1-BASE'!D$1:DA$65536,79,0),"")</f>
        <v>0</v>
      </c>
      <c r="BE401" s="34">
        <f>IFERROR(VLOOKUP(B401,'[1]1-BASE'!D$1:DA$65536,80,0),"")</f>
        <v>0</v>
      </c>
      <c r="BF401" s="34">
        <f>IFERROR(VLOOKUP(B401,'[1]1-BASE'!D$1:DA$65536,83,0),"")</f>
        <v>0</v>
      </c>
      <c r="BG401" s="34">
        <f>IFERROR(VLOOKUP(B401,'[1]1-BASE'!D$1:DA$65536,84,0),"")</f>
        <v>0</v>
      </c>
      <c r="BH401" s="34">
        <f>IFERROR(VLOOKUP(B401,'[1]1-BASE'!D$1:DA$65536,81,0),"")</f>
        <v>0</v>
      </c>
      <c r="BI401" s="34">
        <f>IFERROR(VLOOKUP(B401,'[1]1-BASE'!D$1:DA$65536,85,0),"")</f>
        <v>0</v>
      </c>
      <c r="BJ401" s="34">
        <f>IFERROR(VLOOKUP(B401,'[1]1-BASE'!D$1:DA$65536,56,0),"")</f>
        <v>0</v>
      </c>
      <c r="BK401" s="34">
        <f>IFERROR(VLOOKUP(B401,'[1]1-BASE'!D$1:DA$65536,58,0),"")</f>
        <v>0</v>
      </c>
      <c r="BL401" s="34">
        <f>IFERROR(VLOOKUP(B401,'[1]1-BASE'!D$1:DA$65536,59,0),"")</f>
        <v>0</v>
      </c>
      <c r="BM401" s="34">
        <f>IFERROR(VLOOKUP(B401,'[1]1-BASE'!D$1:DA$65536,61,0),"")</f>
        <v>0</v>
      </c>
      <c r="BN401" s="34">
        <f>IFERROR(VLOOKUP(B401,'[1]1-BASE'!D$1:DA$65536,63,0),"")</f>
        <v>0</v>
      </c>
      <c r="BO401" s="34">
        <f>IFERROR(VLOOKUP(B401,'[1]1-BASE'!D$1:DA$65536,65,0),"")</f>
        <v>0</v>
      </c>
      <c r="BP401" s="34">
        <f>IFERROR(VLOOKUP(B401,'[1]1-BASE'!D$1:DA$65536,57,0),"")</f>
        <v>0</v>
      </c>
      <c r="BQ401" s="34">
        <f>IFERROR(VLOOKUP(B401,'[1]1-BASE'!D$1:DA$65536,60,0),"")</f>
        <v>0</v>
      </c>
      <c r="BR401" s="34">
        <f>IFERROR(VLOOKUP(B401,'[1]1-BASE'!D$1:DA$65536,62,0),"")</f>
        <v>0</v>
      </c>
      <c r="BS401" s="34">
        <f>IFERROR(VLOOKUP(B401,'[1]1-BASE'!D$1:DA$65536,64,0),"")</f>
        <v>0</v>
      </c>
      <c r="BT401" s="34">
        <f>IFERROR(VLOOKUP(B401,'[1]1-BASE'!D$1:DA$65536,66,0),"")</f>
        <v>0</v>
      </c>
      <c r="BU401" s="34">
        <f>IFERROR(VLOOKUP(B401,'[1]1-BASE'!D$1:DA$65536,67,0),"")</f>
        <v>0</v>
      </c>
      <c r="BV401" s="34">
        <f>IFERROR(VLOOKUP(B401,'[1]1-BASE'!D$1:DA$65536,68,0),"")</f>
        <v>0</v>
      </c>
      <c r="BW401" s="34">
        <f>IFERROR(VLOOKUP(B401,'[1]1-BASE'!D$1:DA$65536,69,0),"")</f>
        <v>0</v>
      </c>
      <c r="BX401" s="34">
        <f>IFERROR(VLOOKUP(B401,'[1]1-BASE'!D$1:DA$65536,70,0),"")</f>
        <v>6</v>
      </c>
      <c r="BY401" s="34">
        <f>IFERROR(VLOOKUP(B401,'[1]1-BASE'!D$1:DA$65536,71,0),"")</f>
        <v>3</v>
      </c>
      <c r="BZ401" s="34">
        <f>IFERROR(VLOOKUP(B401,'[1]1-BASE'!D$1:DA$65536,72,0),"")</f>
        <v>2</v>
      </c>
      <c r="CA401" s="34">
        <f>IFERROR(VLOOKUP(B401,'[1]1-BASE'!D$1:DA$65536,73,0),"")</f>
        <v>28</v>
      </c>
      <c r="CB401" s="34">
        <f>IFERROR(VLOOKUP(B401,'[1]1-BASE'!D$1:DA$65536,74,0),"")</f>
        <v>0</v>
      </c>
      <c r="CC401" s="34">
        <f>IFERROR(VLOOKUP(B401,'[1]1-BASE'!D$1:DA$65536,75,0),"")</f>
        <v>0</v>
      </c>
      <c r="CD401" s="34">
        <f>IFERROR(VLOOKUP(B401,'[1]1-BASE'!D$1:DA$65536,82,0),"")</f>
        <v>0</v>
      </c>
    </row>
    <row r="402" spans="1:82" s="35" customFormat="1" ht="75" customHeight="1">
      <c r="A402" s="27"/>
      <c r="B402" s="28" t="s">
        <v>505</v>
      </c>
      <c r="C402" s="29" t="str">
        <f>IFERROR(VLOOKUP(B402,'[1]1-BASE'!D$1:CB$65536,2,0),"")</f>
        <v>304TU20</v>
      </c>
      <c r="D402" s="29" t="str">
        <f>IFERROR(VLOOKUP(B402,'[1]1-BASE'!D$1:CB$65536,3,0),"")</f>
        <v>GIANO</v>
      </c>
      <c r="E402" s="29" t="str">
        <f>IFERROR(VLOOKUP(B402,'[1]1-BASE'!D$1:CB$65536,4,0),"")</f>
        <v>901</v>
      </c>
      <c r="F402" s="29" t="str">
        <f>IFERROR(VLOOKUP(B402,'[1]1-BASE'!D$1:CB$65536,5,0),"")</f>
        <v>BLACK/GREY MD MEL</v>
      </c>
      <c r="G402" s="27" t="str">
        <f>IFERROR(VLOOKUP(B402,'[1]1-BASE'!D$1:CB$65536,15,0),"")</f>
        <v>HIVER 2019</v>
      </c>
      <c r="H402" s="27" t="str">
        <f>IFERROR(VLOOKUP(B402,'[1]1-BASE'!D$1:CB$65536,17,0),"")</f>
        <v>MAN</v>
      </c>
      <c r="I402" s="30">
        <f>IFERROR(VLOOKUP(B402,'[1]1-BASE'!D$1:CB$65536,7,0),"")</f>
        <v>40</v>
      </c>
      <c r="J402" s="31">
        <f t="shared" si="12"/>
        <v>20</v>
      </c>
      <c r="K402" s="30">
        <f>IFERROR(VLOOKUP(B402,'[1]1-BASE'!D$1:CB$65536,8,0),"")</f>
        <v>0</v>
      </c>
      <c r="L402" s="31">
        <f t="shared" si="13"/>
        <v>0</v>
      </c>
      <c r="M402" s="29" t="str">
        <f>IFERROR(VLOOKUP(B402,'[1]1-BASE'!D$1:CB$65536,18,0),"")</f>
        <v>2XL-1|L-3|M-3|S-1|XL-2</v>
      </c>
      <c r="N402" s="32" t="str">
        <f>IFERROR(VLOOKUP(B402,'[1]1-BASE'!D$1:CB$65536,19,0),"")</f>
        <v>C10M</v>
      </c>
      <c r="O402" s="32">
        <f>IFERROR(VLOOKUP(B402,'[1]1-BASE'!D$1:CB$65536,20,0),"")</f>
        <v>560</v>
      </c>
      <c r="P402" s="33">
        <f>IFERROR(VLOOKUP(B402,'[1]1-BASE'!D$1:CB$65536,21,0),"")</f>
        <v>56</v>
      </c>
      <c r="Q402" s="34">
        <f>IFERROR(VLOOKUP(B402,'[1]1-BASE'!D$1:DA$65536,22,0),"")</f>
        <v>0</v>
      </c>
      <c r="R402" s="34">
        <f>IFERROR(VLOOKUP(B402,'[1]1-BASE'!D$1:DA$65536,23,0),"")</f>
        <v>0</v>
      </c>
      <c r="S402" s="34">
        <f>IFERROR(VLOOKUP(B402,'[1]1-BASE'!D$1:DA$65536,24,0),"")</f>
        <v>0</v>
      </c>
      <c r="T402" s="34">
        <f>IFERROR(VLOOKUP(B402,'[1]1-BASE'!D$1:DA$65536,25,0),"")</f>
        <v>0</v>
      </c>
      <c r="U402" s="34">
        <f>IFERROR(VLOOKUP(B402,'[1]1-BASE'!D$1:DA$65536,26,0),"")</f>
        <v>0</v>
      </c>
      <c r="V402" s="34">
        <f>IFERROR(VLOOKUP(B402,'[1]1-BASE'!D$1:DA$65536,27,0),"")</f>
        <v>0</v>
      </c>
      <c r="W402" s="34">
        <f>IFERROR(VLOOKUP(B402,'[1]1-BASE'!D$1:DA$65536,28,0),"")</f>
        <v>0</v>
      </c>
      <c r="X402" s="34">
        <f>IFERROR(VLOOKUP(B402,'[1]1-BASE'!D$1:DA$65536,29,0),"")</f>
        <v>0</v>
      </c>
      <c r="Y402" s="34">
        <f>IFERROR(VLOOKUP(B402,'[1]1-BASE'!D$1:DA$65536,30,0),"")</f>
        <v>0</v>
      </c>
      <c r="Z402" s="34">
        <f>IFERROR(VLOOKUP(B402,'[1]1-BASE'!D$1:DA$65536,31,0),"")</f>
        <v>0</v>
      </c>
      <c r="AA402" s="34">
        <f>IFERROR(VLOOKUP(B402,'[1]1-BASE'!D$1:DA$65536,32,0),"")</f>
        <v>0</v>
      </c>
      <c r="AB402" s="34">
        <f>IFERROR(VLOOKUP(B402,'[1]1-BASE'!D$1:DA$65536,33,0),"")</f>
        <v>0</v>
      </c>
      <c r="AC402" s="34">
        <f>IFERROR(VLOOKUP(B402,'[1]1-BASE'!D$1:DA$65536,34,0),"")</f>
        <v>0</v>
      </c>
      <c r="AD402" s="34">
        <f>IFERROR(VLOOKUP(B402,'[1]1-BASE'!D$1:DA$65536,35,0),"")</f>
        <v>0</v>
      </c>
      <c r="AE402" s="34">
        <f>IFERROR(VLOOKUP(B402,'[1]1-BASE'!D$1:DA$65536,36,0),"")</f>
        <v>0</v>
      </c>
      <c r="AF402" s="34">
        <f>IFERROR(VLOOKUP(B402,'[1]1-BASE'!D$1:DA$65536,37,0),"")</f>
        <v>0</v>
      </c>
      <c r="AG402" s="34">
        <f>IFERROR(VLOOKUP(B402,'[1]1-BASE'!D$1:DA$65536,38,0),"")</f>
        <v>0</v>
      </c>
      <c r="AH402" s="34">
        <f>IFERROR(VLOOKUP(B402,'[1]1-BASE'!D$1:DA$65536,39,0),"")</f>
        <v>0</v>
      </c>
      <c r="AI402" s="34">
        <f>IFERROR(VLOOKUP(B402,'[1]1-BASE'!D$1:DA$65536,40,0),"")</f>
        <v>0</v>
      </c>
      <c r="AJ402" s="34">
        <f>IFERROR(VLOOKUP(B402,'[1]1-BASE'!D$1:DA$65536,41,0),"")</f>
        <v>0</v>
      </c>
      <c r="AK402" s="34">
        <f>IFERROR(VLOOKUP(B402,'[1]1-BASE'!D$1:DA$65536,42,0),"")</f>
        <v>0</v>
      </c>
      <c r="AL402" s="34">
        <f>IFERROR(VLOOKUP(B402,'[1]1-BASE'!D$1:DA$65536,43,0),"")</f>
        <v>0</v>
      </c>
      <c r="AM402" s="34">
        <f>IFERROR(VLOOKUP(B402,'[1]1-BASE'!D$1:DA$65536,44,0),"")</f>
        <v>0</v>
      </c>
      <c r="AN402" s="34">
        <f>IFERROR(VLOOKUP(B402,'[1]1-BASE'!D$1:DA$65536,45,0),"")</f>
        <v>0</v>
      </c>
      <c r="AO402" s="34">
        <f>IFERROR(VLOOKUP(B402,'[1]1-BASE'!D$1:DA$65536,46,0),"")</f>
        <v>0</v>
      </c>
      <c r="AP402" s="34">
        <f>IFERROR(VLOOKUP(B402,'[1]1-BASE'!D$1:DA$65536,47,0),"")</f>
        <v>0</v>
      </c>
      <c r="AQ402" s="34">
        <f>IFERROR(VLOOKUP(B402,'[1]1-BASE'!D$1:DA$65536,48,0),"")</f>
        <v>0</v>
      </c>
      <c r="AR402" s="34">
        <f>IFERROR(VLOOKUP(B402,'[1]1-BASE'!D$1:DA$65536,49,0),"")</f>
        <v>0</v>
      </c>
      <c r="AS402" s="34">
        <f>IFERROR(VLOOKUP(B402,'[1]1-BASE'!D$1:DA$65536,50,0),"")</f>
        <v>0</v>
      </c>
      <c r="AT402" s="34">
        <f>IFERROR(VLOOKUP(B402,'[1]1-BASE'!D$1:DA$65536,51,0),"")</f>
        <v>0</v>
      </c>
      <c r="AU402" s="34">
        <f>IFERROR(VLOOKUP(B402,'[1]1-BASE'!D$1:DA$65536,52,0),"")</f>
        <v>0</v>
      </c>
      <c r="AV402" s="34">
        <f>IFERROR(VLOOKUP(B402,'[1]1-BASE'!D$1:DA$65536,53,0),"")</f>
        <v>0</v>
      </c>
      <c r="AW402" s="34">
        <f>IFERROR(VLOOKUP(B402,'[1]1-BASE'!D$1:DA$65536,54,0),"")</f>
        <v>0</v>
      </c>
      <c r="AX402" s="34">
        <f>IFERROR(VLOOKUP(B402,'[1]1-BASE'!D$1:DA$65536,55,0),"")</f>
        <v>0</v>
      </c>
      <c r="AY402" s="34">
        <f>IFERROR(VLOOKUP(B402,'[1]1-BASE'!D$1:DA$65536,87,0),"")</f>
        <v>0</v>
      </c>
      <c r="AZ402" s="34">
        <f>IFERROR(VLOOKUP(B402,'[1]1-BASE'!D$1:DA$65536,86,0),"")</f>
        <v>0</v>
      </c>
      <c r="BA402" s="34">
        <f>IFERROR(VLOOKUP(B402,'[1]1-BASE'!D$1:DA$65536,76,0),"")</f>
        <v>0</v>
      </c>
      <c r="BB402" s="34">
        <f>IFERROR(VLOOKUP(B402,'[1]1-BASE'!D$1:DA$65536,77,0),"")</f>
        <v>0</v>
      </c>
      <c r="BC402" s="34">
        <f>IFERROR(VLOOKUP(B402,'[1]1-BASE'!D$1:DA$65536,78,0),"")</f>
        <v>0</v>
      </c>
      <c r="BD402" s="34">
        <f>IFERROR(VLOOKUP(B402,'[1]1-BASE'!D$1:DA$65536,79,0),"")</f>
        <v>0</v>
      </c>
      <c r="BE402" s="34">
        <f>IFERROR(VLOOKUP(B402,'[1]1-BASE'!D$1:DA$65536,80,0),"")</f>
        <v>0</v>
      </c>
      <c r="BF402" s="34">
        <f>IFERROR(VLOOKUP(B402,'[1]1-BASE'!D$1:DA$65536,83,0),"")</f>
        <v>0</v>
      </c>
      <c r="BG402" s="34">
        <f>IFERROR(VLOOKUP(B402,'[1]1-BASE'!D$1:DA$65536,84,0),"")</f>
        <v>0</v>
      </c>
      <c r="BH402" s="34">
        <f>IFERROR(VLOOKUP(B402,'[1]1-BASE'!D$1:DA$65536,81,0),"")</f>
        <v>0</v>
      </c>
      <c r="BI402" s="34">
        <f>IFERROR(VLOOKUP(B402,'[1]1-BASE'!D$1:DA$65536,85,0),"")</f>
        <v>0</v>
      </c>
      <c r="BJ402" s="34">
        <f>IFERROR(VLOOKUP(B402,'[1]1-BASE'!D$1:DA$65536,56,0),"")</f>
        <v>0</v>
      </c>
      <c r="BK402" s="34">
        <f>IFERROR(VLOOKUP(B402,'[1]1-BASE'!D$1:DA$65536,58,0),"")</f>
        <v>0</v>
      </c>
      <c r="BL402" s="34">
        <f>IFERROR(VLOOKUP(B402,'[1]1-BASE'!D$1:DA$65536,59,0),"")</f>
        <v>0</v>
      </c>
      <c r="BM402" s="34">
        <f>IFERROR(VLOOKUP(B402,'[1]1-BASE'!D$1:DA$65536,61,0),"")</f>
        <v>0</v>
      </c>
      <c r="BN402" s="34">
        <f>IFERROR(VLOOKUP(B402,'[1]1-BASE'!D$1:DA$65536,63,0),"")</f>
        <v>0</v>
      </c>
      <c r="BO402" s="34">
        <f>IFERROR(VLOOKUP(B402,'[1]1-BASE'!D$1:DA$65536,65,0),"")</f>
        <v>0</v>
      </c>
      <c r="BP402" s="34">
        <f>IFERROR(VLOOKUP(B402,'[1]1-BASE'!D$1:DA$65536,57,0),"")</f>
        <v>0</v>
      </c>
      <c r="BQ402" s="34">
        <f>IFERROR(VLOOKUP(B402,'[1]1-BASE'!D$1:DA$65536,60,0),"")</f>
        <v>0</v>
      </c>
      <c r="BR402" s="34">
        <f>IFERROR(VLOOKUP(B402,'[1]1-BASE'!D$1:DA$65536,62,0),"")</f>
        <v>0</v>
      </c>
      <c r="BS402" s="34">
        <f>IFERROR(VLOOKUP(B402,'[1]1-BASE'!D$1:DA$65536,64,0),"")</f>
        <v>0</v>
      </c>
      <c r="BT402" s="34">
        <f>IFERROR(VLOOKUP(B402,'[1]1-BASE'!D$1:DA$65536,66,0),"")</f>
        <v>0</v>
      </c>
      <c r="BU402" s="34">
        <f>IFERROR(VLOOKUP(B402,'[1]1-BASE'!D$1:DA$65536,67,0),"")</f>
        <v>0</v>
      </c>
      <c r="BV402" s="34">
        <f>IFERROR(VLOOKUP(B402,'[1]1-BASE'!D$1:DA$65536,68,0),"")</f>
        <v>0</v>
      </c>
      <c r="BW402" s="34">
        <f>IFERROR(VLOOKUP(B402,'[1]1-BASE'!D$1:DA$65536,69,0),"")</f>
        <v>0</v>
      </c>
      <c r="BX402" s="34">
        <f>IFERROR(VLOOKUP(B402,'[1]1-BASE'!D$1:DA$65536,70,0),"")</f>
        <v>0</v>
      </c>
      <c r="BY402" s="34">
        <f>IFERROR(VLOOKUP(B402,'[1]1-BASE'!D$1:DA$65536,71,0),"")</f>
        <v>0</v>
      </c>
      <c r="BZ402" s="34">
        <f>IFERROR(VLOOKUP(B402,'[1]1-BASE'!D$1:DA$65536,72,0),"")</f>
        <v>0</v>
      </c>
      <c r="CA402" s="34">
        <f>IFERROR(VLOOKUP(B402,'[1]1-BASE'!D$1:DA$65536,73,0),"")</f>
        <v>0</v>
      </c>
      <c r="CB402" s="34">
        <f>IFERROR(VLOOKUP(B402,'[1]1-BASE'!D$1:DA$65536,74,0),"")</f>
        <v>0</v>
      </c>
      <c r="CC402" s="34">
        <f>IFERROR(VLOOKUP(B402,'[1]1-BASE'!D$1:DA$65536,75,0),"")</f>
        <v>0</v>
      </c>
      <c r="CD402" s="34">
        <f>IFERROR(VLOOKUP(B402,'[1]1-BASE'!D$1:DA$65536,82,0),"")</f>
        <v>56</v>
      </c>
    </row>
    <row r="403" spans="1:82" s="35" customFormat="1" ht="75" customHeight="1">
      <c r="A403" s="27"/>
      <c r="B403" s="28" t="s">
        <v>506</v>
      </c>
      <c r="C403" s="29" t="str">
        <f>IFERROR(VLOOKUP(B403,'[1]1-BASE'!D$1:CB$65536,2,0),"")</f>
        <v>304TU20</v>
      </c>
      <c r="D403" s="29" t="str">
        <f>IFERROR(VLOOKUP(B403,'[1]1-BASE'!D$1:CB$65536,3,0),"")</f>
        <v>GIANO</v>
      </c>
      <c r="E403" s="29" t="str">
        <f>IFERROR(VLOOKUP(B403,'[1]1-BASE'!D$1:CB$65536,4,0),"")</f>
        <v>903</v>
      </c>
      <c r="F403" s="29" t="str">
        <f>IFERROR(VLOOKUP(B403,'[1]1-BASE'!D$1:CB$65536,5,0),"")</f>
        <v>GREY MD MEL/BLACK</v>
      </c>
      <c r="G403" s="27" t="str">
        <f>IFERROR(VLOOKUP(B403,'[1]1-BASE'!D$1:CB$65536,15,0),"")</f>
        <v>HIVER 2019</v>
      </c>
      <c r="H403" s="27" t="str">
        <f>IFERROR(VLOOKUP(B403,'[1]1-BASE'!D$1:CB$65536,17,0),"")</f>
        <v>MAN</v>
      </c>
      <c r="I403" s="30">
        <f>IFERROR(VLOOKUP(B403,'[1]1-BASE'!D$1:CB$65536,7,0),"")</f>
        <v>40</v>
      </c>
      <c r="J403" s="31">
        <f t="shared" si="12"/>
        <v>20</v>
      </c>
      <c r="K403" s="30">
        <f>IFERROR(VLOOKUP(B403,'[1]1-BASE'!D$1:CB$65536,8,0),"")</f>
        <v>0</v>
      </c>
      <c r="L403" s="31">
        <f t="shared" si="13"/>
        <v>0</v>
      </c>
      <c r="M403" s="29" t="str">
        <f>IFERROR(VLOOKUP(B403,'[1]1-BASE'!D$1:CB$65536,18,0),"")</f>
        <v>2XL-1|L-3|M-3|S-1|XL-2</v>
      </c>
      <c r="N403" s="32" t="str">
        <f>IFERROR(VLOOKUP(B403,'[1]1-BASE'!D$1:CB$65536,19,0),"")</f>
        <v>C10M</v>
      </c>
      <c r="O403" s="32">
        <f>IFERROR(VLOOKUP(B403,'[1]1-BASE'!D$1:CB$65536,20,0),"")</f>
        <v>800</v>
      </c>
      <c r="P403" s="33">
        <f>IFERROR(VLOOKUP(B403,'[1]1-BASE'!D$1:CB$65536,21,0),"")</f>
        <v>80</v>
      </c>
      <c r="Q403" s="34">
        <f>IFERROR(VLOOKUP(B403,'[1]1-BASE'!D$1:DA$65536,22,0),"")</f>
        <v>0</v>
      </c>
      <c r="R403" s="34">
        <f>IFERROR(VLOOKUP(B403,'[1]1-BASE'!D$1:DA$65536,23,0),"")</f>
        <v>0</v>
      </c>
      <c r="S403" s="34">
        <f>IFERROR(VLOOKUP(B403,'[1]1-BASE'!D$1:DA$65536,24,0),"")</f>
        <v>0</v>
      </c>
      <c r="T403" s="34">
        <f>IFERROR(VLOOKUP(B403,'[1]1-BASE'!D$1:DA$65536,25,0),"")</f>
        <v>0</v>
      </c>
      <c r="U403" s="34">
        <f>IFERROR(VLOOKUP(B403,'[1]1-BASE'!D$1:DA$65536,26,0),"")</f>
        <v>0</v>
      </c>
      <c r="V403" s="34">
        <f>IFERROR(VLOOKUP(B403,'[1]1-BASE'!D$1:DA$65536,27,0),"")</f>
        <v>0</v>
      </c>
      <c r="W403" s="34">
        <f>IFERROR(VLOOKUP(B403,'[1]1-BASE'!D$1:DA$65536,28,0),"")</f>
        <v>0</v>
      </c>
      <c r="X403" s="34">
        <f>IFERROR(VLOOKUP(B403,'[1]1-BASE'!D$1:DA$65536,29,0),"")</f>
        <v>0</v>
      </c>
      <c r="Y403" s="34">
        <f>IFERROR(VLOOKUP(B403,'[1]1-BASE'!D$1:DA$65536,30,0),"")</f>
        <v>0</v>
      </c>
      <c r="Z403" s="34">
        <f>IFERROR(VLOOKUP(B403,'[1]1-BASE'!D$1:DA$65536,31,0),"")</f>
        <v>0</v>
      </c>
      <c r="AA403" s="34">
        <f>IFERROR(VLOOKUP(B403,'[1]1-BASE'!D$1:DA$65536,32,0),"")</f>
        <v>0</v>
      </c>
      <c r="AB403" s="34">
        <f>IFERROR(VLOOKUP(B403,'[1]1-BASE'!D$1:DA$65536,33,0),"")</f>
        <v>0</v>
      </c>
      <c r="AC403" s="34">
        <f>IFERROR(VLOOKUP(B403,'[1]1-BASE'!D$1:DA$65536,34,0),"")</f>
        <v>0</v>
      </c>
      <c r="AD403" s="34">
        <f>IFERROR(VLOOKUP(B403,'[1]1-BASE'!D$1:DA$65536,35,0),"")</f>
        <v>0</v>
      </c>
      <c r="AE403" s="34">
        <f>IFERROR(VLOOKUP(B403,'[1]1-BASE'!D$1:DA$65536,36,0),"")</f>
        <v>0</v>
      </c>
      <c r="AF403" s="34">
        <f>IFERROR(VLOOKUP(B403,'[1]1-BASE'!D$1:DA$65536,37,0),"")</f>
        <v>0</v>
      </c>
      <c r="AG403" s="34">
        <f>IFERROR(VLOOKUP(B403,'[1]1-BASE'!D$1:DA$65536,38,0),"")</f>
        <v>0</v>
      </c>
      <c r="AH403" s="34">
        <f>IFERROR(VLOOKUP(B403,'[1]1-BASE'!D$1:DA$65536,39,0),"")</f>
        <v>0</v>
      </c>
      <c r="AI403" s="34">
        <f>IFERROR(VLOOKUP(B403,'[1]1-BASE'!D$1:DA$65536,40,0),"")</f>
        <v>0</v>
      </c>
      <c r="AJ403" s="34">
        <f>IFERROR(VLOOKUP(B403,'[1]1-BASE'!D$1:DA$65536,41,0),"")</f>
        <v>0</v>
      </c>
      <c r="AK403" s="34">
        <f>IFERROR(VLOOKUP(B403,'[1]1-BASE'!D$1:DA$65536,42,0),"")</f>
        <v>0</v>
      </c>
      <c r="AL403" s="34">
        <f>IFERROR(VLOOKUP(B403,'[1]1-BASE'!D$1:DA$65536,43,0),"")</f>
        <v>0</v>
      </c>
      <c r="AM403" s="34">
        <f>IFERROR(VLOOKUP(B403,'[1]1-BASE'!D$1:DA$65536,44,0),"")</f>
        <v>0</v>
      </c>
      <c r="AN403" s="34">
        <f>IFERROR(VLOOKUP(B403,'[1]1-BASE'!D$1:DA$65536,45,0),"")</f>
        <v>0</v>
      </c>
      <c r="AO403" s="34">
        <f>IFERROR(VLOOKUP(B403,'[1]1-BASE'!D$1:DA$65536,46,0),"")</f>
        <v>0</v>
      </c>
      <c r="AP403" s="34">
        <f>IFERROR(VLOOKUP(B403,'[1]1-BASE'!D$1:DA$65536,47,0),"")</f>
        <v>0</v>
      </c>
      <c r="AQ403" s="34">
        <f>IFERROR(VLOOKUP(B403,'[1]1-BASE'!D$1:DA$65536,48,0),"")</f>
        <v>0</v>
      </c>
      <c r="AR403" s="34">
        <f>IFERROR(VLOOKUP(B403,'[1]1-BASE'!D$1:DA$65536,49,0),"")</f>
        <v>0</v>
      </c>
      <c r="AS403" s="34">
        <f>IFERROR(VLOOKUP(B403,'[1]1-BASE'!D$1:DA$65536,50,0),"")</f>
        <v>0</v>
      </c>
      <c r="AT403" s="34">
        <f>IFERROR(VLOOKUP(B403,'[1]1-BASE'!D$1:DA$65536,51,0),"")</f>
        <v>0</v>
      </c>
      <c r="AU403" s="34">
        <f>IFERROR(VLOOKUP(B403,'[1]1-BASE'!D$1:DA$65536,52,0),"")</f>
        <v>0</v>
      </c>
      <c r="AV403" s="34">
        <f>IFERROR(VLOOKUP(B403,'[1]1-BASE'!D$1:DA$65536,53,0),"")</f>
        <v>0</v>
      </c>
      <c r="AW403" s="34">
        <f>IFERROR(VLOOKUP(B403,'[1]1-BASE'!D$1:DA$65536,54,0),"")</f>
        <v>0</v>
      </c>
      <c r="AX403" s="34">
        <f>IFERROR(VLOOKUP(B403,'[1]1-BASE'!D$1:DA$65536,55,0),"")</f>
        <v>0</v>
      </c>
      <c r="AY403" s="34">
        <f>IFERROR(VLOOKUP(B403,'[1]1-BASE'!D$1:DA$65536,87,0),"")</f>
        <v>0</v>
      </c>
      <c r="AZ403" s="34">
        <f>IFERROR(VLOOKUP(B403,'[1]1-BASE'!D$1:DA$65536,86,0),"")</f>
        <v>0</v>
      </c>
      <c r="BA403" s="34">
        <f>IFERROR(VLOOKUP(B403,'[1]1-BASE'!D$1:DA$65536,76,0),"")</f>
        <v>0</v>
      </c>
      <c r="BB403" s="34">
        <f>IFERROR(VLOOKUP(B403,'[1]1-BASE'!D$1:DA$65536,77,0),"")</f>
        <v>0</v>
      </c>
      <c r="BC403" s="34">
        <f>IFERROR(VLOOKUP(B403,'[1]1-BASE'!D$1:DA$65536,78,0),"")</f>
        <v>0</v>
      </c>
      <c r="BD403" s="34">
        <f>IFERROR(VLOOKUP(B403,'[1]1-BASE'!D$1:DA$65536,79,0),"")</f>
        <v>0</v>
      </c>
      <c r="BE403" s="34">
        <f>IFERROR(VLOOKUP(B403,'[1]1-BASE'!D$1:DA$65536,80,0),"")</f>
        <v>0</v>
      </c>
      <c r="BF403" s="34">
        <f>IFERROR(VLOOKUP(B403,'[1]1-BASE'!D$1:DA$65536,83,0),"")</f>
        <v>0</v>
      </c>
      <c r="BG403" s="34">
        <f>IFERROR(VLOOKUP(B403,'[1]1-BASE'!D$1:DA$65536,84,0),"")</f>
        <v>0</v>
      </c>
      <c r="BH403" s="34">
        <f>IFERROR(VLOOKUP(B403,'[1]1-BASE'!D$1:DA$65536,81,0),"")</f>
        <v>0</v>
      </c>
      <c r="BI403" s="34">
        <f>IFERROR(VLOOKUP(B403,'[1]1-BASE'!D$1:DA$65536,85,0),"")</f>
        <v>0</v>
      </c>
      <c r="BJ403" s="34">
        <f>IFERROR(VLOOKUP(B403,'[1]1-BASE'!D$1:DA$65536,56,0),"")</f>
        <v>0</v>
      </c>
      <c r="BK403" s="34">
        <f>IFERROR(VLOOKUP(B403,'[1]1-BASE'!D$1:DA$65536,58,0),"")</f>
        <v>0</v>
      </c>
      <c r="BL403" s="34">
        <f>IFERROR(VLOOKUP(B403,'[1]1-BASE'!D$1:DA$65536,59,0),"")</f>
        <v>0</v>
      </c>
      <c r="BM403" s="34">
        <f>IFERROR(VLOOKUP(B403,'[1]1-BASE'!D$1:DA$65536,61,0),"")</f>
        <v>0</v>
      </c>
      <c r="BN403" s="34">
        <f>IFERROR(VLOOKUP(B403,'[1]1-BASE'!D$1:DA$65536,63,0),"")</f>
        <v>0</v>
      </c>
      <c r="BO403" s="34">
        <f>IFERROR(VLOOKUP(B403,'[1]1-BASE'!D$1:DA$65536,65,0),"")</f>
        <v>0</v>
      </c>
      <c r="BP403" s="34">
        <f>IFERROR(VLOOKUP(B403,'[1]1-BASE'!D$1:DA$65536,57,0),"")</f>
        <v>0</v>
      </c>
      <c r="BQ403" s="34">
        <f>IFERROR(VLOOKUP(B403,'[1]1-BASE'!D$1:DA$65536,60,0),"")</f>
        <v>0</v>
      </c>
      <c r="BR403" s="34">
        <f>IFERROR(VLOOKUP(B403,'[1]1-BASE'!D$1:DA$65536,62,0),"")</f>
        <v>0</v>
      </c>
      <c r="BS403" s="34">
        <f>IFERROR(VLOOKUP(B403,'[1]1-BASE'!D$1:DA$65536,64,0),"")</f>
        <v>0</v>
      </c>
      <c r="BT403" s="34">
        <f>IFERROR(VLOOKUP(B403,'[1]1-BASE'!D$1:DA$65536,66,0),"")</f>
        <v>0</v>
      </c>
      <c r="BU403" s="34">
        <f>IFERROR(VLOOKUP(B403,'[1]1-BASE'!D$1:DA$65536,67,0),"")</f>
        <v>0</v>
      </c>
      <c r="BV403" s="34">
        <f>IFERROR(VLOOKUP(B403,'[1]1-BASE'!D$1:DA$65536,68,0),"")</f>
        <v>0</v>
      </c>
      <c r="BW403" s="34">
        <f>IFERROR(VLOOKUP(B403,'[1]1-BASE'!D$1:DA$65536,69,0),"")</f>
        <v>0</v>
      </c>
      <c r="BX403" s="34">
        <f>IFERROR(VLOOKUP(B403,'[1]1-BASE'!D$1:DA$65536,70,0),"")</f>
        <v>0</v>
      </c>
      <c r="BY403" s="34">
        <f>IFERROR(VLOOKUP(B403,'[1]1-BASE'!D$1:DA$65536,71,0),"")</f>
        <v>0</v>
      </c>
      <c r="BZ403" s="34">
        <f>IFERROR(VLOOKUP(B403,'[1]1-BASE'!D$1:DA$65536,72,0),"")</f>
        <v>0</v>
      </c>
      <c r="CA403" s="34">
        <f>IFERROR(VLOOKUP(B403,'[1]1-BASE'!D$1:DA$65536,73,0),"")</f>
        <v>0</v>
      </c>
      <c r="CB403" s="34">
        <f>IFERROR(VLOOKUP(B403,'[1]1-BASE'!D$1:DA$65536,74,0),"")</f>
        <v>0</v>
      </c>
      <c r="CC403" s="34">
        <f>IFERROR(VLOOKUP(B403,'[1]1-BASE'!D$1:DA$65536,75,0),"")</f>
        <v>0</v>
      </c>
      <c r="CD403" s="34">
        <f>IFERROR(VLOOKUP(B403,'[1]1-BASE'!D$1:DA$65536,82,0),"")</f>
        <v>80</v>
      </c>
    </row>
    <row r="404" spans="1:82" s="35" customFormat="1" ht="75" customHeight="1">
      <c r="A404" s="27"/>
      <c r="B404" s="28" t="s">
        <v>507</v>
      </c>
      <c r="C404" s="29" t="str">
        <f>IFERROR(VLOOKUP(B404,'[1]1-BASE'!D$1:CB$65536,2,0),"")</f>
        <v>304TUS0</v>
      </c>
      <c r="D404" s="29" t="str">
        <f>IFERROR(VLOOKUP(B404,'[1]1-BASE'!D$1:CB$65536,3,0),"")</f>
        <v>GALILO</v>
      </c>
      <c r="E404" s="29" t="str">
        <f>IFERROR(VLOOKUP(B404,'[1]1-BASE'!D$1:CB$65536,4,0),"")</f>
        <v>900</v>
      </c>
      <c r="F404" s="29" t="str">
        <f>IFERROR(VLOOKUP(B404,'[1]1-BASE'!D$1:CB$65536,5,0),"")</f>
        <v>BLUE AZZURRO/BLACK</v>
      </c>
      <c r="G404" s="27" t="str">
        <f>IFERROR(VLOOKUP(B404,'[1]1-BASE'!D$1:CB$65536,15,0),"")</f>
        <v>HIVER 2019</v>
      </c>
      <c r="H404" s="27" t="str">
        <f>IFERROR(VLOOKUP(B404,'[1]1-BASE'!D$1:CB$65536,17,0),"")</f>
        <v>MAN</v>
      </c>
      <c r="I404" s="30">
        <f>IFERROR(VLOOKUP(B404,'[1]1-BASE'!D$1:CB$65536,7,0),"")</f>
        <v>25</v>
      </c>
      <c r="J404" s="31">
        <f t="shared" si="12"/>
        <v>12.5</v>
      </c>
      <c r="K404" s="30">
        <f>IFERROR(VLOOKUP(B404,'[1]1-BASE'!D$1:CB$65536,8,0),"")</f>
        <v>0</v>
      </c>
      <c r="L404" s="31">
        <f t="shared" si="13"/>
        <v>0</v>
      </c>
      <c r="M404" s="29" t="str">
        <f>IFERROR(VLOOKUP(B404,'[1]1-BASE'!D$1:CB$65536,18,0),"")</f>
        <v>(vide)</v>
      </c>
      <c r="N404" s="32" t="str">
        <f>IFERROR(VLOOKUP(B404,'[1]1-BASE'!D$1:CB$65536,19,0),"")</f>
        <v>PCS</v>
      </c>
      <c r="O404" s="32">
        <f>IFERROR(VLOOKUP(B404,'[1]1-BASE'!D$1:CB$65536,20,0),"")</f>
        <v>8</v>
      </c>
      <c r="P404" s="33">
        <f>IFERROR(VLOOKUP(B404,'[1]1-BASE'!D$1:CB$65536,21,0),"")</f>
        <v>8</v>
      </c>
      <c r="Q404" s="34">
        <f>IFERROR(VLOOKUP(B404,'[1]1-BASE'!D$1:DA$65536,22,0),"")</f>
        <v>0</v>
      </c>
      <c r="R404" s="34">
        <f>IFERROR(VLOOKUP(B404,'[1]1-BASE'!D$1:DA$65536,23,0),"")</f>
        <v>0</v>
      </c>
      <c r="S404" s="34">
        <f>IFERROR(VLOOKUP(B404,'[1]1-BASE'!D$1:DA$65536,24,0),"")</f>
        <v>0</v>
      </c>
      <c r="T404" s="34">
        <f>IFERROR(VLOOKUP(B404,'[1]1-BASE'!D$1:DA$65536,25,0),"")</f>
        <v>0</v>
      </c>
      <c r="U404" s="34">
        <f>IFERROR(VLOOKUP(B404,'[1]1-BASE'!D$1:DA$65536,26,0),"")</f>
        <v>0</v>
      </c>
      <c r="V404" s="34">
        <f>IFERROR(VLOOKUP(B404,'[1]1-BASE'!D$1:DA$65536,27,0),"")</f>
        <v>0</v>
      </c>
      <c r="W404" s="34">
        <f>IFERROR(VLOOKUP(B404,'[1]1-BASE'!D$1:DA$65536,28,0),"")</f>
        <v>0</v>
      </c>
      <c r="X404" s="34">
        <f>IFERROR(VLOOKUP(B404,'[1]1-BASE'!D$1:DA$65536,29,0),"")</f>
        <v>0</v>
      </c>
      <c r="Y404" s="34">
        <f>IFERROR(VLOOKUP(B404,'[1]1-BASE'!D$1:DA$65536,30,0),"")</f>
        <v>0</v>
      </c>
      <c r="Z404" s="34">
        <f>IFERROR(VLOOKUP(B404,'[1]1-BASE'!D$1:DA$65536,31,0),"")</f>
        <v>0</v>
      </c>
      <c r="AA404" s="34">
        <f>IFERROR(VLOOKUP(B404,'[1]1-BASE'!D$1:DA$65536,32,0),"")</f>
        <v>0</v>
      </c>
      <c r="AB404" s="34">
        <f>IFERROR(VLOOKUP(B404,'[1]1-BASE'!D$1:DA$65536,33,0),"")</f>
        <v>0</v>
      </c>
      <c r="AC404" s="34">
        <f>IFERROR(VLOOKUP(B404,'[1]1-BASE'!D$1:DA$65536,34,0),"")</f>
        <v>0</v>
      </c>
      <c r="AD404" s="34">
        <f>IFERROR(VLOOKUP(B404,'[1]1-BASE'!D$1:DA$65536,35,0),"")</f>
        <v>0</v>
      </c>
      <c r="AE404" s="34">
        <f>IFERROR(VLOOKUP(B404,'[1]1-BASE'!D$1:DA$65536,36,0),"")</f>
        <v>0</v>
      </c>
      <c r="AF404" s="34">
        <f>IFERROR(VLOOKUP(B404,'[1]1-BASE'!D$1:DA$65536,37,0),"")</f>
        <v>0</v>
      </c>
      <c r="AG404" s="34">
        <f>IFERROR(VLOOKUP(B404,'[1]1-BASE'!D$1:DA$65536,38,0),"")</f>
        <v>0</v>
      </c>
      <c r="AH404" s="34">
        <f>IFERROR(VLOOKUP(B404,'[1]1-BASE'!D$1:DA$65536,39,0),"")</f>
        <v>0</v>
      </c>
      <c r="AI404" s="34">
        <f>IFERROR(VLOOKUP(B404,'[1]1-BASE'!D$1:DA$65536,40,0),"")</f>
        <v>0</v>
      </c>
      <c r="AJ404" s="34">
        <f>IFERROR(VLOOKUP(B404,'[1]1-BASE'!D$1:DA$65536,41,0),"")</f>
        <v>0</v>
      </c>
      <c r="AK404" s="34">
        <f>IFERROR(VLOOKUP(B404,'[1]1-BASE'!D$1:DA$65536,42,0),"")</f>
        <v>0</v>
      </c>
      <c r="AL404" s="34">
        <f>IFERROR(VLOOKUP(B404,'[1]1-BASE'!D$1:DA$65536,43,0),"")</f>
        <v>0</v>
      </c>
      <c r="AM404" s="34">
        <f>IFERROR(VLOOKUP(B404,'[1]1-BASE'!D$1:DA$65536,44,0),"")</f>
        <v>0</v>
      </c>
      <c r="AN404" s="34">
        <f>IFERROR(VLOOKUP(B404,'[1]1-BASE'!D$1:DA$65536,45,0),"")</f>
        <v>0</v>
      </c>
      <c r="AO404" s="34">
        <f>IFERROR(VLOOKUP(B404,'[1]1-BASE'!D$1:DA$65536,46,0),"")</f>
        <v>0</v>
      </c>
      <c r="AP404" s="34">
        <f>IFERROR(VLOOKUP(B404,'[1]1-BASE'!D$1:DA$65536,47,0),"")</f>
        <v>0</v>
      </c>
      <c r="AQ404" s="34">
        <f>IFERROR(VLOOKUP(B404,'[1]1-BASE'!D$1:DA$65536,48,0),"")</f>
        <v>0</v>
      </c>
      <c r="AR404" s="34">
        <f>IFERROR(VLOOKUP(B404,'[1]1-BASE'!D$1:DA$65536,49,0),"")</f>
        <v>0</v>
      </c>
      <c r="AS404" s="34">
        <f>IFERROR(VLOOKUP(B404,'[1]1-BASE'!D$1:DA$65536,50,0),"")</f>
        <v>0</v>
      </c>
      <c r="AT404" s="34">
        <f>IFERROR(VLOOKUP(B404,'[1]1-BASE'!D$1:DA$65536,51,0),"")</f>
        <v>0</v>
      </c>
      <c r="AU404" s="34">
        <f>IFERROR(VLOOKUP(B404,'[1]1-BASE'!D$1:DA$65536,52,0),"")</f>
        <v>0</v>
      </c>
      <c r="AV404" s="34">
        <f>IFERROR(VLOOKUP(B404,'[1]1-BASE'!D$1:DA$65536,53,0),"")</f>
        <v>0</v>
      </c>
      <c r="AW404" s="34">
        <f>IFERROR(VLOOKUP(B404,'[1]1-BASE'!D$1:DA$65536,54,0),"")</f>
        <v>0</v>
      </c>
      <c r="AX404" s="34">
        <f>IFERROR(VLOOKUP(B404,'[1]1-BASE'!D$1:DA$65536,55,0),"")</f>
        <v>0</v>
      </c>
      <c r="AY404" s="34">
        <f>IFERROR(VLOOKUP(B404,'[1]1-BASE'!D$1:DA$65536,87,0),"")</f>
        <v>0</v>
      </c>
      <c r="AZ404" s="34">
        <f>IFERROR(VLOOKUP(B404,'[1]1-BASE'!D$1:DA$65536,86,0),"")</f>
        <v>0</v>
      </c>
      <c r="BA404" s="34">
        <f>IFERROR(VLOOKUP(B404,'[1]1-BASE'!D$1:DA$65536,76,0),"")</f>
        <v>0</v>
      </c>
      <c r="BB404" s="34">
        <f>IFERROR(VLOOKUP(B404,'[1]1-BASE'!D$1:DA$65536,77,0),"")</f>
        <v>0</v>
      </c>
      <c r="BC404" s="34">
        <f>IFERROR(VLOOKUP(B404,'[1]1-BASE'!D$1:DA$65536,78,0),"")</f>
        <v>0</v>
      </c>
      <c r="BD404" s="34">
        <f>IFERROR(VLOOKUP(B404,'[1]1-BASE'!D$1:DA$65536,79,0),"")</f>
        <v>0</v>
      </c>
      <c r="BE404" s="34">
        <f>IFERROR(VLOOKUP(B404,'[1]1-BASE'!D$1:DA$65536,80,0),"")</f>
        <v>0</v>
      </c>
      <c r="BF404" s="34">
        <f>IFERROR(VLOOKUP(B404,'[1]1-BASE'!D$1:DA$65536,83,0),"")</f>
        <v>0</v>
      </c>
      <c r="BG404" s="34">
        <f>IFERROR(VLOOKUP(B404,'[1]1-BASE'!D$1:DA$65536,84,0),"")</f>
        <v>0</v>
      </c>
      <c r="BH404" s="34">
        <f>IFERROR(VLOOKUP(B404,'[1]1-BASE'!D$1:DA$65536,81,0),"")</f>
        <v>0</v>
      </c>
      <c r="BI404" s="34">
        <f>IFERROR(VLOOKUP(B404,'[1]1-BASE'!D$1:DA$65536,85,0),"")</f>
        <v>0</v>
      </c>
      <c r="BJ404" s="34">
        <f>IFERROR(VLOOKUP(B404,'[1]1-BASE'!D$1:DA$65536,56,0),"")</f>
        <v>0</v>
      </c>
      <c r="BK404" s="34">
        <f>IFERROR(VLOOKUP(B404,'[1]1-BASE'!D$1:DA$65536,58,0),"")</f>
        <v>0</v>
      </c>
      <c r="BL404" s="34">
        <f>IFERROR(VLOOKUP(B404,'[1]1-BASE'!D$1:DA$65536,59,0),"")</f>
        <v>0</v>
      </c>
      <c r="BM404" s="34">
        <f>IFERROR(VLOOKUP(B404,'[1]1-BASE'!D$1:DA$65536,61,0),"")</f>
        <v>0</v>
      </c>
      <c r="BN404" s="34">
        <f>IFERROR(VLOOKUP(B404,'[1]1-BASE'!D$1:DA$65536,63,0),"")</f>
        <v>0</v>
      </c>
      <c r="BO404" s="34">
        <f>IFERROR(VLOOKUP(B404,'[1]1-BASE'!D$1:DA$65536,65,0),"")</f>
        <v>0</v>
      </c>
      <c r="BP404" s="34">
        <f>IFERROR(VLOOKUP(B404,'[1]1-BASE'!D$1:DA$65536,57,0),"")</f>
        <v>0</v>
      </c>
      <c r="BQ404" s="34">
        <f>IFERROR(VLOOKUP(B404,'[1]1-BASE'!D$1:DA$65536,60,0),"")</f>
        <v>0</v>
      </c>
      <c r="BR404" s="34">
        <f>IFERROR(VLOOKUP(B404,'[1]1-BASE'!D$1:DA$65536,62,0),"")</f>
        <v>0</v>
      </c>
      <c r="BS404" s="34">
        <f>IFERROR(VLOOKUP(B404,'[1]1-BASE'!D$1:DA$65536,64,0),"")</f>
        <v>0</v>
      </c>
      <c r="BT404" s="34">
        <f>IFERROR(VLOOKUP(B404,'[1]1-BASE'!D$1:DA$65536,66,0),"")</f>
        <v>0</v>
      </c>
      <c r="BU404" s="34">
        <f>IFERROR(VLOOKUP(B404,'[1]1-BASE'!D$1:DA$65536,67,0),"")</f>
        <v>0</v>
      </c>
      <c r="BV404" s="34">
        <f>IFERROR(VLOOKUP(B404,'[1]1-BASE'!D$1:DA$65536,68,0),"")</f>
        <v>0</v>
      </c>
      <c r="BW404" s="34">
        <f>IFERROR(VLOOKUP(B404,'[1]1-BASE'!D$1:DA$65536,69,0),"")</f>
        <v>1</v>
      </c>
      <c r="BX404" s="34">
        <f>IFERROR(VLOOKUP(B404,'[1]1-BASE'!D$1:DA$65536,70,0),"")</f>
        <v>1</v>
      </c>
      <c r="BY404" s="34">
        <f>IFERROR(VLOOKUP(B404,'[1]1-BASE'!D$1:DA$65536,71,0),"")</f>
        <v>1</v>
      </c>
      <c r="BZ404" s="34">
        <f>IFERROR(VLOOKUP(B404,'[1]1-BASE'!D$1:DA$65536,72,0),"")</f>
        <v>2</v>
      </c>
      <c r="CA404" s="34">
        <f>IFERROR(VLOOKUP(B404,'[1]1-BASE'!D$1:DA$65536,73,0),"")</f>
        <v>2</v>
      </c>
      <c r="CB404" s="34">
        <f>IFERROR(VLOOKUP(B404,'[1]1-BASE'!D$1:DA$65536,74,0),"")</f>
        <v>1</v>
      </c>
      <c r="CC404" s="34">
        <f>IFERROR(VLOOKUP(B404,'[1]1-BASE'!D$1:DA$65536,75,0),"")</f>
        <v>0</v>
      </c>
      <c r="CD404" s="34">
        <f>IFERROR(VLOOKUP(B404,'[1]1-BASE'!D$1:DA$65536,82,0),"")</f>
        <v>0</v>
      </c>
    </row>
    <row r="405" spans="1:82" s="35" customFormat="1" ht="75" customHeight="1">
      <c r="A405" s="27"/>
      <c r="B405" s="28" t="s">
        <v>508</v>
      </c>
      <c r="C405" s="29" t="str">
        <f>IFERROR(VLOOKUP(B405,'[1]1-BASE'!D$1:CB$65536,2,0),"")</f>
        <v>304TUS0</v>
      </c>
      <c r="D405" s="29" t="str">
        <f>IFERROR(VLOOKUP(B405,'[1]1-BASE'!D$1:CB$65536,3,0),"")</f>
        <v>GALILO</v>
      </c>
      <c r="E405" s="29" t="str">
        <f>IFERROR(VLOOKUP(B405,'[1]1-BASE'!D$1:CB$65536,4,0),"")</f>
        <v>900</v>
      </c>
      <c r="F405" s="29" t="str">
        <f>IFERROR(VLOOKUP(B405,'[1]1-BASE'!D$1:CB$65536,5,0),"")</f>
        <v>BLUE AZZURRO/BLACK</v>
      </c>
      <c r="G405" s="27" t="str">
        <f>IFERROR(VLOOKUP(B405,'[1]1-BASE'!D$1:CB$65536,15,0),"")</f>
        <v>HIVER 2019</v>
      </c>
      <c r="H405" s="27" t="str">
        <f>IFERROR(VLOOKUP(B405,'[1]1-BASE'!D$1:CB$65536,17,0),"")</f>
        <v>MAN</v>
      </c>
      <c r="I405" s="30">
        <f>IFERROR(VLOOKUP(B405,'[1]1-BASE'!D$1:CB$65536,7,0),"")</f>
        <v>25</v>
      </c>
      <c r="J405" s="31">
        <f t="shared" si="12"/>
        <v>12.5</v>
      </c>
      <c r="K405" s="30">
        <f>IFERROR(VLOOKUP(B405,'[1]1-BASE'!D$1:CB$65536,8,0),"")</f>
        <v>0</v>
      </c>
      <c r="L405" s="31">
        <f t="shared" si="13"/>
        <v>0</v>
      </c>
      <c r="M405" s="29" t="str">
        <f>IFERROR(VLOOKUP(B405,'[1]1-BASE'!D$1:CB$65536,18,0),"")</f>
        <v>2XL-1|L-2|M-2|S-1|XL-2</v>
      </c>
      <c r="N405" s="32" t="str">
        <f>IFERROR(VLOOKUP(B405,'[1]1-BASE'!D$1:CB$65536,19,0),"")</f>
        <v>C8M</v>
      </c>
      <c r="O405" s="32">
        <f>IFERROR(VLOOKUP(B405,'[1]1-BASE'!D$1:CB$65536,20,0),"")</f>
        <v>240</v>
      </c>
      <c r="P405" s="33">
        <f>IFERROR(VLOOKUP(B405,'[1]1-BASE'!D$1:CB$65536,21,0),"")</f>
        <v>30</v>
      </c>
      <c r="Q405" s="34">
        <f>IFERROR(VLOOKUP(B405,'[1]1-BASE'!D$1:DA$65536,22,0),"")</f>
        <v>0</v>
      </c>
      <c r="R405" s="34">
        <f>IFERROR(VLOOKUP(B405,'[1]1-BASE'!D$1:DA$65536,23,0),"")</f>
        <v>0</v>
      </c>
      <c r="S405" s="34">
        <f>IFERROR(VLOOKUP(B405,'[1]1-BASE'!D$1:DA$65536,24,0),"")</f>
        <v>0</v>
      </c>
      <c r="T405" s="34">
        <f>IFERROR(VLOOKUP(B405,'[1]1-BASE'!D$1:DA$65536,25,0),"")</f>
        <v>0</v>
      </c>
      <c r="U405" s="34">
        <f>IFERROR(VLOOKUP(B405,'[1]1-BASE'!D$1:DA$65536,26,0),"")</f>
        <v>0</v>
      </c>
      <c r="V405" s="34">
        <f>IFERROR(VLOOKUP(B405,'[1]1-BASE'!D$1:DA$65536,27,0),"")</f>
        <v>0</v>
      </c>
      <c r="W405" s="34">
        <f>IFERROR(VLOOKUP(B405,'[1]1-BASE'!D$1:DA$65536,28,0),"")</f>
        <v>0</v>
      </c>
      <c r="X405" s="34">
        <f>IFERROR(VLOOKUP(B405,'[1]1-BASE'!D$1:DA$65536,29,0),"")</f>
        <v>0</v>
      </c>
      <c r="Y405" s="34">
        <f>IFERROR(VLOOKUP(B405,'[1]1-BASE'!D$1:DA$65536,30,0),"")</f>
        <v>0</v>
      </c>
      <c r="Z405" s="34">
        <f>IFERROR(VLOOKUP(B405,'[1]1-BASE'!D$1:DA$65536,31,0),"")</f>
        <v>0</v>
      </c>
      <c r="AA405" s="34">
        <f>IFERROR(VLOOKUP(B405,'[1]1-BASE'!D$1:DA$65536,32,0),"")</f>
        <v>0</v>
      </c>
      <c r="AB405" s="34">
        <f>IFERROR(VLOOKUP(B405,'[1]1-BASE'!D$1:DA$65536,33,0),"")</f>
        <v>0</v>
      </c>
      <c r="AC405" s="34">
        <f>IFERROR(VLOOKUP(B405,'[1]1-BASE'!D$1:DA$65536,34,0),"")</f>
        <v>0</v>
      </c>
      <c r="AD405" s="34">
        <f>IFERROR(VLOOKUP(B405,'[1]1-BASE'!D$1:DA$65536,35,0),"")</f>
        <v>0</v>
      </c>
      <c r="AE405" s="34">
        <f>IFERROR(VLOOKUP(B405,'[1]1-BASE'!D$1:DA$65536,36,0),"")</f>
        <v>0</v>
      </c>
      <c r="AF405" s="34">
        <f>IFERROR(VLOOKUP(B405,'[1]1-BASE'!D$1:DA$65536,37,0),"")</f>
        <v>0</v>
      </c>
      <c r="AG405" s="34">
        <f>IFERROR(VLOOKUP(B405,'[1]1-BASE'!D$1:DA$65536,38,0),"")</f>
        <v>0</v>
      </c>
      <c r="AH405" s="34">
        <f>IFERROR(VLOOKUP(B405,'[1]1-BASE'!D$1:DA$65536,39,0),"")</f>
        <v>0</v>
      </c>
      <c r="AI405" s="34">
        <f>IFERROR(VLOOKUP(B405,'[1]1-BASE'!D$1:DA$65536,40,0),"")</f>
        <v>0</v>
      </c>
      <c r="AJ405" s="34">
        <f>IFERROR(VLOOKUP(B405,'[1]1-BASE'!D$1:DA$65536,41,0),"")</f>
        <v>0</v>
      </c>
      <c r="AK405" s="34">
        <f>IFERROR(VLOOKUP(B405,'[1]1-BASE'!D$1:DA$65536,42,0),"")</f>
        <v>0</v>
      </c>
      <c r="AL405" s="34">
        <f>IFERROR(VLOOKUP(B405,'[1]1-BASE'!D$1:DA$65536,43,0),"")</f>
        <v>0</v>
      </c>
      <c r="AM405" s="34">
        <f>IFERROR(VLOOKUP(B405,'[1]1-BASE'!D$1:DA$65536,44,0),"")</f>
        <v>0</v>
      </c>
      <c r="AN405" s="34">
        <f>IFERROR(VLOOKUP(B405,'[1]1-BASE'!D$1:DA$65536,45,0),"")</f>
        <v>0</v>
      </c>
      <c r="AO405" s="34">
        <f>IFERROR(VLOOKUP(B405,'[1]1-BASE'!D$1:DA$65536,46,0),"")</f>
        <v>0</v>
      </c>
      <c r="AP405" s="34">
        <f>IFERROR(VLOOKUP(B405,'[1]1-BASE'!D$1:DA$65536,47,0),"")</f>
        <v>0</v>
      </c>
      <c r="AQ405" s="34">
        <f>IFERROR(VLOOKUP(B405,'[1]1-BASE'!D$1:DA$65536,48,0),"")</f>
        <v>0</v>
      </c>
      <c r="AR405" s="34">
        <f>IFERROR(VLOOKUP(B405,'[1]1-BASE'!D$1:DA$65536,49,0),"")</f>
        <v>0</v>
      </c>
      <c r="AS405" s="34">
        <f>IFERROR(VLOOKUP(B405,'[1]1-BASE'!D$1:DA$65536,50,0),"")</f>
        <v>0</v>
      </c>
      <c r="AT405" s="34">
        <f>IFERROR(VLOOKUP(B405,'[1]1-BASE'!D$1:DA$65536,51,0),"")</f>
        <v>0</v>
      </c>
      <c r="AU405" s="34">
        <f>IFERROR(VLOOKUP(B405,'[1]1-BASE'!D$1:DA$65536,52,0),"")</f>
        <v>0</v>
      </c>
      <c r="AV405" s="34">
        <f>IFERROR(VLOOKUP(B405,'[1]1-BASE'!D$1:DA$65536,53,0),"")</f>
        <v>0</v>
      </c>
      <c r="AW405" s="34">
        <f>IFERROR(VLOOKUP(B405,'[1]1-BASE'!D$1:DA$65536,54,0),"")</f>
        <v>0</v>
      </c>
      <c r="AX405" s="34">
        <f>IFERROR(VLOOKUP(B405,'[1]1-BASE'!D$1:DA$65536,55,0),"")</f>
        <v>0</v>
      </c>
      <c r="AY405" s="34">
        <f>IFERROR(VLOOKUP(B405,'[1]1-BASE'!D$1:DA$65536,87,0),"")</f>
        <v>0</v>
      </c>
      <c r="AZ405" s="34">
        <f>IFERROR(VLOOKUP(B405,'[1]1-BASE'!D$1:DA$65536,86,0),"")</f>
        <v>0</v>
      </c>
      <c r="BA405" s="34">
        <f>IFERROR(VLOOKUP(B405,'[1]1-BASE'!D$1:DA$65536,76,0),"")</f>
        <v>0</v>
      </c>
      <c r="BB405" s="34">
        <f>IFERROR(VLOOKUP(B405,'[1]1-BASE'!D$1:DA$65536,77,0),"")</f>
        <v>0</v>
      </c>
      <c r="BC405" s="34">
        <f>IFERROR(VLOOKUP(B405,'[1]1-BASE'!D$1:DA$65536,78,0),"")</f>
        <v>0</v>
      </c>
      <c r="BD405" s="34">
        <f>IFERROR(VLOOKUP(B405,'[1]1-BASE'!D$1:DA$65536,79,0),"")</f>
        <v>0</v>
      </c>
      <c r="BE405" s="34">
        <f>IFERROR(VLOOKUP(B405,'[1]1-BASE'!D$1:DA$65536,80,0),"")</f>
        <v>0</v>
      </c>
      <c r="BF405" s="34">
        <f>IFERROR(VLOOKUP(B405,'[1]1-BASE'!D$1:DA$65536,83,0),"")</f>
        <v>0</v>
      </c>
      <c r="BG405" s="34">
        <f>IFERROR(VLOOKUP(B405,'[1]1-BASE'!D$1:DA$65536,84,0),"")</f>
        <v>0</v>
      </c>
      <c r="BH405" s="34">
        <f>IFERROR(VLOOKUP(B405,'[1]1-BASE'!D$1:DA$65536,81,0),"")</f>
        <v>0</v>
      </c>
      <c r="BI405" s="34">
        <f>IFERROR(VLOOKUP(B405,'[1]1-BASE'!D$1:DA$65536,85,0),"")</f>
        <v>0</v>
      </c>
      <c r="BJ405" s="34">
        <f>IFERROR(VLOOKUP(B405,'[1]1-BASE'!D$1:DA$65536,56,0),"")</f>
        <v>0</v>
      </c>
      <c r="BK405" s="34">
        <f>IFERROR(VLOOKUP(B405,'[1]1-BASE'!D$1:DA$65536,58,0),"")</f>
        <v>0</v>
      </c>
      <c r="BL405" s="34">
        <f>IFERROR(VLOOKUP(B405,'[1]1-BASE'!D$1:DA$65536,59,0),"")</f>
        <v>0</v>
      </c>
      <c r="BM405" s="34">
        <f>IFERROR(VLOOKUP(B405,'[1]1-BASE'!D$1:DA$65536,61,0),"")</f>
        <v>0</v>
      </c>
      <c r="BN405" s="34">
        <f>IFERROR(VLOOKUP(B405,'[1]1-BASE'!D$1:DA$65536,63,0),"")</f>
        <v>0</v>
      </c>
      <c r="BO405" s="34">
        <f>IFERROR(VLOOKUP(B405,'[1]1-BASE'!D$1:DA$65536,65,0),"")</f>
        <v>0</v>
      </c>
      <c r="BP405" s="34">
        <f>IFERROR(VLOOKUP(B405,'[1]1-BASE'!D$1:DA$65536,57,0),"")</f>
        <v>0</v>
      </c>
      <c r="BQ405" s="34">
        <f>IFERROR(VLOOKUP(B405,'[1]1-BASE'!D$1:DA$65536,60,0),"")</f>
        <v>0</v>
      </c>
      <c r="BR405" s="34">
        <f>IFERROR(VLOOKUP(B405,'[1]1-BASE'!D$1:DA$65536,62,0),"")</f>
        <v>0</v>
      </c>
      <c r="BS405" s="34">
        <f>IFERROR(VLOOKUP(B405,'[1]1-BASE'!D$1:DA$65536,64,0),"")</f>
        <v>0</v>
      </c>
      <c r="BT405" s="34">
        <f>IFERROR(VLOOKUP(B405,'[1]1-BASE'!D$1:DA$65536,66,0),"")</f>
        <v>0</v>
      </c>
      <c r="BU405" s="34">
        <f>IFERROR(VLOOKUP(B405,'[1]1-BASE'!D$1:DA$65536,67,0),"")</f>
        <v>0</v>
      </c>
      <c r="BV405" s="34">
        <f>IFERROR(VLOOKUP(B405,'[1]1-BASE'!D$1:DA$65536,68,0),"")</f>
        <v>0</v>
      </c>
      <c r="BW405" s="34">
        <f>IFERROR(VLOOKUP(B405,'[1]1-BASE'!D$1:DA$65536,69,0),"")</f>
        <v>0</v>
      </c>
      <c r="BX405" s="34">
        <f>IFERROR(VLOOKUP(B405,'[1]1-BASE'!D$1:DA$65536,70,0),"")</f>
        <v>0</v>
      </c>
      <c r="BY405" s="34">
        <f>IFERROR(VLOOKUP(B405,'[1]1-BASE'!D$1:DA$65536,71,0),"")</f>
        <v>0</v>
      </c>
      <c r="BZ405" s="34">
        <f>IFERROR(VLOOKUP(B405,'[1]1-BASE'!D$1:DA$65536,72,0),"")</f>
        <v>0</v>
      </c>
      <c r="CA405" s="34">
        <f>IFERROR(VLOOKUP(B405,'[1]1-BASE'!D$1:DA$65536,73,0),"")</f>
        <v>0</v>
      </c>
      <c r="CB405" s="34">
        <f>IFERROR(VLOOKUP(B405,'[1]1-BASE'!D$1:DA$65536,74,0),"")</f>
        <v>0</v>
      </c>
      <c r="CC405" s="34">
        <f>IFERROR(VLOOKUP(B405,'[1]1-BASE'!D$1:DA$65536,75,0),"")</f>
        <v>0</v>
      </c>
      <c r="CD405" s="34">
        <f>IFERROR(VLOOKUP(B405,'[1]1-BASE'!D$1:DA$65536,82,0),"")</f>
        <v>30</v>
      </c>
    </row>
    <row r="406" spans="1:82" s="35" customFormat="1" ht="75" customHeight="1">
      <c r="A406" s="27"/>
      <c r="B406" s="28" t="s">
        <v>509</v>
      </c>
      <c r="C406" s="29" t="str">
        <f>IFERROR(VLOOKUP(B406,'[1]1-BASE'!D$1:CB$65536,2,0),"")</f>
        <v>304TUS0</v>
      </c>
      <c r="D406" s="29" t="str">
        <f>IFERROR(VLOOKUP(B406,'[1]1-BASE'!D$1:CB$65536,3,0),"")</f>
        <v>GALILO</v>
      </c>
      <c r="E406" s="29" t="str">
        <f>IFERROR(VLOOKUP(B406,'[1]1-BASE'!D$1:CB$65536,4,0),"")</f>
        <v>900</v>
      </c>
      <c r="F406" s="29" t="str">
        <f>IFERROR(VLOOKUP(B406,'[1]1-BASE'!D$1:CB$65536,5,0),"")</f>
        <v>BLUE AZZURRO/BLACK</v>
      </c>
      <c r="G406" s="27" t="str">
        <f>IFERROR(VLOOKUP(B406,'[1]1-BASE'!D$1:CB$65536,15,0),"")</f>
        <v>HIVER 2019</v>
      </c>
      <c r="H406" s="27" t="str">
        <f>IFERROR(VLOOKUP(B406,'[1]1-BASE'!D$1:CB$65536,17,0),"")</f>
        <v>MAN</v>
      </c>
      <c r="I406" s="30">
        <f>IFERROR(VLOOKUP(B406,'[1]1-BASE'!D$1:CB$65536,7,0),"")</f>
        <v>25</v>
      </c>
      <c r="J406" s="31">
        <f t="shared" si="12"/>
        <v>12.5</v>
      </c>
      <c r="K406" s="30">
        <f>IFERROR(VLOOKUP(B406,'[1]1-BASE'!D$1:CB$65536,8,0),"")</f>
        <v>0</v>
      </c>
      <c r="L406" s="31">
        <f t="shared" si="13"/>
        <v>0</v>
      </c>
      <c r="M406" s="29" t="str">
        <f>IFERROR(VLOOKUP(B406,'[1]1-BASE'!D$1:CB$65536,18,0),"")</f>
        <v>2XL-2|3XL-1|L-4|M-3|S-1|XL-3</v>
      </c>
      <c r="N406" s="32" t="str">
        <f>IFERROR(VLOOKUP(B406,'[1]1-BASE'!D$1:CB$65536,19,0),"")</f>
        <v>C14M</v>
      </c>
      <c r="O406" s="32">
        <f>IFERROR(VLOOKUP(B406,'[1]1-BASE'!D$1:CB$65536,20,0),"")</f>
        <v>294</v>
      </c>
      <c r="P406" s="33">
        <f>IFERROR(VLOOKUP(B406,'[1]1-BASE'!D$1:CB$65536,21,0),"")</f>
        <v>21</v>
      </c>
      <c r="Q406" s="34">
        <f>IFERROR(VLOOKUP(B406,'[1]1-BASE'!D$1:DA$65536,22,0),"")</f>
        <v>0</v>
      </c>
      <c r="R406" s="34">
        <f>IFERROR(VLOOKUP(B406,'[1]1-BASE'!D$1:DA$65536,23,0),"")</f>
        <v>0</v>
      </c>
      <c r="S406" s="34">
        <f>IFERROR(VLOOKUP(B406,'[1]1-BASE'!D$1:DA$65536,24,0),"")</f>
        <v>0</v>
      </c>
      <c r="T406" s="34">
        <f>IFERROR(VLOOKUP(B406,'[1]1-BASE'!D$1:DA$65536,25,0),"")</f>
        <v>0</v>
      </c>
      <c r="U406" s="34">
        <f>IFERROR(VLOOKUP(B406,'[1]1-BASE'!D$1:DA$65536,26,0),"")</f>
        <v>0</v>
      </c>
      <c r="V406" s="34">
        <f>IFERROR(VLOOKUP(B406,'[1]1-BASE'!D$1:DA$65536,27,0),"")</f>
        <v>0</v>
      </c>
      <c r="W406" s="34">
        <f>IFERROR(VLOOKUP(B406,'[1]1-BASE'!D$1:DA$65536,28,0),"")</f>
        <v>0</v>
      </c>
      <c r="X406" s="34">
        <f>IFERROR(VLOOKUP(B406,'[1]1-BASE'!D$1:DA$65536,29,0),"")</f>
        <v>0</v>
      </c>
      <c r="Y406" s="34">
        <f>IFERROR(VLOOKUP(B406,'[1]1-BASE'!D$1:DA$65536,30,0),"")</f>
        <v>0</v>
      </c>
      <c r="Z406" s="34">
        <f>IFERROR(VLOOKUP(B406,'[1]1-BASE'!D$1:DA$65536,31,0),"")</f>
        <v>0</v>
      </c>
      <c r="AA406" s="34">
        <f>IFERROR(VLOOKUP(B406,'[1]1-BASE'!D$1:DA$65536,32,0),"")</f>
        <v>0</v>
      </c>
      <c r="AB406" s="34">
        <f>IFERROR(VLOOKUP(B406,'[1]1-BASE'!D$1:DA$65536,33,0),"")</f>
        <v>0</v>
      </c>
      <c r="AC406" s="34">
        <f>IFERROR(VLOOKUP(B406,'[1]1-BASE'!D$1:DA$65536,34,0),"")</f>
        <v>0</v>
      </c>
      <c r="AD406" s="34">
        <f>IFERROR(VLOOKUP(B406,'[1]1-BASE'!D$1:DA$65536,35,0),"")</f>
        <v>0</v>
      </c>
      <c r="AE406" s="34">
        <f>IFERROR(VLOOKUP(B406,'[1]1-BASE'!D$1:DA$65536,36,0),"")</f>
        <v>0</v>
      </c>
      <c r="AF406" s="34">
        <f>IFERROR(VLOOKUP(B406,'[1]1-BASE'!D$1:DA$65536,37,0),"")</f>
        <v>0</v>
      </c>
      <c r="AG406" s="34">
        <f>IFERROR(VLOOKUP(B406,'[1]1-BASE'!D$1:DA$65536,38,0),"")</f>
        <v>0</v>
      </c>
      <c r="AH406" s="34">
        <f>IFERROR(VLOOKUP(B406,'[1]1-BASE'!D$1:DA$65536,39,0),"")</f>
        <v>0</v>
      </c>
      <c r="AI406" s="34">
        <f>IFERROR(VLOOKUP(B406,'[1]1-BASE'!D$1:DA$65536,40,0),"")</f>
        <v>0</v>
      </c>
      <c r="AJ406" s="34">
        <f>IFERROR(VLOOKUP(B406,'[1]1-BASE'!D$1:DA$65536,41,0),"")</f>
        <v>0</v>
      </c>
      <c r="AK406" s="34">
        <f>IFERROR(VLOOKUP(B406,'[1]1-BASE'!D$1:DA$65536,42,0),"")</f>
        <v>0</v>
      </c>
      <c r="AL406" s="34">
        <f>IFERROR(VLOOKUP(B406,'[1]1-BASE'!D$1:DA$65536,43,0),"")</f>
        <v>0</v>
      </c>
      <c r="AM406" s="34">
        <f>IFERROR(VLOOKUP(B406,'[1]1-BASE'!D$1:DA$65536,44,0),"")</f>
        <v>0</v>
      </c>
      <c r="AN406" s="34">
        <f>IFERROR(VLOOKUP(B406,'[1]1-BASE'!D$1:DA$65536,45,0),"")</f>
        <v>0</v>
      </c>
      <c r="AO406" s="34">
        <f>IFERROR(VLOOKUP(B406,'[1]1-BASE'!D$1:DA$65536,46,0),"")</f>
        <v>0</v>
      </c>
      <c r="AP406" s="34">
        <f>IFERROR(VLOOKUP(B406,'[1]1-BASE'!D$1:DA$65536,47,0),"")</f>
        <v>0</v>
      </c>
      <c r="AQ406" s="34">
        <f>IFERROR(VLOOKUP(B406,'[1]1-BASE'!D$1:DA$65536,48,0),"")</f>
        <v>0</v>
      </c>
      <c r="AR406" s="34">
        <f>IFERROR(VLOOKUP(B406,'[1]1-BASE'!D$1:DA$65536,49,0),"")</f>
        <v>0</v>
      </c>
      <c r="AS406" s="34">
        <f>IFERROR(VLOOKUP(B406,'[1]1-BASE'!D$1:DA$65536,50,0),"")</f>
        <v>0</v>
      </c>
      <c r="AT406" s="34">
        <f>IFERROR(VLOOKUP(B406,'[1]1-BASE'!D$1:DA$65536,51,0),"")</f>
        <v>0</v>
      </c>
      <c r="AU406" s="34">
        <f>IFERROR(VLOOKUP(B406,'[1]1-BASE'!D$1:DA$65536,52,0),"")</f>
        <v>0</v>
      </c>
      <c r="AV406" s="34">
        <f>IFERROR(VLOOKUP(B406,'[1]1-BASE'!D$1:DA$65536,53,0),"")</f>
        <v>0</v>
      </c>
      <c r="AW406" s="34">
        <f>IFERROR(VLOOKUP(B406,'[1]1-BASE'!D$1:DA$65536,54,0),"")</f>
        <v>0</v>
      </c>
      <c r="AX406" s="34">
        <f>IFERROR(VLOOKUP(B406,'[1]1-BASE'!D$1:DA$65536,55,0),"")</f>
        <v>0</v>
      </c>
      <c r="AY406" s="34">
        <f>IFERROR(VLOOKUP(B406,'[1]1-BASE'!D$1:DA$65536,87,0),"")</f>
        <v>0</v>
      </c>
      <c r="AZ406" s="34">
        <f>IFERROR(VLOOKUP(B406,'[1]1-BASE'!D$1:DA$65536,86,0),"")</f>
        <v>0</v>
      </c>
      <c r="BA406" s="34">
        <f>IFERROR(VLOOKUP(B406,'[1]1-BASE'!D$1:DA$65536,76,0),"")</f>
        <v>0</v>
      </c>
      <c r="BB406" s="34">
        <f>IFERROR(VLOOKUP(B406,'[1]1-BASE'!D$1:DA$65536,77,0),"")</f>
        <v>0</v>
      </c>
      <c r="BC406" s="34">
        <f>IFERROR(VLOOKUP(B406,'[1]1-BASE'!D$1:DA$65536,78,0),"")</f>
        <v>0</v>
      </c>
      <c r="BD406" s="34">
        <f>IFERROR(VLOOKUP(B406,'[1]1-BASE'!D$1:DA$65536,79,0),"")</f>
        <v>0</v>
      </c>
      <c r="BE406" s="34">
        <f>IFERROR(VLOOKUP(B406,'[1]1-BASE'!D$1:DA$65536,80,0),"")</f>
        <v>0</v>
      </c>
      <c r="BF406" s="34">
        <f>IFERROR(VLOOKUP(B406,'[1]1-BASE'!D$1:DA$65536,83,0),"")</f>
        <v>0</v>
      </c>
      <c r="BG406" s="34">
        <f>IFERROR(VLOOKUP(B406,'[1]1-BASE'!D$1:DA$65536,84,0),"")</f>
        <v>0</v>
      </c>
      <c r="BH406" s="34">
        <f>IFERROR(VLOOKUP(B406,'[1]1-BASE'!D$1:DA$65536,81,0),"")</f>
        <v>0</v>
      </c>
      <c r="BI406" s="34">
        <f>IFERROR(VLOOKUP(B406,'[1]1-BASE'!D$1:DA$65536,85,0),"")</f>
        <v>0</v>
      </c>
      <c r="BJ406" s="34">
        <f>IFERROR(VLOOKUP(B406,'[1]1-BASE'!D$1:DA$65536,56,0),"")</f>
        <v>0</v>
      </c>
      <c r="BK406" s="34">
        <f>IFERROR(VLOOKUP(B406,'[1]1-BASE'!D$1:DA$65536,58,0),"")</f>
        <v>0</v>
      </c>
      <c r="BL406" s="34">
        <f>IFERROR(VLOOKUP(B406,'[1]1-BASE'!D$1:DA$65536,59,0),"")</f>
        <v>0</v>
      </c>
      <c r="BM406" s="34">
        <f>IFERROR(VLOOKUP(B406,'[1]1-BASE'!D$1:DA$65536,61,0),"")</f>
        <v>0</v>
      </c>
      <c r="BN406" s="34">
        <f>IFERROR(VLOOKUP(B406,'[1]1-BASE'!D$1:DA$65536,63,0),"")</f>
        <v>0</v>
      </c>
      <c r="BO406" s="34">
        <f>IFERROR(VLOOKUP(B406,'[1]1-BASE'!D$1:DA$65536,65,0),"")</f>
        <v>0</v>
      </c>
      <c r="BP406" s="34">
        <f>IFERROR(VLOOKUP(B406,'[1]1-BASE'!D$1:DA$65536,57,0),"")</f>
        <v>0</v>
      </c>
      <c r="BQ406" s="34">
        <f>IFERROR(VLOOKUP(B406,'[1]1-BASE'!D$1:DA$65536,60,0),"")</f>
        <v>0</v>
      </c>
      <c r="BR406" s="34">
        <f>IFERROR(VLOOKUP(B406,'[1]1-BASE'!D$1:DA$65536,62,0),"")</f>
        <v>0</v>
      </c>
      <c r="BS406" s="34">
        <f>IFERROR(VLOOKUP(B406,'[1]1-BASE'!D$1:DA$65536,64,0),"")</f>
        <v>0</v>
      </c>
      <c r="BT406" s="34">
        <f>IFERROR(VLOOKUP(B406,'[1]1-BASE'!D$1:DA$65536,66,0),"")</f>
        <v>0</v>
      </c>
      <c r="BU406" s="34">
        <f>IFERROR(VLOOKUP(B406,'[1]1-BASE'!D$1:DA$65536,67,0),"")</f>
        <v>0</v>
      </c>
      <c r="BV406" s="34">
        <f>IFERROR(VLOOKUP(B406,'[1]1-BASE'!D$1:DA$65536,68,0),"")</f>
        <v>0</v>
      </c>
      <c r="BW406" s="34">
        <f>IFERROR(VLOOKUP(B406,'[1]1-BASE'!D$1:DA$65536,69,0),"")</f>
        <v>0</v>
      </c>
      <c r="BX406" s="34">
        <f>IFERROR(VLOOKUP(B406,'[1]1-BASE'!D$1:DA$65536,70,0),"")</f>
        <v>0</v>
      </c>
      <c r="BY406" s="34">
        <f>IFERROR(VLOOKUP(B406,'[1]1-BASE'!D$1:DA$65536,71,0),"")</f>
        <v>0</v>
      </c>
      <c r="BZ406" s="34">
        <f>IFERROR(VLOOKUP(B406,'[1]1-BASE'!D$1:DA$65536,72,0),"")</f>
        <v>0</v>
      </c>
      <c r="CA406" s="34">
        <f>IFERROR(VLOOKUP(B406,'[1]1-BASE'!D$1:DA$65536,73,0),"")</f>
        <v>0</v>
      </c>
      <c r="CB406" s="34">
        <f>IFERROR(VLOOKUP(B406,'[1]1-BASE'!D$1:DA$65536,74,0),"")</f>
        <v>0</v>
      </c>
      <c r="CC406" s="34">
        <f>IFERROR(VLOOKUP(B406,'[1]1-BASE'!D$1:DA$65536,75,0),"")</f>
        <v>0</v>
      </c>
      <c r="CD406" s="34">
        <f>IFERROR(VLOOKUP(B406,'[1]1-BASE'!D$1:DA$65536,82,0),"")</f>
        <v>21</v>
      </c>
    </row>
    <row r="407" spans="1:82" s="35" customFormat="1" ht="75" customHeight="1">
      <c r="A407" s="27"/>
      <c r="B407" s="28" t="s">
        <v>510</v>
      </c>
      <c r="C407" s="29" t="str">
        <f>IFERROR(VLOOKUP(B407,'[1]1-BASE'!D$1:CB$65536,2,0),"")</f>
        <v>304TUS0</v>
      </c>
      <c r="D407" s="29" t="str">
        <f>IFERROR(VLOOKUP(B407,'[1]1-BASE'!D$1:CB$65536,3,0),"")</f>
        <v>GALILO</v>
      </c>
      <c r="E407" s="29" t="str">
        <f>IFERROR(VLOOKUP(B407,'[1]1-BASE'!D$1:CB$65536,4,0),"")</f>
        <v>901</v>
      </c>
      <c r="F407" s="29" t="str">
        <f>IFERROR(VLOOKUP(B407,'[1]1-BASE'!D$1:CB$65536,5,0),"")</f>
        <v>BLACK/GREY MD MEL</v>
      </c>
      <c r="G407" s="27" t="str">
        <f>IFERROR(VLOOKUP(B407,'[1]1-BASE'!D$1:CB$65536,15,0),"")</f>
        <v>HIVER 2019</v>
      </c>
      <c r="H407" s="27" t="str">
        <f>IFERROR(VLOOKUP(B407,'[1]1-BASE'!D$1:CB$65536,17,0),"")</f>
        <v>MAN</v>
      </c>
      <c r="I407" s="30">
        <f>IFERROR(VLOOKUP(B407,'[1]1-BASE'!D$1:CB$65536,7,0),"")</f>
        <v>25</v>
      </c>
      <c r="J407" s="31">
        <f t="shared" si="12"/>
        <v>12.5</v>
      </c>
      <c r="K407" s="30">
        <f>IFERROR(VLOOKUP(B407,'[1]1-BASE'!D$1:CB$65536,8,0),"")</f>
        <v>0</v>
      </c>
      <c r="L407" s="31">
        <f t="shared" si="13"/>
        <v>0</v>
      </c>
      <c r="M407" s="29" t="str">
        <f>IFERROR(VLOOKUP(B407,'[1]1-BASE'!D$1:CB$65536,18,0),"")</f>
        <v>(vide)</v>
      </c>
      <c r="N407" s="32" t="str">
        <f>IFERROR(VLOOKUP(B407,'[1]1-BASE'!D$1:CB$65536,19,0),"")</f>
        <v>PCS</v>
      </c>
      <c r="O407" s="32">
        <f>IFERROR(VLOOKUP(B407,'[1]1-BASE'!D$1:CB$65536,20,0),"")</f>
        <v>2</v>
      </c>
      <c r="P407" s="33">
        <f>IFERROR(VLOOKUP(B407,'[1]1-BASE'!D$1:CB$65536,21,0),"")</f>
        <v>2</v>
      </c>
      <c r="Q407" s="34">
        <f>IFERROR(VLOOKUP(B407,'[1]1-BASE'!D$1:DA$65536,22,0),"")</f>
        <v>0</v>
      </c>
      <c r="R407" s="34">
        <f>IFERROR(VLOOKUP(B407,'[1]1-BASE'!D$1:DA$65536,23,0),"")</f>
        <v>0</v>
      </c>
      <c r="S407" s="34">
        <f>IFERROR(VLOOKUP(B407,'[1]1-BASE'!D$1:DA$65536,24,0),"")</f>
        <v>0</v>
      </c>
      <c r="T407" s="34">
        <f>IFERROR(VLOOKUP(B407,'[1]1-BASE'!D$1:DA$65536,25,0),"")</f>
        <v>0</v>
      </c>
      <c r="U407" s="34">
        <f>IFERROR(VLOOKUP(B407,'[1]1-BASE'!D$1:DA$65536,26,0),"")</f>
        <v>0</v>
      </c>
      <c r="V407" s="34">
        <f>IFERROR(VLOOKUP(B407,'[1]1-BASE'!D$1:DA$65536,27,0),"")</f>
        <v>0</v>
      </c>
      <c r="W407" s="34">
        <f>IFERROR(VLOOKUP(B407,'[1]1-BASE'!D$1:DA$65536,28,0),"")</f>
        <v>0</v>
      </c>
      <c r="X407" s="34">
        <f>IFERROR(VLOOKUP(B407,'[1]1-BASE'!D$1:DA$65536,29,0),"")</f>
        <v>0</v>
      </c>
      <c r="Y407" s="34">
        <f>IFERROR(VLOOKUP(B407,'[1]1-BASE'!D$1:DA$65536,30,0),"")</f>
        <v>0</v>
      </c>
      <c r="Z407" s="34">
        <f>IFERROR(VLOOKUP(B407,'[1]1-BASE'!D$1:DA$65536,31,0),"")</f>
        <v>0</v>
      </c>
      <c r="AA407" s="34">
        <f>IFERROR(VLOOKUP(B407,'[1]1-BASE'!D$1:DA$65536,32,0),"")</f>
        <v>0</v>
      </c>
      <c r="AB407" s="34">
        <f>IFERROR(VLOOKUP(B407,'[1]1-BASE'!D$1:DA$65536,33,0),"")</f>
        <v>0</v>
      </c>
      <c r="AC407" s="34">
        <f>IFERROR(VLOOKUP(B407,'[1]1-BASE'!D$1:DA$65536,34,0),"")</f>
        <v>0</v>
      </c>
      <c r="AD407" s="34">
        <f>IFERROR(VLOOKUP(B407,'[1]1-BASE'!D$1:DA$65536,35,0),"")</f>
        <v>0</v>
      </c>
      <c r="AE407" s="34">
        <f>IFERROR(VLOOKUP(B407,'[1]1-BASE'!D$1:DA$65536,36,0),"")</f>
        <v>0</v>
      </c>
      <c r="AF407" s="34">
        <f>IFERROR(VLOOKUP(B407,'[1]1-BASE'!D$1:DA$65536,37,0),"")</f>
        <v>0</v>
      </c>
      <c r="AG407" s="34">
        <f>IFERROR(VLOOKUP(B407,'[1]1-BASE'!D$1:DA$65536,38,0),"")</f>
        <v>0</v>
      </c>
      <c r="AH407" s="34">
        <f>IFERROR(VLOOKUP(B407,'[1]1-BASE'!D$1:DA$65536,39,0),"")</f>
        <v>0</v>
      </c>
      <c r="AI407" s="34">
        <f>IFERROR(VLOOKUP(B407,'[1]1-BASE'!D$1:DA$65536,40,0),"")</f>
        <v>0</v>
      </c>
      <c r="AJ407" s="34">
        <f>IFERROR(VLOOKUP(B407,'[1]1-BASE'!D$1:DA$65536,41,0),"")</f>
        <v>0</v>
      </c>
      <c r="AK407" s="34">
        <f>IFERROR(VLOOKUP(B407,'[1]1-BASE'!D$1:DA$65536,42,0),"")</f>
        <v>0</v>
      </c>
      <c r="AL407" s="34">
        <f>IFERROR(VLOOKUP(B407,'[1]1-BASE'!D$1:DA$65536,43,0),"")</f>
        <v>0</v>
      </c>
      <c r="AM407" s="34">
        <f>IFERROR(VLOOKUP(B407,'[1]1-BASE'!D$1:DA$65536,44,0),"")</f>
        <v>0</v>
      </c>
      <c r="AN407" s="34">
        <f>IFERROR(VLOOKUP(B407,'[1]1-BASE'!D$1:DA$65536,45,0),"")</f>
        <v>0</v>
      </c>
      <c r="AO407" s="34">
        <f>IFERROR(VLOOKUP(B407,'[1]1-BASE'!D$1:DA$65536,46,0),"")</f>
        <v>0</v>
      </c>
      <c r="AP407" s="34">
        <f>IFERROR(VLOOKUP(B407,'[1]1-BASE'!D$1:DA$65536,47,0),"")</f>
        <v>0</v>
      </c>
      <c r="AQ407" s="34">
        <f>IFERROR(VLOOKUP(B407,'[1]1-BASE'!D$1:DA$65536,48,0),"")</f>
        <v>0</v>
      </c>
      <c r="AR407" s="34">
        <f>IFERROR(VLOOKUP(B407,'[1]1-BASE'!D$1:DA$65536,49,0),"")</f>
        <v>0</v>
      </c>
      <c r="AS407" s="34">
        <f>IFERROR(VLOOKUP(B407,'[1]1-BASE'!D$1:DA$65536,50,0),"")</f>
        <v>0</v>
      </c>
      <c r="AT407" s="34">
        <f>IFERROR(VLOOKUP(B407,'[1]1-BASE'!D$1:DA$65536,51,0),"")</f>
        <v>0</v>
      </c>
      <c r="AU407" s="34">
        <f>IFERROR(VLOOKUP(B407,'[1]1-BASE'!D$1:DA$65536,52,0),"")</f>
        <v>0</v>
      </c>
      <c r="AV407" s="34">
        <f>IFERROR(VLOOKUP(B407,'[1]1-BASE'!D$1:DA$65536,53,0),"")</f>
        <v>0</v>
      </c>
      <c r="AW407" s="34">
        <f>IFERROR(VLOOKUP(B407,'[1]1-BASE'!D$1:DA$65536,54,0),"")</f>
        <v>0</v>
      </c>
      <c r="AX407" s="34">
        <f>IFERROR(VLOOKUP(B407,'[1]1-BASE'!D$1:DA$65536,55,0),"")</f>
        <v>0</v>
      </c>
      <c r="AY407" s="34">
        <f>IFERROR(VLOOKUP(B407,'[1]1-BASE'!D$1:DA$65536,87,0),"")</f>
        <v>0</v>
      </c>
      <c r="AZ407" s="34">
        <f>IFERROR(VLOOKUP(B407,'[1]1-BASE'!D$1:DA$65536,86,0),"")</f>
        <v>0</v>
      </c>
      <c r="BA407" s="34">
        <f>IFERROR(VLOOKUP(B407,'[1]1-BASE'!D$1:DA$65536,76,0),"")</f>
        <v>0</v>
      </c>
      <c r="BB407" s="34">
        <f>IFERROR(VLOOKUP(B407,'[1]1-BASE'!D$1:DA$65536,77,0),"")</f>
        <v>0</v>
      </c>
      <c r="BC407" s="34">
        <f>IFERROR(VLOOKUP(B407,'[1]1-BASE'!D$1:DA$65536,78,0),"")</f>
        <v>0</v>
      </c>
      <c r="BD407" s="34">
        <f>IFERROR(VLOOKUP(B407,'[1]1-BASE'!D$1:DA$65536,79,0),"")</f>
        <v>0</v>
      </c>
      <c r="BE407" s="34">
        <f>IFERROR(VLOOKUP(B407,'[1]1-BASE'!D$1:DA$65536,80,0),"")</f>
        <v>0</v>
      </c>
      <c r="BF407" s="34">
        <f>IFERROR(VLOOKUP(B407,'[1]1-BASE'!D$1:DA$65536,83,0),"")</f>
        <v>0</v>
      </c>
      <c r="BG407" s="34">
        <f>IFERROR(VLOOKUP(B407,'[1]1-BASE'!D$1:DA$65536,84,0),"")</f>
        <v>0</v>
      </c>
      <c r="BH407" s="34">
        <f>IFERROR(VLOOKUP(B407,'[1]1-BASE'!D$1:DA$65536,81,0),"")</f>
        <v>0</v>
      </c>
      <c r="BI407" s="34">
        <f>IFERROR(VLOOKUP(B407,'[1]1-BASE'!D$1:DA$65536,85,0),"")</f>
        <v>0</v>
      </c>
      <c r="BJ407" s="34">
        <f>IFERROR(VLOOKUP(B407,'[1]1-BASE'!D$1:DA$65536,56,0),"")</f>
        <v>0</v>
      </c>
      <c r="BK407" s="34">
        <f>IFERROR(VLOOKUP(B407,'[1]1-BASE'!D$1:DA$65536,58,0),"")</f>
        <v>0</v>
      </c>
      <c r="BL407" s="34">
        <f>IFERROR(VLOOKUP(B407,'[1]1-BASE'!D$1:DA$65536,59,0),"")</f>
        <v>0</v>
      </c>
      <c r="BM407" s="34">
        <f>IFERROR(VLOOKUP(B407,'[1]1-BASE'!D$1:DA$65536,61,0),"")</f>
        <v>0</v>
      </c>
      <c r="BN407" s="34">
        <f>IFERROR(VLOOKUP(B407,'[1]1-BASE'!D$1:DA$65536,63,0),"")</f>
        <v>0</v>
      </c>
      <c r="BO407" s="34">
        <f>IFERROR(VLOOKUP(B407,'[1]1-BASE'!D$1:DA$65536,65,0),"")</f>
        <v>0</v>
      </c>
      <c r="BP407" s="34">
        <f>IFERROR(VLOOKUP(B407,'[1]1-BASE'!D$1:DA$65536,57,0),"")</f>
        <v>0</v>
      </c>
      <c r="BQ407" s="34">
        <f>IFERROR(VLOOKUP(B407,'[1]1-BASE'!D$1:DA$65536,60,0),"")</f>
        <v>0</v>
      </c>
      <c r="BR407" s="34">
        <f>IFERROR(VLOOKUP(B407,'[1]1-BASE'!D$1:DA$65536,62,0),"")</f>
        <v>0</v>
      </c>
      <c r="BS407" s="34">
        <f>IFERROR(VLOOKUP(B407,'[1]1-BASE'!D$1:DA$65536,64,0),"")</f>
        <v>0</v>
      </c>
      <c r="BT407" s="34">
        <f>IFERROR(VLOOKUP(B407,'[1]1-BASE'!D$1:DA$65536,66,0),"")</f>
        <v>0</v>
      </c>
      <c r="BU407" s="34">
        <f>IFERROR(VLOOKUP(B407,'[1]1-BASE'!D$1:DA$65536,67,0),"")</f>
        <v>0</v>
      </c>
      <c r="BV407" s="34">
        <f>IFERROR(VLOOKUP(B407,'[1]1-BASE'!D$1:DA$65536,68,0),"")</f>
        <v>0</v>
      </c>
      <c r="BW407" s="34">
        <f>IFERROR(VLOOKUP(B407,'[1]1-BASE'!D$1:DA$65536,69,0),"")</f>
        <v>0</v>
      </c>
      <c r="BX407" s="34">
        <f>IFERROR(VLOOKUP(B407,'[1]1-BASE'!D$1:DA$65536,70,0),"")</f>
        <v>0</v>
      </c>
      <c r="BY407" s="34">
        <f>IFERROR(VLOOKUP(B407,'[1]1-BASE'!D$1:DA$65536,71,0),"")</f>
        <v>0</v>
      </c>
      <c r="BZ407" s="34">
        <f>IFERROR(VLOOKUP(B407,'[1]1-BASE'!D$1:DA$65536,72,0),"")</f>
        <v>1</v>
      </c>
      <c r="CA407" s="34">
        <f>IFERROR(VLOOKUP(B407,'[1]1-BASE'!D$1:DA$65536,73,0),"")</f>
        <v>1</v>
      </c>
      <c r="CB407" s="34">
        <f>IFERROR(VLOOKUP(B407,'[1]1-BASE'!D$1:DA$65536,74,0),"")</f>
        <v>0</v>
      </c>
      <c r="CC407" s="34">
        <f>IFERROR(VLOOKUP(B407,'[1]1-BASE'!D$1:DA$65536,75,0),"")</f>
        <v>0</v>
      </c>
      <c r="CD407" s="34">
        <f>IFERROR(VLOOKUP(B407,'[1]1-BASE'!D$1:DA$65536,82,0),"")</f>
        <v>0</v>
      </c>
    </row>
    <row r="408" spans="1:82" s="35" customFormat="1" ht="75" customHeight="1">
      <c r="A408" s="27"/>
      <c r="B408" s="28" t="s">
        <v>511</v>
      </c>
      <c r="C408" s="29" t="str">
        <f>IFERROR(VLOOKUP(B408,'[1]1-BASE'!D$1:CB$65536,2,0),"")</f>
        <v>304TUS0</v>
      </c>
      <c r="D408" s="29" t="str">
        <f>IFERROR(VLOOKUP(B408,'[1]1-BASE'!D$1:CB$65536,3,0),"")</f>
        <v>GALILO</v>
      </c>
      <c r="E408" s="29" t="str">
        <f>IFERROR(VLOOKUP(B408,'[1]1-BASE'!D$1:CB$65536,4,0),"")</f>
        <v>901</v>
      </c>
      <c r="F408" s="29" t="str">
        <f>IFERROR(VLOOKUP(B408,'[1]1-BASE'!D$1:CB$65536,5,0),"")</f>
        <v>BLACK/GREY MD MEL</v>
      </c>
      <c r="G408" s="27" t="str">
        <f>IFERROR(VLOOKUP(B408,'[1]1-BASE'!D$1:CB$65536,15,0),"")</f>
        <v>HIVER 2019</v>
      </c>
      <c r="H408" s="27" t="str">
        <f>IFERROR(VLOOKUP(B408,'[1]1-BASE'!D$1:CB$65536,17,0),"")</f>
        <v>MAN</v>
      </c>
      <c r="I408" s="30">
        <f>IFERROR(VLOOKUP(B408,'[1]1-BASE'!D$1:CB$65536,7,0),"")</f>
        <v>25</v>
      </c>
      <c r="J408" s="31">
        <f t="shared" si="12"/>
        <v>12.5</v>
      </c>
      <c r="K408" s="30">
        <f>IFERROR(VLOOKUP(B408,'[1]1-BASE'!D$1:CB$65536,8,0),"")</f>
        <v>0</v>
      </c>
      <c r="L408" s="31">
        <f t="shared" si="13"/>
        <v>0</v>
      </c>
      <c r="M408" s="29" t="str">
        <f>IFERROR(VLOOKUP(B408,'[1]1-BASE'!D$1:CB$65536,18,0),"")</f>
        <v>2XL-1|L-2|M-2|S-1|XL-2</v>
      </c>
      <c r="N408" s="32" t="str">
        <f>IFERROR(VLOOKUP(B408,'[1]1-BASE'!D$1:CB$65536,19,0),"")</f>
        <v>C8M</v>
      </c>
      <c r="O408" s="32">
        <f>IFERROR(VLOOKUP(B408,'[1]1-BASE'!D$1:CB$65536,20,0),"")</f>
        <v>200</v>
      </c>
      <c r="P408" s="33">
        <f>IFERROR(VLOOKUP(B408,'[1]1-BASE'!D$1:CB$65536,21,0),"")</f>
        <v>25</v>
      </c>
      <c r="Q408" s="34">
        <f>IFERROR(VLOOKUP(B408,'[1]1-BASE'!D$1:DA$65536,22,0),"")</f>
        <v>0</v>
      </c>
      <c r="R408" s="34">
        <f>IFERROR(VLOOKUP(B408,'[1]1-BASE'!D$1:DA$65536,23,0),"")</f>
        <v>0</v>
      </c>
      <c r="S408" s="34">
        <f>IFERROR(VLOOKUP(B408,'[1]1-BASE'!D$1:DA$65536,24,0),"")</f>
        <v>0</v>
      </c>
      <c r="T408" s="34">
        <f>IFERROR(VLOOKUP(B408,'[1]1-BASE'!D$1:DA$65536,25,0),"")</f>
        <v>0</v>
      </c>
      <c r="U408" s="34">
        <f>IFERROR(VLOOKUP(B408,'[1]1-BASE'!D$1:DA$65536,26,0),"")</f>
        <v>0</v>
      </c>
      <c r="V408" s="34">
        <f>IFERROR(VLOOKUP(B408,'[1]1-BASE'!D$1:DA$65536,27,0),"")</f>
        <v>0</v>
      </c>
      <c r="W408" s="34">
        <f>IFERROR(VLOOKUP(B408,'[1]1-BASE'!D$1:DA$65536,28,0),"")</f>
        <v>0</v>
      </c>
      <c r="X408" s="34">
        <f>IFERROR(VLOOKUP(B408,'[1]1-BASE'!D$1:DA$65536,29,0),"")</f>
        <v>0</v>
      </c>
      <c r="Y408" s="34">
        <f>IFERROR(VLOOKUP(B408,'[1]1-BASE'!D$1:DA$65536,30,0),"")</f>
        <v>0</v>
      </c>
      <c r="Z408" s="34">
        <f>IFERROR(VLOOKUP(B408,'[1]1-BASE'!D$1:DA$65536,31,0),"")</f>
        <v>0</v>
      </c>
      <c r="AA408" s="34">
        <f>IFERROR(VLOOKUP(B408,'[1]1-BASE'!D$1:DA$65536,32,0),"")</f>
        <v>0</v>
      </c>
      <c r="AB408" s="34">
        <f>IFERROR(VLOOKUP(B408,'[1]1-BASE'!D$1:DA$65536,33,0),"")</f>
        <v>0</v>
      </c>
      <c r="AC408" s="34">
        <f>IFERROR(VLOOKUP(B408,'[1]1-BASE'!D$1:DA$65536,34,0),"")</f>
        <v>0</v>
      </c>
      <c r="AD408" s="34">
        <f>IFERROR(VLOOKUP(B408,'[1]1-BASE'!D$1:DA$65536,35,0),"")</f>
        <v>0</v>
      </c>
      <c r="AE408" s="34">
        <f>IFERROR(VLOOKUP(B408,'[1]1-BASE'!D$1:DA$65536,36,0),"")</f>
        <v>0</v>
      </c>
      <c r="AF408" s="34">
        <f>IFERROR(VLOOKUP(B408,'[1]1-BASE'!D$1:DA$65536,37,0),"")</f>
        <v>0</v>
      </c>
      <c r="AG408" s="34">
        <f>IFERROR(VLOOKUP(B408,'[1]1-BASE'!D$1:DA$65536,38,0),"")</f>
        <v>0</v>
      </c>
      <c r="AH408" s="34">
        <f>IFERROR(VLOOKUP(B408,'[1]1-BASE'!D$1:DA$65536,39,0),"")</f>
        <v>0</v>
      </c>
      <c r="AI408" s="34">
        <f>IFERROR(VLOOKUP(B408,'[1]1-BASE'!D$1:DA$65536,40,0),"")</f>
        <v>0</v>
      </c>
      <c r="AJ408" s="34">
        <f>IFERROR(VLOOKUP(B408,'[1]1-BASE'!D$1:DA$65536,41,0),"")</f>
        <v>0</v>
      </c>
      <c r="AK408" s="34">
        <f>IFERROR(VLOOKUP(B408,'[1]1-BASE'!D$1:DA$65536,42,0),"")</f>
        <v>0</v>
      </c>
      <c r="AL408" s="34">
        <f>IFERROR(VLOOKUP(B408,'[1]1-BASE'!D$1:DA$65536,43,0),"")</f>
        <v>0</v>
      </c>
      <c r="AM408" s="34">
        <f>IFERROR(VLOOKUP(B408,'[1]1-BASE'!D$1:DA$65536,44,0),"")</f>
        <v>0</v>
      </c>
      <c r="AN408" s="34">
        <f>IFERROR(VLOOKUP(B408,'[1]1-BASE'!D$1:DA$65536,45,0),"")</f>
        <v>0</v>
      </c>
      <c r="AO408" s="34">
        <f>IFERROR(VLOOKUP(B408,'[1]1-BASE'!D$1:DA$65536,46,0),"")</f>
        <v>0</v>
      </c>
      <c r="AP408" s="34">
        <f>IFERROR(VLOOKUP(B408,'[1]1-BASE'!D$1:DA$65536,47,0),"")</f>
        <v>0</v>
      </c>
      <c r="AQ408" s="34">
        <f>IFERROR(VLOOKUP(B408,'[1]1-BASE'!D$1:DA$65536,48,0),"")</f>
        <v>0</v>
      </c>
      <c r="AR408" s="34">
        <f>IFERROR(VLOOKUP(B408,'[1]1-BASE'!D$1:DA$65536,49,0),"")</f>
        <v>0</v>
      </c>
      <c r="AS408" s="34">
        <f>IFERROR(VLOOKUP(B408,'[1]1-BASE'!D$1:DA$65536,50,0),"")</f>
        <v>0</v>
      </c>
      <c r="AT408" s="34">
        <f>IFERROR(VLOOKUP(B408,'[1]1-BASE'!D$1:DA$65536,51,0),"")</f>
        <v>0</v>
      </c>
      <c r="AU408" s="34">
        <f>IFERROR(VLOOKUP(B408,'[1]1-BASE'!D$1:DA$65536,52,0),"")</f>
        <v>0</v>
      </c>
      <c r="AV408" s="34">
        <f>IFERROR(VLOOKUP(B408,'[1]1-BASE'!D$1:DA$65536,53,0),"")</f>
        <v>0</v>
      </c>
      <c r="AW408" s="34">
        <f>IFERROR(VLOOKUP(B408,'[1]1-BASE'!D$1:DA$65536,54,0),"")</f>
        <v>0</v>
      </c>
      <c r="AX408" s="34">
        <f>IFERROR(VLOOKUP(B408,'[1]1-BASE'!D$1:DA$65536,55,0),"")</f>
        <v>0</v>
      </c>
      <c r="AY408" s="34">
        <f>IFERROR(VLOOKUP(B408,'[1]1-BASE'!D$1:DA$65536,87,0),"")</f>
        <v>0</v>
      </c>
      <c r="AZ408" s="34">
        <f>IFERROR(VLOOKUP(B408,'[1]1-BASE'!D$1:DA$65536,86,0),"")</f>
        <v>0</v>
      </c>
      <c r="BA408" s="34">
        <f>IFERROR(VLOOKUP(B408,'[1]1-BASE'!D$1:DA$65536,76,0),"")</f>
        <v>0</v>
      </c>
      <c r="BB408" s="34">
        <f>IFERROR(VLOOKUP(B408,'[1]1-BASE'!D$1:DA$65536,77,0),"")</f>
        <v>0</v>
      </c>
      <c r="BC408" s="34">
        <f>IFERROR(VLOOKUP(B408,'[1]1-BASE'!D$1:DA$65536,78,0),"")</f>
        <v>0</v>
      </c>
      <c r="BD408" s="34">
        <f>IFERROR(VLOOKUP(B408,'[1]1-BASE'!D$1:DA$65536,79,0),"")</f>
        <v>0</v>
      </c>
      <c r="BE408" s="34">
        <f>IFERROR(VLOOKUP(B408,'[1]1-BASE'!D$1:DA$65536,80,0),"")</f>
        <v>0</v>
      </c>
      <c r="BF408" s="34">
        <f>IFERROR(VLOOKUP(B408,'[1]1-BASE'!D$1:DA$65536,83,0),"")</f>
        <v>0</v>
      </c>
      <c r="BG408" s="34">
        <f>IFERROR(VLOOKUP(B408,'[1]1-BASE'!D$1:DA$65536,84,0),"")</f>
        <v>0</v>
      </c>
      <c r="BH408" s="34">
        <f>IFERROR(VLOOKUP(B408,'[1]1-BASE'!D$1:DA$65536,81,0),"")</f>
        <v>0</v>
      </c>
      <c r="BI408" s="34">
        <f>IFERROR(VLOOKUP(B408,'[1]1-BASE'!D$1:DA$65536,85,0),"")</f>
        <v>0</v>
      </c>
      <c r="BJ408" s="34">
        <f>IFERROR(VLOOKUP(B408,'[1]1-BASE'!D$1:DA$65536,56,0),"")</f>
        <v>0</v>
      </c>
      <c r="BK408" s="34">
        <f>IFERROR(VLOOKUP(B408,'[1]1-BASE'!D$1:DA$65536,58,0),"")</f>
        <v>0</v>
      </c>
      <c r="BL408" s="34">
        <f>IFERROR(VLOOKUP(B408,'[1]1-BASE'!D$1:DA$65536,59,0),"")</f>
        <v>0</v>
      </c>
      <c r="BM408" s="34">
        <f>IFERROR(VLOOKUP(B408,'[1]1-BASE'!D$1:DA$65536,61,0),"")</f>
        <v>0</v>
      </c>
      <c r="BN408" s="34">
        <f>IFERROR(VLOOKUP(B408,'[1]1-BASE'!D$1:DA$65536,63,0),"")</f>
        <v>0</v>
      </c>
      <c r="BO408" s="34">
        <f>IFERROR(VLOOKUP(B408,'[1]1-BASE'!D$1:DA$65536,65,0),"")</f>
        <v>0</v>
      </c>
      <c r="BP408" s="34">
        <f>IFERROR(VLOOKUP(B408,'[1]1-BASE'!D$1:DA$65536,57,0),"")</f>
        <v>0</v>
      </c>
      <c r="BQ408" s="34">
        <f>IFERROR(VLOOKUP(B408,'[1]1-BASE'!D$1:DA$65536,60,0),"")</f>
        <v>0</v>
      </c>
      <c r="BR408" s="34">
        <f>IFERROR(VLOOKUP(B408,'[1]1-BASE'!D$1:DA$65536,62,0),"")</f>
        <v>0</v>
      </c>
      <c r="BS408" s="34">
        <f>IFERROR(VLOOKUP(B408,'[1]1-BASE'!D$1:DA$65536,64,0),"")</f>
        <v>0</v>
      </c>
      <c r="BT408" s="34">
        <f>IFERROR(VLOOKUP(B408,'[1]1-BASE'!D$1:DA$65536,66,0),"")</f>
        <v>0</v>
      </c>
      <c r="BU408" s="34">
        <f>IFERROR(VLOOKUP(B408,'[1]1-BASE'!D$1:DA$65536,67,0),"")</f>
        <v>0</v>
      </c>
      <c r="BV408" s="34">
        <f>IFERROR(VLOOKUP(B408,'[1]1-BASE'!D$1:DA$65536,68,0),"")</f>
        <v>0</v>
      </c>
      <c r="BW408" s="34">
        <f>IFERROR(VLOOKUP(B408,'[1]1-BASE'!D$1:DA$65536,69,0),"")</f>
        <v>0</v>
      </c>
      <c r="BX408" s="34">
        <f>IFERROR(VLOOKUP(B408,'[1]1-BASE'!D$1:DA$65536,70,0),"")</f>
        <v>0</v>
      </c>
      <c r="BY408" s="34">
        <f>IFERROR(VLOOKUP(B408,'[1]1-BASE'!D$1:DA$65536,71,0),"")</f>
        <v>0</v>
      </c>
      <c r="BZ408" s="34">
        <f>IFERROR(VLOOKUP(B408,'[1]1-BASE'!D$1:DA$65536,72,0),"")</f>
        <v>0</v>
      </c>
      <c r="CA408" s="34">
        <f>IFERROR(VLOOKUP(B408,'[1]1-BASE'!D$1:DA$65536,73,0),"")</f>
        <v>0</v>
      </c>
      <c r="CB408" s="34">
        <f>IFERROR(VLOOKUP(B408,'[1]1-BASE'!D$1:DA$65536,74,0),"")</f>
        <v>0</v>
      </c>
      <c r="CC408" s="34">
        <f>IFERROR(VLOOKUP(B408,'[1]1-BASE'!D$1:DA$65536,75,0),"")</f>
        <v>0</v>
      </c>
      <c r="CD408" s="34">
        <f>IFERROR(VLOOKUP(B408,'[1]1-BASE'!D$1:DA$65536,82,0),"")</f>
        <v>25</v>
      </c>
    </row>
    <row r="409" spans="1:82" s="35" customFormat="1" ht="75" customHeight="1">
      <c r="A409" s="27"/>
      <c r="B409" s="28" t="s">
        <v>512</v>
      </c>
      <c r="C409" s="29" t="str">
        <f>IFERROR(VLOOKUP(B409,'[1]1-BASE'!D$1:CB$65536,2,0),"")</f>
        <v>304TUS0</v>
      </c>
      <c r="D409" s="29" t="str">
        <f>IFERROR(VLOOKUP(B409,'[1]1-BASE'!D$1:CB$65536,3,0),"")</f>
        <v>GALILO</v>
      </c>
      <c r="E409" s="29" t="str">
        <f>IFERROR(VLOOKUP(B409,'[1]1-BASE'!D$1:CB$65536,4,0),"")</f>
        <v>901</v>
      </c>
      <c r="F409" s="29" t="str">
        <f>IFERROR(VLOOKUP(B409,'[1]1-BASE'!D$1:CB$65536,5,0),"")</f>
        <v>BLACK/GREY MD MEL</v>
      </c>
      <c r="G409" s="27" t="str">
        <f>IFERROR(VLOOKUP(B409,'[1]1-BASE'!D$1:CB$65536,15,0),"")</f>
        <v>HIVER 2019</v>
      </c>
      <c r="H409" s="27" t="str">
        <f>IFERROR(VLOOKUP(B409,'[1]1-BASE'!D$1:CB$65536,17,0),"")</f>
        <v>MAN</v>
      </c>
      <c r="I409" s="30">
        <f>IFERROR(VLOOKUP(B409,'[1]1-BASE'!D$1:CB$65536,7,0),"")</f>
        <v>25</v>
      </c>
      <c r="J409" s="31">
        <f t="shared" si="12"/>
        <v>12.5</v>
      </c>
      <c r="K409" s="30">
        <f>IFERROR(VLOOKUP(B409,'[1]1-BASE'!D$1:CB$65536,8,0),"")</f>
        <v>0</v>
      </c>
      <c r="L409" s="31">
        <f t="shared" si="13"/>
        <v>0</v>
      </c>
      <c r="M409" s="29" t="str">
        <f>IFERROR(VLOOKUP(B409,'[1]1-BASE'!D$1:CB$65536,18,0),"")</f>
        <v>2XL-2|3XL-1|L-4|M-3|S-1|XL-3</v>
      </c>
      <c r="N409" s="32" t="str">
        <f>IFERROR(VLOOKUP(B409,'[1]1-BASE'!D$1:CB$65536,19,0),"")</f>
        <v>C14M</v>
      </c>
      <c r="O409" s="32">
        <f>IFERROR(VLOOKUP(B409,'[1]1-BASE'!D$1:CB$65536,20,0),"")</f>
        <v>826</v>
      </c>
      <c r="P409" s="33">
        <f>IFERROR(VLOOKUP(B409,'[1]1-BASE'!D$1:CB$65536,21,0),"")</f>
        <v>59</v>
      </c>
      <c r="Q409" s="34">
        <f>IFERROR(VLOOKUP(B409,'[1]1-BASE'!D$1:DA$65536,22,0),"")</f>
        <v>0</v>
      </c>
      <c r="R409" s="34">
        <f>IFERROR(VLOOKUP(B409,'[1]1-BASE'!D$1:DA$65536,23,0),"")</f>
        <v>0</v>
      </c>
      <c r="S409" s="34">
        <f>IFERROR(VLOOKUP(B409,'[1]1-BASE'!D$1:DA$65536,24,0),"")</f>
        <v>0</v>
      </c>
      <c r="T409" s="34">
        <f>IFERROR(VLOOKUP(B409,'[1]1-BASE'!D$1:DA$65536,25,0),"")</f>
        <v>0</v>
      </c>
      <c r="U409" s="34">
        <f>IFERROR(VLOOKUP(B409,'[1]1-BASE'!D$1:DA$65536,26,0),"")</f>
        <v>0</v>
      </c>
      <c r="V409" s="34">
        <f>IFERROR(VLOOKUP(B409,'[1]1-BASE'!D$1:DA$65536,27,0),"")</f>
        <v>0</v>
      </c>
      <c r="W409" s="34">
        <f>IFERROR(VLOOKUP(B409,'[1]1-BASE'!D$1:DA$65536,28,0),"")</f>
        <v>0</v>
      </c>
      <c r="X409" s="34">
        <f>IFERROR(VLOOKUP(B409,'[1]1-BASE'!D$1:DA$65536,29,0),"")</f>
        <v>0</v>
      </c>
      <c r="Y409" s="34">
        <f>IFERROR(VLOOKUP(B409,'[1]1-BASE'!D$1:DA$65536,30,0),"")</f>
        <v>0</v>
      </c>
      <c r="Z409" s="34">
        <f>IFERROR(VLOOKUP(B409,'[1]1-BASE'!D$1:DA$65536,31,0),"")</f>
        <v>0</v>
      </c>
      <c r="AA409" s="34">
        <f>IFERROR(VLOOKUP(B409,'[1]1-BASE'!D$1:DA$65536,32,0),"")</f>
        <v>0</v>
      </c>
      <c r="AB409" s="34">
        <f>IFERROR(VLOOKUP(B409,'[1]1-BASE'!D$1:DA$65536,33,0),"")</f>
        <v>0</v>
      </c>
      <c r="AC409" s="34">
        <f>IFERROR(VLOOKUP(B409,'[1]1-BASE'!D$1:DA$65536,34,0),"")</f>
        <v>0</v>
      </c>
      <c r="AD409" s="34">
        <f>IFERROR(VLOOKUP(B409,'[1]1-BASE'!D$1:DA$65536,35,0),"")</f>
        <v>0</v>
      </c>
      <c r="AE409" s="34">
        <f>IFERROR(VLOOKUP(B409,'[1]1-BASE'!D$1:DA$65536,36,0),"")</f>
        <v>0</v>
      </c>
      <c r="AF409" s="34">
        <f>IFERROR(VLOOKUP(B409,'[1]1-BASE'!D$1:DA$65536,37,0),"")</f>
        <v>0</v>
      </c>
      <c r="AG409" s="34">
        <f>IFERROR(VLOOKUP(B409,'[1]1-BASE'!D$1:DA$65536,38,0),"")</f>
        <v>0</v>
      </c>
      <c r="AH409" s="34">
        <f>IFERROR(VLOOKUP(B409,'[1]1-BASE'!D$1:DA$65536,39,0),"")</f>
        <v>0</v>
      </c>
      <c r="AI409" s="34">
        <f>IFERROR(VLOOKUP(B409,'[1]1-BASE'!D$1:DA$65536,40,0),"")</f>
        <v>0</v>
      </c>
      <c r="AJ409" s="34">
        <f>IFERROR(VLOOKUP(B409,'[1]1-BASE'!D$1:DA$65536,41,0),"")</f>
        <v>0</v>
      </c>
      <c r="AK409" s="34">
        <f>IFERROR(VLOOKUP(B409,'[1]1-BASE'!D$1:DA$65536,42,0),"")</f>
        <v>0</v>
      </c>
      <c r="AL409" s="34">
        <f>IFERROR(VLOOKUP(B409,'[1]1-BASE'!D$1:DA$65536,43,0),"")</f>
        <v>0</v>
      </c>
      <c r="AM409" s="34">
        <f>IFERROR(VLOOKUP(B409,'[1]1-BASE'!D$1:DA$65536,44,0),"")</f>
        <v>0</v>
      </c>
      <c r="AN409" s="34">
        <f>IFERROR(VLOOKUP(B409,'[1]1-BASE'!D$1:DA$65536,45,0),"")</f>
        <v>0</v>
      </c>
      <c r="AO409" s="34">
        <f>IFERROR(VLOOKUP(B409,'[1]1-BASE'!D$1:DA$65536,46,0),"")</f>
        <v>0</v>
      </c>
      <c r="AP409" s="34">
        <f>IFERROR(VLOOKUP(B409,'[1]1-BASE'!D$1:DA$65536,47,0),"")</f>
        <v>0</v>
      </c>
      <c r="AQ409" s="34">
        <f>IFERROR(VLOOKUP(B409,'[1]1-BASE'!D$1:DA$65536,48,0),"")</f>
        <v>0</v>
      </c>
      <c r="AR409" s="34">
        <f>IFERROR(VLOOKUP(B409,'[1]1-BASE'!D$1:DA$65536,49,0),"")</f>
        <v>0</v>
      </c>
      <c r="AS409" s="34">
        <f>IFERROR(VLOOKUP(B409,'[1]1-BASE'!D$1:DA$65536,50,0),"")</f>
        <v>0</v>
      </c>
      <c r="AT409" s="34">
        <f>IFERROR(VLOOKUP(B409,'[1]1-BASE'!D$1:DA$65536,51,0),"")</f>
        <v>0</v>
      </c>
      <c r="AU409" s="34">
        <f>IFERROR(VLOOKUP(B409,'[1]1-BASE'!D$1:DA$65536,52,0),"")</f>
        <v>0</v>
      </c>
      <c r="AV409" s="34">
        <f>IFERROR(VLOOKUP(B409,'[1]1-BASE'!D$1:DA$65536,53,0),"")</f>
        <v>0</v>
      </c>
      <c r="AW409" s="34">
        <f>IFERROR(VLOOKUP(B409,'[1]1-BASE'!D$1:DA$65536,54,0),"")</f>
        <v>0</v>
      </c>
      <c r="AX409" s="34">
        <f>IFERROR(VLOOKUP(B409,'[1]1-BASE'!D$1:DA$65536,55,0),"")</f>
        <v>0</v>
      </c>
      <c r="AY409" s="34">
        <f>IFERROR(VLOOKUP(B409,'[1]1-BASE'!D$1:DA$65536,87,0),"")</f>
        <v>0</v>
      </c>
      <c r="AZ409" s="34">
        <f>IFERROR(VLOOKUP(B409,'[1]1-BASE'!D$1:DA$65536,86,0),"")</f>
        <v>0</v>
      </c>
      <c r="BA409" s="34">
        <f>IFERROR(VLOOKUP(B409,'[1]1-BASE'!D$1:DA$65536,76,0),"")</f>
        <v>0</v>
      </c>
      <c r="BB409" s="34">
        <f>IFERROR(VLOOKUP(B409,'[1]1-BASE'!D$1:DA$65536,77,0),"")</f>
        <v>0</v>
      </c>
      <c r="BC409" s="34">
        <f>IFERROR(VLOOKUP(B409,'[1]1-BASE'!D$1:DA$65536,78,0),"")</f>
        <v>0</v>
      </c>
      <c r="BD409" s="34">
        <f>IFERROR(VLOOKUP(B409,'[1]1-BASE'!D$1:DA$65536,79,0),"")</f>
        <v>0</v>
      </c>
      <c r="BE409" s="34">
        <f>IFERROR(VLOOKUP(B409,'[1]1-BASE'!D$1:DA$65536,80,0),"")</f>
        <v>0</v>
      </c>
      <c r="BF409" s="34">
        <f>IFERROR(VLOOKUP(B409,'[1]1-BASE'!D$1:DA$65536,83,0),"")</f>
        <v>0</v>
      </c>
      <c r="BG409" s="34">
        <f>IFERROR(VLOOKUP(B409,'[1]1-BASE'!D$1:DA$65536,84,0),"")</f>
        <v>0</v>
      </c>
      <c r="BH409" s="34">
        <f>IFERROR(VLOOKUP(B409,'[1]1-BASE'!D$1:DA$65536,81,0),"")</f>
        <v>0</v>
      </c>
      <c r="BI409" s="34">
        <f>IFERROR(VLOOKUP(B409,'[1]1-BASE'!D$1:DA$65536,85,0),"")</f>
        <v>0</v>
      </c>
      <c r="BJ409" s="34">
        <f>IFERROR(VLOOKUP(B409,'[1]1-BASE'!D$1:DA$65536,56,0),"")</f>
        <v>0</v>
      </c>
      <c r="BK409" s="34">
        <f>IFERROR(VLOOKUP(B409,'[1]1-BASE'!D$1:DA$65536,58,0),"")</f>
        <v>0</v>
      </c>
      <c r="BL409" s="34">
        <f>IFERROR(VLOOKUP(B409,'[1]1-BASE'!D$1:DA$65536,59,0),"")</f>
        <v>0</v>
      </c>
      <c r="BM409" s="34">
        <f>IFERROR(VLOOKUP(B409,'[1]1-BASE'!D$1:DA$65536,61,0),"")</f>
        <v>0</v>
      </c>
      <c r="BN409" s="34">
        <f>IFERROR(VLOOKUP(B409,'[1]1-BASE'!D$1:DA$65536,63,0),"")</f>
        <v>0</v>
      </c>
      <c r="BO409" s="34">
        <f>IFERROR(VLOOKUP(B409,'[1]1-BASE'!D$1:DA$65536,65,0),"")</f>
        <v>0</v>
      </c>
      <c r="BP409" s="34">
        <f>IFERROR(VLOOKUP(B409,'[1]1-BASE'!D$1:DA$65536,57,0),"")</f>
        <v>0</v>
      </c>
      <c r="BQ409" s="34">
        <f>IFERROR(VLOOKUP(B409,'[1]1-BASE'!D$1:DA$65536,60,0),"")</f>
        <v>0</v>
      </c>
      <c r="BR409" s="34">
        <f>IFERROR(VLOOKUP(B409,'[1]1-BASE'!D$1:DA$65536,62,0),"")</f>
        <v>0</v>
      </c>
      <c r="BS409" s="34">
        <f>IFERROR(VLOOKUP(B409,'[1]1-BASE'!D$1:DA$65536,64,0),"")</f>
        <v>0</v>
      </c>
      <c r="BT409" s="34">
        <f>IFERROR(VLOOKUP(B409,'[1]1-BASE'!D$1:DA$65536,66,0),"")</f>
        <v>0</v>
      </c>
      <c r="BU409" s="34">
        <f>IFERROR(VLOOKUP(B409,'[1]1-BASE'!D$1:DA$65536,67,0),"")</f>
        <v>0</v>
      </c>
      <c r="BV409" s="34">
        <f>IFERROR(VLOOKUP(B409,'[1]1-BASE'!D$1:DA$65536,68,0),"")</f>
        <v>0</v>
      </c>
      <c r="BW409" s="34">
        <f>IFERROR(VLOOKUP(B409,'[1]1-BASE'!D$1:DA$65536,69,0),"")</f>
        <v>0</v>
      </c>
      <c r="BX409" s="34">
        <f>IFERROR(VLOOKUP(B409,'[1]1-BASE'!D$1:DA$65536,70,0),"")</f>
        <v>0</v>
      </c>
      <c r="BY409" s="34">
        <f>IFERROR(VLOOKUP(B409,'[1]1-BASE'!D$1:DA$65536,71,0),"")</f>
        <v>0</v>
      </c>
      <c r="BZ409" s="34">
        <f>IFERROR(VLOOKUP(B409,'[1]1-BASE'!D$1:DA$65536,72,0),"")</f>
        <v>0</v>
      </c>
      <c r="CA409" s="34">
        <f>IFERROR(VLOOKUP(B409,'[1]1-BASE'!D$1:DA$65536,73,0),"")</f>
        <v>0</v>
      </c>
      <c r="CB409" s="34">
        <f>IFERROR(VLOOKUP(B409,'[1]1-BASE'!D$1:DA$65536,74,0),"")</f>
        <v>0</v>
      </c>
      <c r="CC409" s="34">
        <f>IFERROR(VLOOKUP(B409,'[1]1-BASE'!D$1:DA$65536,75,0),"")</f>
        <v>0</v>
      </c>
      <c r="CD409" s="34">
        <f>IFERROR(VLOOKUP(B409,'[1]1-BASE'!D$1:DA$65536,82,0),"")</f>
        <v>59</v>
      </c>
    </row>
    <row r="410" spans="1:82" s="35" customFormat="1" ht="75" customHeight="1">
      <c r="A410" s="27"/>
      <c r="B410" s="28" t="s">
        <v>513</v>
      </c>
      <c r="C410" s="29" t="str">
        <f>IFERROR(VLOOKUP(B410,'[1]1-BASE'!D$1:CB$65536,2,0),"")</f>
        <v>304TUT0</v>
      </c>
      <c r="D410" s="29" t="str">
        <f>IFERROR(VLOOKUP(B410,'[1]1-BASE'!D$1:CB$65536,3,0),"")</f>
        <v>GRIMEO</v>
      </c>
      <c r="E410" s="29" t="str">
        <f>IFERROR(VLOOKUP(B410,'[1]1-BASE'!D$1:CB$65536,4,0),"")</f>
        <v>906</v>
      </c>
      <c r="F410" s="29" t="str">
        <f>IFERROR(VLOOKUP(B410,'[1]1-BASE'!D$1:CB$65536,5,0),"")</f>
        <v>GREY MD MEL/GRAPHICS</v>
      </c>
      <c r="G410" s="27" t="str">
        <f>IFERROR(VLOOKUP(B410,'[1]1-BASE'!D$1:CB$65536,15,0),"")</f>
        <v>HIVER 2019</v>
      </c>
      <c r="H410" s="27" t="str">
        <f>IFERROR(VLOOKUP(B410,'[1]1-BASE'!D$1:CB$65536,17,0),"")</f>
        <v>MAN</v>
      </c>
      <c r="I410" s="30">
        <f>IFERROR(VLOOKUP(B410,'[1]1-BASE'!D$1:CB$65536,7,0),"")</f>
        <v>18</v>
      </c>
      <c r="J410" s="31">
        <f t="shared" si="12"/>
        <v>9</v>
      </c>
      <c r="K410" s="30">
        <f>IFERROR(VLOOKUP(B410,'[1]1-BASE'!D$1:CB$65536,8,0),"")</f>
        <v>0</v>
      </c>
      <c r="L410" s="31">
        <f t="shared" si="13"/>
        <v>0</v>
      </c>
      <c r="M410" s="29" t="str">
        <f>IFERROR(VLOOKUP(B410,'[1]1-BASE'!D$1:CB$65536,18,0),"")</f>
        <v>(vide)</v>
      </c>
      <c r="N410" s="32" t="str">
        <f>IFERROR(VLOOKUP(B410,'[1]1-BASE'!D$1:CB$65536,19,0),"")</f>
        <v>PCS</v>
      </c>
      <c r="O410" s="32">
        <f>IFERROR(VLOOKUP(B410,'[1]1-BASE'!D$1:CB$65536,20,0),"")</f>
        <v>14</v>
      </c>
      <c r="P410" s="33">
        <f>IFERROR(VLOOKUP(B410,'[1]1-BASE'!D$1:CB$65536,21,0),"")</f>
        <v>14</v>
      </c>
      <c r="Q410" s="34">
        <f>IFERROR(VLOOKUP(B410,'[1]1-BASE'!D$1:DA$65536,22,0),"")</f>
        <v>0</v>
      </c>
      <c r="R410" s="34">
        <f>IFERROR(VLOOKUP(B410,'[1]1-BASE'!D$1:DA$65536,23,0),"")</f>
        <v>0</v>
      </c>
      <c r="S410" s="34">
        <f>IFERROR(VLOOKUP(B410,'[1]1-BASE'!D$1:DA$65536,24,0),"")</f>
        <v>0</v>
      </c>
      <c r="T410" s="34">
        <f>IFERROR(VLOOKUP(B410,'[1]1-BASE'!D$1:DA$65536,25,0),"")</f>
        <v>0</v>
      </c>
      <c r="U410" s="34">
        <f>IFERROR(VLOOKUP(B410,'[1]1-BASE'!D$1:DA$65536,26,0),"")</f>
        <v>0</v>
      </c>
      <c r="V410" s="34">
        <f>IFERROR(VLOOKUP(B410,'[1]1-BASE'!D$1:DA$65536,27,0),"")</f>
        <v>0</v>
      </c>
      <c r="W410" s="34">
        <f>IFERROR(VLOOKUP(B410,'[1]1-BASE'!D$1:DA$65536,28,0),"")</f>
        <v>0</v>
      </c>
      <c r="X410" s="34">
        <f>IFERROR(VLOOKUP(B410,'[1]1-BASE'!D$1:DA$65536,29,0),"")</f>
        <v>0</v>
      </c>
      <c r="Y410" s="34">
        <f>IFERROR(VLOOKUP(B410,'[1]1-BASE'!D$1:DA$65536,30,0),"")</f>
        <v>0</v>
      </c>
      <c r="Z410" s="34">
        <f>IFERROR(VLOOKUP(B410,'[1]1-BASE'!D$1:DA$65536,31,0),"")</f>
        <v>0</v>
      </c>
      <c r="AA410" s="34">
        <f>IFERROR(VLOOKUP(B410,'[1]1-BASE'!D$1:DA$65536,32,0),"")</f>
        <v>0</v>
      </c>
      <c r="AB410" s="34">
        <f>IFERROR(VLOOKUP(B410,'[1]1-BASE'!D$1:DA$65536,33,0),"")</f>
        <v>0</v>
      </c>
      <c r="AC410" s="34">
        <f>IFERROR(VLOOKUP(B410,'[1]1-BASE'!D$1:DA$65536,34,0),"")</f>
        <v>0</v>
      </c>
      <c r="AD410" s="34">
        <f>IFERROR(VLOOKUP(B410,'[1]1-BASE'!D$1:DA$65536,35,0),"")</f>
        <v>0</v>
      </c>
      <c r="AE410" s="34">
        <f>IFERROR(VLOOKUP(B410,'[1]1-BASE'!D$1:DA$65536,36,0),"")</f>
        <v>0</v>
      </c>
      <c r="AF410" s="34">
        <f>IFERROR(VLOOKUP(B410,'[1]1-BASE'!D$1:DA$65536,37,0),"")</f>
        <v>0</v>
      </c>
      <c r="AG410" s="34">
        <f>IFERROR(VLOOKUP(B410,'[1]1-BASE'!D$1:DA$65536,38,0),"")</f>
        <v>0</v>
      </c>
      <c r="AH410" s="34">
        <f>IFERROR(VLOOKUP(B410,'[1]1-BASE'!D$1:DA$65536,39,0),"")</f>
        <v>0</v>
      </c>
      <c r="AI410" s="34">
        <f>IFERROR(VLOOKUP(B410,'[1]1-BASE'!D$1:DA$65536,40,0),"")</f>
        <v>0</v>
      </c>
      <c r="AJ410" s="34">
        <f>IFERROR(VLOOKUP(B410,'[1]1-BASE'!D$1:DA$65536,41,0),"")</f>
        <v>0</v>
      </c>
      <c r="AK410" s="34">
        <f>IFERROR(VLOOKUP(B410,'[1]1-BASE'!D$1:DA$65536,42,0),"")</f>
        <v>0</v>
      </c>
      <c r="AL410" s="34">
        <f>IFERROR(VLOOKUP(B410,'[1]1-BASE'!D$1:DA$65536,43,0),"")</f>
        <v>0</v>
      </c>
      <c r="AM410" s="34">
        <f>IFERROR(VLOOKUP(B410,'[1]1-BASE'!D$1:DA$65536,44,0),"")</f>
        <v>0</v>
      </c>
      <c r="AN410" s="34">
        <f>IFERROR(VLOOKUP(B410,'[1]1-BASE'!D$1:DA$65536,45,0),"")</f>
        <v>0</v>
      </c>
      <c r="AO410" s="34">
        <f>IFERROR(VLOOKUP(B410,'[1]1-BASE'!D$1:DA$65536,46,0),"")</f>
        <v>0</v>
      </c>
      <c r="AP410" s="34">
        <f>IFERROR(VLOOKUP(B410,'[1]1-BASE'!D$1:DA$65536,47,0),"")</f>
        <v>0</v>
      </c>
      <c r="AQ410" s="34">
        <f>IFERROR(VLOOKUP(B410,'[1]1-BASE'!D$1:DA$65536,48,0),"")</f>
        <v>0</v>
      </c>
      <c r="AR410" s="34">
        <f>IFERROR(VLOOKUP(B410,'[1]1-BASE'!D$1:DA$65536,49,0),"")</f>
        <v>0</v>
      </c>
      <c r="AS410" s="34">
        <f>IFERROR(VLOOKUP(B410,'[1]1-BASE'!D$1:DA$65536,50,0),"")</f>
        <v>0</v>
      </c>
      <c r="AT410" s="34">
        <f>IFERROR(VLOOKUP(B410,'[1]1-BASE'!D$1:DA$65536,51,0),"")</f>
        <v>0</v>
      </c>
      <c r="AU410" s="34">
        <f>IFERROR(VLOOKUP(B410,'[1]1-BASE'!D$1:DA$65536,52,0),"")</f>
        <v>0</v>
      </c>
      <c r="AV410" s="34">
        <f>IFERROR(VLOOKUP(B410,'[1]1-BASE'!D$1:DA$65536,53,0),"")</f>
        <v>0</v>
      </c>
      <c r="AW410" s="34">
        <f>IFERROR(VLOOKUP(B410,'[1]1-BASE'!D$1:DA$65536,54,0),"")</f>
        <v>0</v>
      </c>
      <c r="AX410" s="34">
        <f>IFERROR(VLOOKUP(B410,'[1]1-BASE'!D$1:DA$65536,55,0),"")</f>
        <v>0</v>
      </c>
      <c r="AY410" s="34">
        <f>IFERROR(VLOOKUP(B410,'[1]1-BASE'!D$1:DA$65536,87,0),"")</f>
        <v>0</v>
      </c>
      <c r="AZ410" s="34">
        <f>IFERROR(VLOOKUP(B410,'[1]1-BASE'!D$1:DA$65536,86,0),"")</f>
        <v>0</v>
      </c>
      <c r="BA410" s="34">
        <f>IFERROR(VLOOKUP(B410,'[1]1-BASE'!D$1:DA$65536,76,0),"")</f>
        <v>0</v>
      </c>
      <c r="BB410" s="34">
        <f>IFERROR(VLOOKUP(B410,'[1]1-BASE'!D$1:DA$65536,77,0),"")</f>
        <v>0</v>
      </c>
      <c r="BC410" s="34">
        <f>IFERROR(VLOOKUP(B410,'[1]1-BASE'!D$1:DA$65536,78,0),"")</f>
        <v>0</v>
      </c>
      <c r="BD410" s="34">
        <f>IFERROR(VLOOKUP(B410,'[1]1-BASE'!D$1:DA$65536,79,0),"")</f>
        <v>0</v>
      </c>
      <c r="BE410" s="34">
        <f>IFERROR(VLOOKUP(B410,'[1]1-BASE'!D$1:DA$65536,80,0),"")</f>
        <v>0</v>
      </c>
      <c r="BF410" s="34">
        <f>IFERROR(VLOOKUP(B410,'[1]1-BASE'!D$1:DA$65536,83,0),"")</f>
        <v>0</v>
      </c>
      <c r="BG410" s="34">
        <f>IFERROR(VLOOKUP(B410,'[1]1-BASE'!D$1:DA$65536,84,0),"")</f>
        <v>0</v>
      </c>
      <c r="BH410" s="34">
        <f>IFERROR(VLOOKUP(B410,'[1]1-BASE'!D$1:DA$65536,81,0),"")</f>
        <v>0</v>
      </c>
      <c r="BI410" s="34">
        <f>IFERROR(VLOOKUP(B410,'[1]1-BASE'!D$1:DA$65536,85,0),"")</f>
        <v>0</v>
      </c>
      <c r="BJ410" s="34">
        <f>IFERROR(VLOOKUP(B410,'[1]1-BASE'!D$1:DA$65536,56,0),"")</f>
        <v>0</v>
      </c>
      <c r="BK410" s="34">
        <f>IFERROR(VLOOKUP(B410,'[1]1-BASE'!D$1:DA$65536,58,0),"")</f>
        <v>0</v>
      </c>
      <c r="BL410" s="34">
        <f>IFERROR(VLOOKUP(B410,'[1]1-BASE'!D$1:DA$65536,59,0),"")</f>
        <v>0</v>
      </c>
      <c r="BM410" s="34">
        <f>IFERROR(VLOOKUP(B410,'[1]1-BASE'!D$1:DA$65536,61,0),"")</f>
        <v>0</v>
      </c>
      <c r="BN410" s="34">
        <f>IFERROR(VLOOKUP(B410,'[1]1-BASE'!D$1:DA$65536,63,0),"")</f>
        <v>0</v>
      </c>
      <c r="BO410" s="34">
        <f>IFERROR(VLOOKUP(B410,'[1]1-BASE'!D$1:DA$65536,65,0),"")</f>
        <v>0</v>
      </c>
      <c r="BP410" s="34">
        <f>IFERROR(VLOOKUP(B410,'[1]1-BASE'!D$1:DA$65536,57,0),"")</f>
        <v>0</v>
      </c>
      <c r="BQ410" s="34">
        <f>IFERROR(VLOOKUP(B410,'[1]1-BASE'!D$1:DA$65536,60,0),"")</f>
        <v>0</v>
      </c>
      <c r="BR410" s="34">
        <f>IFERROR(VLOOKUP(B410,'[1]1-BASE'!D$1:DA$65536,62,0),"")</f>
        <v>0</v>
      </c>
      <c r="BS410" s="34">
        <f>IFERROR(VLOOKUP(B410,'[1]1-BASE'!D$1:DA$65536,64,0),"")</f>
        <v>0</v>
      </c>
      <c r="BT410" s="34">
        <f>IFERROR(VLOOKUP(B410,'[1]1-BASE'!D$1:DA$65536,66,0),"")</f>
        <v>0</v>
      </c>
      <c r="BU410" s="34">
        <f>IFERROR(VLOOKUP(B410,'[1]1-BASE'!D$1:DA$65536,67,0),"")</f>
        <v>0</v>
      </c>
      <c r="BV410" s="34">
        <f>IFERROR(VLOOKUP(B410,'[1]1-BASE'!D$1:DA$65536,68,0),"")</f>
        <v>0</v>
      </c>
      <c r="BW410" s="34">
        <f>IFERROR(VLOOKUP(B410,'[1]1-BASE'!D$1:DA$65536,69,0),"")</f>
        <v>0</v>
      </c>
      <c r="BX410" s="34">
        <f>IFERROR(VLOOKUP(B410,'[1]1-BASE'!D$1:DA$65536,70,0),"")</f>
        <v>3</v>
      </c>
      <c r="BY410" s="34">
        <f>IFERROR(VLOOKUP(B410,'[1]1-BASE'!D$1:DA$65536,71,0),"")</f>
        <v>3</v>
      </c>
      <c r="BZ410" s="34">
        <f>IFERROR(VLOOKUP(B410,'[1]1-BASE'!D$1:DA$65536,72,0),"")</f>
        <v>8</v>
      </c>
      <c r="CA410" s="34">
        <f>IFERROR(VLOOKUP(B410,'[1]1-BASE'!D$1:DA$65536,73,0),"")</f>
        <v>0</v>
      </c>
      <c r="CB410" s="34">
        <f>IFERROR(VLOOKUP(B410,'[1]1-BASE'!D$1:DA$65536,74,0),"")</f>
        <v>0</v>
      </c>
      <c r="CC410" s="34">
        <f>IFERROR(VLOOKUP(B410,'[1]1-BASE'!D$1:DA$65536,75,0),"")</f>
        <v>0</v>
      </c>
      <c r="CD410" s="34">
        <f>IFERROR(VLOOKUP(B410,'[1]1-BASE'!D$1:DA$65536,82,0),"")</f>
        <v>0</v>
      </c>
    </row>
    <row r="411" spans="1:82" s="35" customFormat="1" ht="75" customHeight="1">
      <c r="A411" s="27"/>
      <c r="B411" s="28" t="s">
        <v>514</v>
      </c>
      <c r="C411" s="29" t="str">
        <f>IFERROR(VLOOKUP(B411,'[1]1-BASE'!D$1:CB$65536,2,0),"")</f>
        <v>304TUT0</v>
      </c>
      <c r="D411" s="29" t="str">
        <f>IFERROR(VLOOKUP(B411,'[1]1-BASE'!D$1:CB$65536,3,0),"")</f>
        <v>GRIMEO</v>
      </c>
      <c r="E411" s="29" t="str">
        <f>IFERROR(VLOOKUP(B411,'[1]1-BASE'!D$1:CB$65536,4,0),"")</f>
        <v>906</v>
      </c>
      <c r="F411" s="29" t="str">
        <f>IFERROR(VLOOKUP(B411,'[1]1-BASE'!D$1:CB$65536,5,0),"")</f>
        <v>GREY MD MEL/GRAPHICS</v>
      </c>
      <c r="G411" s="27" t="str">
        <f>IFERROR(VLOOKUP(B411,'[1]1-BASE'!D$1:CB$65536,15,0),"")</f>
        <v>HIVER 2019</v>
      </c>
      <c r="H411" s="27" t="str">
        <f>IFERROR(VLOOKUP(B411,'[1]1-BASE'!D$1:CB$65536,17,0),"")</f>
        <v>MAN</v>
      </c>
      <c r="I411" s="30">
        <f>IFERROR(VLOOKUP(B411,'[1]1-BASE'!D$1:CB$65536,7,0),"")</f>
        <v>18</v>
      </c>
      <c r="J411" s="31">
        <f t="shared" si="12"/>
        <v>9</v>
      </c>
      <c r="K411" s="30">
        <f>IFERROR(VLOOKUP(B411,'[1]1-BASE'!D$1:CB$65536,8,0),"")</f>
        <v>0</v>
      </c>
      <c r="L411" s="31">
        <f t="shared" si="13"/>
        <v>0</v>
      </c>
      <c r="M411" s="29" t="str">
        <f>IFERROR(VLOOKUP(B411,'[1]1-BASE'!D$1:CB$65536,18,0),"")</f>
        <v>2XL-1|L-2|M-2|S-1|XL-2</v>
      </c>
      <c r="N411" s="32" t="str">
        <f>IFERROR(VLOOKUP(B411,'[1]1-BASE'!D$1:CB$65536,19,0),"")</f>
        <v>C8M</v>
      </c>
      <c r="O411" s="32">
        <f>IFERROR(VLOOKUP(B411,'[1]1-BASE'!D$1:CB$65536,20,0),"")</f>
        <v>272</v>
      </c>
      <c r="P411" s="33">
        <f>IFERROR(VLOOKUP(B411,'[1]1-BASE'!D$1:CB$65536,21,0),"")</f>
        <v>34</v>
      </c>
      <c r="Q411" s="34">
        <f>IFERROR(VLOOKUP(B411,'[1]1-BASE'!D$1:DA$65536,22,0),"")</f>
        <v>0</v>
      </c>
      <c r="R411" s="34">
        <f>IFERROR(VLOOKUP(B411,'[1]1-BASE'!D$1:DA$65536,23,0),"")</f>
        <v>0</v>
      </c>
      <c r="S411" s="34">
        <f>IFERROR(VLOOKUP(B411,'[1]1-BASE'!D$1:DA$65536,24,0),"")</f>
        <v>0</v>
      </c>
      <c r="T411" s="34">
        <f>IFERROR(VLOOKUP(B411,'[1]1-BASE'!D$1:DA$65536,25,0),"")</f>
        <v>0</v>
      </c>
      <c r="U411" s="34">
        <f>IFERROR(VLOOKUP(B411,'[1]1-BASE'!D$1:DA$65536,26,0),"")</f>
        <v>0</v>
      </c>
      <c r="V411" s="34">
        <f>IFERROR(VLOOKUP(B411,'[1]1-BASE'!D$1:DA$65536,27,0),"")</f>
        <v>0</v>
      </c>
      <c r="W411" s="34">
        <f>IFERROR(VLOOKUP(B411,'[1]1-BASE'!D$1:DA$65536,28,0),"")</f>
        <v>0</v>
      </c>
      <c r="X411" s="34">
        <f>IFERROR(VLOOKUP(B411,'[1]1-BASE'!D$1:DA$65536,29,0),"")</f>
        <v>0</v>
      </c>
      <c r="Y411" s="34">
        <f>IFERROR(VLOOKUP(B411,'[1]1-BASE'!D$1:DA$65536,30,0),"")</f>
        <v>0</v>
      </c>
      <c r="Z411" s="34">
        <f>IFERROR(VLOOKUP(B411,'[1]1-BASE'!D$1:DA$65536,31,0),"")</f>
        <v>0</v>
      </c>
      <c r="AA411" s="34">
        <f>IFERROR(VLOOKUP(B411,'[1]1-BASE'!D$1:DA$65536,32,0),"")</f>
        <v>0</v>
      </c>
      <c r="AB411" s="34">
        <f>IFERROR(VLOOKUP(B411,'[1]1-BASE'!D$1:DA$65536,33,0),"")</f>
        <v>0</v>
      </c>
      <c r="AC411" s="34">
        <f>IFERROR(VLOOKUP(B411,'[1]1-BASE'!D$1:DA$65536,34,0),"")</f>
        <v>0</v>
      </c>
      <c r="AD411" s="34">
        <f>IFERROR(VLOOKUP(B411,'[1]1-BASE'!D$1:DA$65536,35,0),"")</f>
        <v>0</v>
      </c>
      <c r="AE411" s="34">
        <f>IFERROR(VLOOKUP(B411,'[1]1-BASE'!D$1:DA$65536,36,0),"")</f>
        <v>0</v>
      </c>
      <c r="AF411" s="34">
        <f>IFERROR(VLOOKUP(B411,'[1]1-BASE'!D$1:DA$65536,37,0),"")</f>
        <v>0</v>
      </c>
      <c r="AG411" s="34">
        <f>IFERROR(VLOOKUP(B411,'[1]1-BASE'!D$1:DA$65536,38,0),"")</f>
        <v>0</v>
      </c>
      <c r="AH411" s="34">
        <f>IFERROR(VLOOKUP(B411,'[1]1-BASE'!D$1:DA$65536,39,0),"")</f>
        <v>0</v>
      </c>
      <c r="AI411" s="34">
        <f>IFERROR(VLOOKUP(B411,'[1]1-BASE'!D$1:DA$65536,40,0),"")</f>
        <v>0</v>
      </c>
      <c r="AJ411" s="34">
        <f>IFERROR(VLOOKUP(B411,'[1]1-BASE'!D$1:DA$65536,41,0),"")</f>
        <v>0</v>
      </c>
      <c r="AK411" s="34">
        <f>IFERROR(VLOOKUP(B411,'[1]1-BASE'!D$1:DA$65536,42,0),"")</f>
        <v>0</v>
      </c>
      <c r="AL411" s="34">
        <f>IFERROR(VLOOKUP(B411,'[1]1-BASE'!D$1:DA$65536,43,0),"")</f>
        <v>0</v>
      </c>
      <c r="AM411" s="34">
        <f>IFERROR(VLOOKUP(B411,'[1]1-BASE'!D$1:DA$65536,44,0),"")</f>
        <v>0</v>
      </c>
      <c r="AN411" s="34">
        <f>IFERROR(VLOOKUP(B411,'[1]1-BASE'!D$1:DA$65536,45,0),"")</f>
        <v>0</v>
      </c>
      <c r="AO411" s="34">
        <f>IFERROR(VLOOKUP(B411,'[1]1-BASE'!D$1:DA$65536,46,0),"")</f>
        <v>0</v>
      </c>
      <c r="AP411" s="34">
        <f>IFERROR(VLOOKUP(B411,'[1]1-BASE'!D$1:DA$65536,47,0),"")</f>
        <v>0</v>
      </c>
      <c r="AQ411" s="34">
        <f>IFERROR(VLOOKUP(B411,'[1]1-BASE'!D$1:DA$65536,48,0),"")</f>
        <v>0</v>
      </c>
      <c r="AR411" s="34">
        <f>IFERROR(VLOOKUP(B411,'[1]1-BASE'!D$1:DA$65536,49,0),"")</f>
        <v>0</v>
      </c>
      <c r="AS411" s="34">
        <f>IFERROR(VLOOKUP(B411,'[1]1-BASE'!D$1:DA$65536,50,0),"")</f>
        <v>0</v>
      </c>
      <c r="AT411" s="34">
        <f>IFERROR(VLOOKUP(B411,'[1]1-BASE'!D$1:DA$65536,51,0),"")</f>
        <v>0</v>
      </c>
      <c r="AU411" s="34">
        <f>IFERROR(VLOOKUP(B411,'[1]1-BASE'!D$1:DA$65536,52,0),"")</f>
        <v>0</v>
      </c>
      <c r="AV411" s="34">
        <f>IFERROR(VLOOKUP(B411,'[1]1-BASE'!D$1:DA$65536,53,0),"")</f>
        <v>0</v>
      </c>
      <c r="AW411" s="34">
        <f>IFERROR(VLOOKUP(B411,'[1]1-BASE'!D$1:DA$65536,54,0),"")</f>
        <v>0</v>
      </c>
      <c r="AX411" s="34">
        <f>IFERROR(VLOOKUP(B411,'[1]1-BASE'!D$1:DA$65536,55,0),"")</f>
        <v>0</v>
      </c>
      <c r="AY411" s="34">
        <f>IFERROR(VLOOKUP(B411,'[1]1-BASE'!D$1:DA$65536,87,0),"")</f>
        <v>0</v>
      </c>
      <c r="AZ411" s="34">
        <f>IFERROR(VLOOKUP(B411,'[1]1-BASE'!D$1:DA$65536,86,0),"")</f>
        <v>0</v>
      </c>
      <c r="BA411" s="34">
        <f>IFERROR(VLOOKUP(B411,'[1]1-BASE'!D$1:DA$65536,76,0),"")</f>
        <v>0</v>
      </c>
      <c r="BB411" s="34">
        <f>IFERROR(VLOOKUP(B411,'[1]1-BASE'!D$1:DA$65536,77,0),"")</f>
        <v>0</v>
      </c>
      <c r="BC411" s="34">
        <f>IFERROR(VLOOKUP(B411,'[1]1-BASE'!D$1:DA$65536,78,0),"")</f>
        <v>0</v>
      </c>
      <c r="BD411" s="34">
        <f>IFERROR(VLOOKUP(B411,'[1]1-BASE'!D$1:DA$65536,79,0),"")</f>
        <v>0</v>
      </c>
      <c r="BE411" s="34">
        <f>IFERROR(VLOOKUP(B411,'[1]1-BASE'!D$1:DA$65536,80,0),"")</f>
        <v>0</v>
      </c>
      <c r="BF411" s="34">
        <f>IFERROR(VLOOKUP(B411,'[1]1-BASE'!D$1:DA$65536,83,0),"")</f>
        <v>0</v>
      </c>
      <c r="BG411" s="34">
        <f>IFERROR(VLOOKUP(B411,'[1]1-BASE'!D$1:DA$65536,84,0),"")</f>
        <v>0</v>
      </c>
      <c r="BH411" s="34">
        <f>IFERROR(VLOOKUP(B411,'[1]1-BASE'!D$1:DA$65536,81,0),"")</f>
        <v>0</v>
      </c>
      <c r="BI411" s="34">
        <f>IFERROR(VLOOKUP(B411,'[1]1-BASE'!D$1:DA$65536,85,0),"")</f>
        <v>0</v>
      </c>
      <c r="BJ411" s="34">
        <f>IFERROR(VLOOKUP(B411,'[1]1-BASE'!D$1:DA$65536,56,0),"")</f>
        <v>0</v>
      </c>
      <c r="BK411" s="34">
        <f>IFERROR(VLOOKUP(B411,'[1]1-BASE'!D$1:DA$65536,58,0),"")</f>
        <v>0</v>
      </c>
      <c r="BL411" s="34">
        <f>IFERROR(VLOOKUP(B411,'[1]1-BASE'!D$1:DA$65536,59,0),"")</f>
        <v>0</v>
      </c>
      <c r="BM411" s="34">
        <f>IFERROR(VLOOKUP(B411,'[1]1-BASE'!D$1:DA$65536,61,0),"")</f>
        <v>0</v>
      </c>
      <c r="BN411" s="34">
        <f>IFERROR(VLOOKUP(B411,'[1]1-BASE'!D$1:DA$65536,63,0),"")</f>
        <v>0</v>
      </c>
      <c r="BO411" s="34">
        <f>IFERROR(VLOOKUP(B411,'[1]1-BASE'!D$1:DA$65536,65,0),"")</f>
        <v>0</v>
      </c>
      <c r="BP411" s="34">
        <f>IFERROR(VLOOKUP(B411,'[1]1-BASE'!D$1:DA$65536,57,0),"")</f>
        <v>0</v>
      </c>
      <c r="BQ411" s="34">
        <f>IFERROR(VLOOKUP(B411,'[1]1-BASE'!D$1:DA$65536,60,0),"")</f>
        <v>0</v>
      </c>
      <c r="BR411" s="34">
        <f>IFERROR(VLOOKUP(B411,'[1]1-BASE'!D$1:DA$65536,62,0),"")</f>
        <v>0</v>
      </c>
      <c r="BS411" s="34">
        <f>IFERROR(VLOOKUP(B411,'[1]1-BASE'!D$1:DA$65536,64,0),"")</f>
        <v>0</v>
      </c>
      <c r="BT411" s="34">
        <f>IFERROR(VLOOKUP(B411,'[1]1-BASE'!D$1:DA$65536,66,0),"")</f>
        <v>0</v>
      </c>
      <c r="BU411" s="34">
        <f>IFERROR(VLOOKUP(B411,'[1]1-BASE'!D$1:DA$65536,67,0),"")</f>
        <v>0</v>
      </c>
      <c r="BV411" s="34">
        <f>IFERROR(VLOOKUP(B411,'[1]1-BASE'!D$1:DA$65536,68,0),"")</f>
        <v>0</v>
      </c>
      <c r="BW411" s="34">
        <f>IFERROR(VLOOKUP(B411,'[1]1-BASE'!D$1:DA$65536,69,0),"")</f>
        <v>0</v>
      </c>
      <c r="BX411" s="34">
        <f>IFERROR(VLOOKUP(B411,'[1]1-BASE'!D$1:DA$65536,70,0),"")</f>
        <v>0</v>
      </c>
      <c r="BY411" s="34">
        <f>IFERROR(VLOOKUP(B411,'[1]1-BASE'!D$1:DA$65536,71,0),"")</f>
        <v>0</v>
      </c>
      <c r="BZ411" s="34">
        <f>IFERROR(VLOOKUP(B411,'[1]1-BASE'!D$1:DA$65536,72,0),"")</f>
        <v>0</v>
      </c>
      <c r="CA411" s="34">
        <f>IFERROR(VLOOKUP(B411,'[1]1-BASE'!D$1:DA$65536,73,0),"")</f>
        <v>0</v>
      </c>
      <c r="CB411" s="34">
        <f>IFERROR(VLOOKUP(B411,'[1]1-BASE'!D$1:DA$65536,74,0),"")</f>
        <v>0</v>
      </c>
      <c r="CC411" s="34">
        <f>IFERROR(VLOOKUP(B411,'[1]1-BASE'!D$1:DA$65536,75,0),"")</f>
        <v>0</v>
      </c>
      <c r="CD411" s="34">
        <f>IFERROR(VLOOKUP(B411,'[1]1-BASE'!D$1:DA$65536,82,0),"")</f>
        <v>34</v>
      </c>
    </row>
    <row r="412" spans="1:82" s="35" customFormat="1" ht="75" customHeight="1">
      <c r="A412" s="27"/>
      <c r="B412" s="28" t="s">
        <v>515</v>
      </c>
      <c r="C412" s="29" t="str">
        <f>IFERROR(VLOOKUP(B412,'[1]1-BASE'!D$1:CB$65536,2,0),"")</f>
        <v>304TUT0</v>
      </c>
      <c r="D412" s="29" t="str">
        <f>IFERROR(VLOOKUP(B412,'[1]1-BASE'!D$1:CB$65536,3,0),"")</f>
        <v>GRIMEO</v>
      </c>
      <c r="E412" s="29" t="str">
        <f>IFERROR(VLOOKUP(B412,'[1]1-BASE'!D$1:CB$65536,4,0),"")</f>
        <v>906</v>
      </c>
      <c r="F412" s="29" t="str">
        <f>IFERROR(VLOOKUP(B412,'[1]1-BASE'!D$1:CB$65536,5,0),"")</f>
        <v>GREY MD MEL/GRAPHICS</v>
      </c>
      <c r="G412" s="27" t="str">
        <f>IFERROR(VLOOKUP(B412,'[1]1-BASE'!D$1:CB$65536,15,0),"")</f>
        <v>HIVER 2019</v>
      </c>
      <c r="H412" s="27" t="str">
        <f>IFERROR(VLOOKUP(B412,'[1]1-BASE'!D$1:CB$65536,17,0),"")</f>
        <v>MAN</v>
      </c>
      <c r="I412" s="30">
        <f>IFERROR(VLOOKUP(B412,'[1]1-BASE'!D$1:CB$65536,7,0),"")</f>
        <v>18</v>
      </c>
      <c r="J412" s="31">
        <f t="shared" si="12"/>
        <v>9</v>
      </c>
      <c r="K412" s="30">
        <f>IFERROR(VLOOKUP(B412,'[1]1-BASE'!D$1:CB$65536,8,0),"")</f>
        <v>0</v>
      </c>
      <c r="L412" s="31">
        <f t="shared" si="13"/>
        <v>0</v>
      </c>
      <c r="M412" s="29" t="str">
        <f>IFERROR(VLOOKUP(B412,'[1]1-BASE'!D$1:CB$65536,18,0),"")</f>
        <v>2XL-2|3XL-1|L-4|M-3|S-1|XL-3</v>
      </c>
      <c r="N412" s="32" t="str">
        <f>IFERROR(VLOOKUP(B412,'[1]1-BASE'!D$1:CB$65536,19,0),"")</f>
        <v>C14M</v>
      </c>
      <c r="O412" s="32">
        <f>IFERROR(VLOOKUP(B412,'[1]1-BASE'!D$1:CB$65536,20,0),"")</f>
        <v>434</v>
      </c>
      <c r="P412" s="33">
        <f>IFERROR(VLOOKUP(B412,'[1]1-BASE'!D$1:CB$65536,21,0),"")</f>
        <v>31</v>
      </c>
      <c r="Q412" s="34">
        <f>IFERROR(VLOOKUP(B412,'[1]1-BASE'!D$1:DA$65536,22,0),"")</f>
        <v>0</v>
      </c>
      <c r="R412" s="34">
        <f>IFERROR(VLOOKUP(B412,'[1]1-BASE'!D$1:DA$65536,23,0),"")</f>
        <v>0</v>
      </c>
      <c r="S412" s="34">
        <f>IFERROR(VLOOKUP(B412,'[1]1-BASE'!D$1:DA$65536,24,0),"")</f>
        <v>0</v>
      </c>
      <c r="T412" s="34">
        <f>IFERROR(VLOOKUP(B412,'[1]1-BASE'!D$1:DA$65536,25,0),"")</f>
        <v>0</v>
      </c>
      <c r="U412" s="34">
        <f>IFERROR(VLOOKUP(B412,'[1]1-BASE'!D$1:DA$65536,26,0),"")</f>
        <v>0</v>
      </c>
      <c r="V412" s="34">
        <f>IFERROR(VLOOKUP(B412,'[1]1-BASE'!D$1:DA$65536,27,0),"")</f>
        <v>0</v>
      </c>
      <c r="W412" s="34">
        <f>IFERROR(VLOOKUP(B412,'[1]1-BASE'!D$1:DA$65536,28,0),"")</f>
        <v>0</v>
      </c>
      <c r="X412" s="34">
        <f>IFERROR(VLOOKUP(B412,'[1]1-BASE'!D$1:DA$65536,29,0),"")</f>
        <v>0</v>
      </c>
      <c r="Y412" s="34">
        <f>IFERROR(VLOOKUP(B412,'[1]1-BASE'!D$1:DA$65536,30,0),"")</f>
        <v>0</v>
      </c>
      <c r="Z412" s="34">
        <f>IFERROR(VLOOKUP(B412,'[1]1-BASE'!D$1:DA$65536,31,0),"")</f>
        <v>0</v>
      </c>
      <c r="AA412" s="34">
        <f>IFERROR(VLOOKUP(B412,'[1]1-BASE'!D$1:DA$65536,32,0),"")</f>
        <v>0</v>
      </c>
      <c r="AB412" s="34">
        <f>IFERROR(VLOOKUP(B412,'[1]1-BASE'!D$1:DA$65536,33,0),"")</f>
        <v>0</v>
      </c>
      <c r="AC412" s="34">
        <f>IFERROR(VLOOKUP(B412,'[1]1-BASE'!D$1:DA$65536,34,0),"")</f>
        <v>0</v>
      </c>
      <c r="AD412" s="34">
        <f>IFERROR(VLOOKUP(B412,'[1]1-BASE'!D$1:DA$65536,35,0),"")</f>
        <v>0</v>
      </c>
      <c r="AE412" s="34">
        <f>IFERROR(VLOOKUP(B412,'[1]1-BASE'!D$1:DA$65536,36,0),"")</f>
        <v>0</v>
      </c>
      <c r="AF412" s="34">
        <f>IFERROR(VLOOKUP(B412,'[1]1-BASE'!D$1:DA$65536,37,0),"")</f>
        <v>0</v>
      </c>
      <c r="AG412" s="34">
        <f>IFERROR(VLOOKUP(B412,'[1]1-BASE'!D$1:DA$65536,38,0),"")</f>
        <v>0</v>
      </c>
      <c r="AH412" s="34">
        <f>IFERROR(VLOOKUP(B412,'[1]1-BASE'!D$1:DA$65536,39,0),"")</f>
        <v>0</v>
      </c>
      <c r="AI412" s="34">
        <f>IFERROR(VLOOKUP(B412,'[1]1-BASE'!D$1:DA$65536,40,0),"")</f>
        <v>0</v>
      </c>
      <c r="AJ412" s="34">
        <f>IFERROR(VLOOKUP(B412,'[1]1-BASE'!D$1:DA$65536,41,0),"")</f>
        <v>0</v>
      </c>
      <c r="AK412" s="34">
        <f>IFERROR(VLOOKUP(B412,'[1]1-BASE'!D$1:DA$65536,42,0),"")</f>
        <v>0</v>
      </c>
      <c r="AL412" s="34">
        <f>IFERROR(VLOOKUP(B412,'[1]1-BASE'!D$1:DA$65536,43,0),"")</f>
        <v>0</v>
      </c>
      <c r="AM412" s="34">
        <f>IFERROR(VLOOKUP(B412,'[1]1-BASE'!D$1:DA$65536,44,0),"")</f>
        <v>0</v>
      </c>
      <c r="AN412" s="34">
        <f>IFERROR(VLOOKUP(B412,'[1]1-BASE'!D$1:DA$65536,45,0),"")</f>
        <v>0</v>
      </c>
      <c r="AO412" s="34">
        <f>IFERROR(VLOOKUP(B412,'[1]1-BASE'!D$1:DA$65536,46,0),"")</f>
        <v>0</v>
      </c>
      <c r="AP412" s="34">
        <f>IFERROR(VLOOKUP(B412,'[1]1-BASE'!D$1:DA$65536,47,0),"")</f>
        <v>0</v>
      </c>
      <c r="AQ412" s="34">
        <f>IFERROR(VLOOKUP(B412,'[1]1-BASE'!D$1:DA$65536,48,0),"")</f>
        <v>0</v>
      </c>
      <c r="AR412" s="34">
        <f>IFERROR(VLOOKUP(B412,'[1]1-BASE'!D$1:DA$65536,49,0),"")</f>
        <v>0</v>
      </c>
      <c r="AS412" s="34">
        <f>IFERROR(VLOOKUP(B412,'[1]1-BASE'!D$1:DA$65536,50,0),"")</f>
        <v>0</v>
      </c>
      <c r="AT412" s="34">
        <f>IFERROR(VLOOKUP(B412,'[1]1-BASE'!D$1:DA$65536,51,0),"")</f>
        <v>0</v>
      </c>
      <c r="AU412" s="34">
        <f>IFERROR(VLOOKUP(B412,'[1]1-BASE'!D$1:DA$65536,52,0),"")</f>
        <v>0</v>
      </c>
      <c r="AV412" s="34">
        <f>IFERROR(VLOOKUP(B412,'[1]1-BASE'!D$1:DA$65536,53,0),"")</f>
        <v>0</v>
      </c>
      <c r="AW412" s="34">
        <f>IFERROR(VLOOKUP(B412,'[1]1-BASE'!D$1:DA$65536,54,0),"")</f>
        <v>0</v>
      </c>
      <c r="AX412" s="34">
        <f>IFERROR(VLOOKUP(B412,'[1]1-BASE'!D$1:DA$65536,55,0),"")</f>
        <v>0</v>
      </c>
      <c r="AY412" s="34">
        <f>IFERROR(VLOOKUP(B412,'[1]1-BASE'!D$1:DA$65536,87,0),"")</f>
        <v>0</v>
      </c>
      <c r="AZ412" s="34">
        <f>IFERROR(VLOOKUP(B412,'[1]1-BASE'!D$1:DA$65536,86,0),"")</f>
        <v>0</v>
      </c>
      <c r="BA412" s="34">
        <f>IFERROR(VLOOKUP(B412,'[1]1-BASE'!D$1:DA$65536,76,0),"")</f>
        <v>0</v>
      </c>
      <c r="BB412" s="34">
        <f>IFERROR(VLOOKUP(B412,'[1]1-BASE'!D$1:DA$65536,77,0),"")</f>
        <v>0</v>
      </c>
      <c r="BC412" s="34">
        <f>IFERROR(VLOOKUP(B412,'[1]1-BASE'!D$1:DA$65536,78,0),"")</f>
        <v>0</v>
      </c>
      <c r="BD412" s="34">
        <f>IFERROR(VLOOKUP(B412,'[1]1-BASE'!D$1:DA$65536,79,0),"")</f>
        <v>0</v>
      </c>
      <c r="BE412" s="34">
        <f>IFERROR(VLOOKUP(B412,'[1]1-BASE'!D$1:DA$65536,80,0),"")</f>
        <v>0</v>
      </c>
      <c r="BF412" s="34">
        <f>IFERROR(VLOOKUP(B412,'[1]1-BASE'!D$1:DA$65536,83,0),"")</f>
        <v>0</v>
      </c>
      <c r="BG412" s="34">
        <f>IFERROR(VLOOKUP(B412,'[1]1-BASE'!D$1:DA$65536,84,0),"")</f>
        <v>0</v>
      </c>
      <c r="BH412" s="34">
        <f>IFERROR(VLOOKUP(B412,'[1]1-BASE'!D$1:DA$65536,81,0),"")</f>
        <v>0</v>
      </c>
      <c r="BI412" s="34">
        <f>IFERROR(VLOOKUP(B412,'[1]1-BASE'!D$1:DA$65536,85,0),"")</f>
        <v>0</v>
      </c>
      <c r="BJ412" s="34">
        <f>IFERROR(VLOOKUP(B412,'[1]1-BASE'!D$1:DA$65536,56,0),"")</f>
        <v>0</v>
      </c>
      <c r="BK412" s="34">
        <f>IFERROR(VLOOKUP(B412,'[1]1-BASE'!D$1:DA$65536,58,0),"")</f>
        <v>0</v>
      </c>
      <c r="BL412" s="34">
        <f>IFERROR(VLOOKUP(B412,'[1]1-BASE'!D$1:DA$65536,59,0),"")</f>
        <v>0</v>
      </c>
      <c r="BM412" s="34">
        <f>IFERROR(VLOOKUP(B412,'[1]1-BASE'!D$1:DA$65536,61,0),"")</f>
        <v>0</v>
      </c>
      <c r="BN412" s="34">
        <f>IFERROR(VLOOKUP(B412,'[1]1-BASE'!D$1:DA$65536,63,0),"")</f>
        <v>0</v>
      </c>
      <c r="BO412" s="34">
        <f>IFERROR(VLOOKUP(B412,'[1]1-BASE'!D$1:DA$65536,65,0),"")</f>
        <v>0</v>
      </c>
      <c r="BP412" s="34">
        <f>IFERROR(VLOOKUP(B412,'[1]1-BASE'!D$1:DA$65536,57,0),"")</f>
        <v>0</v>
      </c>
      <c r="BQ412" s="34">
        <f>IFERROR(VLOOKUP(B412,'[1]1-BASE'!D$1:DA$65536,60,0),"")</f>
        <v>0</v>
      </c>
      <c r="BR412" s="34">
        <f>IFERROR(VLOOKUP(B412,'[1]1-BASE'!D$1:DA$65536,62,0),"")</f>
        <v>0</v>
      </c>
      <c r="BS412" s="34">
        <f>IFERROR(VLOOKUP(B412,'[1]1-BASE'!D$1:DA$65536,64,0),"")</f>
        <v>0</v>
      </c>
      <c r="BT412" s="34">
        <f>IFERROR(VLOOKUP(B412,'[1]1-BASE'!D$1:DA$65536,66,0),"")</f>
        <v>0</v>
      </c>
      <c r="BU412" s="34">
        <f>IFERROR(VLOOKUP(B412,'[1]1-BASE'!D$1:DA$65536,67,0),"")</f>
        <v>0</v>
      </c>
      <c r="BV412" s="34">
        <f>IFERROR(VLOOKUP(B412,'[1]1-BASE'!D$1:DA$65536,68,0),"")</f>
        <v>0</v>
      </c>
      <c r="BW412" s="34">
        <f>IFERROR(VLOOKUP(B412,'[1]1-BASE'!D$1:DA$65536,69,0),"")</f>
        <v>0</v>
      </c>
      <c r="BX412" s="34">
        <f>IFERROR(VLOOKUP(B412,'[1]1-BASE'!D$1:DA$65536,70,0),"")</f>
        <v>0</v>
      </c>
      <c r="BY412" s="34">
        <f>IFERROR(VLOOKUP(B412,'[1]1-BASE'!D$1:DA$65536,71,0),"")</f>
        <v>0</v>
      </c>
      <c r="BZ412" s="34">
        <f>IFERROR(VLOOKUP(B412,'[1]1-BASE'!D$1:DA$65536,72,0),"")</f>
        <v>0</v>
      </c>
      <c r="CA412" s="34">
        <f>IFERROR(VLOOKUP(B412,'[1]1-BASE'!D$1:DA$65536,73,0),"")</f>
        <v>0</v>
      </c>
      <c r="CB412" s="34">
        <f>IFERROR(VLOOKUP(B412,'[1]1-BASE'!D$1:DA$65536,74,0),"")</f>
        <v>0</v>
      </c>
      <c r="CC412" s="34">
        <f>IFERROR(VLOOKUP(B412,'[1]1-BASE'!D$1:DA$65536,75,0),"")</f>
        <v>0</v>
      </c>
      <c r="CD412" s="34">
        <f>IFERROR(VLOOKUP(B412,'[1]1-BASE'!D$1:DA$65536,82,0),"")</f>
        <v>31</v>
      </c>
    </row>
    <row r="413" spans="1:82" s="35" customFormat="1" ht="75" customHeight="1">
      <c r="A413" s="27"/>
      <c r="B413" s="28" t="s">
        <v>516</v>
      </c>
      <c r="C413" s="29" t="str">
        <f>IFERROR(VLOOKUP(B413,'[1]1-BASE'!D$1:CB$65536,2,0),"")</f>
        <v>304TUT0</v>
      </c>
      <c r="D413" s="29" t="str">
        <f>IFERROR(VLOOKUP(B413,'[1]1-BASE'!D$1:CB$65536,3,0),"")</f>
        <v>GRIMEO</v>
      </c>
      <c r="E413" s="29" t="str">
        <f>IFERROR(VLOOKUP(B413,'[1]1-BASE'!D$1:CB$65536,4,0),"")</f>
        <v>907</v>
      </c>
      <c r="F413" s="29" t="str">
        <f>IFERROR(VLOOKUP(B413,'[1]1-BASE'!D$1:CB$65536,5,0),"")</f>
        <v>BLACK/GRAPHICS</v>
      </c>
      <c r="G413" s="27" t="str">
        <f>IFERROR(VLOOKUP(B413,'[1]1-BASE'!D$1:CB$65536,15,0),"")</f>
        <v>HIVER 2019</v>
      </c>
      <c r="H413" s="27" t="str">
        <f>IFERROR(VLOOKUP(B413,'[1]1-BASE'!D$1:CB$65536,17,0),"")</f>
        <v>MAN</v>
      </c>
      <c r="I413" s="30">
        <f>IFERROR(VLOOKUP(B413,'[1]1-BASE'!D$1:CB$65536,7,0),"")</f>
        <v>18</v>
      </c>
      <c r="J413" s="31">
        <f t="shared" si="12"/>
        <v>9</v>
      </c>
      <c r="K413" s="30">
        <f>IFERROR(VLOOKUP(B413,'[1]1-BASE'!D$1:CB$65536,8,0),"")</f>
        <v>0</v>
      </c>
      <c r="L413" s="31">
        <f t="shared" si="13"/>
        <v>0</v>
      </c>
      <c r="M413" s="29" t="str">
        <f>IFERROR(VLOOKUP(B413,'[1]1-BASE'!D$1:CB$65536,18,0),"")</f>
        <v>(vide)</v>
      </c>
      <c r="N413" s="32" t="str">
        <f>IFERROR(VLOOKUP(B413,'[1]1-BASE'!D$1:CB$65536,19,0),"")</f>
        <v>PCS</v>
      </c>
      <c r="O413" s="32">
        <f>IFERROR(VLOOKUP(B413,'[1]1-BASE'!D$1:CB$65536,20,0),"")</f>
        <v>9</v>
      </c>
      <c r="P413" s="33">
        <f>IFERROR(VLOOKUP(B413,'[1]1-BASE'!D$1:CB$65536,21,0),"")</f>
        <v>9</v>
      </c>
      <c r="Q413" s="34">
        <f>IFERROR(VLOOKUP(B413,'[1]1-BASE'!D$1:DA$65536,22,0),"")</f>
        <v>0</v>
      </c>
      <c r="R413" s="34">
        <f>IFERROR(VLOOKUP(B413,'[1]1-BASE'!D$1:DA$65536,23,0),"")</f>
        <v>0</v>
      </c>
      <c r="S413" s="34">
        <f>IFERROR(VLOOKUP(B413,'[1]1-BASE'!D$1:DA$65536,24,0),"")</f>
        <v>0</v>
      </c>
      <c r="T413" s="34">
        <f>IFERROR(VLOOKUP(B413,'[1]1-BASE'!D$1:DA$65536,25,0),"")</f>
        <v>0</v>
      </c>
      <c r="U413" s="34">
        <f>IFERROR(VLOOKUP(B413,'[1]1-BASE'!D$1:DA$65536,26,0),"")</f>
        <v>0</v>
      </c>
      <c r="V413" s="34">
        <f>IFERROR(VLOOKUP(B413,'[1]1-BASE'!D$1:DA$65536,27,0),"")</f>
        <v>0</v>
      </c>
      <c r="W413" s="34">
        <f>IFERROR(VLOOKUP(B413,'[1]1-BASE'!D$1:DA$65536,28,0),"")</f>
        <v>0</v>
      </c>
      <c r="X413" s="34">
        <f>IFERROR(VLOOKUP(B413,'[1]1-BASE'!D$1:DA$65536,29,0),"")</f>
        <v>0</v>
      </c>
      <c r="Y413" s="34">
        <f>IFERROR(VLOOKUP(B413,'[1]1-BASE'!D$1:DA$65536,30,0),"")</f>
        <v>0</v>
      </c>
      <c r="Z413" s="34">
        <f>IFERROR(VLOOKUP(B413,'[1]1-BASE'!D$1:DA$65536,31,0),"")</f>
        <v>0</v>
      </c>
      <c r="AA413" s="34">
        <f>IFERROR(VLOOKUP(B413,'[1]1-BASE'!D$1:DA$65536,32,0),"")</f>
        <v>0</v>
      </c>
      <c r="AB413" s="34">
        <f>IFERROR(VLOOKUP(B413,'[1]1-BASE'!D$1:DA$65536,33,0),"")</f>
        <v>0</v>
      </c>
      <c r="AC413" s="34">
        <f>IFERROR(VLOOKUP(B413,'[1]1-BASE'!D$1:DA$65536,34,0),"")</f>
        <v>0</v>
      </c>
      <c r="AD413" s="34">
        <f>IFERROR(VLOOKUP(B413,'[1]1-BASE'!D$1:DA$65536,35,0),"")</f>
        <v>0</v>
      </c>
      <c r="AE413" s="34">
        <f>IFERROR(VLOOKUP(B413,'[1]1-BASE'!D$1:DA$65536,36,0),"")</f>
        <v>0</v>
      </c>
      <c r="AF413" s="34">
        <f>IFERROR(VLOOKUP(B413,'[1]1-BASE'!D$1:DA$65536,37,0),"")</f>
        <v>0</v>
      </c>
      <c r="AG413" s="34">
        <f>IFERROR(VLOOKUP(B413,'[1]1-BASE'!D$1:DA$65536,38,0),"")</f>
        <v>0</v>
      </c>
      <c r="AH413" s="34">
        <f>IFERROR(VLOOKUP(B413,'[1]1-BASE'!D$1:DA$65536,39,0),"")</f>
        <v>0</v>
      </c>
      <c r="AI413" s="34">
        <f>IFERROR(VLOOKUP(B413,'[1]1-BASE'!D$1:DA$65536,40,0),"")</f>
        <v>0</v>
      </c>
      <c r="AJ413" s="34">
        <f>IFERROR(VLOOKUP(B413,'[1]1-BASE'!D$1:DA$65536,41,0),"")</f>
        <v>0</v>
      </c>
      <c r="AK413" s="34">
        <f>IFERROR(VLOOKUP(B413,'[1]1-BASE'!D$1:DA$65536,42,0),"")</f>
        <v>0</v>
      </c>
      <c r="AL413" s="34">
        <f>IFERROR(VLOOKUP(B413,'[1]1-BASE'!D$1:DA$65536,43,0),"")</f>
        <v>0</v>
      </c>
      <c r="AM413" s="34">
        <f>IFERROR(VLOOKUP(B413,'[1]1-BASE'!D$1:DA$65536,44,0),"")</f>
        <v>0</v>
      </c>
      <c r="AN413" s="34">
        <f>IFERROR(VLOOKUP(B413,'[1]1-BASE'!D$1:DA$65536,45,0),"")</f>
        <v>0</v>
      </c>
      <c r="AO413" s="34">
        <f>IFERROR(VLOOKUP(B413,'[1]1-BASE'!D$1:DA$65536,46,0),"")</f>
        <v>0</v>
      </c>
      <c r="AP413" s="34">
        <f>IFERROR(VLOOKUP(B413,'[1]1-BASE'!D$1:DA$65536,47,0),"")</f>
        <v>0</v>
      </c>
      <c r="AQ413" s="34">
        <f>IFERROR(VLOOKUP(B413,'[1]1-BASE'!D$1:DA$65536,48,0),"")</f>
        <v>0</v>
      </c>
      <c r="AR413" s="34">
        <f>IFERROR(VLOOKUP(B413,'[1]1-BASE'!D$1:DA$65536,49,0),"")</f>
        <v>0</v>
      </c>
      <c r="AS413" s="34">
        <f>IFERROR(VLOOKUP(B413,'[1]1-BASE'!D$1:DA$65536,50,0),"")</f>
        <v>0</v>
      </c>
      <c r="AT413" s="34">
        <f>IFERROR(VLOOKUP(B413,'[1]1-BASE'!D$1:DA$65536,51,0),"")</f>
        <v>0</v>
      </c>
      <c r="AU413" s="34">
        <f>IFERROR(VLOOKUP(B413,'[1]1-BASE'!D$1:DA$65536,52,0),"")</f>
        <v>0</v>
      </c>
      <c r="AV413" s="34">
        <f>IFERROR(VLOOKUP(B413,'[1]1-BASE'!D$1:DA$65536,53,0),"")</f>
        <v>0</v>
      </c>
      <c r="AW413" s="34">
        <f>IFERROR(VLOOKUP(B413,'[1]1-BASE'!D$1:DA$65536,54,0),"")</f>
        <v>0</v>
      </c>
      <c r="AX413" s="34">
        <f>IFERROR(VLOOKUP(B413,'[1]1-BASE'!D$1:DA$65536,55,0),"")</f>
        <v>0</v>
      </c>
      <c r="AY413" s="34">
        <f>IFERROR(VLOOKUP(B413,'[1]1-BASE'!D$1:DA$65536,87,0),"")</f>
        <v>0</v>
      </c>
      <c r="AZ413" s="34">
        <f>IFERROR(VLOOKUP(B413,'[1]1-BASE'!D$1:DA$65536,86,0),"")</f>
        <v>0</v>
      </c>
      <c r="BA413" s="34">
        <f>IFERROR(VLOOKUP(B413,'[1]1-BASE'!D$1:DA$65536,76,0),"")</f>
        <v>0</v>
      </c>
      <c r="BB413" s="34">
        <f>IFERROR(VLOOKUP(B413,'[1]1-BASE'!D$1:DA$65536,77,0),"")</f>
        <v>0</v>
      </c>
      <c r="BC413" s="34">
        <f>IFERROR(VLOOKUP(B413,'[1]1-BASE'!D$1:DA$65536,78,0),"")</f>
        <v>0</v>
      </c>
      <c r="BD413" s="34">
        <f>IFERROR(VLOOKUP(B413,'[1]1-BASE'!D$1:DA$65536,79,0),"")</f>
        <v>0</v>
      </c>
      <c r="BE413" s="34">
        <f>IFERROR(VLOOKUP(B413,'[1]1-BASE'!D$1:DA$65536,80,0),"")</f>
        <v>0</v>
      </c>
      <c r="BF413" s="34">
        <f>IFERROR(VLOOKUP(B413,'[1]1-BASE'!D$1:DA$65536,83,0),"")</f>
        <v>0</v>
      </c>
      <c r="BG413" s="34">
        <f>IFERROR(VLOOKUP(B413,'[1]1-BASE'!D$1:DA$65536,84,0),"")</f>
        <v>0</v>
      </c>
      <c r="BH413" s="34">
        <f>IFERROR(VLOOKUP(B413,'[1]1-BASE'!D$1:DA$65536,81,0),"")</f>
        <v>0</v>
      </c>
      <c r="BI413" s="34">
        <f>IFERROR(VLOOKUP(B413,'[1]1-BASE'!D$1:DA$65536,85,0),"")</f>
        <v>0</v>
      </c>
      <c r="BJ413" s="34">
        <f>IFERROR(VLOOKUP(B413,'[1]1-BASE'!D$1:DA$65536,56,0),"")</f>
        <v>0</v>
      </c>
      <c r="BK413" s="34">
        <f>IFERROR(VLOOKUP(B413,'[1]1-BASE'!D$1:DA$65536,58,0),"")</f>
        <v>0</v>
      </c>
      <c r="BL413" s="34">
        <f>IFERROR(VLOOKUP(B413,'[1]1-BASE'!D$1:DA$65536,59,0),"")</f>
        <v>0</v>
      </c>
      <c r="BM413" s="34">
        <f>IFERROR(VLOOKUP(B413,'[1]1-BASE'!D$1:DA$65536,61,0),"")</f>
        <v>0</v>
      </c>
      <c r="BN413" s="34">
        <f>IFERROR(VLOOKUP(B413,'[1]1-BASE'!D$1:DA$65536,63,0),"")</f>
        <v>0</v>
      </c>
      <c r="BO413" s="34">
        <f>IFERROR(VLOOKUP(B413,'[1]1-BASE'!D$1:DA$65536,65,0),"")</f>
        <v>0</v>
      </c>
      <c r="BP413" s="34">
        <f>IFERROR(VLOOKUP(B413,'[1]1-BASE'!D$1:DA$65536,57,0),"")</f>
        <v>0</v>
      </c>
      <c r="BQ413" s="34">
        <f>IFERROR(VLOOKUP(B413,'[1]1-BASE'!D$1:DA$65536,60,0),"")</f>
        <v>0</v>
      </c>
      <c r="BR413" s="34">
        <f>IFERROR(VLOOKUP(B413,'[1]1-BASE'!D$1:DA$65536,62,0),"")</f>
        <v>0</v>
      </c>
      <c r="BS413" s="34">
        <f>IFERROR(VLOOKUP(B413,'[1]1-BASE'!D$1:DA$65536,64,0),"")</f>
        <v>0</v>
      </c>
      <c r="BT413" s="34">
        <f>IFERROR(VLOOKUP(B413,'[1]1-BASE'!D$1:DA$65536,66,0),"")</f>
        <v>0</v>
      </c>
      <c r="BU413" s="34">
        <f>IFERROR(VLOOKUP(B413,'[1]1-BASE'!D$1:DA$65536,67,0),"")</f>
        <v>0</v>
      </c>
      <c r="BV413" s="34">
        <f>IFERROR(VLOOKUP(B413,'[1]1-BASE'!D$1:DA$65536,68,0),"")</f>
        <v>0</v>
      </c>
      <c r="BW413" s="34">
        <f>IFERROR(VLOOKUP(B413,'[1]1-BASE'!D$1:DA$65536,69,0),"")</f>
        <v>5</v>
      </c>
      <c r="BX413" s="34">
        <f>IFERROR(VLOOKUP(B413,'[1]1-BASE'!D$1:DA$65536,70,0),"")</f>
        <v>1</v>
      </c>
      <c r="BY413" s="34">
        <f>IFERROR(VLOOKUP(B413,'[1]1-BASE'!D$1:DA$65536,71,0),"")</f>
        <v>0</v>
      </c>
      <c r="BZ413" s="34">
        <f>IFERROR(VLOOKUP(B413,'[1]1-BASE'!D$1:DA$65536,72,0),"")</f>
        <v>0</v>
      </c>
      <c r="CA413" s="34">
        <f>IFERROR(VLOOKUP(B413,'[1]1-BASE'!D$1:DA$65536,73,0),"")</f>
        <v>3</v>
      </c>
      <c r="CB413" s="34">
        <f>IFERROR(VLOOKUP(B413,'[1]1-BASE'!D$1:DA$65536,74,0),"")</f>
        <v>0</v>
      </c>
      <c r="CC413" s="34">
        <f>IFERROR(VLOOKUP(B413,'[1]1-BASE'!D$1:DA$65536,75,0),"")</f>
        <v>0</v>
      </c>
      <c r="CD413" s="34">
        <f>IFERROR(VLOOKUP(B413,'[1]1-BASE'!D$1:DA$65536,82,0),"")</f>
        <v>0</v>
      </c>
    </row>
    <row r="414" spans="1:82" s="35" customFormat="1" ht="75" customHeight="1">
      <c r="A414" s="27"/>
      <c r="B414" s="28" t="s">
        <v>517</v>
      </c>
      <c r="C414" s="29" t="str">
        <f>IFERROR(VLOOKUP(B414,'[1]1-BASE'!D$1:CB$65536,2,0),"")</f>
        <v>304TUT0</v>
      </c>
      <c r="D414" s="29" t="str">
        <f>IFERROR(VLOOKUP(B414,'[1]1-BASE'!D$1:CB$65536,3,0),"")</f>
        <v>GRIMEO</v>
      </c>
      <c r="E414" s="29" t="str">
        <f>IFERROR(VLOOKUP(B414,'[1]1-BASE'!D$1:CB$65536,4,0),"")</f>
        <v>907</v>
      </c>
      <c r="F414" s="29" t="str">
        <f>IFERROR(VLOOKUP(B414,'[1]1-BASE'!D$1:CB$65536,5,0),"")</f>
        <v>BLACK/GRAPHICS</v>
      </c>
      <c r="G414" s="27" t="str">
        <f>IFERROR(VLOOKUP(B414,'[1]1-BASE'!D$1:CB$65536,15,0),"")</f>
        <v>HIVER 2019</v>
      </c>
      <c r="H414" s="27" t="str">
        <f>IFERROR(VLOOKUP(B414,'[1]1-BASE'!D$1:CB$65536,17,0),"")</f>
        <v>MAN</v>
      </c>
      <c r="I414" s="30">
        <f>IFERROR(VLOOKUP(B414,'[1]1-BASE'!D$1:CB$65536,7,0),"")</f>
        <v>18</v>
      </c>
      <c r="J414" s="31">
        <f t="shared" si="12"/>
        <v>9</v>
      </c>
      <c r="K414" s="30">
        <f>IFERROR(VLOOKUP(B414,'[1]1-BASE'!D$1:CB$65536,8,0),"")</f>
        <v>0</v>
      </c>
      <c r="L414" s="31">
        <f t="shared" si="13"/>
        <v>0</v>
      </c>
      <c r="M414" s="29" t="str">
        <f>IFERROR(VLOOKUP(B414,'[1]1-BASE'!D$1:CB$65536,18,0),"")</f>
        <v>2XL-1|L-2|M-2|S-1|XL-2</v>
      </c>
      <c r="N414" s="32" t="str">
        <f>IFERROR(VLOOKUP(B414,'[1]1-BASE'!D$1:CB$65536,19,0),"")</f>
        <v>C8M</v>
      </c>
      <c r="O414" s="32">
        <f>IFERROR(VLOOKUP(B414,'[1]1-BASE'!D$1:CB$65536,20,0),"")</f>
        <v>72</v>
      </c>
      <c r="P414" s="33">
        <f>IFERROR(VLOOKUP(B414,'[1]1-BASE'!D$1:CB$65536,21,0),"")</f>
        <v>9</v>
      </c>
      <c r="Q414" s="34">
        <f>IFERROR(VLOOKUP(B414,'[1]1-BASE'!D$1:DA$65536,22,0),"")</f>
        <v>0</v>
      </c>
      <c r="R414" s="34">
        <f>IFERROR(VLOOKUP(B414,'[1]1-BASE'!D$1:DA$65536,23,0),"")</f>
        <v>0</v>
      </c>
      <c r="S414" s="34">
        <f>IFERROR(VLOOKUP(B414,'[1]1-BASE'!D$1:DA$65536,24,0),"")</f>
        <v>0</v>
      </c>
      <c r="T414" s="34">
        <f>IFERROR(VLOOKUP(B414,'[1]1-BASE'!D$1:DA$65536,25,0),"")</f>
        <v>0</v>
      </c>
      <c r="U414" s="34">
        <f>IFERROR(VLOOKUP(B414,'[1]1-BASE'!D$1:DA$65536,26,0),"")</f>
        <v>0</v>
      </c>
      <c r="V414" s="34">
        <f>IFERROR(VLOOKUP(B414,'[1]1-BASE'!D$1:DA$65536,27,0),"")</f>
        <v>0</v>
      </c>
      <c r="W414" s="34">
        <f>IFERROR(VLOOKUP(B414,'[1]1-BASE'!D$1:DA$65536,28,0),"")</f>
        <v>0</v>
      </c>
      <c r="X414" s="34">
        <f>IFERROR(VLOOKUP(B414,'[1]1-BASE'!D$1:DA$65536,29,0),"")</f>
        <v>0</v>
      </c>
      <c r="Y414" s="34">
        <f>IFERROR(VLOOKUP(B414,'[1]1-BASE'!D$1:DA$65536,30,0),"")</f>
        <v>0</v>
      </c>
      <c r="Z414" s="34">
        <f>IFERROR(VLOOKUP(B414,'[1]1-BASE'!D$1:DA$65536,31,0),"")</f>
        <v>0</v>
      </c>
      <c r="AA414" s="34">
        <f>IFERROR(VLOOKUP(B414,'[1]1-BASE'!D$1:DA$65536,32,0),"")</f>
        <v>0</v>
      </c>
      <c r="AB414" s="34">
        <f>IFERROR(VLOOKUP(B414,'[1]1-BASE'!D$1:DA$65536,33,0),"")</f>
        <v>0</v>
      </c>
      <c r="AC414" s="34">
        <f>IFERROR(VLOOKUP(B414,'[1]1-BASE'!D$1:DA$65536,34,0),"")</f>
        <v>0</v>
      </c>
      <c r="AD414" s="34">
        <f>IFERROR(VLOOKUP(B414,'[1]1-BASE'!D$1:DA$65536,35,0),"")</f>
        <v>0</v>
      </c>
      <c r="AE414" s="34">
        <f>IFERROR(VLOOKUP(B414,'[1]1-BASE'!D$1:DA$65536,36,0),"")</f>
        <v>0</v>
      </c>
      <c r="AF414" s="34">
        <f>IFERROR(VLOOKUP(B414,'[1]1-BASE'!D$1:DA$65536,37,0),"")</f>
        <v>0</v>
      </c>
      <c r="AG414" s="34">
        <f>IFERROR(VLOOKUP(B414,'[1]1-BASE'!D$1:DA$65536,38,0),"")</f>
        <v>0</v>
      </c>
      <c r="AH414" s="34">
        <f>IFERROR(VLOOKUP(B414,'[1]1-BASE'!D$1:DA$65536,39,0),"")</f>
        <v>0</v>
      </c>
      <c r="AI414" s="34">
        <f>IFERROR(VLOOKUP(B414,'[1]1-BASE'!D$1:DA$65536,40,0),"")</f>
        <v>0</v>
      </c>
      <c r="AJ414" s="34">
        <f>IFERROR(VLOOKUP(B414,'[1]1-BASE'!D$1:DA$65536,41,0),"")</f>
        <v>0</v>
      </c>
      <c r="AK414" s="34">
        <f>IFERROR(VLOOKUP(B414,'[1]1-BASE'!D$1:DA$65536,42,0),"")</f>
        <v>0</v>
      </c>
      <c r="AL414" s="34">
        <f>IFERROR(VLOOKUP(B414,'[1]1-BASE'!D$1:DA$65536,43,0),"")</f>
        <v>0</v>
      </c>
      <c r="AM414" s="34">
        <f>IFERROR(VLOOKUP(B414,'[1]1-BASE'!D$1:DA$65536,44,0),"")</f>
        <v>0</v>
      </c>
      <c r="AN414" s="34">
        <f>IFERROR(VLOOKUP(B414,'[1]1-BASE'!D$1:DA$65536,45,0),"")</f>
        <v>0</v>
      </c>
      <c r="AO414" s="34">
        <f>IFERROR(VLOOKUP(B414,'[1]1-BASE'!D$1:DA$65536,46,0),"")</f>
        <v>0</v>
      </c>
      <c r="AP414" s="34">
        <f>IFERROR(VLOOKUP(B414,'[1]1-BASE'!D$1:DA$65536,47,0),"")</f>
        <v>0</v>
      </c>
      <c r="AQ414" s="34">
        <f>IFERROR(VLOOKUP(B414,'[1]1-BASE'!D$1:DA$65536,48,0),"")</f>
        <v>0</v>
      </c>
      <c r="AR414" s="34">
        <f>IFERROR(VLOOKUP(B414,'[1]1-BASE'!D$1:DA$65536,49,0),"")</f>
        <v>0</v>
      </c>
      <c r="AS414" s="34">
        <f>IFERROR(VLOOKUP(B414,'[1]1-BASE'!D$1:DA$65536,50,0),"")</f>
        <v>0</v>
      </c>
      <c r="AT414" s="34">
        <f>IFERROR(VLOOKUP(B414,'[1]1-BASE'!D$1:DA$65536,51,0),"")</f>
        <v>0</v>
      </c>
      <c r="AU414" s="34">
        <f>IFERROR(VLOOKUP(B414,'[1]1-BASE'!D$1:DA$65536,52,0),"")</f>
        <v>0</v>
      </c>
      <c r="AV414" s="34">
        <f>IFERROR(VLOOKUP(B414,'[1]1-BASE'!D$1:DA$65536,53,0),"")</f>
        <v>0</v>
      </c>
      <c r="AW414" s="34">
        <f>IFERROR(VLOOKUP(B414,'[1]1-BASE'!D$1:DA$65536,54,0),"")</f>
        <v>0</v>
      </c>
      <c r="AX414" s="34">
        <f>IFERROR(VLOOKUP(B414,'[1]1-BASE'!D$1:DA$65536,55,0),"")</f>
        <v>0</v>
      </c>
      <c r="AY414" s="34">
        <f>IFERROR(VLOOKUP(B414,'[1]1-BASE'!D$1:DA$65536,87,0),"")</f>
        <v>0</v>
      </c>
      <c r="AZ414" s="34">
        <f>IFERROR(VLOOKUP(B414,'[1]1-BASE'!D$1:DA$65536,86,0),"")</f>
        <v>0</v>
      </c>
      <c r="BA414" s="34">
        <f>IFERROR(VLOOKUP(B414,'[1]1-BASE'!D$1:DA$65536,76,0),"")</f>
        <v>0</v>
      </c>
      <c r="BB414" s="34">
        <f>IFERROR(VLOOKUP(B414,'[1]1-BASE'!D$1:DA$65536,77,0),"")</f>
        <v>0</v>
      </c>
      <c r="BC414" s="34">
        <f>IFERROR(VLOOKUP(B414,'[1]1-BASE'!D$1:DA$65536,78,0),"")</f>
        <v>0</v>
      </c>
      <c r="BD414" s="34">
        <f>IFERROR(VLOOKUP(B414,'[1]1-BASE'!D$1:DA$65536,79,0),"")</f>
        <v>0</v>
      </c>
      <c r="BE414" s="34">
        <f>IFERROR(VLOOKUP(B414,'[1]1-BASE'!D$1:DA$65536,80,0),"")</f>
        <v>0</v>
      </c>
      <c r="BF414" s="34">
        <f>IFERROR(VLOOKUP(B414,'[1]1-BASE'!D$1:DA$65536,83,0),"")</f>
        <v>0</v>
      </c>
      <c r="BG414" s="34">
        <f>IFERROR(VLOOKUP(B414,'[1]1-BASE'!D$1:DA$65536,84,0),"")</f>
        <v>0</v>
      </c>
      <c r="BH414" s="34">
        <f>IFERROR(VLOOKUP(B414,'[1]1-BASE'!D$1:DA$65536,81,0),"")</f>
        <v>0</v>
      </c>
      <c r="BI414" s="34">
        <f>IFERROR(VLOOKUP(B414,'[1]1-BASE'!D$1:DA$65536,85,0),"")</f>
        <v>0</v>
      </c>
      <c r="BJ414" s="34">
        <f>IFERROR(VLOOKUP(B414,'[1]1-BASE'!D$1:DA$65536,56,0),"")</f>
        <v>0</v>
      </c>
      <c r="BK414" s="34">
        <f>IFERROR(VLOOKUP(B414,'[1]1-BASE'!D$1:DA$65536,58,0),"")</f>
        <v>0</v>
      </c>
      <c r="BL414" s="34">
        <f>IFERROR(VLOOKUP(B414,'[1]1-BASE'!D$1:DA$65536,59,0),"")</f>
        <v>0</v>
      </c>
      <c r="BM414" s="34">
        <f>IFERROR(VLOOKUP(B414,'[1]1-BASE'!D$1:DA$65536,61,0),"")</f>
        <v>0</v>
      </c>
      <c r="BN414" s="34">
        <f>IFERROR(VLOOKUP(B414,'[1]1-BASE'!D$1:DA$65536,63,0),"")</f>
        <v>0</v>
      </c>
      <c r="BO414" s="34">
        <f>IFERROR(VLOOKUP(B414,'[1]1-BASE'!D$1:DA$65536,65,0),"")</f>
        <v>0</v>
      </c>
      <c r="BP414" s="34">
        <f>IFERROR(VLOOKUP(B414,'[1]1-BASE'!D$1:DA$65536,57,0),"")</f>
        <v>0</v>
      </c>
      <c r="BQ414" s="34">
        <f>IFERROR(VLOOKUP(B414,'[1]1-BASE'!D$1:DA$65536,60,0),"")</f>
        <v>0</v>
      </c>
      <c r="BR414" s="34">
        <f>IFERROR(VLOOKUP(B414,'[1]1-BASE'!D$1:DA$65536,62,0),"")</f>
        <v>0</v>
      </c>
      <c r="BS414" s="34">
        <f>IFERROR(VLOOKUP(B414,'[1]1-BASE'!D$1:DA$65536,64,0),"")</f>
        <v>0</v>
      </c>
      <c r="BT414" s="34">
        <f>IFERROR(VLOOKUP(B414,'[1]1-BASE'!D$1:DA$65536,66,0),"")</f>
        <v>0</v>
      </c>
      <c r="BU414" s="34">
        <f>IFERROR(VLOOKUP(B414,'[1]1-BASE'!D$1:DA$65536,67,0),"")</f>
        <v>0</v>
      </c>
      <c r="BV414" s="34">
        <f>IFERROR(VLOOKUP(B414,'[1]1-BASE'!D$1:DA$65536,68,0),"")</f>
        <v>0</v>
      </c>
      <c r="BW414" s="34">
        <f>IFERROR(VLOOKUP(B414,'[1]1-BASE'!D$1:DA$65536,69,0),"")</f>
        <v>0</v>
      </c>
      <c r="BX414" s="34">
        <f>IFERROR(VLOOKUP(B414,'[1]1-BASE'!D$1:DA$65536,70,0),"")</f>
        <v>0</v>
      </c>
      <c r="BY414" s="34">
        <f>IFERROR(VLOOKUP(B414,'[1]1-BASE'!D$1:DA$65536,71,0),"")</f>
        <v>0</v>
      </c>
      <c r="BZ414" s="34">
        <f>IFERROR(VLOOKUP(B414,'[1]1-BASE'!D$1:DA$65536,72,0),"")</f>
        <v>0</v>
      </c>
      <c r="CA414" s="34">
        <f>IFERROR(VLOOKUP(B414,'[1]1-BASE'!D$1:DA$65536,73,0),"")</f>
        <v>0</v>
      </c>
      <c r="CB414" s="34">
        <f>IFERROR(VLOOKUP(B414,'[1]1-BASE'!D$1:DA$65536,74,0),"")</f>
        <v>0</v>
      </c>
      <c r="CC414" s="34">
        <f>IFERROR(VLOOKUP(B414,'[1]1-BASE'!D$1:DA$65536,75,0),"")</f>
        <v>0</v>
      </c>
      <c r="CD414" s="34">
        <f>IFERROR(VLOOKUP(B414,'[1]1-BASE'!D$1:DA$65536,82,0),"")</f>
        <v>9</v>
      </c>
    </row>
    <row r="415" spans="1:82" s="35" customFormat="1" ht="75" customHeight="1">
      <c r="A415" s="27"/>
      <c r="B415" s="28" t="s">
        <v>518</v>
      </c>
      <c r="C415" s="29" t="str">
        <f>IFERROR(VLOOKUP(B415,'[1]1-BASE'!D$1:CB$65536,2,0),"")</f>
        <v>304TUT0</v>
      </c>
      <c r="D415" s="29" t="str">
        <f>IFERROR(VLOOKUP(B415,'[1]1-BASE'!D$1:CB$65536,3,0),"")</f>
        <v>GRIMEO</v>
      </c>
      <c r="E415" s="29" t="str">
        <f>IFERROR(VLOOKUP(B415,'[1]1-BASE'!D$1:CB$65536,4,0),"")</f>
        <v>907</v>
      </c>
      <c r="F415" s="29" t="str">
        <f>IFERROR(VLOOKUP(B415,'[1]1-BASE'!D$1:CB$65536,5,0),"")</f>
        <v>BLACK/GRAPHICS</v>
      </c>
      <c r="G415" s="27" t="str">
        <f>IFERROR(VLOOKUP(B415,'[1]1-BASE'!D$1:CB$65536,15,0),"")</f>
        <v>HIVER 2019</v>
      </c>
      <c r="H415" s="27" t="str">
        <f>IFERROR(VLOOKUP(B415,'[1]1-BASE'!D$1:CB$65536,17,0),"")</f>
        <v>MAN</v>
      </c>
      <c r="I415" s="30">
        <f>IFERROR(VLOOKUP(B415,'[1]1-BASE'!D$1:CB$65536,7,0),"")</f>
        <v>18</v>
      </c>
      <c r="J415" s="31">
        <f t="shared" si="12"/>
        <v>9</v>
      </c>
      <c r="K415" s="30">
        <f>IFERROR(VLOOKUP(B415,'[1]1-BASE'!D$1:CB$65536,8,0),"")</f>
        <v>0</v>
      </c>
      <c r="L415" s="31">
        <f t="shared" si="13"/>
        <v>0</v>
      </c>
      <c r="M415" s="29" t="str">
        <f>IFERROR(VLOOKUP(B415,'[1]1-BASE'!D$1:CB$65536,18,0),"")</f>
        <v>2XL-2|3XL-1|L-4|M-3|S-1|XL-3</v>
      </c>
      <c r="N415" s="32" t="str">
        <f>IFERROR(VLOOKUP(B415,'[1]1-BASE'!D$1:CB$65536,19,0),"")</f>
        <v>C14M</v>
      </c>
      <c r="O415" s="32">
        <f>IFERROR(VLOOKUP(B415,'[1]1-BASE'!D$1:CB$65536,20,0),"")</f>
        <v>420</v>
      </c>
      <c r="P415" s="33">
        <f>IFERROR(VLOOKUP(B415,'[1]1-BASE'!D$1:CB$65536,21,0),"")</f>
        <v>30</v>
      </c>
      <c r="Q415" s="34">
        <f>IFERROR(VLOOKUP(B415,'[1]1-BASE'!D$1:DA$65536,22,0),"")</f>
        <v>0</v>
      </c>
      <c r="R415" s="34">
        <f>IFERROR(VLOOKUP(B415,'[1]1-BASE'!D$1:DA$65536,23,0),"")</f>
        <v>0</v>
      </c>
      <c r="S415" s="34">
        <f>IFERROR(VLOOKUP(B415,'[1]1-BASE'!D$1:DA$65536,24,0),"")</f>
        <v>0</v>
      </c>
      <c r="T415" s="34">
        <f>IFERROR(VLOOKUP(B415,'[1]1-BASE'!D$1:DA$65536,25,0),"")</f>
        <v>0</v>
      </c>
      <c r="U415" s="34">
        <f>IFERROR(VLOOKUP(B415,'[1]1-BASE'!D$1:DA$65536,26,0),"")</f>
        <v>0</v>
      </c>
      <c r="V415" s="34">
        <f>IFERROR(VLOOKUP(B415,'[1]1-BASE'!D$1:DA$65536,27,0),"")</f>
        <v>0</v>
      </c>
      <c r="W415" s="34">
        <f>IFERROR(VLOOKUP(B415,'[1]1-BASE'!D$1:DA$65536,28,0),"")</f>
        <v>0</v>
      </c>
      <c r="X415" s="34">
        <f>IFERROR(VLOOKUP(B415,'[1]1-BASE'!D$1:DA$65536,29,0),"")</f>
        <v>0</v>
      </c>
      <c r="Y415" s="34">
        <f>IFERROR(VLOOKUP(B415,'[1]1-BASE'!D$1:DA$65536,30,0),"")</f>
        <v>0</v>
      </c>
      <c r="Z415" s="34">
        <f>IFERROR(VLOOKUP(B415,'[1]1-BASE'!D$1:DA$65536,31,0),"")</f>
        <v>0</v>
      </c>
      <c r="AA415" s="34">
        <f>IFERROR(VLOOKUP(B415,'[1]1-BASE'!D$1:DA$65536,32,0),"")</f>
        <v>0</v>
      </c>
      <c r="AB415" s="34">
        <f>IFERROR(VLOOKUP(B415,'[1]1-BASE'!D$1:DA$65536,33,0),"")</f>
        <v>0</v>
      </c>
      <c r="AC415" s="34">
        <f>IFERROR(VLOOKUP(B415,'[1]1-BASE'!D$1:DA$65536,34,0),"")</f>
        <v>0</v>
      </c>
      <c r="AD415" s="34">
        <f>IFERROR(VLOOKUP(B415,'[1]1-BASE'!D$1:DA$65536,35,0),"")</f>
        <v>0</v>
      </c>
      <c r="AE415" s="34">
        <f>IFERROR(VLOOKUP(B415,'[1]1-BASE'!D$1:DA$65536,36,0),"")</f>
        <v>0</v>
      </c>
      <c r="AF415" s="34">
        <f>IFERROR(VLOOKUP(B415,'[1]1-BASE'!D$1:DA$65536,37,0),"")</f>
        <v>0</v>
      </c>
      <c r="AG415" s="34">
        <f>IFERROR(VLOOKUP(B415,'[1]1-BASE'!D$1:DA$65536,38,0),"")</f>
        <v>0</v>
      </c>
      <c r="AH415" s="34">
        <f>IFERROR(VLOOKUP(B415,'[1]1-BASE'!D$1:DA$65536,39,0),"")</f>
        <v>0</v>
      </c>
      <c r="AI415" s="34">
        <f>IFERROR(VLOOKUP(B415,'[1]1-BASE'!D$1:DA$65536,40,0),"")</f>
        <v>0</v>
      </c>
      <c r="AJ415" s="34">
        <f>IFERROR(VLOOKUP(B415,'[1]1-BASE'!D$1:DA$65536,41,0),"")</f>
        <v>0</v>
      </c>
      <c r="AK415" s="34">
        <f>IFERROR(VLOOKUP(B415,'[1]1-BASE'!D$1:DA$65536,42,0),"")</f>
        <v>0</v>
      </c>
      <c r="AL415" s="34">
        <f>IFERROR(VLOOKUP(B415,'[1]1-BASE'!D$1:DA$65536,43,0),"")</f>
        <v>0</v>
      </c>
      <c r="AM415" s="34">
        <f>IFERROR(VLOOKUP(B415,'[1]1-BASE'!D$1:DA$65536,44,0),"")</f>
        <v>0</v>
      </c>
      <c r="AN415" s="34">
        <f>IFERROR(VLOOKUP(B415,'[1]1-BASE'!D$1:DA$65536,45,0),"")</f>
        <v>0</v>
      </c>
      <c r="AO415" s="34">
        <f>IFERROR(VLOOKUP(B415,'[1]1-BASE'!D$1:DA$65536,46,0),"")</f>
        <v>0</v>
      </c>
      <c r="AP415" s="34">
        <f>IFERROR(VLOOKUP(B415,'[1]1-BASE'!D$1:DA$65536,47,0),"")</f>
        <v>0</v>
      </c>
      <c r="AQ415" s="34">
        <f>IFERROR(VLOOKUP(B415,'[1]1-BASE'!D$1:DA$65536,48,0),"")</f>
        <v>0</v>
      </c>
      <c r="AR415" s="34">
        <f>IFERROR(VLOOKUP(B415,'[1]1-BASE'!D$1:DA$65536,49,0),"")</f>
        <v>0</v>
      </c>
      <c r="AS415" s="34">
        <f>IFERROR(VLOOKUP(B415,'[1]1-BASE'!D$1:DA$65536,50,0),"")</f>
        <v>0</v>
      </c>
      <c r="AT415" s="34">
        <f>IFERROR(VLOOKUP(B415,'[1]1-BASE'!D$1:DA$65536,51,0),"")</f>
        <v>0</v>
      </c>
      <c r="AU415" s="34">
        <f>IFERROR(VLOOKUP(B415,'[1]1-BASE'!D$1:DA$65536,52,0),"")</f>
        <v>0</v>
      </c>
      <c r="AV415" s="34">
        <f>IFERROR(VLOOKUP(B415,'[1]1-BASE'!D$1:DA$65536,53,0),"")</f>
        <v>0</v>
      </c>
      <c r="AW415" s="34">
        <f>IFERROR(VLOOKUP(B415,'[1]1-BASE'!D$1:DA$65536,54,0),"")</f>
        <v>0</v>
      </c>
      <c r="AX415" s="34">
        <f>IFERROR(VLOOKUP(B415,'[1]1-BASE'!D$1:DA$65536,55,0),"")</f>
        <v>0</v>
      </c>
      <c r="AY415" s="34">
        <f>IFERROR(VLOOKUP(B415,'[1]1-BASE'!D$1:DA$65536,87,0),"")</f>
        <v>0</v>
      </c>
      <c r="AZ415" s="34">
        <f>IFERROR(VLOOKUP(B415,'[1]1-BASE'!D$1:DA$65536,86,0),"")</f>
        <v>0</v>
      </c>
      <c r="BA415" s="34">
        <f>IFERROR(VLOOKUP(B415,'[1]1-BASE'!D$1:DA$65536,76,0),"")</f>
        <v>0</v>
      </c>
      <c r="BB415" s="34">
        <f>IFERROR(VLOOKUP(B415,'[1]1-BASE'!D$1:DA$65536,77,0),"")</f>
        <v>0</v>
      </c>
      <c r="BC415" s="34">
        <f>IFERROR(VLOOKUP(B415,'[1]1-BASE'!D$1:DA$65536,78,0),"")</f>
        <v>0</v>
      </c>
      <c r="BD415" s="34">
        <f>IFERROR(VLOOKUP(B415,'[1]1-BASE'!D$1:DA$65536,79,0),"")</f>
        <v>0</v>
      </c>
      <c r="BE415" s="34">
        <f>IFERROR(VLOOKUP(B415,'[1]1-BASE'!D$1:DA$65536,80,0),"")</f>
        <v>0</v>
      </c>
      <c r="BF415" s="34">
        <f>IFERROR(VLOOKUP(B415,'[1]1-BASE'!D$1:DA$65536,83,0),"")</f>
        <v>0</v>
      </c>
      <c r="BG415" s="34">
        <f>IFERROR(VLOOKUP(B415,'[1]1-BASE'!D$1:DA$65536,84,0),"")</f>
        <v>0</v>
      </c>
      <c r="BH415" s="34">
        <f>IFERROR(VLOOKUP(B415,'[1]1-BASE'!D$1:DA$65536,81,0),"")</f>
        <v>0</v>
      </c>
      <c r="BI415" s="34">
        <f>IFERROR(VLOOKUP(B415,'[1]1-BASE'!D$1:DA$65536,85,0),"")</f>
        <v>0</v>
      </c>
      <c r="BJ415" s="34">
        <f>IFERROR(VLOOKUP(B415,'[1]1-BASE'!D$1:DA$65536,56,0),"")</f>
        <v>0</v>
      </c>
      <c r="BK415" s="34">
        <f>IFERROR(VLOOKUP(B415,'[1]1-BASE'!D$1:DA$65536,58,0),"")</f>
        <v>0</v>
      </c>
      <c r="BL415" s="34">
        <f>IFERROR(VLOOKUP(B415,'[1]1-BASE'!D$1:DA$65536,59,0),"")</f>
        <v>0</v>
      </c>
      <c r="BM415" s="34">
        <f>IFERROR(VLOOKUP(B415,'[1]1-BASE'!D$1:DA$65536,61,0),"")</f>
        <v>0</v>
      </c>
      <c r="BN415" s="34">
        <f>IFERROR(VLOOKUP(B415,'[1]1-BASE'!D$1:DA$65536,63,0),"")</f>
        <v>0</v>
      </c>
      <c r="BO415" s="34">
        <f>IFERROR(VLOOKUP(B415,'[1]1-BASE'!D$1:DA$65536,65,0),"")</f>
        <v>0</v>
      </c>
      <c r="BP415" s="34">
        <f>IFERROR(VLOOKUP(B415,'[1]1-BASE'!D$1:DA$65536,57,0),"")</f>
        <v>0</v>
      </c>
      <c r="BQ415" s="34">
        <f>IFERROR(VLOOKUP(B415,'[1]1-BASE'!D$1:DA$65536,60,0),"")</f>
        <v>0</v>
      </c>
      <c r="BR415" s="34">
        <f>IFERROR(VLOOKUP(B415,'[1]1-BASE'!D$1:DA$65536,62,0),"")</f>
        <v>0</v>
      </c>
      <c r="BS415" s="34">
        <f>IFERROR(VLOOKUP(B415,'[1]1-BASE'!D$1:DA$65536,64,0),"")</f>
        <v>0</v>
      </c>
      <c r="BT415" s="34">
        <f>IFERROR(VLOOKUP(B415,'[1]1-BASE'!D$1:DA$65536,66,0),"")</f>
        <v>0</v>
      </c>
      <c r="BU415" s="34">
        <f>IFERROR(VLOOKUP(B415,'[1]1-BASE'!D$1:DA$65536,67,0),"")</f>
        <v>0</v>
      </c>
      <c r="BV415" s="34">
        <f>IFERROR(VLOOKUP(B415,'[1]1-BASE'!D$1:DA$65536,68,0),"")</f>
        <v>0</v>
      </c>
      <c r="BW415" s="34">
        <f>IFERROR(VLOOKUP(B415,'[1]1-BASE'!D$1:DA$65536,69,0),"")</f>
        <v>0</v>
      </c>
      <c r="BX415" s="34">
        <f>IFERROR(VLOOKUP(B415,'[1]1-BASE'!D$1:DA$65536,70,0),"")</f>
        <v>0</v>
      </c>
      <c r="BY415" s="34">
        <f>IFERROR(VLOOKUP(B415,'[1]1-BASE'!D$1:DA$65536,71,0),"")</f>
        <v>0</v>
      </c>
      <c r="BZ415" s="34">
        <f>IFERROR(VLOOKUP(B415,'[1]1-BASE'!D$1:DA$65536,72,0),"")</f>
        <v>0</v>
      </c>
      <c r="CA415" s="34">
        <f>IFERROR(VLOOKUP(B415,'[1]1-BASE'!D$1:DA$65536,73,0),"")</f>
        <v>0</v>
      </c>
      <c r="CB415" s="34">
        <f>IFERROR(VLOOKUP(B415,'[1]1-BASE'!D$1:DA$65536,74,0),"")</f>
        <v>0</v>
      </c>
      <c r="CC415" s="34">
        <f>IFERROR(VLOOKUP(B415,'[1]1-BASE'!D$1:DA$65536,75,0),"")</f>
        <v>0</v>
      </c>
      <c r="CD415" s="34">
        <f>IFERROR(VLOOKUP(B415,'[1]1-BASE'!D$1:DA$65536,82,0),"")</f>
        <v>30</v>
      </c>
    </row>
    <row r="416" spans="1:82" s="35" customFormat="1" ht="75" customHeight="1">
      <c r="A416" s="27"/>
      <c r="B416" s="28" t="s">
        <v>519</v>
      </c>
      <c r="C416" s="29" t="str">
        <f>IFERROR(VLOOKUP(B416,'[1]1-BASE'!D$1:CB$65536,2,0),"")</f>
        <v>304TUT0</v>
      </c>
      <c r="D416" s="29" t="str">
        <f>IFERROR(VLOOKUP(B416,'[1]1-BASE'!D$1:CB$65536,3,0),"")</f>
        <v>GRIMEO</v>
      </c>
      <c r="E416" s="29" t="str">
        <f>IFERROR(VLOOKUP(B416,'[1]1-BASE'!D$1:CB$65536,4,0),"")</f>
        <v>908</v>
      </c>
      <c r="F416" s="29" t="str">
        <f>IFERROR(VLOOKUP(B416,'[1]1-BASE'!D$1:CB$65536,5,0),"")</f>
        <v>BLUE AZZURRO/GRAPHICS</v>
      </c>
      <c r="G416" s="27" t="str">
        <f>IFERROR(VLOOKUP(B416,'[1]1-BASE'!D$1:CB$65536,15,0),"")</f>
        <v>HIVER 2019</v>
      </c>
      <c r="H416" s="27" t="str">
        <f>IFERROR(VLOOKUP(B416,'[1]1-BASE'!D$1:CB$65536,17,0),"")</f>
        <v>MAN</v>
      </c>
      <c r="I416" s="30">
        <f>IFERROR(VLOOKUP(B416,'[1]1-BASE'!D$1:CB$65536,7,0),"")</f>
        <v>18</v>
      </c>
      <c r="J416" s="31">
        <f t="shared" si="12"/>
        <v>9</v>
      </c>
      <c r="K416" s="30">
        <f>IFERROR(VLOOKUP(B416,'[1]1-BASE'!D$1:CB$65536,8,0),"")</f>
        <v>0</v>
      </c>
      <c r="L416" s="31">
        <f t="shared" si="13"/>
        <v>0</v>
      </c>
      <c r="M416" s="29" t="str">
        <f>IFERROR(VLOOKUP(B416,'[1]1-BASE'!D$1:CB$65536,18,0),"")</f>
        <v>(vide)</v>
      </c>
      <c r="N416" s="32" t="str">
        <f>IFERROR(VLOOKUP(B416,'[1]1-BASE'!D$1:CB$65536,19,0),"")</f>
        <v>PCS</v>
      </c>
      <c r="O416" s="32">
        <f>IFERROR(VLOOKUP(B416,'[1]1-BASE'!D$1:CB$65536,20,0),"")</f>
        <v>14</v>
      </c>
      <c r="P416" s="33">
        <f>IFERROR(VLOOKUP(B416,'[1]1-BASE'!D$1:CB$65536,21,0),"")</f>
        <v>14</v>
      </c>
      <c r="Q416" s="34">
        <f>IFERROR(VLOOKUP(B416,'[1]1-BASE'!D$1:DA$65536,22,0),"")</f>
        <v>0</v>
      </c>
      <c r="R416" s="34">
        <f>IFERROR(VLOOKUP(B416,'[1]1-BASE'!D$1:DA$65536,23,0),"")</f>
        <v>0</v>
      </c>
      <c r="S416" s="34">
        <f>IFERROR(VLOOKUP(B416,'[1]1-BASE'!D$1:DA$65536,24,0),"")</f>
        <v>0</v>
      </c>
      <c r="T416" s="34">
        <f>IFERROR(VLOOKUP(B416,'[1]1-BASE'!D$1:DA$65536,25,0),"")</f>
        <v>0</v>
      </c>
      <c r="U416" s="34">
        <f>IFERROR(VLOOKUP(B416,'[1]1-BASE'!D$1:DA$65536,26,0),"")</f>
        <v>0</v>
      </c>
      <c r="V416" s="34">
        <f>IFERROR(VLOOKUP(B416,'[1]1-BASE'!D$1:DA$65536,27,0),"")</f>
        <v>0</v>
      </c>
      <c r="W416" s="34">
        <f>IFERROR(VLOOKUP(B416,'[1]1-BASE'!D$1:DA$65536,28,0),"")</f>
        <v>0</v>
      </c>
      <c r="X416" s="34">
        <f>IFERROR(VLOOKUP(B416,'[1]1-BASE'!D$1:DA$65536,29,0),"")</f>
        <v>0</v>
      </c>
      <c r="Y416" s="34">
        <f>IFERROR(VLOOKUP(B416,'[1]1-BASE'!D$1:DA$65536,30,0),"")</f>
        <v>0</v>
      </c>
      <c r="Z416" s="34">
        <f>IFERROR(VLOOKUP(B416,'[1]1-BASE'!D$1:DA$65536,31,0),"")</f>
        <v>0</v>
      </c>
      <c r="AA416" s="34">
        <f>IFERROR(VLOOKUP(B416,'[1]1-BASE'!D$1:DA$65536,32,0),"")</f>
        <v>0</v>
      </c>
      <c r="AB416" s="34">
        <f>IFERROR(VLOOKUP(B416,'[1]1-BASE'!D$1:DA$65536,33,0),"")</f>
        <v>0</v>
      </c>
      <c r="AC416" s="34">
        <f>IFERROR(VLOOKUP(B416,'[1]1-BASE'!D$1:DA$65536,34,0),"")</f>
        <v>0</v>
      </c>
      <c r="AD416" s="34">
        <f>IFERROR(VLOOKUP(B416,'[1]1-BASE'!D$1:DA$65536,35,0),"")</f>
        <v>0</v>
      </c>
      <c r="AE416" s="34">
        <f>IFERROR(VLOOKUP(B416,'[1]1-BASE'!D$1:DA$65536,36,0),"")</f>
        <v>0</v>
      </c>
      <c r="AF416" s="34">
        <f>IFERROR(VLOOKUP(B416,'[1]1-BASE'!D$1:DA$65536,37,0),"")</f>
        <v>0</v>
      </c>
      <c r="AG416" s="34">
        <f>IFERROR(VLOOKUP(B416,'[1]1-BASE'!D$1:DA$65536,38,0),"")</f>
        <v>0</v>
      </c>
      <c r="AH416" s="34">
        <f>IFERROR(VLOOKUP(B416,'[1]1-BASE'!D$1:DA$65536,39,0),"")</f>
        <v>0</v>
      </c>
      <c r="AI416" s="34">
        <f>IFERROR(VLOOKUP(B416,'[1]1-BASE'!D$1:DA$65536,40,0),"")</f>
        <v>0</v>
      </c>
      <c r="AJ416" s="34">
        <f>IFERROR(VLOOKUP(B416,'[1]1-BASE'!D$1:DA$65536,41,0),"")</f>
        <v>0</v>
      </c>
      <c r="AK416" s="34">
        <f>IFERROR(VLOOKUP(B416,'[1]1-BASE'!D$1:DA$65536,42,0),"")</f>
        <v>0</v>
      </c>
      <c r="AL416" s="34">
        <f>IFERROR(VLOOKUP(B416,'[1]1-BASE'!D$1:DA$65536,43,0),"")</f>
        <v>0</v>
      </c>
      <c r="AM416" s="34">
        <f>IFERROR(VLOOKUP(B416,'[1]1-BASE'!D$1:DA$65536,44,0),"")</f>
        <v>0</v>
      </c>
      <c r="AN416" s="34">
        <f>IFERROR(VLOOKUP(B416,'[1]1-BASE'!D$1:DA$65536,45,0),"")</f>
        <v>0</v>
      </c>
      <c r="AO416" s="34">
        <f>IFERROR(VLOOKUP(B416,'[1]1-BASE'!D$1:DA$65536,46,0),"")</f>
        <v>0</v>
      </c>
      <c r="AP416" s="34">
        <f>IFERROR(VLOOKUP(B416,'[1]1-BASE'!D$1:DA$65536,47,0),"")</f>
        <v>0</v>
      </c>
      <c r="AQ416" s="34">
        <f>IFERROR(VLOOKUP(B416,'[1]1-BASE'!D$1:DA$65536,48,0),"")</f>
        <v>0</v>
      </c>
      <c r="AR416" s="34">
        <f>IFERROR(VLOOKUP(B416,'[1]1-BASE'!D$1:DA$65536,49,0),"")</f>
        <v>0</v>
      </c>
      <c r="AS416" s="34">
        <f>IFERROR(VLOOKUP(B416,'[1]1-BASE'!D$1:DA$65536,50,0),"")</f>
        <v>0</v>
      </c>
      <c r="AT416" s="34">
        <f>IFERROR(VLOOKUP(B416,'[1]1-BASE'!D$1:DA$65536,51,0),"")</f>
        <v>0</v>
      </c>
      <c r="AU416" s="34">
        <f>IFERROR(VLOOKUP(B416,'[1]1-BASE'!D$1:DA$65536,52,0),"")</f>
        <v>0</v>
      </c>
      <c r="AV416" s="34">
        <f>IFERROR(VLOOKUP(B416,'[1]1-BASE'!D$1:DA$65536,53,0),"")</f>
        <v>0</v>
      </c>
      <c r="AW416" s="34">
        <f>IFERROR(VLOOKUP(B416,'[1]1-BASE'!D$1:DA$65536,54,0),"")</f>
        <v>0</v>
      </c>
      <c r="AX416" s="34">
        <f>IFERROR(VLOOKUP(B416,'[1]1-BASE'!D$1:DA$65536,55,0),"")</f>
        <v>0</v>
      </c>
      <c r="AY416" s="34">
        <f>IFERROR(VLOOKUP(B416,'[1]1-BASE'!D$1:DA$65536,87,0),"")</f>
        <v>0</v>
      </c>
      <c r="AZ416" s="34">
        <f>IFERROR(VLOOKUP(B416,'[1]1-BASE'!D$1:DA$65536,86,0),"")</f>
        <v>0</v>
      </c>
      <c r="BA416" s="34">
        <f>IFERROR(VLOOKUP(B416,'[1]1-BASE'!D$1:DA$65536,76,0),"")</f>
        <v>0</v>
      </c>
      <c r="BB416" s="34">
        <f>IFERROR(VLOOKUP(B416,'[1]1-BASE'!D$1:DA$65536,77,0),"")</f>
        <v>0</v>
      </c>
      <c r="BC416" s="34">
        <f>IFERROR(VLOOKUP(B416,'[1]1-BASE'!D$1:DA$65536,78,0),"")</f>
        <v>0</v>
      </c>
      <c r="BD416" s="34">
        <f>IFERROR(VLOOKUP(B416,'[1]1-BASE'!D$1:DA$65536,79,0),"")</f>
        <v>0</v>
      </c>
      <c r="BE416" s="34">
        <f>IFERROR(VLOOKUP(B416,'[1]1-BASE'!D$1:DA$65536,80,0),"")</f>
        <v>0</v>
      </c>
      <c r="BF416" s="34">
        <f>IFERROR(VLOOKUP(B416,'[1]1-BASE'!D$1:DA$65536,83,0),"")</f>
        <v>0</v>
      </c>
      <c r="BG416" s="34">
        <f>IFERROR(VLOOKUP(B416,'[1]1-BASE'!D$1:DA$65536,84,0),"")</f>
        <v>0</v>
      </c>
      <c r="BH416" s="34">
        <f>IFERROR(VLOOKUP(B416,'[1]1-BASE'!D$1:DA$65536,81,0),"")</f>
        <v>0</v>
      </c>
      <c r="BI416" s="34">
        <f>IFERROR(VLOOKUP(B416,'[1]1-BASE'!D$1:DA$65536,85,0),"")</f>
        <v>0</v>
      </c>
      <c r="BJ416" s="34">
        <f>IFERROR(VLOOKUP(B416,'[1]1-BASE'!D$1:DA$65536,56,0),"")</f>
        <v>0</v>
      </c>
      <c r="BK416" s="34">
        <f>IFERROR(VLOOKUP(B416,'[1]1-BASE'!D$1:DA$65536,58,0),"")</f>
        <v>0</v>
      </c>
      <c r="BL416" s="34">
        <f>IFERROR(VLOOKUP(B416,'[1]1-BASE'!D$1:DA$65536,59,0),"")</f>
        <v>0</v>
      </c>
      <c r="BM416" s="34">
        <f>IFERROR(VLOOKUP(B416,'[1]1-BASE'!D$1:DA$65536,61,0),"")</f>
        <v>0</v>
      </c>
      <c r="BN416" s="34">
        <f>IFERROR(VLOOKUP(B416,'[1]1-BASE'!D$1:DA$65536,63,0),"")</f>
        <v>0</v>
      </c>
      <c r="BO416" s="34">
        <f>IFERROR(VLOOKUP(B416,'[1]1-BASE'!D$1:DA$65536,65,0),"")</f>
        <v>0</v>
      </c>
      <c r="BP416" s="34">
        <f>IFERROR(VLOOKUP(B416,'[1]1-BASE'!D$1:DA$65536,57,0),"")</f>
        <v>0</v>
      </c>
      <c r="BQ416" s="34">
        <f>IFERROR(VLOOKUP(B416,'[1]1-BASE'!D$1:DA$65536,60,0),"")</f>
        <v>0</v>
      </c>
      <c r="BR416" s="34">
        <f>IFERROR(VLOOKUP(B416,'[1]1-BASE'!D$1:DA$65536,62,0),"")</f>
        <v>0</v>
      </c>
      <c r="BS416" s="34">
        <f>IFERROR(VLOOKUP(B416,'[1]1-BASE'!D$1:DA$65536,64,0),"")</f>
        <v>0</v>
      </c>
      <c r="BT416" s="34">
        <f>IFERROR(VLOOKUP(B416,'[1]1-BASE'!D$1:DA$65536,66,0),"")</f>
        <v>0</v>
      </c>
      <c r="BU416" s="34">
        <f>IFERROR(VLOOKUP(B416,'[1]1-BASE'!D$1:DA$65536,67,0),"")</f>
        <v>0</v>
      </c>
      <c r="BV416" s="34">
        <f>IFERROR(VLOOKUP(B416,'[1]1-BASE'!D$1:DA$65536,68,0),"")</f>
        <v>0</v>
      </c>
      <c r="BW416" s="34">
        <f>IFERROR(VLOOKUP(B416,'[1]1-BASE'!D$1:DA$65536,69,0),"")</f>
        <v>3</v>
      </c>
      <c r="BX416" s="34">
        <f>IFERROR(VLOOKUP(B416,'[1]1-BASE'!D$1:DA$65536,70,0),"")</f>
        <v>0</v>
      </c>
      <c r="BY416" s="34">
        <f>IFERROR(VLOOKUP(B416,'[1]1-BASE'!D$1:DA$65536,71,0),"")</f>
        <v>3</v>
      </c>
      <c r="BZ416" s="34">
        <f>IFERROR(VLOOKUP(B416,'[1]1-BASE'!D$1:DA$65536,72,0),"")</f>
        <v>3</v>
      </c>
      <c r="CA416" s="34">
        <f>IFERROR(VLOOKUP(B416,'[1]1-BASE'!D$1:DA$65536,73,0),"")</f>
        <v>5</v>
      </c>
      <c r="CB416" s="34">
        <f>IFERROR(VLOOKUP(B416,'[1]1-BASE'!D$1:DA$65536,74,0),"")</f>
        <v>0</v>
      </c>
      <c r="CC416" s="34">
        <f>IFERROR(VLOOKUP(B416,'[1]1-BASE'!D$1:DA$65536,75,0),"")</f>
        <v>0</v>
      </c>
      <c r="CD416" s="34">
        <f>IFERROR(VLOOKUP(B416,'[1]1-BASE'!D$1:DA$65536,82,0),"")</f>
        <v>0</v>
      </c>
    </row>
    <row r="417" spans="1:82" s="35" customFormat="1" ht="75" customHeight="1">
      <c r="A417" s="27"/>
      <c r="B417" s="28" t="s">
        <v>520</v>
      </c>
      <c r="C417" s="29" t="str">
        <f>IFERROR(VLOOKUP(B417,'[1]1-BASE'!D$1:CB$65536,2,0),"")</f>
        <v>304TUT0</v>
      </c>
      <c r="D417" s="29" t="str">
        <f>IFERROR(VLOOKUP(B417,'[1]1-BASE'!D$1:CB$65536,3,0),"")</f>
        <v>GRIMEO</v>
      </c>
      <c r="E417" s="29" t="str">
        <f>IFERROR(VLOOKUP(B417,'[1]1-BASE'!D$1:CB$65536,4,0),"")</f>
        <v>908</v>
      </c>
      <c r="F417" s="29" t="str">
        <f>IFERROR(VLOOKUP(B417,'[1]1-BASE'!D$1:CB$65536,5,0),"")</f>
        <v>BLUE AZZURRO/GRAPHICS</v>
      </c>
      <c r="G417" s="27" t="str">
        <f>IFERROR(VLOOKUP(B417,'[1]1-BASE'!D$1:CB$65536,15,0),"")</f>
        <v>HIVER 2019</v>
      </c>
      <c r="H417" s="27" t="str">
        <f>IFERROR(VLOOKUP(B417,'[1]1-BASE'!D$1:CB$65536,17,0),"")</f>
        <v>MAN</v>
      </c>
      <c r="I417" s="30">
        <f>IFERROR(VLOOKUP(B417,'[1]1-BASE'!D$1:CB$65536,7,0),"")</f>
        <v>18</v>
      </c>
      <c r="J417" s="31">
        <f t="shared" si="12"/>
        <v>9</v>
      </c>
      <c r="K417" s="30">
        <f>IFERROR(VLOOKUP(B417,'[1]1-BASE'!D$1:CB$65536,8,0),"")</f>
        <v>0</v>
      </c>
      <c r="L417" s="31">
        <f t="shared" si="13"/>
        <v>0</v>
      </c>
      <c r="M417" s="29" t="str">
        <f>IFERROR(VLOOKUP(B417,'[1]1-BASE'!D$1:CB$65536,18,0),"")</f>
        <v>2XL-1|L-2|M-2|S-1|XL-2</v>
      </c>
      <c r="N417" s="32" t="str">
        <f>IFERROR(VLOOKUP(B417,'[1]1-BASE'!D$1:CB$65536,19,0),"")</f>
        <v>C8M</v>
      </c>
      <c r="O417" s="32">
        <f>IFERROR(VLOOKUP(B417,'[1]1-BASE'!D$1:CB$65536,20,0),"")</f>
        <v>208</v>
      </c>
      <c r="P417" s="33">
        <f>IFERROR(VLOOKUP(B417,'[1]1-BASE'!D$1:CB$65536,21,0),"")</f>
        <v>26</v>
      </c>
      <c r="Q417" s="34">
        <f>IFERROR(VLOOKUP(B417,'[1]1-BASE'!D$1:DA$65536,22,0),"")</f>
        <v>0</v>
      </c>
      <c r="R417" s="34">
        <f>IFERROR(VLOOKUP(B417,'[1]1-BASE'!D$1:DA$65536,23,0),"")</f>
        <v>0</v>
      </c>
      <c r="S417" s="34">
        <f>IFERROR(VLOOKUP(B417,'[1]1-BASE'!D$1:DA$65536,24,0),"")</f>
        <v>0</v>
      </c>
      <c r="T417" s="34">
        <f>IFERROR(VLOOKUP(B417,'[1]1-BASE'!D$1:DA$65536,25,0),"")</f>
        <v>0</v>
      </c>
      <c r="U417" s="34">
        <f>IFERROR(VLOOKUP(B417,'[1]1-BASE'!D$1:DA$65536,26,0),"")</f>
        <v>0</v>
      </c>
      <c r="V417" s="34">
        <f>IFERROR(VLOOKUP(B417,'[1]1-BASE'!D$1:DA$65536,27,0),"")</f>
        <v>0</v>
      </c>
      <c r="W417" s="34">
        <f>IFERROR(VLOOKUP(B417,'[1]1-BASE'!D$1:DA$65536,28,0),"")</f>
        <v>0</v>
      </c>
      <c r="X417" s="34">
        <f>IFERROR(VLOOKUP(B417,'[1]1-BASE'!D$1:DA$65536,29,0),"")</f>
        <v>0</v>
      </c>
      <c r="Y417" s="34">
        <f>IFERROR(VLOOKUP(B417,'[1]1-BASE'!D$1:DA$65536,30,0),"")</f>
        <v>0</v>
      </c>
      <c r="Z417" s="34">
        <f>IFERROR(VLOOKUP(B417,'[1]1-BASE'!D$1:DA$65536,31,0),"")</f>
        <v>0</v>
      </c>
      <c r="AA417" s="34">
        <f>IFERROR(VLOOKUP(B417,'[1]1-BASE'!D$1:DA$65536,32,0),"")</f>
        <v>0</v>
      </c>
      <c r="AB417" s="34">
        <f>IFERROR(VLOOKUP(B417,'[1]1-BASE'!D$1:DA$65536,33,0),"")</f>
        <v>0</v>
      </c>
      <c r="AC417" s="34">
        <f>IFERROR(VLOOKUP(B417,'[1]1-BASE'!D$1:DA$65536,34,0),"")</f>
        <v>0</v>
      </c>
      <c r="AD417" s="34">
        <f>IFERROR(VLOOKUP(B417,'[1]1-BASE'!D$1:DA$65536,35,0),"")</f>
        <v>0</v>
      </c>
      <c r="AE417" s="34">
        <f>IFERROR(VLOOKUP(B417,'[1]1-BASE'!D$1:DA$65536,36,0),"")</f>
        <v>0</v>
      </c>
      <c r="AF417" s="34">
        <f>IFERROR(VLOOKUP(B417,'[1]1-BASE'!D$1:DA$65536,37,0),"")</f>
        <v>0</v>
      </c>
      <c r="AG417" s="34">
        <f>IFERROR(VLOOKUP(B417,'[1]1-BASE'!D$1:DA$65536,38,0),"")</f>
        <v>0</v>
      </c>
      <c r="AH417" s="34">
        <f>IFERROR(VLOOKUP(B417,'[1]1-BASE'!D$1:DA$65536,39,0),"")</f>
        <v>0</v>
      </c>
      <c r="AI417" s="34">
        <f>IFERROR(VLOOKUP(B417,'[1]1-BASE'!D$1:DA$65536,40,0),"")</f>
        <v>0</v>
      </c>
      <c r="AJ417" s="34">
        <f>IFERROR(VLOOKUP(B417,'[1]1-BASE'!D$1:DA$65536,41,0),"")</f>
        <v>0</v>
      </c>
      <c r="AK417" s="34">
        <f>IFERROR(VLOOKUP(B417,'[1]1-BASE'!D$1:DA$65536,42,0),"")</f>
        <v>0</v>
      </c>
      <c r="AL417" s="34">
        <f>IFERROR(VLOOKUP(B417,'[1]1-BASE'!D$1:DA$65536,43,0),"")</f>
        <v>0</v>
      </c>
      <c r="AM417" s="34">
        <f>IFERROR(VLOOKUP(B417,'[1]1-BASE'!D$1:DA$65536,44,0),"")</f>
        <v>0</v>
      </c>
      <c r="AN417" s="34">
        <f>IFERROR(VLOOKUP(B417,'[1]1-BASE'!D$1:DA$65536,45,0),"")</f>
        <v>0</v>
      </c>
      <c r="AO417" s="34">
        <f>IFERROR(VLOOKUP(B417,'[1]1-BASE'!D$1:DA$65536,46,0),"")</f>
        <v>0</v>
      </c>
      <c r="AP417" s="34">
        <f>IFERROR(VLOOKUP(B417,'[1]1-BASE'!D$1:DA$65536,47,0),"")</f>
        <v>0</v>
      </c>
      <c r="AQ417" s="34">
        <f>IFERROR(VLOOKUP(B417,'[1]1-BASE'!D$1:DA$65536,48,0),"")</f>
        <v>0</v>
      </c>
      <c r="AR417" s="34">
        <f>IFERROR(VLOOKUP(B417,'[1]1-BASE'!D$1:DA$65536,49,0),"")</f>
        <v>0</v>
      </c>
      <c r="AS417" s="34">
        <f>IFERROR(VLOOKUP(B417,'[1]1-BASE'!D$1:DA$65536,50,0),"")</f>
        <v>0</v>
      </c>
      <c r="AT417" s="34">
        <f>IFERROR(VLOOKUP(B417,'[1]1-BASE'!D$1:DA$65536,51,0),"")</f>
        <v>0</v>
      </c>
      <c r="AU417" s="34">
        <f>IFERROR(VLOOKUP(B417,'[1]1-BASE'!D$1:DA$65536,52,0),"")</f>
        <v>0</v>
      </c>
      <c r="AV417" s="34">
        <f>IFERROR(VLOOKUP(B417,'[1]1-BASE'!D$1:DA$65536,53,0),"")</f>
        <v>0</v>
      </c>
      <c r="AW417" s="34">
        <f>IFERROR(VLOOKUP(B417,'[1]1-BASE'!D$1:DA$65536,54,0),"")</f>
        <v>0</v>
      </c>
      <c r="AX417" s="34">
        <f>IFERROR(VLOOKUP(B417,'[1]1-BASE'!D$1:DA$65536,55,0),"")</f>
        <v>0</v>
      </c>
      <c r="AY417" s="34">
        <f>IFERROR(VLOOKUP(B417,'[1]1-BASE'!D$1:DA$65536,87,0),"")</f>
        <v>0</v>
      </c>
      <c r="AZ417" s="34">
        <f>IFERROR(VLOOKUP(B417,'[1]1-BASE'!D$1:DA$65536,86,0),"")</f>
        <v>0</v>
      </c>
      <c r="BA417" s="34">
        <f>IFERROR(VLOOKUP(B417,'[1]1-BASE'!D$1:DA$65536,76,0),"")</f>
        <v>0</v>
      </c>
      <c r="BB417" s="34">
        <f>IFERROR(VLOOKUP(B417,'[1]1-BASE'!D$1:DA$65536,77,0),"")</f>
        <v>0</v>
      </c>
      <c r="BC417" s="34">
        <f>IFERROR(VLOOKUP(B417,'[1]1-BASE'!D$1:DA$65536,78,0),"")</f>
        <v>0</v>
      </c>
      <c r="BD417" s="34">
        <f>IFERROR(VLOOKUP(B417,'[1]1-BASE'!D$1:DA$65536,79,0),"")</f>
        <v>0</v>
      </c>
      <c r="BE417" s="34">
        <f>IFERROR(VLOOKUP(B417,'[1]1-BASE'!D$1:DA$65536,80,0),"")</f>
        <v>0</v>
      </c>
      <c r="BF417" s="34">
        <f>IFERROR(VLOOKUP(B417,'[1]1-BASE'!D$1:DA$65536,83,0),"")</f>
        <v>0</v>
      </c>
      <c r="BG417" s="34">
        <f>IFERROR(VLOOKUP(B417,'[1]1-BASE'!D$1:DA$65536,84,0),"")</f>
        <v>0</v>
      </c>
      <c r="BH417" s="34">
        <f>IFERROR(VLOOKUP(B417,'[1]1-BASE'!D$1:DA$65536,81,0),"")</f>
        <v>0</v>
      </c>
      <c r="BI417" s="34">
        <f>IFERROR(VLOOKUP(B417,'[1]1-BASE'!D$1:DA$65536,85,0),"")</f>
        <v>0</v>
      </c>
      <c r="BJ417" s="34">
        <f>IFERROR(VLOOKUP(B417,'[1]1-BASE'!D$1:DA$65536,56,0),"")</f>
        <v>0</v>
      </c>
      <c r="BK417" s="34">
        <f>IFERROR(VLOOKUP(B417,'[1]1-BASE'!D$1:DA$65536,58,0),"")</f>
        <v>0</v>
      </c>
      <c r="BL417" s="34">
        <f>IFERROR(VLOOKUP(B417,'[1]1-BASE'!D$1:DA$65536,59,0),"")</f>
        <v>0</v>
      </c>
      <c r="BM417" s="34">
        <f>IFERROR(VLOOKUP(B417,'[1]1-BASE'!D$1:DA$65536,61,0),"")</f>
        <v>0</v>
      </c>
      <c r="BN417" s="34">
        <f>IFERROR(VLOOKUP(B417,'[1]1-BASE'!D$1:DA$65536,63,0),"")</f>
        <v>0</v>
      </c>
      <c r="BO417" s="34">
        <f>IFERROR(VLOOKUP(B417,'[1]1-BASE'!D$1:DA$65536,65,0),"")</f>
        <v>0</v>
      </c>
      <c r="BP417" s="34">
        <f>IFERROR(VLOOKUP(B417,'[1]1-BASE'!D$1:DA$65536,57,0),"")</f>
        <v>0</v>
      </c>
      <c r="BQ417" s="34">
        <f>IFERROR(VLOOKUP(B417,'[1]1-BASE'!D$1:DA$65536,60,0),"")</f>
        <v>0</v>
      </c>
      <c r="BR417" s="34">
        <f>IFERROR(VLOOKUP(B417,'[1]1-BASE'!D$1:DA$65536,62,0),"")</f>
        <v>0</v>
      </c>
      <c r="BS417" s="34">
        <f>IFERROR(VLOOKUP(B417,'[1]1-BASE'!D$1:DA$65536,64,0),"")</f>
        <v>0</v>
      </c>
      <c r="BT417" s="34">
        <f>IFERROR(VLOOKUP(B417,'[1]1-BASE'!D$1:DA$65536,66,0),"")</f>
        <v>0</v>
      </c>
      <c r="BU417" s="34">
        <f>IFERROR(VLOOKUP(B417,'[1]1-BASE'!D$1:DA$65536,67,0),"")</f>
        <v>0</v>
      </c>
      <c r="BV417" s="34">
        <f>IFERROR(VLOOKUP(B417,'[1]1-BASE'!D$1:DA$65536,68,0),"")</f>
        <v>0</v>
      </c>
      <c r="BW417" s="34">
        <f>IFERROR(VLOOKUP(B417,'[1]1-BASE'!D$1:DA$65536,69,0),"")</f>
        <v>0</v>
      </c>
      <c r="BX417" s="34">
        <f>IFERROR(VLOOKUP(B417,'[1]1-BASE'!D$1:DA$65536,70,0),"")</f>
        <v>0</v>
      </c>
      <c r="BY417" s="34">
        <f>IFERROR(VLOOKUP(B417,'[1]1-BASE'!D$1:DA$65536,71,0),"")</f>
        <v>0</v>
      </c>
      <c r="BZ417" s="34">
        <f>IFERROR(VLOOKUP(B417,'[1]1-BASE'!D$1:DA$65536,72,0),"")</f>
        <v>0</v>
      </c>
      <c r="CA417" s="34">
        <f>IFERROR(VLOOKUP(B417,'[1]1-BASE'!D$1:DA$65536,73,0),"")</f>
        <v>0</v>
      </c>
      <c r="CB417" s="34">
        <f>IFERROR(VLOOKUP(B417,'[1]1-BASE'!D$1:DA$65536,74,0),"")</f>
        <v>0</v>
      </c>
      <c r="CC417" s="34">
        <f>IFERROR(VLOOKUP(B417,'[1]1-BASE'!D$1:DA$65536,75,0),"")</f>
        <v>0</v>
      </c>
      <c r="CD417" s="34">
        <f>IFERROR(VLOOKUP(B417,'[1]1-BASE'!D$1:DA$65536,82,0),"")</f>
        <v>26</v>
      </c>
    </row>
    <row r="418" spans="1:82" s="35" customFormat="1" ht="75" customHeight="1">
      <c r="A418" s="27"/>
      <c r="B418" s="28" t="s">
        <v>521</v>
      </c>
      <c r="C418" s="29" t="str">
        <f>IFERROR(VLOOKUP(B418,'[1]1-BASE'!D$1:CB$65536,2,0),"")</f>
        <v>304TUT0</v>
      </c>
      <c r="D418" s="29" t="str">
        <f>IFERROR(VLOOKUP(B418,'[1]1-BASE'!D$1:CB$65536,3,0),"")</f>
        <v>GRIMEO</v>
      </c>
      <c r="E418" s="29" t="str">
        <f>IFERROR(VLOOKUP(B418,'[1]1-BASE'!D$1:CB$65536,4,0),"")</f>
        <v>908</v>
      </c>
      <c r="F418" s="29" t="str">
        <f>IFERROR(VLOOKUP(B418,'[1]1-BASE'!D$1:CB$65536,5,0),"")</f>
        <v>BLUE AZZURRO/GRAPHICS</v>
      </c>
      <c r="G418" s="27" t="str">
        <f>IFERROR(VLOOKUP(B418,'[1]1-BASE'!D$1:CB$65536,15,0),"")</f>
        <v>HIVER 2019</v>
      </c>
      <c r="H418" s="27" t="str">
        <f>IFERROR(VLOOKUP(B418,'[1]1-BASE'!D$1:CB$65536,17,0),"")</f>
        <v>MAN</v>
      </c>
      <c r="I418" s="30">
        <f>IFERROR(VLOOKUP(B418,'[1]1-BASE'!D$1:CB$65536,7,0),"")</f>
        <v>18</v>
      </c>
      <c r="J418" s="31">
        <f t="shared" si="12"/>
        <v>9</v>
      </c>
      <c r="K418" s="30">
        <f>IFERROR(VLOOKUP(B418,'[1]1-BASE'!D$1:CB$65536,8,0),"")</f>
        <v>0</v>
      </c>
      <c r="L418" s="31">
        <f t="shared" si="13"/>
        <v>0</v>
      </c>
      <c r="M418" s="29" t="str">
        <f>IFERROR(VLOOKUP(B418,'[1]1-BASE'!D$1:CB$65536,18,0),"")</f>
        <v>2XL-2|3XL-1|L-4|M-3|S-1|XL-3</v>
      </c>
      <c r="N418" s="32" t="str">
        <f>IFERROR(VLOOKUP(B418,'[1]1-BASE'!D$1:CB$65536,19,0),"")</f>
        <v>C14M</v>
      </c>
      <c r="O418" s="32">
        <f>IFERROR(VLOOKUP(B418,'[1]1-BASE'!D$1:CB$65536,20,0),"")</f>
        <v>672</v>
      </c>
      <c r="P418" s="33">
        <f>IFERROR(VLOOKUP(B418,'[1]1-BASE'!D$1:CB$65536,21,0),"")</f>
        <v>48</v>
      </c>
      <c r="Q418" s="34">
        <f>IFERROR(VLOOKUP(B418,'[1]1-BASE'!D$1:DA$65536,22,0),"")</f>
        <v>0</v>
      </c>
      <c r="R418" s="34">
        <f>IFERROR(VLOOKUP(B418,'[1]1-BASE'!D$1:DA$65536,23,0),"")</f>
        <v>0</v>
      </c>
      <c r="S418" s="34">
        <f>IFERROR(VLOOKUP(B418,'[1]1-BASE'!D$1:DA$65536,24,0),"")</f>
        <v>0</v>
      </c>
      <c r="T418" s="34">
        <f>IFERROR(VLOOKUP(B418,'[1]1-BASE'!D$1:DA$65536,25,0),"")</f>
        <v>0</v>
      </c>
      <c r="U418" s="34">
        <f>IFERROR(VLOOKUP(B418,'[1]1-BASE'!D$1:DA$65536,26,0),"")</f>
        <v>0</v>
      </c>
      <c r="V418" s="34">
        <f>IFERROR(VLOOKUP(B418,'[1]1-BASE'!D$1:DA$65536,27,0),"")</f>
        <v>0</v>
      </c>
      <c r="W418" s="34">
        <f>IFERROR(VLOOKUP(B418,'[1]1-BASE'!D$1:DA$65536,28,0),"")</f>
        <v>0</v>
      </c>
      <c r="X418" s="34">
        <f>IFERROR(VLOOKUP(B418,'[1]1-BASE'!D$1:DA$65536,29,0),"")</f>
        <v>0</v>
      </c>
      <c r="Y418" s="34">
        <f>IFERROR(VLOOKUP(B418,'[1]1-BASE'!D$1:DA$65536,30,0),"")</f>
        <v>0</v>
      </c>
      <c r="Z418" s="34">
        <f>IFERROR(VLOOKUP(B418,'[1]1-BASE'!D$1:DA$65536,31,0),"")</f>
        <v>0</v>
      </c>
      <c r="AA418" s="34">
        <f>IFERROR(VLOOKUP(B418,'[1]1-BASE'!D$1:DA$65536,32,0),"")</f>
        <v>0</v>
      </c>
      <c r="AB418" s="34">
        <f>IFERROR(VLOOKUP(B418,'[1]1-BASE'!D$1:DA$65536,33,0),"")</f>
        <v>0</v>
      </c>
      <c r="AC418" s="34">
        <f>IFERROR(VLOOKUP(B418,'[1]1-BASE'!D$1:DA$65536,34,0),"")</f>
        <v>0</v>
      </c>
      <c r="AD418" s="34">
        <f>IFERROR(VLOOKUP(B418,'[1]1-BASE'!D$1:DA$65536,35,0),"")</f>
        <v>0</v>
      </c>
      <c r="AE418" s="34">
        <f>IFERROR(VLOOKUP(B418,'[1]1-BASE'!D$1:DA$65536,36,0),"")</f>
        <v>0</v>
      </c>
      <c r="AF418" s="34">
        <f>IFERROR(VLOOKUP(B418,'[1]1-BASE'!D$1:DA$65536,37,0),"")</f>
        <v>0</v>
      </c>
      <c r="AG418" s="34">
        <f>IFERROR(VLOOKUP(B418,'[1]1-BASE'!D$1:DA$65536,38,0),"")</f>
        <v>0</v>
      </c>
      <c r="AH418" s="34">
        <f>IFERROR(VLOOKUP(B418,'[1]1-BASE'!D$1:DA$65536,39,0),"")</f>
        <v>0</v>
      </c>
      <c r="AI418" s="34">
        <f>IFERROR(VLOOKUP(B418,'[1]1-BASE'!D$1:DA$65536,40,0),"")</f>
        <v>0</v>
      </c>
      <c r="AJ418" s="34">
        <f>IFERROR(VLOOKUP(B418,'[1]1-BASE'!D$1:DA$65536,41,0),"")</f>
        <v>0</v>
      </c>
      <c r="AK418" s="34">
        <f>IFERROR(VLOOKUP(B418,'[1]1-BASE'!D$1:DA$65536,42,0),"")</f>
        <v>0</v>
      </c>
      <c r="AL418" s="34">
        <f>IFERROR(VLOOKUP(B418,'[1]1-BASE'!D$1:DA$65536,43,0),"")</f>
        <v>0</v>
      </c>
      <c r="AM418" s="34">
        <f>IFERROR(VLOOKUP(B418,'[1]1-BASE'!D$1:DA$65536,44,0),"")</f>
        <v>0</v>
      </c>
      <c r="AN418" s="34">
        <f>IFERROR(VLOOKUP(B418,'[1]1-BASE'!D$1:DA$65536,45,0),"")</f>
        <v>0</v>
      </c>
      <c r="AO418" s="34">
        <f>IFERROR(VLOOKUP(B418,'[1]1-BASE'!D$1:DA$65536,46,0),"")</f>
        <v>0</v>
      </c>
      <c r="AP418" s="34">
        <f>IFERROR(VLOOKUP(B418,'[1]1-BASE'!D$1:DA$65536,47,0),"")</f>
        <v>0</v>
      </c>
      <c r="AQ418" s="34">
        <f>IFERROR(VLOOKUP(B418,'[1]1-BASE'!D$1:DA$65536,48,0),"")</f>
        <v>0</v>
      </c>
      <c r="AR418" s="34">
        <f>IFERROR(VLOOKUP(B418,'[1]1-BASE'!D$1:DA$65536,49,0),"")</f>
        <v>0</v>
      </c>
      <c r="AS418" s="34">
        <f>IFERROR(VLOOKUP(B418,'[1]1-BASE'!D$1:DA$65536,50,0),"")</f>
        <v>0</v>
      </c>
      <c r="AT418" s="34">
        <f>IFERROR(VLOOKUP(B418,'[1]1-BASE'!D$1:DA$65536,51,0),"")</f>
        <v>0</v>
      </c>
      <c r="AU418" s="34">
        <f>IFERROR(VLOOKUP(B418,'[1]1-BASE'!D$1:DA$65536,52,0),"")</f>
        <v>0</v>
      </c>
      <c r="AV418" s="34">
        <f>IFERROR(VLOOKUP(B418,'[1]1-BASE'!D$1:DA$65536,53,0),"")</f>
        <v>0</v>
      </c>
      <c r="AW418" s="34">
        <f>IFERROR(VLOOKUP(B418,'[1]1-BASE'!D$1:DA$65536,54,0),"")</f>
        <v>0</v>
      </c>
      <c r="AX418" s="34">
        <f>IFERROR(VLOOKUP(B418,'[1]1-BASE'!D$1:DA$65536,55,0),"")</f>
        <v>0</v>
      </c>
      <c r="AY418" s="34">
        <f>IFERROR(VLOOKUP(B418,'[1]1-BASE'!D$1:DA$65536,87,0),"")</f>
        <v>0</v>
      </c>
      <c r="AZ418" s="34">
        <f>IFERROR(VLOOKUP(B418,'[1]1-BASE'!D$1:DA$65536,86,0),"")</f>
        <v>0</v>
      </c>
      <c r="BA418" s="34">
        <f>IFERROR(VLOOKUP(B418,'[1]1-BASE'!D$1:DA$65536,76,0),"")</f>
        <v>0</v>
      </c>
      <c r="BB418" s="34">
        <f>IFERROR(VLOOKUP(B418,'[1]1-BASE'!D$1:DA$65536,77,0),"")</f>
        <v>0</v>
      </c>
      <c r="BC418" s="34">
        <f>IFERROR(VLOOKUP(B418,'[1]1-BASE'!D$1:DA$65536,78,0),"")</f>
        <v>0</v>
      </c>
      <c r="BD418" s="34">
        <f>IFERROR(VLOOKUP(B418,'[1]1-BASE'!D$1:DA$65536,79,0),"")</f>
        <v>0</v>
      </c>
      <c r="BE418" s="34">
        <f>IFERROR(VLOOKUP(B418,'[1]1-BASE'!D$1:DA$65536,80,0),"")</f>
        <v>0</v>
      </c>
      <c r="BF418" s="34">
        <f>IFERROR(VLOOKUP(B418,'[1]1-BASE'!D$1:DA$65536,83,0),"")</f>
        <v>0</v>
      </c>
      <c r="BG418" s="34">
        <f>IFERROR(VLOOKUP(B418,'[1]1-BASE'!D$1:DA$65536,84,0),"")</f>
        <v>0</v>
      </c>
      <c r="BH418" s="34">
        <f>IFERROR(VLOOKUP(B418,'[1]1-BASE'!D$1:DA$65536,81,0),"")</f>
        <v>0</v>
      </c>
      <c r="BI418" s="34">
        <f>IFERROR(VLOOKUP(B418,'[1]1-BASE'!D$1:DA$65536,85,0),"")</f>
        <v>0</v>
      </c>
      <c r="BJ418" s="34">
        <f>IFERROR(VLOOKUP(B418,'[1]1-BASE'!D$1:DA$65536,56,0),"")</f>
        <v>0</v>
      </c>
      <c r="BK418" s="34">
        <f>IFERROR(VLOOKUP(B418,'[1]1-BASE'!D$1:DA$65536,58,0),"")</f>
        <v>0</v>
      </c>
      <c r="BL418" s="34">
        <f>IFERROR(VLOOKUP(B418,'[1]1-BASE'!D$1:DA$65536,59,0),"")</f>
        <v>0</v>
      </c>
      <c r="BM418" s="34">
        <f>IFERROR(VLOOKUP(B418,'[1]1-BASE'!D$1:DA$65536,61,0),"")</f>
        <v>0</v>
      </c>
      <c r="BN418" s="34">
        <f>IFERROR(VLOOKUP(B418,'[1]1-BASE'!D$1:DA$65536,63,0),"")</f>
        <v>0</v>
      </c>
      <c r="BO418" s="34">
        <f>IFERROR(VLOOKUP(B418,'[1]1-BASE'!D$1:DA$65536,65,0),"")</f>
        <v>0</v>
      </c>
      <c r="BP418" s="34">
        <f>IFERROR(VLOOKUP(B418,'[1]1-BASE'!D$1:DA$65536,57,0),"")</f>
        <v>0</v>
      </c>
      <c r="BQ418" s="34">
        <f>IFERROR(VLOOKUP(B418,'[1]1-BASE'!D$1:DA$65536,60,0),"")</f>
        <v>0</v>
      </c>
      <c r="BR418" s="34">
        <f>IFERROR(VLOOKUP(B418,'[1]1-BASE'!D$1:DA$65536,62,0),"")</f>
        <v>0</v>
      </c>
      <c r="BS418" s="34">
        <f>IFERROR(VLOOKUP(B418,'[1]1-BASE'!D$1:DA$65536,64,0),"")</f>
        <v>0</v>
      </c>
      <c r="BT418" s="34">
        <f>IFERROR(VLOOKUP(B418,'[1]1-BASE'!D$1:DA$65536,66,0),"")</f>
        <v>0</v>
      </c>
      <c r="BU418" s="34">
        <f>IFERROR(VLOOKUP(B418,'[1]1-BASE'!D$1:DA$65536,67,0),"")</f>
        <v>0</v>
      </c>
      <c r="BV418" s="34">
        <f>IFERROR(VLOOKUP(B418,'[1]1-BASE'!D$1:DA$65536,68,0),"")</f>
        <v>0</v>
      </c>
      <c r="BW418" s="34">
        <f>IFERROR(VLOOKUP(B418,'[1]1-BASE'!D$1:DA$65536,69,0),"")</f>
        <v>0</v>
      </c>
      <c r="BX418" s="34">
        <f>IFERROR(VLOOKUP(B418,'[1]1-BASE'!D$1:DA$65536,70,0),"")</f>
        <v>0</v>
      </c>
      <c r="BY418" s="34">
        <f>IFERROR(VLOOKUP(B418,'[1]1-BASE'!D$1:DA$65536,71,0),"")</f>
        <v>0</v>
      </c>
      <c r="BZ418" s="34">
        <f>IFERROR(VLOOKUP(B418,'[1]1-BASE'!D$1:DA$65536,72,0),"")</f>
        <v>0</v>
      </c>
      <c r="CA418" s="34">
        <f>IFERROR(VLOOKUP(B418,'[1]1-BASE'!D$1:DA$65536,73,0),"")</f>
        <v>0</v>
      </c>
      <c r="CB418" s="34">
        <f>IFERROR(VLOOKUP(B418,'[1]1-BASE'!D$1:DA$65536,74,0),"")</f>
        <v>0</v>
      </c>
      <c r="CC418" s="34">
        <f>IFERROR(VLOOKUP(B418,'[1]1-BASE'!D$1:DA$65536,75,0),"")</f>
        <v>0</v>
      </c>
      <c r="CD418" s="34">
        <f>IFERROR(VLOOKUP(B418,'[1]1-BASE'!D$1:DA$65536,82,0),"")</f>
        <v>48</v>
      </c>
    </row>
    <row r="419" spans="1:82" s="35" customFormat="1" ht="75" customHeight="1">
      <c r="A419" s="27"/>
      <c r="B419" s="28" t="s">
        <v>522</v>
      </c>
      <c r="C419" s="29" t="str">
        <f>IFERROR(VLOOKUP(B419,'[1]1-BASE'!D$1:CB$65536,2,0),"")</f>
        <v>304TUT0</v>
      </c>
      <c r="D419" s="29" t="str">
        <f>IFERROR(VLOOKUP(B419,'[1]1-BASE'!D$1:CB$65536,3,0),"")</f>
        <v>GRIMEO</v>
      </c>
      <c r="E419" s="29" t="str">
        <f>IFERROR(VLOOKUP(B419,'[1]1-BASE'!D$1:CB$65536,4,0),"")</f>
        <v>912</v>
      </c>
      <c r="F419" s="29" t="str">
        <f>IFERROR(VLOOKUP(B419,'[1]1-BASE'!D$1:CB$65536,5,0),"")</f>
        <v>WHITE/GRAPHICS</v>
      </c>
      <c r="G419" s="27" t="str">
        <f>IFERROR(VLOOKUP(B419,'[1]1-BASE'!D$1:CB$65536,15,0),"")</f>
        <v>HIVER 2019</v>
      </c>
      <c r="H419" s="27" t="str">
        <f>IFERROR(VLOOKUP(B419,'[1]1-BASE'!D$1:CB$65536,17,0),"")</f>
        <v>MAN</v>
      </c>
      <c r="I419" s="30">
        <f>IFERROR(VLOOKUP(B419,'[1]1-BASE'!D$1:CB$65536,7,0),"")</f>
        <v>18</v>
      </c>
      <c r="J419" s="31">
        <f t="shared" si="12"/>
        <v>9</v>
      </c>
      <c r="K419" s="30">
        <f>IFERROR(VLOOKUP(B419,'[1]1-BASE'!D$1:CB$65536,8,0),"")</f>
        <v>0</v>
      </c>
      <c r="L419" s="31">
        <f t="shared" si="13"/>
        <v>0</v>
      </c>
      <c r="M419" s="29" t="str">
        <f>IFERROR(VLOOKUP(B419,'[1]1-BASE'!D$1:CB$65536,18,0),"")</f>
        <v>(vide)</v>
      </c>
      <c r="N419" s="32" t="str">
        <f>IFERROR(VLOOKUP(B419,'[1]1-BASE'!D$1:CB$65536,19,0),"")</f>
        <v>PCS</v>
      </c>
      <c r="O419" s="32">
        <f>IFERROR(VLOOKUP(B419,'[1]1-BASE'!D$1:CB$65536,20,0),"")</f>
        <v>21</v>
      </c>
      <c r="P419" s="33">
        <f>IFERROR(VLOOKUP(B419,'[1]1-BASE'!D$1:CB$65536,21,0),"")</f>
        <v>21</v>
      </c>
      <c r="Q419" s="34">
        <f>IFERROR(VLOOKUP(B419,'[1]1-BASE'!D$1:DA$65536,22,0),"")</f>
        <v>0</v>
      </c>
      <c r="R419" s="34">
        <f>IFERROR(VLOOKUP(B419,'[1]1-BASE'!D$1:DA$65536,23,0),"")</f>
        <v>0</v>
      </c>
      <c r="S419" s="34">
        <f>IFERROR(VLOOKUP(B419,'[1]1-BASE'!D$1:DA$65536,24,0),"")</f>
        <v>0</v>
      </c>
      <c r="T419" s="34">
        <f>IFERROR(VLOOKUP(B419,'[1]1-BASE'!D$1:DA$65536,25,0),"")</f>
        <v>0</v>
      </c>
      <c r="U419" s="34">
        <f>IFERROR(VLOOKUP(B419,'[1]1-BASE'!D$1:DA$65536,26,0),"")</f>
        <v>0</v>
      </c>
      <c r="V419" s="34">
        <f>IFERROR(VLOOKUP(B419,'[1]1-BASE'!D$1:DA$65536,27,0),"")</f>
        <v>0</v>
      </c>
      <c r="W419" s="34">
        <f>IFERROR(VLOOKUP(B419,'[1]1-BASE'!D$1:DA$65536,28,0),"")</f>
        <v>0</v>
      </c>
      <c r="X419" s="34">
        <f>IFERROR(VLOOKUP(B419,'[1]1-BASE'!D$1:DA$65536,29,0),"")</f>
        <v>0</v>
      </c>
      <c r="Y419" s="34">
        <f>IFERROR(VLOOKUP(B419,'[1]1-BASE'!D$1:DA$65536,30,0),"")</f>
        <v>0</v>
      </c>
      <c r="Z419" s="34">
        <f>IFERROR(VLOOKUP(B419,'[1]1-BASE'!D$1:DA$65536,31,0),"")</f>
        <v>0</v>
      </c>
      <c r="AA419" s="34">
        <f>IFERROR(VLOOKUP(B419,'[1]1-BASE'!D$1:DA$65536,32,0),"")</f>
        <v>0</v>
      </c>
      <c r="AB419" s="34">
        <f>IFERROR(VLOOKUP(B419,'[1]1-BASE'!D$1:DA$65536,33,0),"")</f>
        <v>0</v>
      </c>
      <c r="AC419" s="34">
        <f>IFERROR(VLOOKUP(B419,'[1]1-BASE'!D$1:DA$65536,34,0),"")</f>
        <v>0</v>
      </c>
      <c r="AD419" s="34">
        <f>IFERROR(VLOOKUP(B419,'[1]1-BASE'!D$1:DA$65536,35,0),"")</f>
        <v>0</v>
      </c>
      <c r="AE419" s="34">
        <f>IFERROR(VLOOKUP(B419,'[1]1-BASE'!D$1:DA$65536,36,0),"")</f>
        <v>0</v>
      </c>
      <c r="AF419" s="34">
        <f>IFERROR(VLOOKUP(B419,'[1]1-BASE'!D$1:DA$65536,37,0),"")</f>
        <v>0</v>
      </c>
      <c r="AG419" s="34">
        <f>IFERROR(VLOOKUP(B419,'[1]1-BASE'!D$1:DA$65536,38,0),"")</f>
        <v>0</v>
      </c>
      <c r="AH419" s="34">
        <f>IFERROR(VLOOKUP(B419,'[1]1-BASE'!D$1:DA$65536,39,0),"")</f>
        <v>0</v>
      </c>
      <c r="AI419" s="34">
        <f>IFERROR(VLOOKUP(B419,'[1]1-BASE'!D$1:DA$65536,40,0),"")</f>
        <v>0</v>
      </c>
      <c r="AJ419" s="34">
        <f>IFERROR(VLOOKUP(B419,'[1]1-BASE'!D$1:DA$65536,41,0),"")</f>
        <v>0</v>
      </c>
      <c r="AK419" s="34">
        <f>IFERROR(VLOOKUP(B419,'[1]1-BASE'!D$1:DA$65536,42,0),"")</f>
        <v>0</v>
      </c>
      <c r="AL419" s="34">
        <f>IFERROR(VLOOKUP(B419,'[1]1-BASE'!D$1:DA$65536,43,0),"")</f>
        <v>0</v>
      </c>
      <c r="AM419" s="34">
        <f>IFERROR(VLOOKUP(B419,'[1]1-BASE'!D$1:DA$65536,44,0),"")</f>
        <v>0</v>
      </c>
      <c r="AN419" s="34">
        <f>IFERROR(VLOOKUP(B419,'[1]1-BASE'!D$1:DA$65536,45,0),"")</f>
        <v>0</v>
      </c>
      <c r="AO419" s="34">
        <f>IFERROR(VLOOKUP(B419,'[1]1-BASE'!D$1:DA$65536,46,0),"")</f>
        <v>0</v>
      </c>
      <c r="AP419" s="34">
        <f>IFERROR(VLOOKUP(B419,'[1]1-BASE'!D$1:DA$65536,47,0),"")</f>
        <v>0</v>
      </c>
      <c r="AQ419" s="34">
        <f>IFERROR(VLOOKUP(B419,'[1]1-BASE'!D$1:DA$65536,48,0),"")</f>
        <v>0</v>
      </c>
      <c r="AR419" s="34">
        <f>IFERROR(VLOOKUP(B419,'[1]1-BASE'!D$1:DA$65536,49,0),"")</f>
        <v>0</v>
      </c>
      <c r="AS419" s="34">
        <f>IFERROR(VLOOKUP(B419,'[1]1-BASE'!D$1:DA$65536,50,0),"")</f>
        <v>0</v>
      </c>
      <c r="AT419" s="34">
        <f>IFERROR(VLOOKUP(B419,'[1]1-BASE'!D$1:DA$65536,51,0),"")</f>
        <v>0</v>
      </c>
      <c r="AU419" s="34">
        <f>IFERROR(VLOOKUP(B419,'[1]1-BASE'!D$1:DA$65536,52,0),"")</f>
        <v>0</v>
      </c>
      <c r="AV419" s="34">
        <f>IFERROR(VLOOKUP(B419,'[1]1-BASE'!D$1:DA$65536,53,0),"")</f>
        <v>0</v>
      </c>
      <c r="AW419" s="34">
        <f>IFERROR(VLOOKUP(B419,'[1]1-BASE'!D$1:DA$65536,54,0),"")</f>
        <v>0</v>
      </c>
      <c r="AX419" s="34">
        <f>IFERROR(VLOOKUP(B419,'[1]1-BASE'!D$1:DA$65536,55,0),"")</f>
        <v>0</v>
      </c>
      <c r="AY419" s="34">
        <f>IFERROR(VLOOKUP(B419,'[1]1-BASE'!D$1:DA$65536,87,0),"")</f>
        <v>0</v>
      </c>
      <c r="AZ419" s="34">
        <f>IFERROR(VLOOKUP(B419,'[1]1-BASE'!D$1:DA$65536,86,0),"")</f>
        <v>0</v>
      </c>
      <c r="BA419" s="34">
        <f>IFERROR(VLOOKUP(B419,'[1]1-BASE'!D$1:DA$65536,76,0),"")</f>
        <v>0</v>
      </c>
      <c r="BB419" s="34">
        <f>IFERROR(VLOOKUP(B419,'[1]1-BASE'!D$1:DA$65536,77,0),"")</f>
        <v>0</v>
      </c>
      <c r="BC419" s="34">
        <f>IFERROR(VLOOKUP(B419,'[1]1-BASE'!D$1:DA$65536,78,0),"")</f>
        <v>0</v>
      </c>
      <c r="BD419" s="34">
        <f>IFERROR(VLOOKUP(B419,'[1]1-BASE'!D$1:DA$65536,79,0),"")</f>
        <v>0</v>
      </c>
      <c r="BE419" s="34">
        <f>IFERROR(VLOOKUP(B419,'[1]1-BASE'!D$1:DA$65536,80,0),"")</f>
        <v>0</v>
      </c>
      <c r="BF419" s="34">
        <f>IFERROR(VLOOKUP(B419,'[1]1-BASE'!D$1:DA$65536,83,0),"")</f>
        <v>0</v>
      </c>
      <c r="BG419" s="34">
        <f>IFERROR(VLOOKUP(B419,'[1]1-BASE'!D$1:DA$65536,84,0),"")</f>
        <v>0</v>
      </c>
      <c r="BH419" s="34">
        <f>IFERROR(VLOOKUP(B419,'[1]1-BASE'!D$1:DA$65536,81,0),"")</f>
        <v>0</v>
      </c>
      <c r="BI419" s="34">
        <f>IFERROR(VLOOKUP(B419,'[1]1-BASE'!D$1:DA$65536,85,0),"")</f>
        <v>0</v>
      </c>
      <c r="BJ419" s="34">
        <f>IFERROR(VLOOKUP(B419,'[1]1-BASE'!D$1:DA$65536,56,0),"")</f>
        <v>0</v>
      </c>
      <c r="BK419" s="34">
        <f>IFERROR(VLOOKUP(B419,'[1]1-BASE'!D$1:DA$65536,58,0),"")</f>
        <v>0</v>
      </c>
      <c r="BL419" s="34">
        <f>IFERROR(VLOOKUP(B419,'[1]1-BASE'!D$1:DA$65536,59,0),"")</f>
        <v>0</v>
      </c>
      <c r="BM419" s="34">
        <f>IFERROR(VLOOKUP(B419,'[1]1-BASE'!D$1:DA$65536,61,0),"")</f>
        <v>0</v>
      </c>
      <c r="BN419" s="34">
        <f>IFERROR(VLOOKUP(B419,'[1]1-BASE'!D$1:DA$65536,63,0),"")</f>
        <v>0</v>
      </c>
      <c r="BO419" s="34">
        <f>IFERROR(VLOOKUP(B419,'[1]1-BASE'!D$1:DA$65536,65,0),"")</f>
        <v>0</v>
      </c>
      <c r="BP419" s="34">
        <f>IFERROR(VLOOKUP(B419,'[1]1-BASE'!D$1:DA$65536,57,0),"")</f>
        <v>0</v>
      </c>
      <c r="BQ419" s="34">
        <f>IFERROR(VLOOKUP(B419,'[1]1-BASE'!D$1:DA$65536,60,0),"")</f>
        <v>0</v>
      </c>
      <c r="BR419" s="34">
        <f>IFERROR(VLOOKUP(B419,'[1]1-BASE'!D$1:DA$65536,62,0),"")</f>
        <v>0</v>
      </c>
      <c r="BS419" s="34">
        <f>IFERROR(VLOOKUP(B419,'[1]1-BASE'!D$1:DA$65536,64,0),"")</f>
        <v>0</v>
      </c>
      <c r="BT419" s="34">
        <f>IFERROR(VLOOKUP(B419,'[1]1-BASE'!D$1:DA$65536,66,0),"")</f>
        <v>0</v>
      </c>
      <c r="BU419" s="34">
        <f>IFERROR(VLOOKUP(B419,'[1]1-BASE'!D$1:DA$65536,67,0),"")</f>
        <v>0</v>
      </c>
      <c r="BV419" s="34">
        <f>IFERROR(VLOOKUP(B419,'[1]1-BASE'!D$1:DA$65536,68,0),"")</f>
        <v>0</v>
      </c>
      <c r="BW419" s="34">
        <f>IFERROR(VLOOKUP(B419,'[1]1-BASE'!D$1:DA$65536,69,0),"")</f>
        <v>2</v>
      </c>
      <c r="BX419" s="34">
        <f>IFERROR(VLOOKUP(B419,'[1]1-BASE'!D$1:DA$65536,70,0),"")</f>
        <v>3</v>
      </c>
      <c r="BY419" s="34">
        <f>IFERROR(VLOOKUP(B419,'[1]1-BASE'!D$1:DA$65536,71,0),"")</f>
        <v>1</v>
      </c>
      <c r="BZ419" s="34">
        <f>IFERROR(VLOOKUP(B419,'[1]1-BASE'!D$1:DA$65536,72,0),"")</f>
        <v>5</v>
      </c>
      <c r="CA419" s="34">
        <f>IFERROR(VLOOKUP(B419,'[1]1-BASE'!D$1:DA$65536,73,0),"")</f>
        <v>8</v>
      </c>
      <c r="CB419" s="34">
        <f>IFERROR(VLOOKUP(B419,'[1]1-BASE'!D$1:DA$65536,74,0),"")</f>
        <v>2</v>
      </c>
      <c r="CC419" s="34">
        <f>IFERROR(VLOOKUP(B419,'[1]1-BASE'!D$1:DA$65536,75,0),"")</f>
        <v>0</v>
      </c>
      <c r="CD419" s="34">
        <f>IFERROR(VLOOKUP(B419,'[1]1-BASE'!D$1:DA$65536,82,0),"")</f>
        <v>0</v>
      </c>
    </row>
    <row r="420" spans="1:82" s="35" customFormat="1" ht="75" customHeight="1">
      <c r="A420" s="27"/>
      <c r="B420" s="28" t="s">
        <v>523</v>
      </c>
      <c r="C420" s="29" t="str">
        <f>IFERROR(VLOOKUP(B420,'[1]1-BASE'!D$1:CB$65536,2,0),"")</f>
        <v>304TUT0</v>
      </c>
      <c r="D420" s="29" t="str">
        <f>IFERROR(VLOOKUP(B420,'[1]1-BASE'!D$1:CB$65536,3,0),"")</f>
        <v>GRIMEO</v>
      </c>
      <c r="E420" s="29" t="str">
        <f>IFERROR(VLOOKUP(B420,'[1]1-BASE'!D$1:CB$65536,4,0),"")</f>
        <v>912</v>
      </c>
      <c r="F420" s="29" t="str">
        <f>IFERROR(VLOOKUP(B420,'[1]1-BASE'!D$1:CB$65536,5,0),"")</f>
        <v>WHITE/GRAPHICS</v>
      </c>
      <c r="G420" s="27" t="str">
        <f>IFERROR(VLOOKUP(B420,'[1]1-BASE'!D$1:CB$65536,15,0),"")</f>
        <v>HIVER 2019</v>
      </c>
      <c r="H420" s="27" t="str">
        <f>IFERROR(VLOOKUP(B420,'[1]1-BASE'!D$1:CB$65536,17,0),"")</f>
        <v>MAN</v>
      </c>
      <c r="I420" s="30">
        <f>IFERROR(VLOOKUP(B420,'[1]1-BASE'!D$1:CB$65536,7,0),"")</f>
        <v>18</v>
      </c>
      <c r="J420" s="31">
        <f t="shared" si="12"/>
        <v>9</v>
      </c>
      <c r="K420" s="30">
        <f>IFERROR(VLOOKUP(B420,'[1]1-BASE'!D$1:CB$65536,8,0),"")</f>
        <v>0</v>
      </c>
      <c r="L420" s="31">
        <f t="shared" si="13"/>
        <v>0</v>
      </c>
      <c r="M420" s="29" t="str">
        <f>IFERROR(VLOOKUP(B420,'[1]1-BASE'!D$1:CB$65536,18,0),"")</f>
        <v>2XL-1|L-2|M-2|S-1|XL-2</v>
      </c>
      <c r="N420" s="32" t="str">
        <f>IFERROR(VLOOKUP(B420,'[1]1-BASE'!D$1:CB$65536,19,0),"")</f>
        <v>C8M</v>
      </c>
      <c r="O420" s="32">
        <f>IFERROR(VLOOKUP(B420,'[1]1-BASE'!D$1:CB$65536,20,0),"")</f>
        <v>256</v>
      </c>
      <c r="P420" s="33">
        <f>IFERROR(VLOOKUP(B420,'[1]1-BASE'!D$1:CB$65536,21,0),"")</f>
        <v>32</v>
      </c>
      <c r="Q420" s="34">
        <f>IFERROR(VLOOKUP(B420,'[1]1-BASE'!D$1:DA$65536,22,0),"")</f>
        <v>0</v>
      </c>
      <c r="R420" s="34">
        <f>IFERROR(VLOOKUP(B420,'[1]1-BASE'!D$1:DA$65536,23,0),"")</f>
        <v>0</v>
      </c>
      <c r="S420" s="34">
        <f>IFERROR(VLOOKUP(B420,'[1]1-BASE'!D$1:DA$65536,24,0),"")</f>
        <v>0</v>
      </c>
      <c r="T420" s="34">
        <f>IFERROR(VLOOKUP(B420,'[1]1-BASE'!D$1:DA$65536,25,0),"")</f>
        <v>0</v>
      </c>
      <c r="U420" s="34">
        <f>IFERROR(VLOOKUP(B420,'[1]1-BASE'!D$1:DA$65536,26,0),"")</f>
        <v>0</v>
      </c>
      <c r="V420" s="34">
        <f>IFERROR(VLOOKUP(B420,'[1]1-BASE'!D$1:DA$65536,27,0),"")</f>
        <v>0</v>
      </c>
      <c r="W420" s="34">
        <f>IFERROR(VLOOKUP(B420,'[1]1-BASE'!D$1:DA$65536,28,0),"")</f>
        <v>0</v>
      </c>
      <c r="X420" s="34">
        <f>IFERROR(VLOOKUP(B420,'[1]1-BASE'!D$1:DA$65536,29,0),"")</f>
        <v>0</v>
      </c>
      <c r="Y420" s="34">
        <f>IFERROR(VLOOKUP(B420,'[1]1-BASE'!D$1:DA$65536,30,0),"")</f>
        <v>0</v>
      </c>
      <c r="Z420" s="34">
        <f>IFERROR(VLOOKUP(B420,'[1]1-BASE'!D$1:DA$65536,31,0),"")</f>
        <v>0</v>
      </c>
      <c r="AA420" s="34">
        <f>IFERROR(VLOOKUP(B420,'[1]1-BASE'!D$1:DA$65536,32,0),"")</f>
        <v>0</v>
      </c>
      <c r="AB420" s="34">
        <f>IFERROR(VLOOKUP(B420,'[1]1-BASE'!D$1:DA$65536,33,0),"")</f>
        <v>0</v>
      </c>
      <c r="AC420" s="34">
        <f>IFERROR(VLOOKUP(B420,'[1]1-BASE'!D$1:DA$65536,34,0),"")</f>
        <v>0</v>
      </c>
      <c r="AD420" s="34">
        <f>IFERROR(VLOOKUP(B420,'[1]1-BASE'!D$1:DA$65536,35,0),"")</f>
        <v>0</v>
      </c>
      <c r="AE420" s="34">
        <f>IFERROR(VLOOKUP(B420,'[1]1-BASE'!D$1:DA$65536,36,0),"")</f>
        <v>0</v>
      </c>
      <c r="AF420" s="34">
        <f>IFERROR(VLOOKUP(B420,'[1]1-BASE'!D$1:DA$65536,37,0),"")</f>
        <v>0</v>
      </c>
      <c r="AG420" s="34">
        <f>IFERROR(VLOOKUP(B420,'[1]1-BASE'!D$1:DA$65536,38,0),"")</f>
        <v>0</v>
      </c>
      <c r="AH420" s="34">
        <f>IFERROR(VLOOKUP(B420,'[1]1-BASE'!D$1:DA$65536,39,0),"")</f>
        <v>0</v>
      </c>
      <c r="AI420" s="34">
        <f>IFERROR(VLOOKUP(B420,'[1]1-BASE'!D$1:DA$65536,40,0),"")</f>
        <v>0</v>
      </c>
      <c r="AJ420" s="34">
        <f>IFERROR(VLOOKUP(B420,'[1]1-BASE'!D$1:DA$65536,41,0),"")</f>
        <v>0</v>
      </c>
      <c r="AK420" s="34">
        <f>IFERROR(VLOOKUP(B420,'[1]1-BASE'!D$1:DA$65536,42,0),"")</f>
        <v>0</v>
      </c>
      <c r="AL420" s="34">
        <f>IFERROR(VLOOKUP(B420,'[1]1-BASE'!D$1:DA$65536,43,0),"")</f>
        <v>0</v>
      </c>
      <c r="AM420" s="34">
        <f>IFERROR(VLOOKUP(B420,'[1]1-BASE'!D$1:DA$65536,44,0),"")</f>
        <v>0</v>
      </c>
      <c r="AN420" s="34">
        <f>IFERROR(VLOOKUP(B420,'[1]1-BASE'!D$1:DA$65536,45,0),"")</f>
        <v>0</v>
      </c>
      <c r="AO420" s="34">
        <f>IFERROR(VLOOKUP(B420,'[1]1-BASE'!D$1:DA$65536,46,0),"")</f>
        <v>0</v>
      </c>
      <c r="AP420" s="34">
        <f>IFERROR(VLOOKUP(B420,'[1]1-BASE'!D$1:DA$65536,47,0),"")</f>
        <v>0</v>
      </c>
      <c r="AQ420" s="34">
        <f>IFERROR(VLOOKUP(B420,'[1]1-BASE'!D$1:DA$65536,48,0),"")</f>
        <v>0</v>
      </c>
      <c r="AR420" s="34">
        <f>IFERROR(VLOOKUP(B420,'[1]1-BASE'!D$1:DA$65536,49,0),"")</f>
        <v>0</v>
      </c>
      <c r="AS420" s="34">
        <f>IFERROR(VLOOKUP(B420,'[1]1-BASE'!D$1:DA$65536,50,0),"")</f>
        <v>0</v>
      </c>
      <c r="AT420" s="34">
        <f>IFERROR(VLOOKUP(B420,'[1]1-BASE'!D$1:DA$65536,51,0),"")</f>
        <v>0</v>
      </c>
      <c r="AU420" s="34">
        <f>IFERROR(VLOOKUP(B420,'[1]1-BASE'!D$1:DA$65536,52,0),"")</f>
        <v>0</v>
      </c>
      <c r="AV420" s="34">
        <f>IFERROR(VLOOKUP(B420,'[1]1-BASE'!D$1:DA$65536,53,0),"")</f>
        <v>0</v>
      </c>
      <c r="AW420" s="34">
        <f>IFERROR(VLOOKUP(B420,'[1]1-BASE'!D$1:DA$65536,54,0),"")</f>
        <v>0</v>
      </c>
      <c r="AX420" s="34">
        <f>IFERROR(VLOOKUP(B420,'[1]1-BASE'!D$1:DA$65536,55,0),"")</f>
        <v>0</v>
      </c>
      <c r="AY420" s="34">
        <f>IFERROR(VLOOKUP(B420,'[1]1-BASE'!D$1:DA$65536,87,0),"")</f>
        <v>0</v>
      </c>
      <c r="AZ420" s="34">
        <f>IFERROR(VLOOKUP(B420,'[1]1-BASE'!D$1:DA$65536,86,0),"")</f>
        <v>0</v>
      </c>
      <c r="BA420" s="34">
        <f>IFERROR(VLOOKUP(B420,'[1]1-BASE'!D$1:DA$65536,76,0),"")</f>
        <v>0</v>
      </c>
      <c r="BB420" s="34">
        <f>IFERROR(VLOOKUP(B420,'[1]1-BASE'!D$1:DA$65536,77,0),"")</f>
        <v>0</v>
      </c>
      <c r="BC420" s="34">
        <f>IFERROR(VLOOKUP(B420,'[1]1-BASE'!D$1:DA$65536,78,0),"")</f>
        <v>0</v>
      </c>
      <c r="BD420" s="34">
        <f>IFERROR(VLOOKUP(B420,'[1]1-BASE'!D$1:DA$65536,79,0),"")</f>
        <v>0</v>
      </c>
      <c r="BE420" s="34">
        <f>IFERROR(VLOOKUP(B420,'[1]1-BASE'!D$1:DA$65536,80,0),"")</f>
        <v>0</v>
      </c>
      <c r="BF420" s="34">
        <f>IFERROR(VLOOKUP(B420,'[1]1-BASE'!D$1:DA$65536,83,0),"")</f>
        <v>0</v>
      </c>
      <c r="BG420" s="34">
        <f>IFERROR(VLOOKUP(B420,'[1]1-BASE'!D$1:DA$65536,84,0),"")</f>
        <v>0</v>
      </c>
      <c r="BH420" s="34">
        <f>IFERROR(VLOOKUP(B420,'[1]1-BASE'!D$1:DA$65536,81,0),"")</f>
        <v>0</v>
      </c>
      <c r="BI420" s="34">
        <f>IFERROR(VLOOKUP(B420,'[1]1-BASE'!D$1:DA$65536,85,0),"")</f>
        <v>0</v>
      </c>
      <c r="BJ420" s="34">
        <f>IFERROR(VLOOKUP(B420,'[1]1-BASE'!D$1:DA$65536,56,0),"")</f>
        <v>0</v>
      </c>
      <c r="BK420" s="34">
        <f>IFERROR(VLOOKUP(B420,'[1]1-BASE'!D$1:DA$65536,58,0),"")</f>
        <v>0</v>
      </c>
      <c r="BL420" s="34">
        <f>IFERROR(VLOOKUP(B420,'[1]1-BASE'!D$1:DA$65536,59,0),"")</f>
        <v>0</v>
      </c>
      <c r="BM420" s="34">
        <f>IFERROR(VLOOKUP(B420,'[1]1-BASE'!D$1:DA$65536,61,0),"")</f>
        <v>0</v>
      </c>
      <c r="BN420" s="34">
        <f>IFERROR(VLOOKUP(B420,'[1]1-BASE'!D$1:DA$65536,63,0),"")</f>
        <v>0</v>
      </c>
      <c r="BO420" s="34">
        <f>IFERROR(VLOOKUP(B420,'[1]1-BASE'!D$1:DA$65536,65,0),"")</f>
        <v>0</v>
      </c>
      <c r="BP420" s="34">
        <f>IFERROR(VLOOKUP(B420,'[1]1-BASE'!D$1:DA$65536,57,0),"")</f>
        <v>0</v>
      </c>
      <c r="BQ420" s="34">
        <f>IFERROR(VLOOKUP(B420,'[1]1-BASE'!D$1:DA$65536,60,0),"")</f>
        <v>0</v>
      </c>
      <c r="BR420" s="34">
        <f>IFERROR(VLOOKUP(B420,'[1]1-BASE'!D$1:DA$65536,62,0),"")</f>
        <v>0</v>
      </c>
      <c r="BS420" s="34">
        <f>IFERROR(VLOOKUP(B420,'[1]1-BASE'!D$1:DA$65536,64,0),"")</f>
        <v>0</v>
      </c>
      <c r="BT420" s="34">
        <f>IFERROR(VLOOKUP(B420,'[1]1-BASE'!D$1:DA$65536,66,0),"")</f>
        <v>0</v>
      </c>
      <c r="BU420" s="34">
        <f>IFERROR(VLOOKUP(B420,'[1]1-BASE'!D$1:DA$65536,67,0),"")</f>
        <v>0</v>
      </c>
      <c r="BV420" s="34">
        <f>IFERROR(VLOOKUP(B420,'[1]1-BASE'!D$1:DA$65536,68,0),"")</f>
        <v>0</v>
      </c>
      <c r="BW420" s="34">
        <f>IFERROR(VLOOKUP(B420,'[1]1-BASE'!D$1:DA$65536,69,0),"")</f>
        <v>0</v>
      </c>
      <c r="BX420" s="34">
        <f>IFERROR(VLOOKUP(B420,'[1]1-BASE'!D$1:DA$65536,70,0),"")</f>
        <v>0</v>
      </c>
      <c r="BY420" s="34">
        <f>IFERROR(VLOOKUP(B420,'[1]1-BASE'!D$1:DA$65536,71,0),"")</f>
        <v>0</v>
      </c>
      <c r="BZ420" s="34">
        <f>IFERROR(VLOOKUP(B420,'[1]1-BASE'!D$1:DA$65536,72,0),"")</f>
        <v>0</v>
      </c>
      <c r="CA420" s="34">
        <f>IFERROR(VLOOKUP(B420,'[1]1-BASE'!D$1:DA$65536,73,0),"")</f>
        <v>0</v>
      </c>
      <c r="CB420" s="34">
        <f>IFERROR(VLOOKUP(B420,'[1]1-BASE'!D$1:DA$65536,74,0),"")</f>
        <v>0</v>
      </c>
      <c r="CC420" s="34">
        <f>IFERROR(VLOOKUP(B420,'[1]1-BASE'!D$1:DA$65536,75,0),"")</f>
        <v>0</v>
      </c>
      <c r="CD420" s="34">
        <f>IFERROR(VLOOKUP(B420,'[1]1-BASE'!D$1:DA$65536,82,0),"")</f>
        <v>32</v>
      </c>
    </row>
    <row r="421" spans="1:82" s="35" customFormat="1" ht="75" customHeight="1">
      <c r="A421" s="27"/>
      <c r="B421" s="28" t="s">
        <v>524</v>
      </c>
      <c r="C421" s="29" t="str">
        <f>IFERROR(VLOOKUP(B421,'[1]1-BASE'!D$1:CB$65536,2,0),"")</f>
        <v>304TUT0</v>
      </c>
      <c r="D421" s="29" t="str">
        <f>IFERROR(VLOOKUP(B421,'[1]1-BASE'!D$1:CB$65536,3,0),"")</f>
        <v>GRIMEO</v>
      </c>
      <c r="E421" s="29" t="str">
        <f>IFERROR(VLOOKUP(B421,'[1]1-BASE'!D$1:CB$65536,4,0),"")</f>
        <v>912</v>
      </c>
      <c r="F421" s="29" t="str">
        <f>IFERROR(VLOOKUP(B421,'[1]1-BASE'!D$1:CB$65536,5,0),"")</f>
        <v>WHITE/GRAPHICS</v>
      </c>
      <c r="G421" s="27" t="str">
        <f>IFERROR(VLOOKUP(B421,'[1]1-BASE'!D$1:CB$65536,15,0),"")</f>
        <v>HIVER 2019</v>
      </c>
      <c r="H421" s="27" t="str">
        <f>IFERROR(VLOOKUP(B421,'[1]1-BASE'!D$1:CB$65536,17,0),"")</f>
        <v>MAN</v>
      </c>
      <c r="I421" s="30">
        <f>IFERROR(VLOOKUP(B421,'[1]1-BASE'!D$1:CB$65536,7,0),"")</f>
        <v>18</v>
      </c>
      <c r="J421" s="31">
        <f t="shared" si="12"/>
        <v>9</v>
      </c>
      <c r="K421" s="30">
        <f>IFERROR(VLOOKUP(B421,'[1]1-BASE'!D$1:CB$65536,8,0),"")</f>
        <v>0</v>
      </c>
      <c r="L421" s="31">
        <f t="shared" si="13"/>
        <v>0</v>
      </c>
      <c r="M421" s="29" t="str">
        <f>IFERROR(VLOOKUP(B421,'[1]1-BASE'!D$1:CB$65536,18,0),"")</f>
        <v>2XL-2|3XL-1|L-4|M-3|S-1|XL-3</v>
      </c>
      <c r="N421" s="32" t="str">
        <f>IFERROR(VLOOKUP(B421,'[1]1-BASE'!D$1:CB$65536,19,0),"")</f>
        <v>C14M</v>
      </c>
      <c r="O421" s="32">
        <f>IFERROR(VLOOKUP(B421,'[1]1-BASE'!D$1:CB$65536,20,0),"")</f>
        <v>364</v>
      </c>
      <c r="P421" s="33">
        <f>IFERROR(VLOOKUP(B421,'[1]1-BASE'!D$1:CB$65536,21,0),"")</f>
        <v>26</v>
      </c>
      <c r="Q421" s="34">
        <f>IFERROR(VLOOKUP(B421,'[1]1-BASE'!D$1:DA$65536,22,0),"")</f>
        <v>0</v>
      </c>
      <c r="R421" s="34">
        <f>IFERROR(VLOOKUP(B421,'[1]1-BASE'!D$1:DA$65536,23,0),"")</f>
        <v>0</v>
      </c>
      <c r="S421" s="34">
        <f>IFERROR(VLOOKUP(B421,'[1]1-BASE'!D$1:DA$65536,24,0),"")</f>
        <v>0</v>
      </c>
      <c r="T421" s="34">
        <f>IFERROR(VLOOKUP(B421,'[1]1-BASE'!D$1:DA$65536,25,0),"")</f>
        <v>0</v>
      </c>
      <c r="U421" s="34">
        <f>IFERROR(VLOOKUP(B421,'[1]1-BASE'!D$1:DA$65536,26,0),"")</f>
        <v>0</v>
      </c>
      <c r="V421" s="34">
        <f>IFERROR(VLOOKUP(B421,'[1]1-BASE'!D$1:DA$65536,27,0),"")</f>
        <v>0</v>
      </c>
      <c r="W421" s="34">
        <f>IFERROR(VLOOKUP(B421,'[1]1-BASE'!D$1:DA$65536,28,0),"")</f>
        <v>0</v>
      </c>
      <c r="X421" s="34">
        <f>IFERROR(VLOOKUP(B421,'[1]1-BASE'!D$1:DA$65536,29,0),"")</f>
        <v>0</v>
      </c>
      <c r="Y421" s="34">
        <f>IFERROR(VLOOKUP(B421,'[1]1-BASE'!D$1:DA$65536,30,0),"")</f>
        <v>0</v>
      </c>
      <c r="Z421" s="34">
        <f>IFERROR(VLOOKUP(B421,'[1]1-BASE'!D$1:DA$65536,31,0),"")</f>
        <v>0</v>
      </c>
      <c r="AA421" s="34">
        <f>IFERROR(VLOOKUP(B421,'[1]1-BASE'!D$1:DA$65536,32,0),"")</f>
        <v>0</v>
      </c>
      <c r="AB421" s="34">
        <f>IFERROR(VLOOKUP(B421,'[1]1-BASE'!D$1:DA$65536,33,0),"")</f>
        <v>0</v>
      </c>
      <c r="AC421" s="34">
        <f>IFERROR(VLOOKUP(B421,'[1]1-BASE'!D$1:DA$65536,34,0),"")</f>
        <v>0</v>
      </c>
      <c r="AD421" s="34">
        <f>IFERROR(VLOOKUP(B421,'[1]1-BASE'!D$1:DA$65536,35,0),"")</f>
        <v>0</v>
      </c>
      <c r="AE421" s="34">
        <f>IFERROR(VLOOKUP(B421,'[1]1-BASE'!D$1:DA$65536,36,0),"")</f>
        <v>0</v>
      </c>
      <c r="AF421" s="34">
        <f>IFERROR(VLOOKUP(B421,'[1]1-BASE'!D$1:DA$65536,37,0),"")</f>
        <v>0</v>
      </c>
      <c r="AG421" s="34">
        <f>IFERROR(VLOOKUP(B421,'[1]1-BASE'!D$1:DA$65536,38,0),"")</f>
        <v>0</v>
      </c>
      <c r="AH421" s="34">
        <f>IFERROR(VLOOKUP(B421,'[1]1-BASE'!D$1:DA$65536,39,0),"")</f>
        <v>0</v>
      </c>
      <c r="AI421" s="34">
        <f>IFERROR(VLOOKUP(B421,'[1]1-BASE'!D$1:DA$65536,40,0),"")</f>
        <v>0</v>
      </c>
      <c r="AJ421" s="34">
        <f>IFERROR(VLOOKUP(B421,'[1]1-BASE'!D$1:DA$65536,41,0),"")</f>
        <v>0</v>
      </c>
      <c r="AK421" s="34">
        <f>IFERROR(VLOOKUP(B421,'[1]1-BASE'!D$1:DA$65536,42,0),"")</f>
        <v>0</v>
      </c>
      <c r="AL421" s="34">
        <f>IFERROR(VLOOKUP(B421,'[1]1-BASE'!D$1:DA$65536,43,0),"")</f>
        <v>0</v>
      </c>
      <c r="AM421" s="34">
        <f>IFERROR(VLOOKUP(B421,'[1]1-BASE'!D$1:DA$65536,44,0),"")</f>
        <v>0</v>
      </c>
      <c r="AN421" s="34">
        <f>IFERROR(VLOOKUP(B421,'[1]1-BASE'!D$1:DA$65536,45,0),"")</f>
        <v>0</v>
      </c>
      <c r="AO421" s="34">
        <f>IFERROR(VLOOKUP(B421,'[1]1-BASE'!D$1:DA$65536,46,0),"")</f>
        <v>0</v>
      </c>
      <c r="AP421" s="34">
        <f>IFERROR(VLOOKUP(B421,'[1]1-BASE'!D$1:DA$65536,47,0),"")</f>
        <v>0</v>
      </c>
      <c r="AQ421" s="34">
        <f>IFERROR(VLOOKUP(B421,'[1]1-BASE'!D$1:DA$65536,48,0),"")</f>
        <v>0</v>
      </c>
      <c r="AR421" s="34">
        <f>IFERROR(VLOOKUP(B421,'[1]1-BASE'!D$1:DA$65536,49,0),"")</f>
        <v>0</v>
      </c>
      <c r="AS421" s="34">
        <f>IFERROR(VLOOKUP(B421,'[1]1-BASE'!D$1:DA$65536,50,0),"")</f>
        <v>0</v>
      </c>
      <c r="AT421" s="34">
        <f>IFERROR(VLOOKUP(B421,'[1]1-BASE'!D$1:DA$65536,51,0),"")</f>
        <v>0</v>
      </c>
      <c r="AU421" s="34">
        <f>IFERROR(VLOOKUP(B421,'[1]1-BASE'!D$1:DA$65536,52,0),"")</f>
        <v>0</v>
      </c>
      <c r="AV421" s="34">
        <f>IFERROR(VLOOKUP(B421,'[1]1-BASE'!D$1:DA$65536,53,0),"")</f>
        <v>0</v>
      </c>
      <c r="AW421" s="34">
        <f>IFERROR(VLOOKUP(B421,'[1]1-BASE'!D$1:DA$65536,54,0),"")</f>
        <v>0</v>
      </c>
      <c r="AX421" s="34">
        <f>IFERROR(VLOOKUP(B421,'[1]1-BASE'!D$1:DA$65536,55,0),"")</f>
        <v>0</v>
      </c>
      <c r="AY421" s="34">
        <f>IFERROR(VLOOKUP(B421,'[1]1-BASE'!D$1:DA$65536,87,0),"")</f>
        <v>0</v>
      </c>
      <c r="AZ421" s="34">
        <f>IFERROR(VLOOKUP(B421,'[1]1-BASE'!D$1:DA$65536,86,0),"")</f>
        <v>0</v>
      </c>
      <c r="BA421" s="34">
        <f>IFERROR(VLOOKUP(B421,'[1]1-BASE'!D$1:DA$65536,76,0),"")</f>
        <v>0</v>
      </c>
      <c r="BB421" s="34">
        <f>IFERROR(VLOOKUP(B421,'[1]1-BASE'!D$1:DA$65536,77,0),"")</f>
        <v>0</v>
      </c>
      <c r="BC421" s="34">
        <f>IFERROR(VLOOKUP(B421,'[1]1-BASE'!D$1:DA$65536,78,0),"")</f>
        <v>0</v>
      </c>
      <c r="BD421" s="34">
        <f>IFERROR(VLOOKUP(B421,'[1]1-BASE'!D$1:DA$65536,79,0),"")</f>
        <v>0</v>
      </c>
      <c r="BE421" s="34">
        <f>IFERROR(VLOOKUP(B421,'[1]1-BASE'!D$1:DA$65536,80,0),"")</f>
        <v>0</v>
      </c>
      <c r="BF421" s="34">
        <f>IFERROR(VLOOKUP(B421,'[1]1-BASE'!D$1:DA$65536,83,0),"")</f>
        <v>0</v>
      </c>
      <c r="BG421" s="34">
        <f>IFERROR(VLOOKUP(B421,'[1]1-BASE'!D$1:DA$65536,84,0),"")</f>
        <v>0</v>
      </c>
      <c r="BH421" s="34">
        <f>IFERROR(VLOOKUP(B421,'[1]1-BASE'!D$1:DA$65536,81,0),"")</f>
        <v>0</v>
      </c>
      <c r="BI421" s="34">
        <f>IFERROR(VLOOKUP(B421,'[1]1-BASE'!D$1:DA$65536,85,0),"")</f>
        <v>0</v>
      </c>
      <c r="BJ421" s="34">
        <f>IFERROR(VLOOKUP(B421,'[1]1-BASE'!D$1:DA$65536,56,0),"")</f>
        <v>0</v>
      </c>
      <c r="BK421" s="34">
        <f>IFERROR(VLOOKUP(B421,'[1]1-BASE'!D$1:DA$65536,58,0),"")</f>
        <v>0</v>
      </c>
      <c r="BL421" s="34">
        <f>IFERROR(VLOOKUP(B421,'[1]1-BASE'!D$1:DA$65536,59,0),"")</f>
        <v>0</v>
      </c>
      <c r="BM421" s="34">
        <f>IFERROR(VLOOKUP(B421,'[1]1-BASE'!D$1:DA$65536,61,0),"")</f>
        <v>0</v>
      </c>
      <c r="BN421" s="34">
        <f>IFERROR(VLOOKUP(B421,'[1]1-BASE'!D$1:DA$65536,63,0),"")</f>
        <v>0</v>
      </c>
      <c r="BO421" s="34">
        <f>IFERROR(VLOOKUP(B421,'[1]1-BASE'!D$1:DA$65536,65,0),"")</f>
        <v>0</v>
      </c>
      <c r="BP421" s="34">
        <f>IFERROR(VLOOKUP(B421,'[1]1-BASE'!D$1:DA$65536,57,0),"")</f>
        <v>0</v>
      </c>
      <c r="BQ421" s="34">
        <f>IFERROR(VLOOKUP(B421,'[1]1-BASE'!D$1:DA$65536,60,0),"")</f>
        <v>0</v>
      </c>
      <c r="BR421" s="34">
        <f>IFERROR(VLOOKUP(B421,'[1]1-BASE'!D$1:DA$65536,62,0),"")</f>
        <v>0</v>
      </c>
      <c r="BS421" s="34">
        <f>IFERROR(VLOOKUP(B421,'[1]1-BASE'!D$1:DA$65536,64,0),"")</f>
        <v>0</v>
      </c>
      <c r="BT421" s="34">
        <f>IFERROR(VLOOKUP(B421,'[1]1-BASE'!D$1:DA$65536,66,0),"")</f>
        <v>0</v>
      </c>
      <c r="BU421" s="34">
        <f>IFERROR(VLOOKUP(B421,'[1]1-BASE'!D$1:DA$65536,67,0),"")</f>
        <v>0</v>
      </c>
      <c r="BV421" s="34">
        <f>IFERROR(VLOOKUP(B421,'[1]1-BASE'!D$1:DA$65536,68,0),"")</f>
        <v>0</v>
      </c>
      <c r="BW421" s="34">
        <f>IFERROR(VLOOKUP(B421,'[1]1-BASE'!D$1:DA$65536,69,0),"")</f>
        <v>0</v>
      </c>
      <c r="BX421" s="34">
        <f>IFERROR(VLOOKUP(B421,'[1]1-BASE'!D$1:DA$65536,70,0),"")</f>
        <v>0</v>
      </c>
      <c r="BY421" s="34">
        <f>IFERROR(VLOOKUP(B421,'[1]1-BASE'!D$1:DA$65536,71,0),"")</f>
        <v>0</v>
      </c>
      <c r="BZ421" s="34">
        <f>IFERROR(VLOOKUP(B421,'[1]1-BASE'!D$1:DA$65536,72,0),"")</f>
        <v>0</v>
      </c>
      <c r="CA421" s="34">
        <f>IFERROR(VLOOKUP(B421,'[1]1-BASE'!D$1:DA$65536,73,0),"")</f>
        <v>0</v>
      </c>
      <c r="CB421" s="34">
        <f>IFERROR(VLOOKUP(B421,'[1]1-BASE'!D$1:DA$65536,74,0),"")</f>
        <v>0</v>
      </c>
      <c r="CC421" s="34">
        <f>IFERROR(VLOOKUP(B421,'[1]1-BASE'!D$1:DA$65536,75,0),"")</f>
        <v>0</v>
      </c>
      <c r="CD421" s="34">
        <f>IFERROR(VLOOKUP(B421,'[1]1-BASE'!D$1:DA$65536,82,0),"")</f>
        <v>26</v>
      </c>
    </row>
    <row r="422" spans="1:82" s="35" customFormat="1" ht="75" customHeight="1">
      <c r="A422" s="27"/>
      <c r="B422" s="28" t="s">
        <v>525</v>
      </c>
      <c r="C422" s="29" t="str">
        <f>IFERROR(VLOOKUP(B422,'[1]1-BASE'!D$1:CB$65536,2,0),"")</f>
        <v>304TUU0</v>
      </c>
      <c r="D422" s="29" t="str">
        <f>IFERROR(VLOOKUP(B422,'[1]1-BASE'!D$1:CB$65536,3,0),"")</f>
        <v>GUSEPE</v>
      </c>
      <c r="E422" s="29" t="str">
        <f>IFERROR(VLOOKUP(B422,'[1]1-BASE'!D$1:CB$65536,4,0),"")</f>
        <v>900</v>
      </c>
      <c r="F422" s="29" t="str">
        <f>IFERROR(VLOOKUP(B422,'[1]1-BASE'!D$1:CB$65536,5,0),"")</f>
        <v>BLUE AZZURRO/BLACK</v>
      </c>
      <c r="G422" s="27" t="str">
        <f>IFERROR(VLOOKUP(B422,'[1]1-BASE'!D$1:CB$65536,15,0),"")</f>
        <v>HIVER 2019</v>
      </c>
      <c r="H422" s="27" t="str">
        <f>IFERROR(VLOOKUP(B422,'[1]1-BASE'!D$1:CB$65536,17,0),"")</f>
        <v>MAN</v>
      </c>
      <c r="I422" s="30">
        <f>IFERROR(VLOOKUP(B422,'[1]1-BASE'!D$1:CB$65536,7,0),"")</f>
        <v>22</v>
      </c>
      <c r="J422" s="31">
        <f t="shared" si="12"/>
        <v>11</v>
      </c>
      <c r="K422" s="30">
        <f>IFERROR(VLOOKUP(B422,'[1]1-BASE'!D$1:CB$65536,8,0),"")</f>
        <v>0</v>
      </c>
      <c r="L422" s="31">
        <f t="shared" si="13"/>
        <v>0</v>
      </c>
      <c r="M422" s="29" t="str">
        <f>IFERROR(VLOOKUP(B422,'[1]1-BASE'!D$1:CB$65536,18,0),"")</f>
        <v>2XL-1|L-2|M-2|S-1|XL-2</v>
      </c>
      <c r="N422" s="32" t="str">
        <f>IFERROR(VLOOKUP(B422,'[1]1-BASE'!D$1:CB$65536,19,0),"")</f>
        <v>C8M</v>
      </c>
      <c r="O422" s="32">
        <f>IFERROR(VLOOKUP(B422,'[1]1-BASE'!D$1:CB$65536,20,0),"")</f>
        <v>504</v>
      </c>
      <c r="P422" s="33">
        <f>IFERROR(VLOOKUP(B422,'[1]1-BASE'!D$1:CB$65536,21,0),"")</f>
        <v>63</v>
      </c>
      <c r="Q422" s="34">
        <f>IFERROR(VLOOKUP(B422,'[1]1-BASE'!D$1:DA$65536,22,0),"")</f>
        <v>0</v>
      </c>
      <c r="R422" s="34">
        <f>IFERROR(VLOOKUP(B422,'[1]1-BASE'!D$1:DA$65536,23,0),"")</f>
        <v>0</v>
      </c>
      <c r="S422" s="34">
        <f>IFERROR(VLOOKUP(B422,'[1]1-BASE'!D$1:DA$65536,24,0),"")</f>
        <v>0</v>
      </c>
      <c r="T422" s="34">
        <f>IFERROR(VLOOKUP(B422,'[1]1-BASE'!D$1:DA$65536,25,0),"")</f>
        <v>0</v>
      </c>
      <c r="U422" s="34">
        <f>IFERROR(VLOOKUP(B422,'[1]1-BASE'!D$1:DA$65536,26,0),"")</f>
        <v>0</v>
      </c>
      <c r="V422" s="34">
        <f>IFERROR(VLOOKUP(B422,'[1]1-BASE'!D$1:DA$65536,27,0),"")</f>
        <v>0</v>
      </c>
      <c r="W422" s="34">
        <f>IFERROR(VLOOKUP(B422,'[1]1-BASE'!D$1:DA$65536,28,0),"")</f>
        <v>0</v>
      </c>
      <c r="X422" s="34">
        <f>IFERROR(VLOOKUP(B422,'[1]1-BASE'!D$1:DA$65536,29,0),"")</f>
        <v>0</v>
      </c>
      <c r="Y422" s="34">
        <f>IFERROR(VLOOKUP(B422,'[1]1-BASE'!D$1:DA$65536,30,0),"")</f>
        <v>0</v>
      </c>
      <c r="Z422" s="34">
        <f>IFERROR(VLOOKUP(B422,'[1]1-BASE'!D$1:DA$65536,31,0),"")</f>
        <v>0</v>
      </c>
      <c r="AA422" s="34">
        <f>IFERROR(VLOOKUP(B422,'[1]1-BASE'!D$1:DA$65536,32,0),"")</f>
        <v>0</v>
      </c>
      <c r="AB422" s="34">
        <f>IFERROR(VLOOKUP(B422,'[1]1-BASE'!D$1:DA$65536,33,0),"")</f>
        <v>0</v>
      </c>
      <c r="AC422" s="34">
        <f>IFERROR(VLOOKUP(B422,'[1]1-BASE'!D$1:DA$65536,34,0),"")</f>
        <v>0</v>
      </c>
      <c r="AD422" s="34">
        <f>IFERROR(VLOOKUP(B422,'[1]1-BASE'!D$1:DA$65536,35,0),"")</f>
        <v>0</v>
      </c>
      <c r="AE422" s="34">
        <f>IFERROR(VLOOKUP(B422,'[1]1-BASE'!D$1:DA$65536,36,0),"")</f>
        <v>0</v>
      </c>
      <c r="AF422" s="34">
        <f>IFERROR(VLOOKUP(B422,'[1]1-BASE'!D$1:DA$65536,37,0),"")</f>
        <v>0</v>
      </c>
      <c r="AG422" s="34">
        <f>IFERROR(VLOOKUP(B422,'[1]1-BASE'!D$1:DA$65536,38,0),"")</f>
        <v>0</v>
      </c>
      <c r="AH422" s="34">
        <f>IFERROR(VLOOKUP(B422,'[1]1-BASE'!D$1:DA$65536,39,0),"")</f>
        <v>0</v>
      </c>
      <c r="AI422" s="34">
        <f>IFERROR(VLOOKUP(B422,'[1]1-BASE'!D$1:DA$65536,40,0),"")</f>
        <v>0</v>
      </c>
      <c r="AJ422" s="34">
        <f>IFERROR(VLOOKUP(B422,'[1]1-BASE'!D$1:DA$65536,41,0),"")</f>
        <v>0</v>
      </c>
      <c r="AK422" s="34">
        <f>IFERROR(VLOOKUP(B422,'[1]1-BASE'!D$1:DA$65536,42,0),"")</f>
        <v>0</v>
      </c>
      <c r="AL422" s="34">
        <f>IFERROR(VLOOKUP(B422,'[1]1-BASE'!D$1:DA$65536,43,0),"")</f>
        <v>0</v>
      </c>
      <c r="AM422" s="34">
        <f>IFERROR(VLOOKUP(B422,'[1]1-BASE'!D$1:DA$65536,44,0),"")</f>
        <v>0</v>
      </c>
      <c r="AN422" s="34">
        <f>IFERROR(VLOOKUP(B422,'[1]1-BASE'!D$1:DA$65536,45,0),"")</f>
        <v>0</v>
      </c>
      <c r="AO422" s="34">
        <f>IFERROR(VLOOKUP(B422,'[1]1-BASE'!D$1:DA$65536,46,0),"")</f>
        <v>0</v>
      </c>
      <c r="AP422" s="34">
        <f>IFERROR(VLOOKUP(B422,'[1]1-BASE'!D$1:DA$65536,47,0),"")</f>
        <v>0</v>
      </c>
      <c r="AQ422" s="34">
        <f>IFERROR(VLOOKUP(B422,'[1]1-BASE'!D$1:DA$65536,48,0),"")</f>
        <v>0</v>
      </c>
      <c r="AR422" s="34">
        <f>IFERROR(VLOOKUP(B422,'[1]1-BASE'!D$1:DA$65536,49,0),"")</f>
        <v>0</v>
      </c>
      <c r="AS422" s="34">
        <f>IFERROR(VLOOKUP(B422,'[1]1-BASE'!D$1:DA$65536,50,0),"")</f>
        <v>0</v>
      </c>
      <c r="AT422" s="34">
        <f>IFERROR(VLOOKUP(B422,'[1]1-BASE'!D$1:DA$65536,51,0),"")</f>
        <v>0</v>
      </c>
      <c r="AU422" s="34">
        <f>IFERROR(VLOOKUP(B422,'[1]1-BASE'!D$1:DA$65536,52,0),"")</f>
        <v>0</v>
      </c>
      <c r="AV422" s="34">
        <f>IFERROR(VLOOKUP(B422,'[1]1-BASE'!D$1:DA$65536,53,0),"")</f>
        <v>0</v>
      </c>
      <c r="AW422" s="34">
        <f>IFERROR(VLOOKUP(B422,'[1]1-BASE'!D$1:DA$65536,54,0),"")</f>
        <v>0</v>
      </c>
      <c r="AX422" s="34">
        <f>IFERROR(VLOOKUP(B422,'[1]1-BASE'!D$1:DA$65536,55,0),"")</f>
        <v>0</v>
      </c>
      <c r="AY422" s="34">
        <f>IFERROR(VLOOKUP(B422,'[1]1-BASE'!D$1:DA$65536,87,0),"")</f>
        <v>0</v>
      </c>
      <c r="AZ422" s="34">
        <f>IFERROR(VLOOKUP(B422,'[1]1-BASE'!D$1:DA$65536,86,0),"")</f>
        <v>0</v>
      </c>
      <c r="BA422" s="34">
        <f>IFERROR(VLOOKUP(B422,'[1]1-BASE'!D$1:DA$65536,76,0),"")</f>
        <v>0</v>
      </c>
      <c r="BB422" s="34">
        <f>IFERROR(VLOOKUP(B422,'[1]1-BASE'!D$1:DA$65536,77,0),"")</f>
        <v>0</v>
      </c>
      <c r="BC422" s="34">
        <f>IFERROR(VLOOKUP(B422,'[1]1-BASE'!D$1:DA$65536,78,0),"")</f>
        <v>0</v>
      </c>
      <c r="BD422" s="34">
        <f>IFERROR(VLOOKUP(B422,'[1]1-BASE'!D$1:DA$65536,79,0),"")</f>
        <v>0</v>
      </c>
      <c r="BE422" s="34">
        <f>IFERROR(VLOOKUP(B422,'[1]1-BASE'!D$1:DA$65536,80,0),"")</f>
        <v>0</v>
      </c>
      <c r="BF422" s="34">
        <f>IFERROR(VLOOKUP(B422,'[1]1-BASE'!D$1:DA$65536,83,0),"")</f>
        <v>0</v>
      </c>
      <c r="BG422" s="34">
        <f>IFERROR(VLOOKUP(B422,'[1]1-BASE'!D$1:DA$65536,84,0),"")</f>
        <v>0</v>
      </c>
      <c r="BH422" s="34">
        <f>IFERROR(VLOOKUP(B422,'[1]1-BASE'!D$1:DA$65536,81,0),"")</f>
        <v>0</v>
      </c>
      <c r="BI422" s="34">
        <f>IFERROR(VLOOKUP(B422,'[1]1-BASE'!D$1:DA$65536,85,0),"")</f>
        <v>0</v>
      </c>
      <c r="BJ422" s="34">
        <f>IFERROR(VLOOKUP(B422,'[1]1-BASE'!D$1:DA$65536,56,0),"")</f>
        <v>0</v>
      </c>
      <c r="BK422" s="34">
        <f>IFERROR(VLOOKUP(B422,'[1]1-BASE'!D$1:DA$65536,58,0),"")</f>
        <v>0</v>
      </c>
      <c r="BL422" s="34">
        <f>IFERROR(VLOOKUP(B422,'[1]1-BASE'!D$1:DA$65536,59,0),"")</f>
        <v>0</v>
      </c>
      <c r="BM422" s="34">
        <f>IFERROR(VLOOKUP(B422,'[1]1-BASE'!D$1:DA$65536,61,0),"")</f>
        <v>0</v>
      </c>
      <c r="BN422" s="34">
        <f>IFERROR(VLOOKUP(B422,'[1]1-BASE'!D$1:DA$65536,63,0),"")</f>
        <v>0</v>
      </c>
      <c r="BO422" s="34">
        <f>IFERROR(VLOOKUP(B422,'[1]1-BASE'!D$1:DA$65536,65,0),"")</f>
        <v>0</v>
      </c>
      <c r="BP422" s="34">
        <f>IFERROR(VLOOKUP(B422,'[1]1-BASE'!D$1:DA$65536,57,0),"")</f>
        <v>0</v>
      </c>
      <c r="BQ422" s="34">
        <f>IFERROR(VLOOKUP(B422,'[1]1-BASE'!D$1:DA$65536,60,0),"")</f>
        <v>0</v>
      </c>
      <c r="BR422" s="34">
        <f>IFERROR(VLOOKUP(B422,'[1]1-BASE'!D$1:DA$65536,62,0),"")</f>
        <v>0</v>
      </c>
      <c r="BS422" s="34">
        <f>IFERROR(VLOOKUP(B422,'[1]1-BASE'!D$1:DA$65536,64,0),"")</f>
        <v>0</v>
      </c>
      <c r="BT422" s="34">
        <f>IFERROR(VLOOKUP(B422,'[1]1-BASE'!D$1:DA$65536,66,0),"")</f>
        <v>0</v>
      </c>
      <c r="BU422" s="34">
        <f>IFERROR(VLOOKUP(B422,'[1]1-BASE'!D$1:DA$65536,67,0),"")</f>
        <v>0</v>
      </c>
      <c r="BV422" s="34">
        <f>IFERROR(VLOOKUP(B422,'[1]1-BASE'!D$1:DA$65536,68,0),"")</f>
        <v>0</v>
      </c>
      <c r="BW422" s="34">
        <f>IFERROR(VLOOKUP(B422,'[1]1-BASE'!D$1:DA$65536,69,0),"")</f>
        <v>0</v>
      </c>
      <c r="BX422" s="34">
        <f>IFERROR(VLOOKUP(B422,'[1]1-BASE'!D$1:DA$65536,70,0),"")</f>
        <v>0</v>
      </c>
      <c r="BY422" s="34">
        <f>IFERROR(VLOOKUP(B422,'[1]1-BASE'!D$1:DA$65536,71,0),"")</f>
        <v>0</v>
      </c>
      <c r="BZ422" s="34">
        <f>IFERROR(VLOOKUP(B422,'[1]1-BASE'!D$1:DA$65536,72,0),"")</f>
        <v>0</v>
      </c>
      <c r="CA422" s="34">
        <f>IFERROR(VLOOKUP(B422,'[1]1-BASE'!D$1:DA$65536,73,0),"")</f>
        <v>0</v>
      </c>
      <c r="CB422" s="34">
        <f>IFERROR(VLOOKUP(B422,'[1]1-BASE'!D$1:DA$65536,74,0),"")</f>
        <v>0</v>
      </c>
      <c r="CC422" s="34">
        <f>IFERROR(VLOOKUP(B422,'[1]1-BASE'!D$1:DA$65536,75,0),"")</f>
        <v>0</v>
      </c>
      <c r="CD422" s="34">
        <f>IFERROR(VLOOKUP(B422,'[1]1-BASE'!D$1:DA$65536,82,0),"")</f>
        <v>63</v>
      </c>
    </row>
    <row r="423" spans="1:82" s="35" customFormat="1" ht="75" customHeight="1">
      <c r="A423" s="27"/>
      <c r="B423" s="28" t="s">
        <v>526</v>
      </c>
      <c r="C423" s="29" t="str">
        <f>IFERROR(VLOOKUP(B423,'[1]1-BASE'!D$1:CB$65536,2,0),"")</f>
        <v>304TUU0</v>
      </c>
      <c r="D423" s="29" t="str">
        <f>IFERROR(VLOOKUP(B423,'[1]1-BASE'!D$1:CB$65536,3,0),"")</f>
        <v>GUSEPE</v>
      </c>
      <c r="E423" s="29" t="str">
        <f>IFERROR(VLOOKUP(B423,'[1]1-BASE'!D$1:CB$65536,4,0),"")</f>
        <v>900</v>
      </c>
      <c r="F423" s="29" t="str">
        <f>IFERROR(VLOOKUP(B423,'[1]1-BASE'!D$1:CB$65536,5,0),"")</f>
        <v>BLUE AZZURRO/BLACK</v>
      </c>
      <c r="G423" s="27" t="str">
        <f>IFERROR(VLOOKUP(B423,'[1]1-BASE'!D$1:CB$65536,15,0),"")</f>
        <v>HIVER 2019</v>
      </c>
      <c r="H423" s="27" t="str">
        <f>IFERROR(VLOOKUP(B423,'[1]1-BASE'!D$1:CB$65536,17,0),"")</f>
        <v>MAN</v>
      </c>
      <c r="I423" s="30">
        <f>IFERROR(VLOOKUP(B423,'[1]1-BASE'!D$1:CB$65536,7,0),"")</f>
        <v>22</v>
      </c>
      <c r="J423" s="31">
        <f t="shared" ref="J423:J466" si="14">IFERROR(I423/2,"")</f>
        <v>11</v>
      </c>
      <c r="K423" s="30">
        <f>IFERROR(VLOOKUP(B423,'[1]1-BASE'!D$1:CB$65536,8,0),"")</f>
        <v>0</v>
      </c>
      <c r="L423" s="31">
        <f t="shared" ref="L423:L466" si="15">IFERROR(K423/2,"")</f>
        <v>0</v>
      </c>
      <c r="M423" s="29" t="str">
        <f>IFERROR(VLOOKUP(B423,'[1]1-BASE'!D$1:CB$65536,18,0),"")</f>
        <v>2XL-2|3XL-1|L-4|M-3|S-1|XL-3</v>
      </c>
      <c r="N423" s="32" t="str">
        <f>IFERROR(VLOOKUP(B423,'[1]1-BASE'!D$1:CB$65536,19,0),"")</f>
        <v>C14M</v>
      </c>
      <c r="O423" s="32">
        <f>IFERROR(VLOOKUP(B423,'[1]1-BASE'!D$1:CB$65536,20,0),"")</f>
        <v>70</v>
      </c>
      <c r="P423" s="33">
        <f>IFERROR(VLOOKUP(B423,'[1]1-BASE'!D$1:CB$65536,21,0),"")</f>
        <v>5</v>
      </c>
      <c r="Q423" s="34">
        <f>IFERROR(VLOOKUP(B423,'[1]1-BASE'!D$1:DA$65536,22,0),"")</f>
        <v>0</v>
      </c>
      <c r="R423" s="34">
        <f>IFERROR(VLOOKUP(B423,'[1]1-BASE'!D$1:DA$65536,23,0),"")</f>
        <v>0</v>
      </c>
      <c r="S423" s="34">
        <f>IFERROR(VLOOKUP(B423,'[1]1-BASE'!D$1:DA$65536,24,0),"")</f>
        <v>0</v>
      </c>
      <c r="T423" s="34">
        <f>IFERROR(VLOOKUP(B423,'[1]1-BASE'!D$1:DA$65536,25,0),"")</f>
        <v>0</v>
      </c>
      <c r="U423" s="34">
        <f>IFERROR(VLOOKUP(B423,'[1]1-BASE'!D$1:DA$65536,26,0),"")</f>
        <v>0</v>
      </c>
      <c r="V423" s="34">
        <f>IFERROR(VLOOKUP(B423,'[1]1-BASE'!D$1:DA$65536,27,0),"")</f>
        <v>0</v>
      </c>
      <c r="W423" s="34">
        <f>IFERROR(VLOOKUP(B423,'[1]1-BASE'!D$1:DA$65536,28,0),"")</f>
        <v>0</v>
      </c>
      <c r="X423" s="34">
        <f>IFERROR(VLOOKUP(B423,'[1]1-BASE'!D$1:DA$65536,29,0),"")</f>
        <v>0</v>
      </c>
      <c r="Y423" s="34">
        <f>IFERROR(VLOOKUP(B423,'[1]1-BASE'!D$1:DA$65536,30,0),"")</f>
        <v>0</v>
      </c>
      <c r="Z423" s="34">
        <f>IFERROR(VLOOKUP(B423,'[1]1-BASE'!D$1:DA$65536,31,0),"")</f>
        <v>0</v>
      </c>
      <c r="AA423" s="34">
        <f>IFERROR(VLOOKUP(B423,'[1]1-BASE'!D$1:DA$65536,32,0),"")</f>
        <v>0</v>
      </c>
      <c r="AB423" s="34">
        <f>IFERROR(VLOOKUP(B423,'[1]1-BASE'!D$1:DA$65536,33,0),"")</f>
        <v>0</v>
      </c>
      <c r="AC423" s="34">
        <f>IFERROR(VLOOKUP(B423,'[1]1-BASE'!D$1:DA$65536,34,0),"")</f>
        <v>0</v>
      </c>
      <c r="AD423" s="34">
        <f>IFERROR(VLOOKUP(B423,'[1]1-BASE'!D$1:DA$65536,35,0),"")</f>
        <v>0</v>
      </c>
      <c r="AE423" s="34">
        <f>IFERROR(VLOOKUP(B423,'[1]1-BASE'!D$1:DA$65536,36,0),"")</f>
        <v>0</v>
      </c>
      <c r="AF423" s="34">
        <f>IFERROR(VLOOKUP(B423,'[1]1-BASE'!D$1:DA$65536,37,0),"")</f>
        <v>0</v>
      </c>
      <c r="AG423" s="34">
        <f>IFERROR(VLOOKUP(B423,'[1]1-BASE'!D$1:DA$65536,38,0),"")</f>
        <v>0</v>
      </c>
      <c r="AH423" s="34">
        <f>IFERROR(VLOOKUP(B423,'[1]1-BASE'!D$1:DA$65536,39,0),"")</f>
        <v>0</v>
      </c>
      <c r="AI423" s="34">
        <f>IFERROR(VLOOKUP(B423,'[1]1-BASE'!D$1:DA$65536,40,0),"")</f>
        <v>0</v>
      </c>
      <c r="AJ423" s="34">
        <f>IFERROR(VLOOKUP(B423,'[1]1-BASE'!D$1:DA$65536,41,0),"")</f>
        <v>0</v>
      </c>
      <c r="AK423" s="34">
        <f>IFERROR(VLOOKUP(B423,'[1]1-BASE'!D$1:DA$65536,42,0),"")</f>
        <v>0</v>
      </c>
      <c r="AL423" s="34">
        <f>IFERROR(VLOOKUP(B423,'[1]1-BASE'!D$1:DA$65536,43,0),"")</f>
        <v>0</v>
      </c>
      <c r="AM423" s="34">
        <f>IFERROR(VLOOKUP(B423,'[1]1-BASE'!D$1:DA$65536,44,0),"")</f>
        <v>0</v>
      </c>
      <c r="AN423" s="34">
        <f>IFERROR(VLOOKUP(B423,'[1]1-BASE'!D$1:DA$65536,45,0),"")</f>
        <v>0</v>
      </c>
      <c r="AO423" s="34">
        <f>IFERROR(VLOOKUP(B423,'[1]1-BASE'!D$1:DA$65536,46,0),"")</f>
        <v>0</v>
      </c>
      <c r="AP423" s="34">
        <f>IFERROR(VLOOKUP(B423,'[1]1-BASE'!D$1:DA$65536,47,0),"")</f>
        <v>0</v>
      </c>
      <c r="AQ423" s="34">
        <f>IFERROR(VLOOKUP(B423,'[1]1-BASE'!D$1:DA$65536,48,0),"")</f>
        <v>0</v>
      </c>
      <c r="AR423" s="34">
        <f>IFERROR(VLOOKUP(B423,'[1]1-BASE'!D$1:DA$65536,49,0),"")</f>
        <v>0</v>
      </c>
      <c r="AS423" s="34">
        <f>IFERROR(VLOOKUP(B423,'[1]1-BASE'!D$1:DA$65536,50,0),"")</f>
        <v>0</v>
      </c>
      <c r="AT423" s="34">
        <f>IFERROR(VLOOKUP(B423,'[1]1-BASE'!D$1:DA$65536,51,0),"")</f>
        <v>0</v>
      </c>
      <c r="AU423" s="34">
        <f>IFERROR(VLOOKUP(B423,'[1]1-BASE'!D$1:DA$65536,52,0),"")</f>
        <v>0</v>
      </c>
      <c r="AV423" s="34">
        <f>IFERROR(VLOOKUP(B423,'[1]1-BASE'!D$1:DA$65536,53,0),"")</f>
        <v>0</v>
      </c>
      <c r="AW423" s="34">
        <f>IFERROR(VLOOKUP(B423,'[1]1-BASE'!D$1:DA$65536,54,0),"")</f>
        <v>0</v>
      </c>
      <c r="AX423" s="34">
        <f>IFERROR(VLOOKUP(B423,'[1]1-BASE'!D$1:DA$65536,55,0),"")</f>
        <v>0</v>
      </c>
      <c r="AY423" s="34">
        <f>IFERROR(VLOOKUP(B423,'[1]1-BASE'!D$1:DA$65536,87,0),"")</f>
        <v>0</v>
      </c>
      <c r="AZ423" s="34">
        <f>IFERROR(VLOOKUP(B423,'[1]1-BASE'!D$1:DA$65536,86,0),"")</f>
        <v>0</v>
      </c>
      <c r="BA423" s="34">
        <f>IFERROR(VLOOKUP(B423,'[1]1-BASE'!D$1:DA$65536,76,0),"")</f>
        <v>0</v>
      </c>
      <c r="BB423" s="34">
        <f>IFERROR(VLOOKUP(B423,'[1]1-BASE'!D$1:DA$65536,77,0),"")</f>
        <v>0</v>
      </c>
      <c r="BC423" s="34">
        <f>IFERROR(VLOOKUP(B423,'[1]1-BASE'!D$1:DA$65536,78,0),"")</f>
        <v>0</v>
      </c>
      <c r="BD423" s="34">
        <f>IFERROR(VLOOKUP(B423,'[1]1-BASE'!D$1:DA$65536,79,0),"")</f>
        <v>0</v>
      </c>
      <c r="BE423" s="34">
        <f>IFERROR(VLOOKUP(B423,'[1]1-BASE'!D$1:DA$65536,80,0),"")</f>
        <v>0</v>
      </c>
      <c r="BF423" s="34">
        <f>IFERROR(VLOOKUP(B423,'[1]1-BASE'!D$1:DA$65536,83,0),"")</f>
        <v>0</v>
      </c>
      <c r="BG423" s="34">
        <f>IFERROR(VLOOKUP(B423,'[1]1-BASE'!D$1:DA$65536,84,0),"")</f>
        <v>0</v>
      </c>
      <c r="BH423" s="34">
        <f>IFERROR(VLOOKUP(B423,'[1]1-BASE'!D$1:DA$65536,81,0),"")</f>
        <v>0</v>
      </c>
      <c r="BI423" s="34">
        <f>IFERROR(VLOOKUP(B423,'[1]1-BASE'!D$1:DA$65536,85,0),"")</f>
        <v>0</v>
      </c>
      <c r="BJ423" s="34">
        <f>IFERROR(VLOOKUP(B423,'[1]1-BASE'!D$1:DA$65536,56,0),"")</f>
        <v>0</v>
      </c>
      <c r="BK423" s="34">
        <f>IFERROR(VLOOKUP(B423,'[1]1-BASE'!D$1:DA$65536,58,0),"")</f>
        <v>0</v>
      </c>
      <c r="BL423" s="34">
        <f>IFERROR(VLOOKUP(B423,'[1]1-BASE'!D$1:DA$65536,59,0),"")</f>
        <v>0</v>
      </c>
      <c r="BM423" s="34">
        <f>IFERROR(VLOOKUP(B423,'[1]1-BASE'!D$1:DA$65536,61,0),"")</f>
        <v>0</v>
      </c>
      <c r="BN423" s="34">
        <f>IFERROR(VLOOKUP(B423,'[1]1-BASE'!D$1:DA$65536,63,0),"")</f>
        <v>0</v>
      </c>
      <c r="BO423" s="34">
        <f>IFERROR(VLOOKUP(B423,'[1]1-BASE'!D$1:DA$65536,65,0),"")</f>
        <v>0</v>
      </c>
      <c r="BP423" s="34">
        <f>IFERROR(VLOOKUP(B423,'[1]1-BASE'!D$1:DA$65536,57,0),"")</f>
        <v>0</v>
      </c>
      <c r="BQ423" s="34">
        <f>IFERROR(VLOOKUP(B423,'[1]1-BASE'!D$1:DA$65536,60,0),"")</f>
        <v>0</v>
      </c>
      <c r="BR423" s="34">
        <f>IFERROR(VLOOKUP(B423,'[1]1-BASE'!D$1:DA$65536,62,0),"")</f>
        <v>0</v>
      </c>
      <c r="BS423" s="34">
        <f>IFERROR(VLOOKUP(B423,'[1]1-BASE'!D$1:DA$65536,64,0),"")</f>
        <v>0</v>
      </c>
      <c r="BT423" s="34">
        <f>IFERROR(VLOOKUP(B423,'[1]1-BASE'!D$1:DA$65536,66,0),"")</f>
        <v>0</v>
      </c>
      <c r="BU423" s="34">
        <f>IFERROR(VLOOKUP(B423,'[1]1-BASE'!D$1:DA$65536,67,0),"")</f>
        <v>0</v>
      </c>
      <c r="BV423" s="34">
        <f>IFERROR(VLOOKUP(B423,'[1]1-BASE'!D$1:DA$65536,68,0),"")</f>
        <v>0</v>
      </c>
      <c r="BW423" s="34">
        <f>IFERROR(VLOOKUP(B423,'[1]1-BASE'!D$1:DA$65536,69,0),"")</f>
        <v>0</v>
      </c>
      <c r="BX423" s="34">
        <f>IFERROR(VLOOKUP(B423,'[1]1-BASE'!D$1:DA$65536,70,0),"")</f>
        <v>0</v>
      </c>
      <c r="BY423" s="34">
        <f>IFERROR(VLOOKUP(B423,'[1]1-BASE'!D$1:DA$65536,71,0),"")</f>
        <v>0</v>
      </c>
      <c r="BZ423" s="34">
        <f>IFERROR(VLOOKUP(B423,'[1]1-BASE'!D$1:DA$65536,72,0),"")</f>
        <v>0</v>
      </c>
      <c r="CA423" s="34">
        <f>IFERROR(VLOOKUP(B423,'[1]1-BASE'!D$1:DA$65536,73,0),"")</f>
        <v>0</v>
      </c>
      <c r="CB423" s="34">
        <f>IFERROR(VLOOKUP(B423,'[1]1-BASE'!D$1:DA$65536,74,0),"")</f>
        <v>0</v>
      </c>
      <c r="CC423" s="34">
        <f>IFERROR(VLOOKUP(B423,'[1]1-BASE'!D$1:DA$65536,75,0),"")</f>
        <v>0</v>
      </c>
      <c r="CD423" s="34">
        <f>IFERROR(VLOOKUP(B423,'[1]1-BASE'!D$1:DA$65536,82,0),"")</f>
        <v>5</v>
      </c>
    </row>
    <row r="424" spans="1:82" s="35" customFormat="1" ht="75" customHeight="1">
      <c r="A424" s="27"/>
      <c r="B424" s="28" t="s">
        <v>527</v>
      </c>
      <c r="C424" s="29" t="str">
        <f>IFERROR(VLOOKUP(B424,'[1]1-BASE'!D$1:CB$65536,2,0),"")</f>
        <v>304TUU0</v>
      </c>
      <c r="D424" s="29" t="str">
        <f>IFERROR(VLOOKUP(B424,'[1]1-BASE'!D$1:CB$65536,3,0),"")</f>
        <v>GUSEPE</v>
      </c>
      <c r="E424" s="29" t="str">
        <f>IFERROR(VLOOKUP(B424,'[1]1-BASE'!D$1:CB$65536,4,0),"")</f>
        <v>902</v>
      </c>
      <c r="F424" s="29" t="str">
        <f>IFERROR(VLOOKUP(B424,'[1]1-BASE'!D$1:CB$65536,5,0),"")</f>
        <v>WHITE/BLACK</v>
      </c>
      <c r="G424" s="27" t="str">
        <f>IFERROR(VLOOKUP(B424,'[1]1-BASE'!D$1:CB$65536,15,0),"")</f>
        <v>HIVER 2019</v>
      </c>
      <c r="H424" s="27" t="str">
        <f>IFERROR(VLOOKUP(B424,'[1]1-BASE'!D$1:CB$65536,17,0),"")</f>
        <v>MAN</v>
      </c>
      <c r="I424" s="30">
        <f>IFERROR(VLOOKUP(B424,'[1]1-BASE'!D$1:CB$65536,7,0),"")</f>
        <v>22</v>
      </c>
      <c r="J424" s="31">
        <f t="shared" si="14"/>
        <v>11</v>
      </c>
      <c r="K424" s="30">
        <f>IFERROR(VLOOKUP(B424,'[1]1-BASE'!D$1:CB$65536,8,0),"")</f>
        <v>0</v>
      </c>
      <c r="L424" s="31">
        <f t="shared" si="15"/>
        <v>0</v>
      </c>
      <c r="M424" s="29" t="str">
        <f>IFERROR(VLOOKUP(B424,'[1]1-BASE'!D$1:CB$65536,18,0),"")</f>
        <v>(vide)</v>
      </c>
      <c r="N424" s="32" t="str">
        <f>IFERROR(VLOOKUP(B424,'[1]1-BASE'!D$1:CB$65536,19,0),"")</f>
        <v>PCS</v>
      </c>
      <c r="O424" s="32">
        <f>IFERROR(VLOOKUP(B424,'[1]1-BASE'!D$1:CB$65536,20,0),"")</f>
        <v>3</v>
      </c>
      <c r="P424" s="33">
        <f>IFERROR(VLOOKUP(B424,'[1]1-BASE'!D$1:CB$65536,21,0),"")</f>
        <v>3</v>
      </c>
      <c r="Q424" s="34">
        <f>IFERROR(VLOOKUP(B424,'[1]1-BASE'!D$1:DA$65536,22,0),"")</f>
        <v>0</v>
      </c>
      <c r="R424" s="34">
        <f>IFERROR(VLOOKUP(B424,'[1]1-BASE'!D$1:DA$65536,23,0),"")</f>
        <v>0</v>
      </c>
      <c r="S424" s="34">
        <f>IFERROR(VLOOKUP(B424,'[1]1-BASE'!D$1:DA$65536,24,0),"")</f>
        <v>0</v>
      </c>
      <c r="T424" s="34">
        <f>IFERROR(VLOOKUP(B424,'[1]1-BASE'!D$1:DA$65536,25,0),"")</f>
        <v>0</v>
      </c>
      <c r="U424" s="34">
        <f>IFERROR(VLOOKUP(B424,'[1]1-BASE'!D$1:DA$65536,26,0),"")</f>
        <v>0</v>
      </c>
      <c r="V424" s="34">
        <f>IFERROR(VLOOKUP(B424,'[1]1-BASE'!D$1:DA$65536,27,0),"")</f>
        <v>0</v>
      </c>
      <c r="W424" s="34">
        <f>IFERROR(VLOOKUP(B424,'[1]1-BASE'!D$1:DA$65536,28,0),"")</f>
        <v>0</v>
      </c>
      <c r="X424" s="34">
        <f>IFERROR(VLOOKUP(B424,'[1]1-BASE'!D$1:DA$65536,29,0),"")</f>
        <v>0</v>
      </c>
      <c r="Y424" s="34">
        <f>IFERROR(VLOOKUP(B424,'[1]1-BASE'!D$1:DA$65536,30,0),"")</f>
        <v>0</v>
      </c>
      <c r="Z424" s="34">
        <f>IFERROR(VLOOKUP(B424,'[1]1-BASE'!D$1:DA$65536,31,0),"")</f>
        <v>0</v>
      </c>
      <c r="AA424" s="34">
        <f>IFERROR(VLOOKUP(B424,'[1]1-BASE'!D$1:DA$65536,32,0),"")</f>
        <v>0</v>
      </c>
      <c r="AB424" s="34">
        <f>IFERROR(VLOOKUP(B424,'[1]1-BASE'!D$1:DA$65536,33,0),"")</f>
        <v>0</v>
      </c>
      <c r="AC424" s="34">
        <f>IFERROR(VLOOKUP(B424,'[1]1-BASE'!D$1:DA$65536,34,0),"")</f>
        <v>0</v>
      </c>
      <c r="AD424" s="34">
        <f>IFERROR(VLOOKUP(B424,'[1]1-BASE'!D$1:DA$65536,35,0),"")</f>
        <v>0</v>
      </c>
      <c r="AE424" s="34">
        <f>IFERROR(VLOOKUP(B424,'[1]1-BASE'!D$1:DA$65536,36,0),"")</f>
        <v>0</v>
      </c>
      <c r="AF424" s="34">
        <f>IFERROR(VLOOKUP(B424,'[1]1-BASE'!D$1:DA$65536,37,0),"")</f>
        <v>0</v>
      </c>
      <c r="AG424" s="34">
        <f>IFERROR(VLOOKUP(B424,'[1]1-BASE'!D$1:DA$65536,38,0),"")</f>
        <v>0</v>
      </c>
      <c r="AH424" s="34">
        <f>IFERROR(VLOOKUP(B424,'[1]1-BASE'!D$1:DA$65536,39,0),"")</f>
        <v>0</v>
      </c>
      <c r="AI424" s="34">
        <f>IFERROR(VLOOKUP(B424,'[1]1-BASE'!D$1:DA$65536,40,0),"")</f>
        <v>0</v>
      </c>
      <c r="AJ424" s="34">
        <f>IFERROR(VLOOKUP(B424,'[1]1-BASE'!D$1:DA$65536,41,0),"")</f>
        <v>0</v>
      </c>
      <c r="AK424" s="34">
        <f>IFERROR(VLOOKUP(B424,'[1]1-BASE'!D$1:DA$65536,42,0),"")</f>
        <v>0</v>
      </c>
      <c r="AL424" s="34">
        <f>IFERROR(VLOOKUP(B424,'[1]1-BASE'!D$1:DA$65536,43,0),"")</f>
        <v>0</v>
      </c>
      <c r="AM424" s="34">
        <f>IFERROR(VLOOKUP(B424,'[1]1-BASE'!D$1:DA$65536,44,0),"")</f>
        <v>0</v>
      </c>
      <c r="AN424" s="34">
        <f>IFERROR(VLOOKUP(B424,'[1]1-BASE'!D$1:DA$65536,45,0),"")</f>
        <v>0</v>
      </c>
      <c r="AO424" s="34">
        <f>IFERROR(VLOOKUP(B424,'[1]1-BASE'!D$1:DA$65536,46,0),"")</f>
        <v>0</v>
      </c>
      <c r="AP424" s="34">
        <f>IFERROR(VLOOKUP(B424,'[1]1-BASE'!D$1:DA$65536,47,0),"")</f>
        <v>0</v>
      </c>
      <c r="AQ424" s="34">
        <f>IFERROR(VLOOKUP(B424,'[1]1-BASE'!D$1:DA$65536,48,0),"")</f>
        <v>0</v>
      </c>
      <c r="AR424" s="34">
        <f>IFERROR(VLOOKUP(B424,'[1]1-BASE'!D$1:DA$65536,49,0),"")</f>
        <v>0</v>
      </c>
      <c r="AS424" s="34">
        <f>IFERROR(VLOOKUP(B424,'[1]1-BASE'!D$1:DA$65536,50,0),"")</f>
        <v>0</v>
      </c>
      <c r="AT424" s="34">
        <f>IFERROR(VLOOKUP(B424,'[1]1-BASE'!D$1:DA$65536,51,0),"")</f>
        <v>0</v>
      </c>
      <c r="AU424" s="34">
        <f>IFERROR(VLOOKUP(B424,'[1]1-BASE'!D$1:DA$65536,52,0),"")</f>
        <v>0</v>
      </c>
      <c r="AV424" s="34">
        <f>IFERROR(VLOOKUP(B424,'[1]1-BASE'!D$1:DA$65536,53,0),"")</f>
        <v>0</v>
      </c>
      <c r="AW424" s="34">
        <f>IFERROR(VLOOKUP(B424,'[1]1-BASE'!D$1:DA$65536,54,0),"")</f>
        <v>0</v>
      </c>
      <c r="AX424" s="34">
        <f>IFERROR(VLOOKUP(B424,'[1]1-BASE'!D$1:DA$65536,55,0),"")</f>
        <v>0</v>
      </c>
      <c r="AY424" s="34">
        <f>IFERROR(VLOOKUP(B424,'[1]1-BASE'!D$1:DA$65536,87,0),"")</f>
        <v>0</v>
      </c>
      <c r="AZ424" s="34">
        <f>IFERROR(VLOOKUP(B424,'[1]1-BASE'!D$1:DA$65536,86,0),"")</f>
        <v>0</v>
      </c>
      <c r="BA424" s="34">
        <f>IFERROR(VLOOKUP(B424,'[1]1-BASE'!D$1:DA$65536,76,0),"")</f>
        <v>0</v>
      </c>
      <c r="BB424" s="34">
        <f>IFERROR(VLOOKUP(B424,'[1]1-BASE'!D$1:DA$65536,77,0),"")</f>
        <v>0</v>
      </c>
      <c r="BC424" s="34">
        <f>IFERROR(VLOOKUP(B424,'[1]1-BASE'!D$1:DA$65536,78,0),"")</f>
        <v>0</v>
      </c>
      <c r="BD424" s="34">
        <f>IFERROR(VLOOKUP(B424,'[1]1-BASE'!D$1:DA$65536,79,0),"")</f>
        <v>0</v>
      </c>
      <c r="BE424" s="34">
        <f>IFERROR(VLOOKUP(B424,'[1]1-BASE'!D$1:DA$65536,80,0),"")</f>
        <v>0</v>
      </c>
      <c r="BF424" s="34">
        <f>IFERROR(VLOOKUP(B424,'[1]1-BASE'!D$1:DA$65536,83,0),"")</f>
        <v>0</v>
      </c>
      <c r="BG424" s="34">
        <f>IFERROR(VLOOKUP(B424,'[1]1-BASE'!D$1:DA$65536,84,0),"")</f>
        <v>0</v>
      </c>
      <c r="BH424" s="34">
        <f>IFERROR(VLOOKUP(B424,'[1]1-BASE'!D$1:DA$65536,81,0),"")</f>
        <v>0</v>
      </c>
      <c r="BI424" s="34">
        <f>IFERROR(VLOOKUP(B424,'[1]1-BASE'!D$1:DA$65536,85,0),"")</f>
        <v>0</v>
      </c>
      <c r="BJ424" s="34">
        <f>IFERROR(VLOOKUP(B424,'[1]1-BASE'!D$1:DA$65536,56,0),"")</f>
        <v>0</v>
      </c>
      <c r="BK424" s="34">
        <f>IFERROR(VLOOKUP(B424,'[1]1-BASE'!D$1:DA$65536,58,0),"")</f>
        <v>0</v>
      </c>
      <c r="BL424" s="34">
        <f>IFERROR(VLOOKUP(B424,'[1]1-BASE'!D$1:DA$65536,59,0),"")</f>
        <v>0</v>
      </c>
      <c r="BM424" s="34">
        <f>IFERROR(VLOOKUP(B424,'[1]1-BASE'!D$1:DA$65536,61,0),"")</f>
        <v>0</v>
      </c>
      <c r="BN424" s="34">
        <f>IFERROR(VLOOKUP(B424,'[1]1-BASE'!D$1:DA$65536,63,0),"")</f>
        <v>0</v>
      </c>
      <c r="BO424" s="34">
        <f>IFERROR(VLOOKUP(B424,'[1]1-BASE'!D$1:DA$65536,65,0),"")</f>
        <v>0</v>
      </c>
      <c r="BP424" s="34">
        <f>IFERROR(VLOOKUP(B424,'[1]1-BASE'!D$1:DA$65536,57,0),"")</f>
        <v>0</v>
      </c>
      <c r="BQ424" s="34">
        <f>IFERROR(VLOOKUP(B424,'[1]1-BASE'!D$1:DA$65536,60,0),"")</f>
        <v>0</v>
      </c>
      <c r="BR424" s="34">
        <f>IFERROR(VLOOKUP(B424,'[1]1-BASE'!D$1:DA$65536,62,0),"")</f>
        <v>0</v>
      </c>
      <c r="BS424" s="34">
        <f>IFERROR(VLOOKUP(B424,'[1]1-BASE'!D$1:DA$65536,64,0),"")</f>
        <v>0</v>
      </c>
      <c r="BT424" s="34">
        <f>IFERROR(VLOOKUP(B424,'[1]1-BASE'!D$1:DA$65536,66,0),"")</f>
        <v>0</v>
      </c>
      <c r="BU424" s="34">
        <f>IFERROR(VLOOKUP(B424,'[1]1-BASE'!D$1:DA$65536,67,0),"")</f>
        <v>0</v>
      </c>
      <c r="BV424" s="34">
        <f>IFERROR(VLOOKUP(B424,'[1]1-BASE'!D$1:DA$65536,68,0),"")</f>
        <v>0</v>
      </c>
      <c r="BW424" s="34">
        <f>IFERROR(VLOOKUP(B424,'[1]1-BASE'!D$1:DA$65536,69,0),"")</f>
        <v>0</v>
      </c>
      <c r="BX424" s="34">
        <f>IFERROR(VLOOKUP(B424,'[1]1-BASE'!D$1:DA$65536,70,0),"")</f>
        <v>0</v>
      </c>
      <c r="BY424" s="34">
        <f>IFERROR(VLOOKUP(B424,'[1]1-BASE'!D$1:DA$65536,71,0),"")</f>
        <v>0</v>
      </c>
      <c r="BZ424" s="34">
        <f>IFERROR(VLOOKUP(B424,'[1]1-BASE'!D$1:DA$65536,72,0),"")</f>
        <v>1</v>
      </c>
      <c r="CA424" s="34">
        <f>IFERROR(VLOOKUP(B424,'[1]1-BASE'!D$1:DA$65536,73,0),"")</f>
        <v>2</v>
      </c>
      <c r="CB424" s="34">
        <f>IFERROR(VLOOKUP(B424,'[1]1-BASE'!D$1:DA$65536,74,0),"")</f>
        <v>0</v>
      </c>
      <c r="CC424" s="34">
        <f>IFERROR(VLOOKUP(B424,'[1]1-BASE'!D$1:DA$65536,75,0),"")</f>
        <v>0</v>
      </c>
      <c r="CD424" s="34">
        <f>IFERROR(VLOOKUP(B424,'[1]1-BASE'!D$1:DA$65536,82,0),"")</f>
        <v>0</v>
      </c>
    </row>
    <row r="425" spans="1:82" s="35" customFormat="1" ht="75" customHeight="1">
      <c r="A425" s="27"/>
      <c r="B425" s="28" t="s">
        <v>528</v>
      </c>
      <c r="C425" s="29" t="str">
        <f>IFERROR(VLOOKUP(B425,'[1]1-BASE'!D$1:CB$65536,2,0),"")</f>
        <v>304TUU0</v>
      </c>
      <c r="D425" s="29" t="str">
        <f>IFERROR(VLOOKUP(B425,'[1]1-BASE'!D$1:CB$65536,3,0),"")</f>
        <v>GUSEPE</v>
      </c>
      <c r="E425" s="29" t="str">
        <f>IFERROR(VLOOKUP(B425,'[1]1-BASE'!D$1:CB$65536,4,0),"")</f>
        <v>902</v>
      </c>
      <c r="F425" s="29" t="str">
        <f>IFERROR(VLOOKUP(B425,'[1]1-BASE'!D$1:CB$65536,5,0),"")</f>
        <v>WHITE/BLACK</v>
      </c>
      <c r="G425" s="27" t="str">
        <f>IFERROR(VLOOKUP(B425,'[1]1-BASE'!D$1:CB$65536,15,0),"")</f>
        <v>HIVER 2019</v>
      </c>
      <c r="H425" s="27" t="str">
        <f>IFERROR(VLOOKUP(B425,'[1]1-BASE'!D$1:CB$65536,17,0),"")</f>
        <v>MAN</v>
      </c>
      <c r="I425" s="30">
        <f>IFERROR(VLOOKUP(B425,'[1]1-BASE'!D$1:CB$65536,7,0),"")</f>
        <v>22</v>
      </c>
      <c r="J425" s="31">
        <f t="shared" si="14"/>
        <v>11</v>
      </c>
      <c r="K425" s="30">
        <f>IFERROR(VLOOKUP(B425,'[1]1-BASE'!D$1:CB$65536,8,0),"")</f>
        <v>0</v>
      </c>
      <c r="L425" s="31">
        <f t="shared" si="15"/>
        <v>0</v>
      </c>
      <c r="M425" s="29" t="str">
        <f>IFERROR(VLOOKUP(B425,'[1]1-BASE'!D$1:CB$65536,18,0),"")</f>
        <v>2XL-1|L-2|M-2|S-1|XL-2</v>
      </c>
      <c r="N425" s="32" t="str">
        <f>IFERROR(VLOOKUP(B425,'[1]1-BASE'!D$1:CB$65536,19,0),"")</f>
        <v>C8M</v>
      </c>
      <c r="O425" s="32">
        <f>IFERROR(VLOOKUP(B425,'[1]1-BASE'!D$1:CB$65536,20,0),"")</f>
        <v>144</v>
      </c>
      <c r="P425" s="33">
        <f>IFERROR(VLOOKUP(B425,'[1]1-BASE'!D$1:CB$65536,21,0),"")</f>
        <v>18</v>
      </c>
      <c r="Q425" s="34">
        <f>IFERROR(VLOOKUP(B425,'[1]1-BASE'!D$1:DA$65536,22,0),"")</f>
        <v>0</v>
      </c>
      <c r="R425" s="34">
        <f>IFERROR(VLOOKUP(B425,'[1]1-BASE'!D$1:DA$65536,23,0),"")</f>
        <v>0</v>
      </c>
      <c r="S425" s="34">
        <f>IFERROR(VLOOKUP(B425,'[1]1-BASE'!D$1:DA$65536,24,0),"")</f>
        <v>0</v>
      </c>
      <c r="T425" s="34">
        <f>IFERROR(VLOOKUP(B425,'[1]1-BASE'!D$1:DA$65536,25,0),"")</f>
        <v>0</v>
      </c>
      <c r="U425" s="34">
        <f>IFERROR(VLOOKUP(B425,'[1]1-BASE'!D$1:DA$65536,26,0),"")</f>
        <v>0</v>
      </c>
      <c r="V425" s="34">
        <f>IFERROR(VLOOKUP(B425,'[1]1-BASE'!D$1:DA$65536,27,0),"")</f>
        <v>0</v>
      </c>
      <c r="W425" s="34">
        <f>IFERROR(VLOOKUP(B425,'[1]1-BASE'!D$1:DA$65536,28,0),"")</f>
        <v>0</v>
      </c>
      <c r="X425" s="34">
        <f>IFERROR(VLOOKUP(B425,'[1]1-BASE'!D$1:DA$65536,29,0),"")</f>
        <v>0</v>
      </c>
      <c r="Y425" s="34">
        <f>IFERROR(VLOOKUP(B425,'[1]1-BASE'!D$1:DA$65536,30,0),"")</f>
        <v>0</v>
      </c>
      <c r="Z425" s="34">
        <f>IFERROR(VLOOKUP(B425,'[1]1-BASE'!D$1:DA$65536,31,0),"")</f>
        <v>0</v>
      </c>
      <c r="AA425" s="34">
        <f>IFERROR(VLOOKUP(B425,'[1]1-BASE'!D$1:DA$65536,32,0),"")</f>
        <v>0</v>
      </c>
      <c r="AB425" s="34">
        <f>IFERROR(VLOOKUP(B425,'[1]1-BASE'!D$1:DA$65536,33,0),"")</f>
        <v>0</v>
      </c>
      <c r="AC425" s="34">
        <f>IFERROR(VLOOKUP(B425,'[1]1-BASE'!D$1:DA$65536,34,0),"")</f>
        <v>0</v>
      </c>
      <c r="AD425" s="34">
        <f>IFERROR(VLOOKUP(B425,'[1]1-BASE'!D$1:DA$65536,35,0),"")</f>
        <v>0</v>
      </c>
      <c r="AE425" s="34">
        <f>IFERROR(VLOOKUP(B425,'[1]1-BASE'!D$1:DA$65536,36,0),"")</f>
        <v>0</v>
      </c>
      <c r="AF425" s="34">
        <f>IFERROR(VLOOKUP(B425,'[1]1-BASE'!D$1:DA$65536,37,0),"")</f>
        <v>0</v>
      </c>
      <c r="AG425" s="34">
        <f>IFERROR(VLOOKUP(B425,'[1]1-BASE'!D$1:DA$65536,38,0),"")</f>
        <v>0</v>
      </c>
      <c r="AH425" s="34">
        <f>IFERROR(VLOOKUP(B425,'[1]1-BASE'!D$1:DA$65536,39,0),"")</f>
        <v>0</v>
      </c>
      <c r="AI425" s="34">
        <f>IFERROR(VLOOKUP(B425,'[1]1-BASE'!D$1:DA$65536,40,0),"")</f>
        <v>0</v>
      </c>
      <c r="AJ425" s="34">
        <f>IFERROR(VLOOKUP(B425,'[1]1-BASE'!D$1:DA$65536,41,0),"")</f>
        <v>0</v>
      </c>
      <c r="AK425" s="34">
        <f>IFERROR(VLOOKUP(B425,'[1]1-BASE'!D$1:DA$65536,42,0),"")</f>
        <v>0</v>
      </c>
      <c r="AL425" s="34">
        <f>IFERROR(VLOOKUP(B425,'[1]1-BASE'!D$1:DA$65536,43,0),"")</f>
        <v>0</v>
      </c>
      <c r="AM425" s="34">
        <f>IFERROR(VLOOKUP(B425,'[1]1-BASE'!D$1:DA$65536,44,0),"")</f>
        <v>0</v>
      </c>
      <c r="AN425" s="34">
        <f>IFERROR(VLOOKUP(B425,'[1]1-BASE'!D$1:DA$65536,45,0),"")</f>
        <v>0</v>
      </c>
      <c r="AO425" s="34">
        <f>IFERROR(VLOOKUP(B425,'[1]1-BASE'!D$1:DA$65536,46,0),"")</f>
        <v>0</v>
      </c>
      <c r="AP425" s="34">
        <f>IFERROR(VLOOKUP(B425,'[1]1-BASE'!D$1:DA$65536,47,0),"")</f>
        <v>0</v>
      </c>
      <c r="AQ425" s="34">
        <f>IFERROR(VLOOKUP(B425,'[1]1-BASE'!D$1:DA$65536,48,0),"")</f>
        <v>0</v>
      </c>
      <c r="AR425" s="34">
        <f>IFERROR(VLOOKUP(B425,'[1]1-BASE'!D$1:DA$65536,49,0),"")</f>
        <v>0</v>
      </c>
      <c r="AS425" s="34">
        <f>IFERROR(VLOOKUP(B425,'[1]1-BASE'!D$1:DA$65536,50,0),"")</f>
        <v>0</v>
      </c>
      <c r="AT425" s="34">
        <f>IFERROR(VLOOKUP(B425,'[1]1-BASE'!D$1:DA$65536,51,0),"")</f>
        <v>0</v>
      </c>
      <c r="AU425" s="34">
        <f>IFERROR(VLOOKUP(B425,'[1]1-BASE'!D$1:DA$65536,52,0),"")</f>
        <v>0</v>
      </c>
      <c r="AV425" s="34">
        <f>IFERROR(VLOOKUP(B425,'[1]1-BASE'!D$1:DA$65536,53,0),"")</f>
        <v>0</v>
      </c>
      <c r="AW425" s="34">
        <f>IFERROR(VLOOKUP(B425,'[1]1-BASE'!D$1:DA$65536,54,0),"")</f>
        <v>0</v>
      </c>
      <c r="AX425" s="34">
        <f>IFERROR(VLOOKUP(B425,'[1]1-BASE'!D$1:DA$65536,55,0),"")</f>
        <v>0</v>
      </c>
      <c r="AY425" s="34">
        <f>IFERROR(VLOOKUP(B425,'[1]1-BASE'!D$1:DA$65536,87,0),"")</f>
        <v>0</v>
      </c>
      <c r="AZ425" s="34">
        <f>IFERROR(VLOOKUP(B425,'[1]1-BASE'!D$1:DA$65536,86,0),"")</f>
        <v>0</v>
      </c>
      <c r="BA425" s="34">
        <f>IFERROR(VLOOKUP(B425,'[1]1-BASE'!D$1:DA$65536,76,0),"")</f>
        <v>0</v>
      </c>
      <c r="BB425" s="34">
        <f>IFERROR(VLOOKUP(B425,'[1]1-BASE'!D$1:DA$65536,77,0),"")</f>
        <v>0</v>
      </c>
      <c r="BC425" s="34">
        <f>IFERROR(VLOOKUP(B425,'[1]1-BASE'!D$1:DA$65536,78,0),"")</f>
        <v>0</v>
      </c>
      <c r="BD425" s="34">
        <f>IFERROR(VLOOKUP(B425,'[1]1-BASE'!D$1:DA$65536,79,0),"")</f>
        <v>0</v>
      </c>
      <c r="BE425" s="34">
        <f>IFERROR(VLOOKUP(B425,'[1]1-BASE'!D$1:DA$65536,80,0),"")</f>
        <v>0</v>
      </c>
      <c r="BF425" s="34">
        <f>IFERROR(VLOOKUP(B425,'[1]1-BASE'!D$1:DA$65536,83,0),"")</f>
        <v>0</v>
      </c>
      <c r="BG425" s="34">
        <f>IFERROR(VLOOKUP(B425,'[1]1-BASE'!D$1:DA$65536,84,0),"")</f>
        <v>0</v>
      </c>
      <c r="BH425" s="34">
        <f>IFERROR(VLOOKUP(B425,'[1]1-BASE'!D$1:DA$65536,81,0),"")</f>
        <v>0</v>
      </c>
      <c r="BI425" s="34">
        <f>IFERROR(VLOOKUP(B425,'[1]1-BASE'!D$1:DA$65536,85,0),"")</f>
        <v>0</v>
      </c>
      <c r="BJ425" s="34">
        <f>IFERROR(VLOOKUP(B425,'[1]1-BASE'!D$1:DA$65536,56,0),"")</f>
        <v>0</v>
      </c>
      <c r="BK425" s="34">
        <f>IFERROR(VLOOKUP(B425,'[1]1-BASE'!D$1:DA$65536,58,0),"")</f>
        <v>0</v>
      </c>
      <c r="BL425" s="34">
        <f>IFERROR(VLOOKUP(B425,'[1]1-BASE'!D$1:DA$65536,59,0),"")</f>
        <v>0</v>
      </c>
      <c r="BM425" s="34">
        <f>IFERROR(VLOOKUP(B425,'[1]1-BASE'!D$1:DA$65536,61,0),"")</f>
        <v>0</v>
      </c>
      <c r="BN425" s="34">
        <f>IFERROR(VLOOKUP(B425,'[1]1-BASE'!D$1:DA$65536,63,0),"")</f>
        <v>0</v>
      </c>
      <c r="BO425" s="34">
        <f>IFERROR(VLOOKUP(B425,'[1]1-BASE'!D$1:DA$65536,65,0),"")</f>
        <v>0</v>
      </c>
      <c r="BP425" s="34">
        <f>IFERROR(VLOOKUP(B425,'[1]1-BASE'!D$1:DA$65536,57,0),"")</f>
        <v>0</v>
      </c>
      <c r="BQ425" s="34">
        <f>IFERROR(VLOOKUP(B425,'[1]1-BASE'!D$1:DA$65536,60,0),"")</f>
        <v>0</v>
      </c>
      <c r="BR425" s="34">
        <f>IFERROR(VLOOKUP(B425,'[1]1-BASE'!D$1:DA$65536,62,0),"")</f>
        <v>0</v>
      </c>
      <c r="BS425" s="34">
        <f>IFERROR(VLOOKUP(B425,'[1]1-BASE'!D$1:DA$65536,64,0),"")</f>
        <v>0</v>
      </c>
      <c r="BT425" s="34">
        <f>IFERROR(VLOOKUP(B425,'[1]1-BASE'!D$1:DA$65536,66,0),"")</f>
        <v>0</v>
      </c>
      <c r="BU425" s="34">
        <f>IFERROR(VLOOKUP(B425,'[1]1-BASE'!D$1:DA$65536,67,0),"")</f>
        <v>0</v>
      </c>
      <c r="BV425" s="34">
        <f>IFERROR(VLOOKUP(B425,'[1]1-BASE'!D$1:DA$65536,68,0),"")</f>
        <v>0</v>
      </c>
      <c r="BW425" s="34">
        <f>IFERROR(VLOOKUP(B425,'[1]1-BASE'!D$1:DA$65536,69,0),"")</f>
        <v>0</v>
      </c>
      <c r="BX425" s="34">
        <f>IFERROR(VLOOKUP(B425,'[1]1-BASE'!D$1:DA$65536,70,0),"")</f>
        <v>0</v>
      </c>
      <c r="BY425" s="34">
        <f>IFERROR(VLOOKUP(B425,'[1]1-BASE'!D$1:DA$65536,71,0),"")</f>
        <v>0</v>
      </c>
      <c r="BZ425" s="34">
        <f>IFERROR(VLOOKUP(B425,'[1]1-BASE'!D$1:DA$65536,72,0),"")</f>
        <v>0</v>
      </c>
      <c r="CA425" s="34">
        <f>IFERROR(VLOOKUP(B425,'[1]1-BASE'!D$1:DA$65536,73,0),"")</f>
        <v>0</v>
      </c>
      <c r="CB425" s="34">
        <f>IFERROR(VLOOKUP(B425,'[1]1-BASE'!D$1:DA$65536,74,0),"")</f>
        <v>0</v>
      </c>
      <c r="CC425" s="34">
        <f>IFERROR(VLOOKUP(B425,'[1]1-BASE'!D$1:DA$65536,75,0),"")</f>
        <v>0</v>
      </c>
      <c r="CD425" s="34">
        <f>IFERROR(VLOOKUP(B425,'[1]1-BASE'!D$1:DA$65536,82,0),"")</f>
        <v>18</v>
      </c>
    </row>
    <row r="426" spans="1:82" s="35" customFormat="1" ht="75" customHeight="1">
      <c r="A426" s="27"/>
      <c r="B426" s="28" t="s">
        <v>529</v>
      </c>
      <c r="C426" s="29" t="str">
        <f>IFERROR(VLOOKUP(B426,'[1]1-BASE'!D$1:CB$65536,2,0),"")</f>
        <v>304TUU0</v>
      </c>
      <c r="D426" s="29" t="str">
        <f>IFERROR(VLOOKUP(B426,'[1]1-BASE'!D$1:CB$65536,3,0),"")</f>
        <v>GUSEPE</v>
      </c>
      <c r="E426" s="29" t="str">
        <f>IFERROR(VLOOKUP(B426,'[1]1-BASE'!D$1:CB$65536,4,0),"")</f>
        <v>903</v>
      </c>
      <c r="F426" s="29" t="str">
        <f>IFERROR(VLOOKUP(B426,'[1]1-BASE'!D$1:CB$65536,5,0),"")</f>
        <v>GREY MD MEL/BLACK</v>
      </c>
      <c r="G426" s="27" t="str">
        <f>IFERROR(VLOOKUP(B426,'[1]1-BASE'!D$1:CB$65536,15,0),"")</f>
        <v>HIVER 2019</v>
      </c>
      <c r="H426" s="27" t="str">
        <f>IFERROR(VLOOKUP(B426,'[1]1-BASE'!D$1:CB$65536,17,0),"")</f>
        <v>MAN</v>
      </c>
      <c r="I426" s="30">
        <f>IFERROR(VLOOKUP(B426,'[1]1-BASE'!D$1:CB$65536,7,0),"")</f>
        <v>22</v>
      </c>
      <c r="J426" s="31">
        <f t="shared" si="14"/>
        <v>11</v>
      </c>
      <c r="K426" s="30">
        <f>IFERROR(VLOOKUP(B426,'[1]1-BASE'!D$1:CB$65536,8,0),"")</f>
        <v>0</v>
      </c>
      <c r="L426" s="31">
        <f t="shared" si="15"/>
        <v>0</v>
      </c>
      <c r="M426" s="29" t="str">
        <f>IFERROR(VLOOKUP(B426,'[1]1-BASE'!D$1:CB$65536,18,0),"")</f>
        <v>(vide)</v>
      </c>
      <c r="N426" s="32" t="str">
        <f>IFERROR(VLOOKUP(B426,'[1]1-BASE'!D$1:CB$65536,19,0),"")</f>
        <v>PCS</v>
      </c>
      <c r="O426" s="32">
        <f>IFERROR(VLOOKUP(B426,'[1]1-BASE'!D$1:CB$65536,20,0),"")</f>
        <v>1</v>
      </c>
      <c r="P426" s="33">
        <f>IFERROR(VLOOKUP(B426,'[1]1-BASE'!D$1:CB$65536,21,0),"")</f>
        <v>1</v>
      </c>
      <c r="Q426" s="34">
        <f>IFERROR(VLOOKUP(B426,'[1]1-BASE'!D$1:DA$65536,22,0),"")</f>
        <v>0</v>
      </c>
      <c r="R426" s="34">
        <f>IFERROR(VLOOKUP(B426,'[1]1-BASE'!D$1:DA$65536,23,0),"")</f>
        <v>0</v>
      </c>
      <c r="S426" s="34">
        <f>IFERROR(VLOOKUP(B426,'[1]1-BASE'!D$1:DA$65536,24,0),"")</f>
        <v>0</v>
      </c>
      <c r="T426" s="34">
        <f>IFERROR(VLOOKUP(B426,'[1]1-BASE'!D$1:DA$65536,25,0),"")</f>
        <v>0</v>
      </c>
      <c r="U426" s="34">
        <f>IFERROR(VLOOKUP(B426,'[1]1-BASE'!D$1:DA$65536,26,0),"")</f>
        <v>0</v>
      </c>
      <c r="V426" s="34">
        <f>IFERROR(VLOOKUP(B426,'[1]1-BASE'!D$1:DA$65536,27,0),"")</f>
        <v>0</v>
      </c>
      <c r="W426" s="34">
        <f>IFERROR(VLOOKUP(B426,'[1]1-BASE'!D$1:DA$65536,28,0),"")</f>
        <v>0</v>
      </c>
      <c r="X426" s="34">
        <f>IFERROR(VLOOKUP(B426,'[1]1-BASE'!D$1:DA$65536,29,0),"")</f>
        <v>0</v>
      </c>
      <c r="Y426" s="34">
        <f>IFERROR(VLOOKUP(B426,'[1]1-BASE'!D$1:DA$65536,30,0),"")</f>
        <v>0</v>
      </c>
      <c r="Z426" s="34">
        <f>IFERROR(VLOOKUP(B426,'[1]1-BASE'!D$1:DA$65536,31,0),"")</f>
        <v>0</v>
      </c>
      <c r="AA426" s="34">
        <f>IFERROR(VLOOKUP(B426,'[1]1-BASE'!D$1:DA$65536,32,0),"")</f>
        <v>0</v>
      </c>
      <c r="AB426" s="34">
        <f>IFERROR(VLOOKUP(B426,'[1]1-BASE'!D$1:DA$65536,33,0),"")</f>
        <v>0</v>
      </c>
      <c r="AC426" s="34">
        <f>IFERROR(VLOOKUP(B426,'[1]1-BASE'!D$1:DA$65536,34,0),"")</f>
        <v>0</v>
      </c>
      <c r="AD426" s="34">
        <f>IFERROR(VLOOKUP(B426,'[1]1-BASE'!D$1:DA$65536,35,0),"")</f>
        <v>0</v>
      </c>
      <c r="AE426" s="34">
        <f>IFERROR(VLOOKUP(B426,'[1]1-BASE'!D$1:DA$65536,36,0),"")</f>
        <v>0</v>
      </c>
      <c r="AF426" s="34">
        <f>IFERROR(VLOOKUP(B426,'[1]1-BASE'!D$1:DA$65536,37,0),"")</f>
        <v>0</v>
      </c>
      <c r="AG426" s="34">
        <f>IFERROR(VLOOKUP(B426,'[1]1-BASE'!D$1:DA$65536,38,0),"")</f>
        <v>0</v>
      </c>
      <c r="AH426" s="34">
        <f>IFERROR(VLOOKUP(B426,'[1]1-BASE'!D$1:DA$65536,39,0),"")</f>
        <v>0</v>
      </c>
      <c r="AI426" s="34">
        <f>IFERROR(VLOOKUP(B426,'[1]1-BASE'!D$1:DA$65536,40,0),"")</f>
        <v>0</v>
      </c>
      <c r="AJ426" s="34">
        <f>IFERROR(VLOOKUP(B426,'[1]1-BASE'!D$1:DA$65536,41,0),"")</f>
        <v>0</v>
      </c>
      <c r="AK426" s="34">
        <f>IFERROR(VLOOKUP(B426,'[1]1-BASE'!D$1:DA$65536,42,0),"")</f>
        <v>0</v>
      </c>
      <c r="AL426" s="34">
        <f>IFERROR(VLOOKUP(B426,'[1]1-BASE'!D$1:DA$65536,43,0),"")</f>
        <v>0</v>
      </c>
      <c r="AM426" s="34">
        <f>IFERROR(VLOOKUP(B426,'[1]1-BASE'!D$1:DA$65536,44,0),"")</f>
        <v>0</v>
      </c>
      <c r="AN426" s="34">
        <f>IFERROR(VLOOKUP(B426,'[1]1-BASE'!D$1:DA$65536,45,0),"")</f>
        <v>0</v>
      </c>
      <c r="AO426" s="34">
        <f>IFERROR(VLOOKUP(B426,'[1]1-BASE'!D$1:DA$65536,46,0),"")</f>
        <v>0</v>
      </c>
      <c r="AP426" s="34">
        <f>IFERROR(VLOOKUP(B426,'[1]1-BASE'!D$1:DA$65536,47,0),"")</f>
        <v>0</v>
      </c>
      <c r="AQ426" s="34">
        <f>IFERROR(VLOOKUP(B426,'[1]1-BASE'!D$1:DA$65536,48,0),"")</f>
        <v>0</v>
      </c>
      <c r="AR426" s="34">
        <f>IFERROR(VLOOKUP(B426,'[1]1-BASE'!D$1:DA$65536,49,0),"")</f>
        <v>0</v>
      </c>
      <c r="AS426" s="34">
        <f>IFERROR(VLOOKUP(B426,'[1]1-BASE'!D$1:DA$65536,50,0),"")</f>
        <v>0</v>
      </c>
      <c r="AT426" s="34">
        <f>IFERROR(VLOOKUP(B426,'[1]1-BASE'!D$1:DA$65536,51,0),"")</f>
        <v>0</v>
      </c>
      <c r="AU426" s="34">
        <f>IFERROR(VLOOKUP(B426,'[1]1-BASE'!D$1:DA$65536,52,0),"")</f>
        <v>0</v>
      </c>
      <c r="AV426" s="34">
        <f>IFERROR(VLOOKUP(B426,'[1]1-BASE'!D$1:DA$65536,53,0),"")</f>
        <v>0</v>
      </c>
      <c r="AW426" s="34">
        <f>IFERROR(VLOOKUP(B426,'[1]1-BASE'!D$1:DA$65536,54,0),"")</f>
        <v>0</v>
      </c>
      <c r="AX426" s="34">
        <f>IFERROR(VLOOKUP(B426,'[1]1-BASE'!D$1:DA$65536,55,0),"")</f>
        <v>0</v>
      </c>
      <c r="AY426" s="34">
        <f>IFERROR(VLOOKUP(B426,'[1]1-BASE'!D$1:DA$65536,87,0),"")</f>
        <v>0</v>
      </c>
      <c r="AZ426" s="34">
        <f>IFERROR(VLOOKUP(B426,'[1]1-BASE'!D$1:DA$65536,86,0),"")</f>
        <v>0</v>
      </c>
      <c r="BA426" s="34">
        <f>IFERROR(VLOOKUP(B426,'[1]1-BASE'!D$1:DA$65536,76,0),"")</f>
        <v>0</v>
      </c>
      <c r="BB426" s="34">
        <f>IFERROR(VLOOKUP(B426,'[1]1-BASE'!D$1:DA$65536,77,0),"")</f>
        <v>0</v>
      </c>
      <c r="BC426" s="34">
        <f>IFERROR(VLOOKUP(B426,'[1]1-BASE'!D$1:DA$65536,78,0),"")</f>
        <v>0</v>
      </c>
      <c r="BD426" s="34">
        <f>IFERROR(VLOOKUP(B426,'[1]1-BASE'!D$1:DA$65536,79,0),"")</f>
        <v>0</v>
      </c>
      <c r="BE426" s="34">
        <f>IFERROR(VLOOKUP(B426,'[1]1-BASE'!D$1:DA$65536,80,0),"")</f>
        <v>0</v>
      </c>
      <c r="BF426" s="34">
        <f>IFERROR(VLOOKUP(B426,'[1]1-BASE'!D$1:DA$65536,83,0),"")</f>
        <v>0</v>
      </c>
      <c r="BG426" s="34">
        <f>IFERROR(VLOOKUP(B426,'[1]1-BASE'!D$1:DA$65536,84,0),"")</f>
        <v>0</v>
      </c>
      <c r="BH426" s="34">
        <f>IFERROR(VLOOKUP(B426,'[1]1-BASE'!D$1:DA$65536,81,0),"")</f>
        <v>0</v>
      </c>
      <c r="BI426" s="34">
        <f>IFERROR(VLOOKUP(B426,'[1]1-BASE'!D$1:DA$65536,85,0),"")</f>
        <v>0</v>
      </c>
      <c r="BJ426" s="34">
        <f>IFERROR(VLOOKUP(B426,'[1]1-BASE'!D$1:DA$65536,56,0),"")</f>
        <v>0</v>
      </c>
      <c r="BK426" s="34">
        <f>IFERROR(VLOOKUP(B426,'[1]1-BASE'!D$1:DA$65536,58,0),"")</f>
        <v>0</v>
      </c>
      <c r="BL426" s="34">
        <f>IFERROR(VLOOKUP(B426,'[1]1-BASE'!D$1:DA$65536,59,0),"")</f>
        <v>0</v>
      </c>
      <c r="BM426" s="34">
        <f>IFERROR(VLOOKUP(B426,'[1]1-BASE'!D$1:DA$65536,61,0),"")</f>
        <v>0</v>
      </c>
      <c r="BN426" s="34">
        <f>IFERROR(VLOOKUP(B426,'[1]1-BASE'!D$1:DA$65536,63,0),"")</f>
        <v>0</v>
      </c>
      <c r="BO426" s="34">
        <f>IFERROR(VLOOKUP(B426,'[1]1-BASE'!D$1:DA$65536,65,0),"")</f>
        <v>0</v>
      </c>
      <c r="BP426" s="34">
        <f>IFERROR(VLOOKUP(B426,'[1]1-BASE'!D$1:DA$65536,57,0),"")</f>
        <v>0</v>
      </c>
      <c r="BQ426" s="34">
        <f>IFERROR(VLOOKUP(B426,'[1]1-BASE'!D$1:DA$65536,60,0),"")</f>
        <v>0</v>
      </c>
      <c r="BR426" s="34">
        <f>IFERROR(VLOOKUP(B426,'[1]1-BASE'!D$1:DA$65536,62,0),"")</f>
        <v>0</v>
      </c>
      <c r="BS426" s="34">
        <f>IFERROR(VLOOKUP(B426,'[1]1-BASE'!D$1:DA$65536,64,0),"")</f>
        <v>0</v>
      </c>
      <c r="BT426" s="34">
        <f>IFERROR(VLOOKUP(B426,'[1]1-BASE'!D$1:DA$65536,66,0),"")</f>
        <v>0</v>
      </c>
      <c r="BU426" s="34">
        <f>IFERROR(VLOOKUP(B426,'[1]1-BASE'!D$1:DA$65536,67,0),"")</f>
        <v>0</v>
      </c>
      <c r="BV426" s="34">
        <f>IFERROR(VLOOKUP(B426,'[1]1-BASE'!D$1:DA$65536,68,0),"")</f>
        <v>0</v>
      </c>
      <c r="BW426" s="34">
        <f>IFERROR(VLOOKUP(B426,'[1]1-BASE'!D$1:DA$65536,69,0),"")</f>
        <v>0</v>
      </c>
      <c r="BX426" s="34">
        <f>IFERROR(VLOOKUP(B426,'[1]1-BASE'!D$1:DA$65536,70,0),"")</f>
        <v>0</v>
      </c>
      <c r="BY426" s="34">
        <f>IFERROR(VLOOKUP(B426,'[1]1-BASE'!D$1:DA$65536,71,0),"")</f>
        <v>0</v>
      </c>
      <c r="BZ426" s="34">
        <f>IFERROR(VLOOKUP(B426,'[1]1-BASE'!D$1:DA$65536,72,0),"")</f>
        <v>0</v>
      </c>
      <c r="CA426" s="34">
        <f>IFERROR(VLOOKUP(B426,'[1]1-BASE'!D$1:DA$65536,73,0),"")</f>
        <v>0</v>
      </c>
      <c r="CB426" s="34">
        <f>IFERROR(VLOOKUP(B426,'[1]1-BASE'!D$1:DA$65536,74,0),"")</f>
        <v>1</v>
      </c>
      <c r="CC426" s="34">
        <f>IFERROR(VLOOKUP(B426,'[1]1-BASE'!D$1:DA$65536,75,0),"")</f>
        <v>0</v>
      </c>
      <c r="CD426" s="34">
        <f>IFERROR(VLOOKUP(B426,'[1]1-BASE'!D$1:DA$65536,82,0),"")</f>
        <v>0</v>
      </c>
    </row>
    <row r="427" spans="1:82" s="35" customFormat="1" ht="75" customHeight="1">
      <c r="A427" s="27"/>
      <c r="B427" s="28" t="s">
        <v>530</v>
      </c>
      <c r="C427" s="29" t="str">
        <f>IFERROR(VLOOKUP(B427,'[1]1-BASE'!D$1:CB$65536,2,0),"")</f>
        <v>304TUU0</v>
      </c>
      <c r="D427" s="29" t="str">
        <f>IFERROR(VLOOKUP(B427,'[1]1-BASE'!D$1:CB$65536,3,0),"")</f>
        <v>GUSEPE</v>
      </c>
      <c r="E427" s="29" t="str">
        <f>IFERROR(VLOOKUP(B427,'[1]1-BASE'!D$1:CB$65536,4,0),"")</f>
        <v>903</v>
      </c>
      <c r="F427" s="29" t="str">
        <f>IFERROR(VLOOKUP(B427,'[1]1-BASE'!D$1:CB$65536,5,0),"")</f>
        <v>GREY MD MEL/BLACK</v>
      </c>
      <c r="G427" s="27" t="str">
        <f>IFERROR(VLOOKUP(B427,'[1]1-BASE'!D$1:CB$65536,15,0),"")</f>
        <v>HIVER 2019</v>
      </c>
      <c r="H427" s="27" t="str">
        <f>IFERROR(VLOOKUP(B427,'[1]1-BASE'!D$1:CB$65536,17,0),"")</f>
        <v>MAN</v>
      </c>
      <c r="I427" s="30">
        <f>IFERROR(VLOOKUP(B427,'[1]1-BASE'!D$1:CB$65536,7,0),"")</f>
        <v>22</v>
      </c>
      <c r="J427" s="31">
        <f t="shared" si="14"/>
        <v>11</v>
      </c>
      <c r="K427" s="30">
        <f>IFERROR(VLOOKUP(B427,'[1]1-BASE'!D$1:CB$65536,8,0),"")</f>
        <v>0</v>
      </c>
      <c r="L427" s="31">
        <f t="shared" si="15"/>
        <v>0</v>
      </c>
      <c r="M427" s="29" t="str">
        <f>IFERROR(VLOOKUP(B427,'[1]1-BASE'!D$1:CB$65536,18,0),"")</f>
        <v>2XL-2|3XL-1|L-4|M-3|S-1|XL-3</v>
      </c>
      <c r="N427" s="32" t="str">
        <f>IFERROR(VLOOKUP(B427,'[1]1-BASE'!D$1:CB$65536,19,0),"")</f>
        <v>C14M</v>
      </c>
      <c r="O427" s="32">
        <f>IFERROR(VLOOKUP(B427,'[1]1-BASE'!D$1:CB$65536,20,0),"")</f>
        <v>14</v>
      </c>
      <c r="P427" s="33">
        <f>IFERROR(VLOOKUP(B427,'[1]1-BASE'!D$1:CB$65536,21,0),"")</f>
        <v>1</v>
      </c>
      <c r="Q427" s="34">
        <f>IFERROR(VLOOKUP(B427,'[1]1-BASE'!D$1:DA$65536,22,0),"")</f>
        <v>0</v>
      </c>
      <c r="R427" s="34">
        <f>IFERROR(VLOOKUP(B427,'[1]1-BASE'!D$1:DA$65536,23,0),"")</f>
        <v>0</v>
      </c>
      <c r="S427" s="34">
        <f>IFERROR(VLOOKUP(B427,'[1]1-BASE'!D$1:DA$65536,24,0),"")</f>
        <v>0</v>
      </c>
      <c r="T427" s="34">
        <f>IFERROR(VLOOKUP(B427,'[1]1-BASE'!D$1:DA$65536,25,0),"")</f>
        <v>0</v>
      </c>
      <c r="U427" s="34">
        <f>IFERROR(VLOOKUP(B427,'[1]1-BASE'!D$1:DA$65536,26,0),"")</f>
        <v>0</v>
      </c>
      <c r="V427" s="34">
        <f>IFERROR(VLOOKUP(B427,'[1]1-BASE'!D$1:DA$65536,27,0),"")</f>
        <v>0</v>
      </c>
      <c r="W427" s="34">
        <f>IFERROR(VLOOKUP(B427,'[1]1-BASE'!D$1:DA$65536,28,0),"")</f>
        <v>0</v>
      </c>
      <c r="X427" s="34">
        <f>IFERROR(VLOOKUP(B427,'[1]1-BASE'!D$1:DA$65536,29,0),"")</f>
        <v>0</v>
      </c>
      <c r="Y427" s="34">
        <f>IFERROR(VLOOKUP(B427,'[1]1-BASE'!D$1:DA$65536,30,0),"")</f>
        <v>0</v>
      </c>
      <c r="Z427" s="34">
        <f>IFERROR(VLOOKUP(B427,'[1]1-BASE'!D$1:DA$65536,31,0),"")</f>
        <v>0</v>
      </c>
      <c r="AA427" s="34">
        <f>IFERROR(VLOOKUP(B427,'[1]1-BASE'!D$1:DA$65536,32,0),"")</f>
        <v>0</v>
      </c>
      <c r="AB427" s="34">
        <f>IFERROR(VLOOKUP(B427,'[1]1-BASE'!D$1:DA$65536,33,0),"")</f>
        <v>0</v>
      </c>
      <c r="AC427" s="34">
        <f>IFERROR(VLOOKUP(B427,'[1]1-BASE'!D$1:DA$65536,34,0),"")</f>
        <v>0</v>
      </c>
      <c r="AD427" s="34">
        <f>IFERROR(VLOOKUP(B427,'[1]1-BASE'!D$1:DA$65536,35,0),"")</f>
        <v>0</v>
      </c>
      <c r="AE427" s="34">
        <f>IFERROR(VLOOKUP(B427,'[1]1-BASE'!D$1:DA$65536,36,0),"")</f>
        <v>0</v>
      </c>
      <c r="AF427" s="34">
        <f>IFERROR(VLOOKUP(B427,'[1]1-BASE'!D$1:DA$65536,37,0),"")</f>
        <v>0</v>
      </c>
      <c r="AG427" s="34">
        <f>IFERROR(VLOOKUP(B427,'[1]1-BASE'!D$1:DA$65536,38,0),"")</f>
        <v>0</v>
      </c>
      <c r="AH427" s="34">
        <f>IFERROR(VLOOKUP(B427,'[1]1-BASE'!D$1:DA$65536,39,0),"")</f>
        <v>0</v>
      </c>
      <c r="AI427" s="34">
        <f>IFERROR(VLOOKUP(B427,'[1]1-BASE'!D$1:DA$65536,40,0),"")</f>
        <v>0</v>
      </c>
      <c r="AJ427" s="34">
        <f>IFERROR(VLOOKUP(B427,'[1]1-BASE'!D$1:DA$65536,41,0),"")</f>
        <v>0</v>
      </c>
      <c r="AK427" s="34">
        <f>IFERROR(VLOOKUP(B427,'[1]1-BASE'!D$1:DA$65536,42,0),"")</f>
        <v>0</v>
      </c>
      <c r="AL427" s="34">
        <f>IFERROR(VLOOKUP(B427,'[1]1-BASE'!D$1:DA$65536,43,0),"")</f>
        <v>0</v>
      </c>
      <c r="AM427" s="34">
        <f>IFERROR(VLOOKUP(B427,'[1]1-BASE'!D$1:DA$65536,44,0),"")</f>
        <v>0</v>
      </c>
      <c r="AN427" s="34">
        <f>IFERROR(VLOOKUP(B427,'[1]1-BASE'!D$1:DA$65536,45,0),"")</f>
        <v>0</v>
      </c>
      <c r="AO427" s="34">
        <f>IFERROR(VLOOKUP(B427,'[1]1-BASE'!D$1:DA$65536,46,0),"")</f>
        <v>0</v>
      </c>
      <c r="AP427" s="34">
        <f>IFERROR(VLOOKUP(B427,'[1]1-BASE'!D$1:DA$65536,47,0),"")</f>
        <v>0</v>
      </c>
      <c r="AQ427" s="34">
        <f>IFERROR(VLOOKUP(B427,'[1]1-BASE'!D$1:DA$65536,48,0),"")</f>
        <v>0</v>
      </c>
      <c r="AR427" s="34">
        <f>IFERROR(VLOOKUP(B427,'[1]1-BASE'!D$1:DA$65536,49,0),"")</f>
        <v>0</v>
      </c>
      <c r="AS427" s="34">
        <f>IFERROR(VLOOKUP(B427,'[1]1-BASE'!D$1:DA$65536,50,0),"")</f>
        <v>0</v>
      </c>
      <c r="AT427" s="34">
        <f>IFERROR(VLOOKUP(B427,'[1]1-BASE'!D$1:DA$65536,51,0),"")</f>
        <v>0</v>
      </c>
      <c r="AU427" s="34">
        <f>IFERROR(VLOOKUP(B427,'[1]1-BASE'!D$1:DA$65536,52,0),"")</f>
        <v>0</v>
      </c>
      <c r="AV427" s="34">
        <f>IFERROR(VLOOKUP(B427,'[1]1-BASE'!D$1:DA$65536,53,0),"")</f>
        <v>0</v>
      </c>
      <c r="AW427" s="34">
        <f>IFERROR(VLOOKUP(B427,'[1]1-BASE'!D$1:DA$65536,54,0),"")</f>
        <v>0</v>
      </c>
      <c r="AX427" s="34">
        <f>IFERROR(VLOOKUP(B427,'[1]1-BASE'!D$1:DA$65536,55,0),"")</f>
        <v>0</v>
      </c>
      <c r="AY427" s="34">
        <f>IFERROR(VLOOKUP(B427,'[1]1-BASE'!D$1:DA$65536,87,0),"")</f>
        <v>0</v>
      </c>
      <c r="AZ427" s="34">
        <f>IFERROR(VLOOKUP(B427,'[1]1-BASE'!D$1:DA$65536,86,0),"")</f>
        <v>0</v>
      </c>
      <c r="BA427" s="34">
        <f>IFERROR(VLOOKUP(B427,'[1]1-BASE'!D$1:DA$65536,76,0),"")</f>
        <v>0</v>
      </c>
      <c r="BB427" s="34">
        <f>IFERROR(VLOOKUP(B427,'[1]1-BASE'!D$1:DA$65536,77,0),"")</f>
        <v>0</v>
      </c>
      <c r="BC427" s="34">
        <f>IFERROR(VLOOKUP(B427,'[1]1-BASE'!D$1:DA$65536,78,0),"")</f>
        <v>0</v>
      </c>
      <c r="BD427" s="34">
        <f>IFERROR(VLOOKUP(B427,'[1]1-BASE'!D$1:DA$65536,79,0),"")</f>
        <v>0</v>
      </c>
      <c r="BE427" s="34">
        <f>IFERROR(VLOOKUP(B427,'[1]1-BASE'!D$1:DA$65536,80,0),"")</f>
        <v>0</v>
      </c>
      <c r="BF427" s="34">
        <f>IFERROR(VLOOKUP(B427,'[1]1-BASE'!D$1:DA$65536,83,0),"")</f>
        <v>0</v>
      </c>
      <c r="BG427" s="34">
        <f>IFERROR(VLOOKUP(B427,'[1]1-BASE'!D$1:DA$65536,84,0),"")</f>
        <v>0</v>
      </c>
      <c r="BH427" s="34">
        <f>IFERROR(VLOOKUP(B427,'[1]1-BASE'!D$1:DA$65536,81,0),"")</f>
        <v>0</v>
      </c>
      <c r="BI427" s="34">
        <f>IFERROR(VLOOKUP(B427,'[1]1-BASE'!D$1:DA$65536,85,0),"")</f>
        <v>0</v>
      </c>
      <c r="BJ427" s="34">
        <f>IFERROR(VLOOKUP(B427,'[1]1-BASE'!D$1:DA$65536,56,0),"")</f>
        <v>0</v>
      </c>
      <c r="BK427" s="34">
        <f>IFERROR(VLOOKUP(B427,'[1]1-BASE'!D$1:DA$65536,58,0),"")</f>
        <v>0</v>
      </c>
      <c r="BL427" s="34">
        <f>IFERROR(VLOOKUP(B427,'[1]1-BASE'!D$1:DA$65536,59,0),"")</f>
        <v>0</v>
      </c>
      <c r="BM427" s="34">
        <f>IFERROR(VLOOKUP(B427,'[1]1-BASE'!D$1:DA$65536,61,0),"")</f>
        <v>0</v>
      </c>
      <c r="BN427" s="34">
        <f>IFERROR(VLOOKUP(B427,'[1]1-BASE'!D$1:DA$65536,63,0),"")</f>
        <v>0</v>
      </c>
      <c r="BO427" s="34">
        <f>IFERROR(VLOOKUP(B427,'[1]1-BASE'!D$1:DA$65536,65,0),"")</f>
        <v>0</v>
      </c>
      <c r="BP427" s="34">
        <f>IFERROR(VLOOKUP(B427,'[1]1-BASE'!D$1:DA$65536,57,0),"")</f>
        <v>0</v>
      </c>
      <c r="BQ427" s="34">
        <f>IFERROR(VLOOKUP(B427,'[1]1-BASE'!D$1:DA$65536,60,0),"")</f>
        <v>0</v>
      </c>
      <c r="BR427" s="34">
        <f>IFERROR(VLOOKUP(B427,'[1]1-BASE'!D$1:DA$65536,62,0),"")</f>
        <v>0</v>
      </c>
      <c r="BS427" s="34">
        <f>IFERROR(VLOOKUP(B427,'[1]1-BASE'!D$1:DA$65536,64,0),"")</f>
        <v>0</v>
      </c>
      <c r="BT427" s="34">
        <f>IFERROR(VLOOKUP(B427,'[1]1-BASE'!D$1:DA$65536,66,0),"")</f>
        <v>0</v>
      </c>
      <c r="BU427" s="34">
        <f>IFERROR(VLOOKUP(B427,'[1]1-BASE'!D$1:DA$65536,67,0),"")</f>
        <v>0</v>
      </c>
      <c r="BV427" s="34">
        <f>IFERROR(VLOOKUP(B427,'[1]1-BASE'!D$1:DA$65536,68,0),"")</f>
        <v>0</v>
      </c>
      <c r="BW427" s="34">
        <f>IFERROR(VLOOKUP(B427,'[1]1-BASE'!D$1:DA$65536,69,0),"")</f>
        <v>0</v>
      </c>
      <c r="BX427" s="34">
        <f>IFERROR(VLOOKUP(B427,'[1]1-BASE'!D$1:DA$65536,70,0),"")</f>
        <v>0</v>
      </c>
      <c r="BY427" s="34">
        <f>IFERROR(VLOOKUP(B427,'[1]1-BASE'!D$1:DA$65536,71,0),"")</f>
        <v>0</v>
      </c>
      <c r="BZ427" s="34">
        <f>IFERROR(VLOOKUP(B427,'[1]1-BASE'!D$1:DA$65536,72,0),"")</f>
        <v>0</v>
      </c>
      <c r="CA427" s="34">
        <f>IFERROR(VLOOKUP(B427,'[1]1-BASE'!D$1:DA$65536,73,0),"")</f>
        <v>0</v>
      </c>
      <c r="CB427" s="34">
        <f>IFERROR(VLOOKUP(B427,'[1]1-BASE'!D$1:DA$65536,74,0),"")</f>
        <v>0</v>
      </c>
      <c r="CC427" s="34">
        <f>IFERROR(VLOOKUP(B427,'[1]1-BASE'!D$1:DA$65536,75,0),"")</f>
        <v>0</v>
      </c>
      <c r="CD427" s="34">
        <f>IFERROR(VLOOKUP(B427,'[1]1-BASE'!D$1:DA$65536,82,0),"")</f>
        <v>1</v>
      </c>
    </row>
    <row r="428" spans="1:82" s="35" customFormat="1" ht="75" customHeight="1">
      <c r="A428" s="27"/>
      <c r="B428" s="28" t="s">
        <v>531</v>
      </c>
      <c r="C428" s="29" t="str">
        <f>IFERROR(VLOOKUP(B428,'[1]1-BASE'!D$1:CB$65536,2,0),"")</f>
        <v>304TUY0</v>
      </c>
      <c r="D428" s="29" t="str">
        <f>IFERROR(VLOOKUP(B428,'[1]1-BASE'!D$1:CB$65536,3,0),"")</f>
        <v>GUZIO</v>
      </c>
      <c r="E428" s="29" t="str">
        <f>IFERROR(VLOOKUP(B428,'[1]1-BASE'!D$1:CB$65536,4,0),"")</f>
        <v>901</v>
      </c>
      <c r="F428" s="29" t="str">
        <f>IFERROR(VLOOKUP(B428,'[1]1-BASE'!D$1:CB$65536,5,0),"")</f>
        <v>BLACK/GREY MD MEL</v>
      </c>
      <c r="G428" s="27" t="str">
        <f>IFERROR(VLOOKUP(B428,'[1]1-BASE'!D$1:CB$65536,15,0),"")</f>
        <v>HIVER 2019</v>
      </c>
      <c r="H428" s="27" t="str">
        <f>IFERROR(VLOOKUP(B428,'[1]1-BASE'!D$1:CB$65536,17,0),"")</f>
        <v>MAN</v>
      </c>
      <c r="I428" s="30">
        <f>IFERROR(VLOOKUP(B428,'[1]1-BASE'!D$1:CB$65536,7,0),"")</f>
        <v>45</v>
      </c>
      <c r="J428" s="31">
        <f t="shared" si="14"/>
        <v>22.5</v>
      </c>
      <c r="K428" s="30">
        <f>IFERROR(VLOOKUP(B428,'[1]1-BASE'!D$1:CB$65536,8,0),"")</f>
        <v>0</v>
      </c>
      <c r="L428" s="31">
        <f t="shared" si="15"/>
        <v>0</v>
      </c>
      <c r="M428" s="29" t="str">
        <f>IFERROR(VLOOKUP(B428,'[1]1-BASE'!D$1:CB$65536,18,0),"")</f>
        <v>2XL-1|L-3|M-2|S-1|XL-3</v>
      </c>
      <c r="N428" s="32" t="str">
        <f>IFERROR(VLOOKUP(B428,'[1]1-BASE'!D$1:CB$65536,19,0),"")</f>
        <v>C10HT</v>
      </c>
      <c r="O428" s="32">
        <f>IFERROR(VLOOKUP(B428,'[1]1-BASE'!D$1:CB$65536,20,0),"")</f>
        <v>280</v>
      </c>
      <c r="P428" s="33">
        <f>IFERROR(VLOOKUP(B428,'[1]1-BASE'!D$1:CB$65536,21,0),"")</f>
        <v>28</v>
      </c>
      <c r="Q428" s="34">
        <f>IFERROR(VLOOKUP(B428,'[1]1-BASE'!D$1:DA$65536,22,0),"")</f>
        <v>0</v>
      </c>
      <c r="R428" s="34">
        <f>IFERROR(VLOOKUP(B428,'[1]1-BASE'!D$1:DA$65536,23,0),"")</f>
        <v>0</v>
      </c>
      <c r="S428" s="34">
        <f>IFERROR(VLOOKUP(B428,'[1]1-BASE'!D$1:DA$65536,24,0),"")</f>
        <v>0</v>
      </c>
      <c r="T428" s="34">
        <f>IFERROR(VLOOKUP(B428,'[1]1-BASE'!D$1:DA$65536,25,0),"")</f>
        <v>0</v>
      </c>
      <c r="U428" s="34">
        <f>IFERROR(VLOOKUP(B428,'[1]1-BASE'!D$1:DA$65536,26,0),"")</f>
        <v>0</v>
      </c>
      <c r="V428" s="34">
        <f>IFERROR(VLOOKUP(B428,'[1]1-BASE'!D$1:DA$65536,27,0),"")</f>
        <v>0</v>
      </c>
      <c r="W428" s="34">
        <f>IFERROR(VLOOKUP(B428,'[1]1-BASE'!D$1:DA$65536,28,0),"")</f>
        <v>0</v>
      </c>
      <c r="X428" s="34">
        <f>IFERROR(VLOOKUP(B428,'[1]1-BASE'!D$1:DA$65536,29,0),"")</f>
        <v>0</v>
      </c>
      <c r="Y428" s="34">
        <f>IFERROR(VLOOKUP(B428,'[1]1-BASE'!D$1:DA$65536,30,0),"")</f>
        <v>0</v>
      </c>
      <c r="Z428" s="34">
        <f>IFERROR(VLOOKUP(B428,'[1]1-BASE'!D$1:DA$65536,31,0),"")</f>
        <v>0</v>
      </c>
      <c r="AA428" s="34">
        <f>IFERROR(VLOOKUP(B428,'[1]1-BASE'!D$1:DA$65536,32,0),"")</f>
        <v>0</v>
      </c>
      <c r="AB428" s="34">
        <f>IFERROR(VLOOKUP(B428,'[1]1-BASE'!D$1:DA$65536,33,0),"")</f>
        <v>0</v>
      </c>
      <c r="AC428" s="34">
        <f>IFERROR(VLOOKUP(B428,'[1]1-BASE'!D$1:DA$65536,34,0),"")</f>
        <v>0</v>
      </c>
      <c r="AD428" s="34">
        <f>IFERROR(VLOOKUP(B428,'[1]1-BASE'!D$1:DA$65536,35,0),"")</f>
        <v>0</v>
      </c>
      <c r="AE428" s="34">
        <f>IFERROR(VLOOKUP(B428,'[1]1-BASE'!D$1:DA$65536,36,0),"")</f>
        <v>0</v>
      </c>
      <c r="AF428" s="34">
        <f>IFERROR(VLOOKUP(B428,'[1]1-BASE'!D$1:DA$65536,37,0),"")</f>
        <v>0</v>
      </c>
      <c r="AG428" s="34">
        <f>IFERROR(VLOOKUP(B428,'[1]1-BASE'!D$1:DA$65536,38,0),"")</f>
        <v>0</v>
      </c>
      <c r="AH428" s="34">
        <f>IFERROR(VLOOKUP(B428,'[1]1-BASE'!D$1:DA$65536,39,0),"")</f>
        <v>0</v>
      </c>
      <c r="AI428" s="34">
        <f>IFERROR(VLOOKUP(B428,'[1]1-BASE'!D$1:DA$65536,40,0),"")</f>
        <v>0</v>
      </c>
      <c r="AJ428" s="34">
        <f>IFERROR(VLOOKUP(B428,'[1]1-BASE'!D$1:DA$65536,41,0),"")</f>
        <v>0</v>
      </c>
      <c r="AK428" s="34">
        <f>IFERROR(VLOOKUP(B428,'[1]1-BASE'!D$1:DA$65536,42,0),"")</f>
        <v>0</v>
      </c>
      <c r="AL428" s="34">
        <f>IFERROR(VLOOKUP(B428,'[1]1-BASE'!D$1:DA$65536,43,0),"")</f>
        <v>0</v>
      </c>
      <c r="AM428" s="34">
        <f>IFERROR(VLOOKUP(B428,'[1]1-BASE'!D$1:DA$65536,44,0),"")</f>
        <v>0</v>
      </c>
      <c r="AN428" s="34">
        <f>IFERROR(VLOOKUP(B428,'[1]1-BASE'!D$1:DA$65536,45,0),"")</f>
        <v>0</v>
      </c>
      <c r="AO428" s="34">
        <f>IFERROR(VLOOKUP(B428,'[1]1-BASE'!D$1:DA$65536,46,0),"")</f>
        <v>0</v>
      </c>
      <c r="AP428" s="34">
        <f>IFERROR(VLOOKUP(B428,'[1]1-BASE'!D$1:DA$65536,47,0),"")</f>
        <v>0</v>
      </c>
      <c r="AQ428" s="34">
        <f>IFERROR(VLOOKUP(B428,'[1]1-BASE'!D$1:DA$65536,48,0),"")</f>
        <v>0</v>
      </c>
      <c r="AR428" s="34">
        <f>IFERROR(VLOOKUP(B428,'[1]1-BASE'!D$1:DA$65536,49,0),"")</f>
        <v>0</v>
      </c>
      <c r="AS428" s="34">
        <f>IFERROR(VLOOKUP(B428,'[1]1-BASE'!D$1:DA$65536,50,0),"")</f>
        <v>0</v>
      </c>
      <c r="AT428" s="34">
        <f>IFERROR(VLOOKUP(B428,'[1]1-BASE'!D$1:DA$65536,51,0),"")</f>
        <v>0</v>
      </c>
      <c r="AU428" s="34">
        <f>IFERROR(VLOOKUP(B428,'[1]1-BASE'!D$1:DA$65536,52,0),"")</f>
        <v>0</v>
      </c>
      <c r="AV428" s="34">
        <f>IFERROR(VLOOKUP(B428,'[1]1-BASE'!D$1:DA$65536,53,0),"")</f>
        <v>0</v>
      </c>
      <c r="AW428" s="34">
        <f>IFERROR(VLOOKUP(B428,'[1]1-BASE'!D$1:DA$65536,54,0),"")</f>
        <v>0</v>
      </c>
      <c r="AX428" s="34">
        <f>IFERROR(VLOOKUP(B428,'[1]1-BASE'!D$1:DA$65536,55,0),"")</f>
        <v>0</v>
      </c>
      <c r="AY428" s="34">
        <f>IFERROR(VLOOKUP(B428,'[1]1-BASE'!D$1:DA$65536,87,0),"")</f>
        <v>0</v>
      </c>
      <c r="AZ428" s="34">
        <f>IFERROR(VLOOKUP(B428,'[1]1-BASE'!D$1:DA$65536,86,0),"")</f>
        <v>0</v>
      </c>
      <c r="BA428" s="34">
        <f>IFERROR(VLOOKUP(B428,'[1]1-BASE'!D$1:DA$65536,76,0),"")</f>
        <v>0</v>
      </c>
      <c r="BB428" s="34">
        <f>IFERROR(VLOOKUP(B428,'[1]1-BASE'!D$1:DA$65536,77,0),"")</f>
        <v>0</v>
      </c>
      <c r="BC428" s="34">
        <f>IFERROR(VLOOKUP(B428,'[1]1-BASE'!D$1:DA$65536,78,0),"")</f>
        <v>0</v>
      </c>
      <c r="BD428" s="34">
        <f>IFERROR(VLOOKUP(B428,'[1]1-BASE'!D$1:DA$65536,79,0),"")</f>
        <v>0</v>
      </c>
      <c r="BE428" s="34">
        <f>IFERROR(VLOOKUP(B428,'[1]1-BASE'!D$1:DA$65536,80,0),"")</f>
        <v>0</v>
      </c>
      <c r="BF428" s="34">
        <f>IFERROR(VLOOKUP(B428,'[1]1-BASE'!D$1:DA$65536,83,0),"")</f>
        <v>0</v>
      </c>
      <c r="BG428" s="34">
        <f>IFERROR(VLOOKUP(B428,'[1]1-BASE'!D$1:DA$65536,84,0),"")</f>
        <v>0</v>
      </c>
      <c r="BH428" s="34">
        <f>IFERROR(VLOOKUP(B428,'[1]1-BASE'!D$1:DA$65536,81,0),"")</f>
        <v>0</v>
      </c>
      <c r="BI428" s="34">
        <f>IFERROR(VLOOKUP(B428,'[1]1-BASE'!D$1:DA$65536,85,0),"")</f>
        <v>0</v>
      </c>
      <c r="BJ428" s="34">
        <f>IFERROR(VLOOKUP(B428,'[1]1-BASE'!D$1:DA$65536,56,0),"")</f>
        <v>0</v>
      </c>
      <c r="BK428" s="34">
        <f>IFERROR(VLOOKUP(B428,'[1]1-BASE'!D$1:DA$65536,58,0),"")</f>
        <v>0</v>
      </c>
      <c r="BL428" s="34">
        <f>IFERROR(VLOOKUP(B428,'[1]1-BASE'!D$1:DA$65536,59,0),"")</f>
        <v>0</v>
      </c>
      <c r="BM428" s="34">
        <f>IFERROR(VLOOKUP(B428,'[1]1-BASE'!D$1:DA$65536,61,0),"")</f>
        <v>0</v>
      </c>
      <c r="BN428" s="34">
        <f>IFERROR(VLOOKUP(B428,'[1]1-BASE'!D$1:DA$65536,63,0),"")</f>
        <v>0</v>
      </c>
      <c r="BO428" s="34">
        <f>IFERROR(VLOOKUP(B428,'[1]1-BASE'!D$1:DA$65536,65,0),"")</f>
        <v>0</v>
      </c>
      <c r="BP428" s="34">
        <f>IFERROR(VLOOKUP(B428,'[1]1-BASE'!D$1:DA$65536,57,0),"")</f>
        <v>0</v>
      </c>
      <c r="BQ428" s="34">
        <f>IFERROR(VLOOKUP(B428,'[1]1-BASE'!D$1:DA$65536,60,0),"")</f>
        <v>0</v>
      </c>
      <c r="BR428" s="34">
        <f>IFERROR(VLOOKUP(B428,'[1]1-BASE'!D$1:DA$65536,62,0),"")</f>
        <v>0</v>
      </c>
      <c r="BS428" s="34">
        <f>IFERROR(VLOOKUP(B428,'[1]1-BASE'!D$1:DA$65536,64,0),"")</f>
        <v>0</v>
      </c>
      <c r="BT428" s="34">
        <f>IFERROR(VLOOKUP(B428,'[1]1-BASE'!D$1:DA$65536,66,0),"")</f>
        <v>0</v>
      </c>
      <c r="BU428" s="34">
        <f>IFERROR(VLOOKUP(B428,'[1]1-BASE'!D$1:DA$65536,67,0),"")</f>
        <v>0</v>
      </c>
      <c r="BV428" s="34">
        <f>IFERROR(VLOOKUP(B428,'[1]1-BASE'!D$1:DA$65536,68,0),"")</f>
        <v>0</v>
      </c>
      <c r="BW428" s="34">
        <f>IFERROR(VLOOKUP(B428,'[1]1-BASE'!D$1:DA$65536,69,0),"")</f>
        <v>0</v>
      </c>
      <c r="BX428" s="34">
        <f>IFERROR(VLOOKUP(B428,'[1]1-BASE'!D$1:DA$65536,70,0),"")</f>
        <v>0</v>
      </c>
      <c r="BY428" s="34">
        <f>IFERROR(VLOOKUP(B428,'[1]1-BASE'!D$1:DA$65536,71,0),"")</f>
        <v>0</v>
      </c>
      <c r="BZ428" s="34">
        <f>IFERROR(VLOOKUP(B428,'[1]1-BASE'!D$1:DA$65536,72,0),"")</f>
        <v>0</v>
      </c>
      <c r="CA428" s="34">
        <f>IFERROR(VLOOKUP(B428,'[1]1-BASE'!D$1:DA$65536,73,0),"")</f>
        <v>0</v>
      </c>
      <c r="CB428" s="34">
        <f>IFERROR(VLOOKUP(B428,'[1]1-BASE'!D$1:DA$65536,74,0),"")</f>
        <v>0</v>
      </c>
      <c r="CC428" s="34">
        <f>IFERROR(VLOOKUP(B428,'[1]1-BASE'!D$1:DA$65536,75,0),"")</f>
        <v>0</v>
      </c>
      <c r="CD428" s="34">
        <f>IFERROR(VLOOKUP(B428,'[1]1-BASE'!D$1:DA$65536,82,0),"")</f>
        <v>28</v>
      </c>
    </row>
    <row r="429" spans="1:82" s="35" customFormat="1" ht="75" customHeight="1">
      <c r="A429" s="27"/>
      <c r="B429" s="28" t="s">
        <v>532</v>
      </c>
      <c r="C429" s="29" t="str">
        <f>IFERROR(VLOOKUP(B429,'[1]1-BASE'!D$1:CB$65536,2,0),"")</f>
        <v>304TUY0</v>
      </c>
      <c r="D429" s="29" t="str">
        <f>IFERROR(VLOOKUP(B429,'[1]1-BASE'!D$1:CB$65536,3,0),"")</f>
        <v>GUZIO</v>
      </c>
      <c r="E429" s="29" t="str">
        <f>IFERROR(VLOOKUP(B429,'[1]1-BASE'!D$1:CB$65536,4,0),"")</f>
        <v>901</v>
      </c>
      <c r="F429" s="29" t="str">
        <f>IFERROR(VLOOKUP(B429,'[1]1-BASE'!D$1:CB$65536,5,0),"")</f>
        <v>BLACK/GREY MD MEL</v>
      </c>
      <c r="G429" s="27" t="str">
        <f>IFERROR(VLOOKUP(B429,'[1]1-BASE'!D$1:CB$65536,15,0),"")</f>
        <v>HIVER 2019</v>
      </c>
      <c r="H429" s="27" t="str">
        <f>IFERROR(VLOOKUP(B429,'[1]1-BASE'!D$1:CB$65536,17,0),"")</f>
        <v>MAN</v>
      </c>
      <c r="I429" s="30">
        <f>IFERROR(VLOOKUP(B429,'[1]1-BASE'!D$1:CB$65536,7,0),"")</f>
        <v>45</v>
      </c>
      <c r="J429" s="31">
        <f t="shared" si="14"/>
        <v>22.5</v>
      </c>
      <c r="K429" s="30">
        <f>IFERROR(VLOOKUP(B429,'[1]1-BASE'!D$1:CB$65536,8,0),"")</f>
        <v>0</v>
      </c>
      <c r="L429" s="31">
        <f t="shared" si="15"/>
        <v>0</v>
      </c>
      <c r="M429" s="29" t="str">
        <f>IFERROR(VLOOKUP(B429,'[1]1-BASE'!D$1:CB$65536,18,0),"")</f>
        <v>(vide)</v>
      </c>
      <c r="N429" s="32" t="str">
        <f>IFERROR(VLOOKUP(B429,'[1]1-BASE'!D$1:CB$65536,19,0),"")</f>
        <v>PCS</v>
      </c>
      <c r="O429" s="32">
        <f>IFERROR(VLOOKUP(B429,'[1]1-BASE'!D$1:CB$65536,20,0),"")</f>
        <v>2</v>
      </c>
      <c r="P429" s="33">
        <f>IFERROR(VLOOKUP(B429,'[1]1-BASE'!D$1:CB$65536,21,0),"")</f>
        <v>2</v>
      </c>
      <c r="Q429" s="34">
        <f>IFERROR(VLOOKUP(B429,'[1]1-BASE'!D$1:DA$65536,22,0),"")</f>
        <v>0</v>
      </c>
      <c r="R429" s="34">
        <f>IFERROR(VLOOKUP(B429,'[1]1-BASE'!D$1:DA$65536,23,0),"")</f>
        <v>0</v>
      </c>
      <c r="S429" s="34">
        <f>IFERROR(VLOOKUP(B429,'[1]1-BASE'!D$1:DA$65536,24,0),"")</f>
        <v>0</v>
      </c>
      <c r="T429" s="34">
        <f>IFERROR(VLOOKUP(B429,'[1]1-BASE'!D$1:DA$65536,25,0),"")</f>
        <v>0</v>
      </c>
      <c r="U429" s="34">
        <f>IFERROR(VLOOKUP(B429,'[1]1-BASE'!D$1:DA$65536,26,0),"")</f>
        <v>0</v>
      </c>
      <c r="V429" s="34">
        <f>IFERROR(VLOOKUP(B429,'[1]1-BASE'!D$1:DA$65536,27,0),"")</f>
        <v>0</v>
      </c>
      <c r="W429" s="34">
        <f>IFERROR(VLOOKUP(B429,'[1]1-BASE'!D$1:DA$65536,28,0),"")</f>
        <v>0</v>
      </c>
      <c r="X429" s="34">
        <f>IFERROR(VLOOKUP(B429,'[1]1-BASE'!D$1:DA$65536,29,0),"")</f>
        <v>0</v>
      </c>
      <c r="Y429" s="34">
        <f>IFERROR(VLOOKUP(B429,'[1]1-BASE'!D$1:DA$65536,30,0),"")</f>
        <v>0</v>
      </c>
      <c r="Z429" s="34">
        <f>IFERROR(VLOOKUP(B429,'[1]1-BASE'!D$1:DA$65536,31,0),"")</f>
        <v>0</v>
      </c>
      <c r="AA429" s="34">
        <f>IFERROR(VLOOKUP(B429,'[1]1-BASE'!D$1:DA$65536,32,0),"")</f>
        <v>0</v>
      </c>
      <c r="AB429" s="34">
        <f>IFERROR(VLOOKUP(B429,'[1]1-BASE'!D$1:DA$65536,33,0),"")</f>
        <v>0</v>
      </c>
      <c r="AC429" s="34">
        <f>IFERROR(VLOOKUP(B429,'[1]1-BASE'!D$1:DA$65536,34,0),"")</f>
        <v>0</v>
      </c>
      <c r="AD429" s="34">
        <f>IFERROR(VLOOKUP(B429,'[1]1-BASE'!D$1:DA$65536,35,0),"")</f>
        <v>0</v>
      </c>
      <c r="AE429" s="34">
        <f>IFERROR(VLOOKUP(B429,'[1]1-BASE'!D$1:DA$65536,36,0),"")</f>
        <v>0</v>
      </c>
      <c r="AF429" s="34">
        <f>IFERROR(VLOOKUP(B429,'[1]1-BASE'!D$1:DA$65536,37,0),"")</f>
        <v>0</v>
      </c>
      <c r="AG429" s="34">
        <f>IFERROR(VLOOKUP(B429,'[1]1-BASE'!D$1:DA$65536,38,0),"")</f>
        <v>0</v>
      </c>
      <c r="AH429" s="34">
        <f>IFERROR(VLOOKUP(B429,'[1]1-BASE'!D$1:DA$65536,39,0),"")</f>
        <v>0</v>
      </c>
      <c r="AI429" s="34">
        <f>IFERROR(VLOOKUP(B429,'[1]1-BASE'!D$1:DA$65536,40,0),"")</f>
        <v>0</v>
      </c>
      <c r="AJ429" s="34">
        <f>IFERROR(VLOOKUP(B429,'[1]1-BASE'!D$1:DA$65536,41,0),"")</f>
        <v>0</v>
      </c>
      <c r="AK429" s="34">
        <f>IFERROR(VLOOKUP(B429,'[1]1-BASE'!D$1:DA$65536,42,0),"")</f>
        <v>0</v>
      </c>
      <c r="AL429" s="34">
        <f>IFERROR(VLOOKUP(B429,'[1]1-BASE'!D$1:DA$65536,43,0),"")</f>
        <v>0</v>
      </c>
      <c r="AM429" s="34">
        <f>IFERROR(VLOOKUP(B429,'[1]1-BASE'!D$1:DA$65536,44,0),"")</f>
        <v>0</v>
      </c>
      <c r="AN429" s="34">
        <f>IFERROR(VLOOKUP(B429,'[1]1-BASE'!D$1:DA$65536,45,0),"")</f>
        <v>0</v>
      </c>
      <c r="AO429" s="34">
        <f>IFERROR(VLOOKUP(B429,'[1]1-BASE'!D$1:DA$65536,46,0),"")</f>
        <v>0</v>
      </c>
      <c r="AP429" s="34">
        <f>IFERROR(VLOOKUP(B429,'[1]1-BASE'!D$1:DA$65536,47,0),"")</f>
        <v>0</v>
      </c>
      <c r="AQ429" s="34">
        <f>IFERROR(VLOOKUP(B429,'[1]1-BASE'!D$1:DA$65536,48,0),"")</f>
        <v>0</v>
      </c>
      <c r="AR429" s="34">
        <f>IFERROR(VLOOKUP(B429,'[1]1-BASE'!D$1:DA$65536,49,0),"")</f>
        <v>0</v>
      </c>
      <c r="AS429" s="34">
        <f>IFERROR(VLOOKUP(B429,'[1]1-BASE'!D$1:DA$65536,50,0),"")</f>
        <v>0</v>
      </c>
      <c r="AT429" s="34">
        <f>IFERROR(VLOOKUP(B429,'[1]1-BASE'!D$1:DA$65536,51,0),"")</f>
        <v>0</v>
      </c>
      <c r="AU429" s="34">
        <f>IFERROR(VLOOKUP(B429,'[1]1-BASE'!D$1:DA$65536,52,0),"")</f>
        <v>0</v>
      </c>
      <c r="AV429" s="34">
        <f>IFERROR(VLOOKUP(B429,'[1]1-BASE'!D$1:DA$65536,53,0),"")</f>
        <v>0</v>
      </c>
      <c r="AW429" s="34">
        <f>IFERROR(VLOOKUP(B429,'[1]1-BASE'!D$1:DA$65536,54,0),"")</f>
        <v>0</v>
      </c>
      <c r="AX429" s="34">
        <f>IFERROR(VLOOKUP(B429,'[1]1-BASE'!D$1:DA$65536,55,0),"")</f>
        <v>0</v>
      </c>
      <c r="AY429" s="34">
        <f>IFERROR(VLOOKUP(B429,'[1]1-BASE'!D$1:DA$65536,87,0),"")</f>
        <v>0</v>
      </c>
      <c r="AZ429" s="34">
        <f>IFERROR(VLOOKUP(B429,'[1]1-BASE'!D$1:DA$65536,86,0),"")</f>
        <v>0</v>
      </c>
      <c r="BA429" s="34">
        <f>IFERROR(VLOOKUP(B429,'[1]1-BASE'!D$1:DA$65536,76,0),"")</f>
        <v>0</v>
      </c>
      <c r="BB429" s="34">
        <f>IFERROR(VLOOKUP(B429,'[1]1-BASE'!D$1:DA$65536,77,0),"")</f>
        <v>0</v>
      </c>
      <c r="BC429" s="34">
        <f>IFERROR(VLOOKUP(B429,'[1]1-BASE'!D$1:DA$65536,78,0),"")</f>
        <v>0</v>
      </c>
      <c r="BD429" s="34">
        <f>IFERROR(VLOOKUP(B429,'[1]1-BASE'!D$1:DA$65536,79,0),"")</f>
        <v>0</v>
      </c>
      <c r="BE429" s="34">
        <f>IFERROR(VLOOKUP(B429,'[1]1-BASE'!D$1:DA$65536,80,0),"")</f>
        <v>0</v>
      </c>
      <c r="BF429" s="34">
        <f>IFERROR(VLOOKUP(B429,'[1]1-BASE'!D$1:DA$65536,83,0),"")</f>
        <v>0</v>
      </c>
      <c r="BG429" s="34">
        <f>IFERROR(VLOOKUP(B429,'[1]1-BASE'!D$1:DA$65536,84,0),"")</f>
        <v>0</v>
      </c>
      <c r="BH429" s="34">
        <f>IFERROR(VLOOKUP(B429,'[1]1-BASE'!D$1:DA$65536,81,0),"")</f>
        <v>0</v>
      </c>
      <c r="BI429" s="34">
        <f>IFERROR(VLOOKUP(B429,'[1]1-BASE'!D$1:DA$65536,85,0),"")</f>
        <v>0</v>
      </c>
      <c r="BJ429" s="34">
        <f>IFERROR(VLOOKUP(B429,'[1]1-BASE'!D$1:DA$65536,56,0),"")</f>
        <v>0</v>
      </c>
      <c r="BK429" s="34">
        <f>IFERROR(VLOOKUP(B429,'[1]1-BASE'!D$1:DA$65536,58,0),"")</f>
        <v>0</v>
      </c>
      <c r="BL429" s="34">
        <f>IFERROR(VLOOKUP(B429,'[1]1-BASE'!D$1:DA$65536,59,0),"")</f>
        <v>0</v>
      </c>
      <c r="BM429" s="34">
        <f>IFERROR(VLOOKUP(B429,'[1]1-BASE'!D$1:DA$65536,61,0),"")</f>
        <v>0</v>
      </c>
      <c r="BN429" s="34">
        <f>IFERROR(VLOOKUP(B429,'[1]1-BASE'!D$1:DA$65536,63,0),"")</f>
        <v>0</v>
      </c>
      <c r="BO429" s="34">
        <f>IFERROR(VLOOKUP(B429,'[1]1-BASE'!D$1:DA$65536,65,0),"")</f>
        <v>0</v>
      </c>
      <c r="BP429" s="34">
        <f>IFERROR(VLOOKUP(B429,'[1]1-BASE'!D$1:DA$65536,57,0),"")</f>
        <v>0</v>
      </c>
      <c r="BQ429" s="34">
        <f>IFERROR(VLOOKUP(B429,'[1]1-BASE'!D$1:DA$65536,60,0),"")</f>
        <v>0</v>
      </c>
      <c r="BR429" s="34">
        <f>IFERROR(VLOOKUP(B429,'[1]1-BASE'!D$1:DA$65536,62,0),"")</f>
        <v>0</v>
      </c>
      <c r="BS429" s="34">
        <f>IFERROR(VLOOKUP(B429,'[1]1-BASE'!D$1:DA$65536,64,0),"")</f>
        <v>0</v>
      </c>
      <c r="BT429" s="34">
        <f>IFERROR(VLOOKUP(B429,'[1]1-BASE'!D$1:DA$65536,66,0),"")</f>
        <v>0</v>
      </c>
      <c r="BU429" s="34">
        <f>IFERROR(VLOOKUP(B429,'[1]1-BASE'!D$1:DA$65536,67,0),"")</f>
        <v>0</v>
      </c>
      <c r="BV429" s="34">
        <f>IFERROR(VLOOKUP(B429,'[1]1-BASE'!D$1:DA$65536,68,0),"")</f>
        <v>0</v>
      </c>
      <c r="BW429" s="34">
        <f>IFERROR(VLOOKUP(B429,'[1]1-BASE'!D$1:DA$65536,69,0),"")</f>
        <v>2</v>
      </c>
      <c r="BX429" s="34">
        <f>IFERROR(VLOOKUP(B429,'[1]1-BASE'!D$1:DA$65536,70,0),"")</f>
        <v>0</v>
      </c>
      <c r="BY429" s="34">
        <f>IFERROR(VLOOKUP(B429,'[1]1-BASE'!D$1:DA$65536,71,0),"")</f>
        <v>0</v>
      </c>
      <c r="BZ429" s="34">
        <f>IFERROR(VLOOKUP(B429,'[1]1-BASE'!D$1:DA$65536,72,0),"")</f>
        <v>0</v>
      </c>
      <c r="CA429" s="34">
        <f>IFERROR(VLOOKUP(B429,'[1]1-BASE'!D$1:DA$65536,73,0),"")</f>
        <v>0</v>
      </c>
      <c r="CB429" s="34">
        <f>IFERROR(VLOOKUP(B429,'[1]1-BASE'!D$1:DA$65536,74,0),"")</f>
        <v>0</v>
      </c>
      <c r="CC429" s="34">
        <f>IFERROR(VLOOKUP(B429,'[1]1-BASE'!D$1:DA$65536,75,0),"")</f>
        <v>0</v>
      </c>
      <c r="CD429" s="34">
        <f>IFERROR(VLOOKUP(B429,'[1]1-BASE'!D$1:DA$65536,82,0),"")</f>
        <v>0</v>
      </c>
    </row>
    <row r="430" spans="1:82" s="35" customFormat="1" ht="75" customHeight="1">
      <c r="A430" s="27"/>
      <c r="B430" s="28" t="s">
        <v>533</v>
      </c>
      <c r="C430" s="29" t="str">
        <f>IFERROR(VLOOKUP(B430,'[1]1-BASE'!D$1:CB$65536,2,0),"")</f>
        <v>304TUZ0</v>
      </c>
      <c r="D430" s="29" t="str">
        <f>IFERROR(VLOOKUP(B430,'[1]1-BASE'!D$1:CB$65536,3,0),"")</f>
        <v>GIACOMO</v>
      </c>
      <c r="E430" s="29" t="str">
        <f>IFERROR(VLOOKUP(B430,'[1]1-BASE'!D$1:CB$65536,4,0),"")</f>
        <v>907</v>
      </c>
      <c r="F430" s="29" t="str">
        <f>IFERROR(VLOOKUP(B430,'[1]1-BASE'!D$1:CB$65536,5,0),"")</f>
        <v>BLACK/GRAPHICS</v>
      </c>
      <c r="G430" s="27" t="str">
        <f>IFERROR(VLOOKUP(B430,'[1]1-BASE'!D$1:CB$65536,15,0),"")</f>
        <v>HIVER 2019</v>
      </c>
      <c r="H430" s="27" t="str">
        <f>IFERROR(VLOOKUP(B430,'[1]1-BASE'!D$1:CB$65536,17,0),"")</f>
        <v>MAN</v>
      </c>
      <c r="I430" s="30">
        <f>IFERROR(VLOOKUP(B430,'[1]1-BASE'!D$1:CB$65536,7,0),"")</f>
        <v>45</v>
      </c>
      <c r="J430" s="31">
        <f t="shared" si="14"/>
        <v>22.5</v>
      </c>
      <c r="K430" s="30">
        <f>IFERROR(VLOOKUP(B430,'[1]1-BASE'!D$1:CB$65536,8,0),"")</f>
        <v>0</v>
      </c>
      <c r="L430" s="31">
        <f t="shared" si="15"/>
        <v>0</v>
      </c>
      <c r="M430" s="29" t="str">
        <f>IFERROR(VLOOKUP(B430,'[1]1-BASE'!D$1:CB$65536,18,0),"")</f>
        <v>(vide)</v>
      </c>
      <c r="N430" s="32" t="str">
        <f>IFERROR(VLOOKUP(B430,'[1]1-BASE'!D$1:CB$65536,19,0),"")</f>
        <v>PCS</v>
      </c>
      <c r="O430" s="32">
        <f>IFERROR(VLOOKUP(B430,'[1]1-BASE'!D$1:CB$65536,20,0),"")</f>
        <v>133</v>
      </c>
      <c r="P430" s="33">
        <f>IFERROR(VLOOKUP(B430,'[1]1-BASE'!D$1:CB$65536,21,0),"")</f>
        <v>133</v>
      </c>
      <c r="Q430" s="34">
        <f>IFERROR(VLOOKUP(B430,'[1]1-BASE'!D$1:DA$65536,22,0),"")</f>
        <v>0</v>
      </c>
      <c r="R430" s="34">
        <f>IFERROR(VLOOKUP(B430,'[1]1-BASE'!D$1:DA$65536,23,0),"")</f>
        <v>0</v>
      </c>
      <c r="S430" s="34">
        <f>IFERROR(VLOOKUP(B430,'[1]1-BASE'!D$1:DA$65536,24,0),"")</f>
        <v>0</v>
      </c>
      <c r="T430" s="34">
        <f>IFERROR(VLOOKUP(B430,'[1]1-BASE'!D$1:DA$65536,25,0),"")</f>
        <v>0</v>
      </c>
      <c r="U430" s="34">
        <f>IFERROR(VLOOKUP(B430,'[1]1-BASE'!D$1:DA$65536,26,0),"")</f>
        <v>0</v>
      </c>
      <c r="V430" s="34">
        <f>IFERROR(VLOOKUP(B430,'[1]1-BASE'!D$1:DA$65536,27,0),"")</f>
        <v>0</v>
      </c>
      <c r="W430" s="34">
        <f>IFERROR(VLOOKUP(B430,'[1]1-BASE'!D$1:DA$65536,28,0),"")</f>
        <v>0</v>
      </c>
      <c r="X430" s="34">
        <f>IFERROR(VLOOKUP(B430,'[1]1-BASE'!D$1:DA$65536,29,0),"")</f>
        <v>0</v>
      </c>
      <c r="Y430" s="34">
        <f>IFERROR(VLOOKUP(B430,'[1]1-BASE'!D$1:DA$65536,30,0),"")</f>
        <v>0</v>
      </c>
      <c r="Z430" s="34">
        <f>IFERROR(VLOOKUP(B430,'[1]1-BASE'!D$1:DA$65536,31,0),"")</f>
        <v>0</v>
      </c>
      <c r="AA430" s="34">
        <f>IFERROR(VLOOKUP(B430,'[1]1-BASE'!D$1:DA$65536,32,0),"")</f>
        <v>0</v>
      </c>
      <c r="AB430" s="34">
        <f>IFERROR(VLOOKUP(B430,'[1]1-BASE'!D$1:DA$65536,33,0),"")</f>
        <v>0</v>
      </c>
      <c r="AC430" s="34">
        <f>IFERROR(VLOOKUP(B430,'[1]1-BASE'!D$1:DA$65536,34,0),"")</f>
        <v>0</v>
      </c>
      <c r="AD430" s="34">
        <f>IFERROR(VLOOKUP(B430,'[1]1-BASE'!D$1:DA$65536,35,0),"")</f>
        <v>0</v>
      </c>
      <c r="AE430" s="34">
        <f>IFERROR(VLOOKUP(B430,'[1]1-BASE'!D$1:DA$65536,36,0),"")</f>
        <v>0</v>
      </c>
      <c r="AF430" s="34">
        <f>IFERROR(VLOOKUP(B430,'[1]1-BASE'!D$1:DA$65536,37,0),"")</f>
        <v>0</v>
      </c>
      <c r="AG430" s="34">
        <f>IFERROR(VLOOKUP(B430,'[1]1-BASE'!D$1:DA$65536,38,0),"")</f>
        <v>0</v>
      </c>
      <c r="AH430" s="34">
        <f>IFERROR(VLOOKUP(B430,'[1]1-BASE'!D$1:DA$65536,39,0),"")</f>
        <v>0</v>
      </c>
      <c r="AI430" s="34">
        <f>IFERROR(VLOOKUP(B430,'[1]1-BASE'!D$1:DA$65536,40,0),"")</f>
        <v>0</v>
      </c>
      <c r="AJ430" s="34">
        <f>IFERROR(VLOOKUP(B430,'[1]1-BASE'!D$1:DA$65536,41,0),"")</f>
        <v>0</v>
      </c>
      <c r="AK430" s="34">
        <f>IFERROR(VLOOKUP(B430,'[1]1-BASE'!D$1:DA$65536,42,0),"")</f>
        <v>0</v>
      </c>
      <c r="AL430" s="34">
        <f>IFERROR(VLOOKUP(B430,'[1]1-BASE'!D$1:DA$65536,43,0),"")</f>
        <v>0</v>
      </c>
      <c r="AM430" s="34">
        <f>IFERROR(VLOOKUP(B430,'[1]1-BASE'!D$1:DA$65536,44,0),"")</f>
        <v>0</v>
      </c>
      <c r="AN430" s="34">
        <f>IFERROR(VLOOKUP(B430,'[1]1-BASE'!D$1:DA$65536,45,0),"")</f>
        <v>0</v>
      </c>
      <c r="AO430" s="34">
        <f>IFERROR(VLOOKUP(B430,'[1]1-BASE'!D$1:DA$65536,46,0),"")</f>
        <v>0</v>
      </c>
      <c r="AP430" s="34">
        <f>IFERROR(VLOOKUP(B430,'[1]1-BASE'!D$1:DA$65536,47,0),"")</f>
        <v>0</v>
      </c>
      <c r="AQ430" s="34">
        <f>IFERROR(VLOOKUP(B430,'[1]1-BASE'!D$1:DA$65536,48,0),"")</f>
        <v>0</v>
      </c>
      <c r="AR430" s="34">
        <f>IFERROR(VLOOKUP(B430,'[1]1-BASE'!D$1:DA$65536,49,0),"")</f>
        <v>0</v>
      </c>
      <c r="AS430" s="34">
        <f>IFERROR(VLOOKUP(B430,'[1]1-BASE'!D$1:DA$65536,50,0),"")</f>
        <v>0</v>
      </c>
      <c r="AT430" s="34">
        <f>IFERROR(VLOOKUP(B430,'[1]1-BASE'!D$1:DA$65536,51,0),"")</f>
        <v>0</v>
      </c>
      <c r="AU430" s="34">
        <f>IFERROR(VLOOKUP(B430,'[1]1-BASE'!D$1:DA$65536,52,0),"")</f>
        <v>0</v>
      </c>
      <c r="AV430" s="34">
        <f>IFERROR(VLOOKUP(B430,'[1]1-BASE'!D$1:DA$65536,53,0),"")</f>
        <v>0</v>
      </c>
      <c r="AW430" s="34">
        <f>IFERROR(VLOOKUP(B430,'[1]1-BASE'!D$1:DA$65536,54,0),"")</f>
        <v>0</v>
      </c>
      <c r="AX430" s="34">
        <f>IFERROR(VLOOKUP(B430,'[1]1-BASE'!D$1:DA$65536,55,0),"")</f>
        <v>0</v>
      </c>
      <c r="AY430" s="34">
        <f>IFERROR(VLOOKUP(B430,'[1]1-BASE'!D$1:DA$65536,87,0),"")</f>
        <v>0</v>
      </c>
      <c r="AZ430" s="34">
        <f>IFERROR(VLOOKUP(B430,'[1]1-BASE'!D$1:DA$65536,86,0),"")</f>
        <v>0</v>
      </c>
      <c r="BA430" s="34">
        <f>IFERROR(VLOOKUP(B430,'[1]1-BASE'!D$1:DA$65536,76,0),"")</f>
        <v>0</v>
      </c>
      <c r="BB430" s="34">
        <f>IFERROR(VLOOKUP(B430,'[1]1-BASE'!D$1:DA$65536,77,0),"")</f>
        <v>0</v>
      </c>
      <c r="BC430" s="34">
        <f>IFERROR(VLOOKUP(B430,'[1]1-BASE'!D$1:DA$65536,78,0),"")</f>
        <v>0</v>
      </c>
      <c r="BD430" s="34">
        <f>IFERROR(VLOOKUP(B430,'[1]1-BASE'!D$1:DA$65536,79,0),"")</f>
        <v>0</v>
      </c>
      <c r="BE430" s="34">
        <f>IFERROR(VLOOKUP(B430,'[1]1-BASE'!D$1:DA$65536,80,0),"")</f>
        <v>0</v>
      </c>
      <c r="BF430" s="34">
        <f>IFERROR(VLOOKUP(B430,'[1]1-BASE'!D$1:DA$65536,83,0),"")</f>
        <v>0</v>
      </c>
      <c r="BG430" s="34">
        <f>IFERROR(VLOOKUP(B430,'[1]1-BASE'!D$1:DA$65536,84,0),"")</f>
        <v>0</v>
      </c>
      <c r="BH430" s="34">
        <f>IFERROR(VLOOKUP(B430,'[1]1-BASE'!D$1:DA$65536,81,0),"")</f>
        <v>0</v>
      </c>
      <c r="BI430" s="34">
        <f>IFERROR(VLOOKUP(B430,'[1]1-BASE'!D$1:DA$65536,85,0),"")</f>
        <v>0</v>
      </c>
      <c r="BJ430" s="34">
        <f>IFERROR(VLOOKUP(B430,'[1]1-BASE'!D$1:DA$65536,56,0),"")</f>
        <v>0</v>
      </c>
      <c r="BK430" s="34">
        <f>IFERROR(VLOOKUP(B430,'[1]1-BASE'!D$1:DA$65536,58,0),"")</f>
        <v>0</v>
      </c>
      <c r="BL430" s="34">
        <f>IFERROR(VLOOKUP(B430,'[1]1-BASE'!D$1:DA$65536,59,0),"")</f>
        <v>0</v>
      </c>
      <c r="BM430" s="34">
        <f>IFERROR(VLOOKUP(B430,'[1]1-BASE'!D$1:DA$65536,61,0),"")</f>
        <v>0</v>
      </c>
      <c r="BN430" s="34">
        <f>IFERROR(VLOOKUP(B430,'[1]1-BASE'!D$1:DA$65536,63,0),"")</f>
        <v>0</v>
      </c>
      <c r="BO430" s="34">
        <f>IFERROR(VLOOKUP(B430,'[1]1-BASE'!D$1:DA$65536,65,0),"")</f>
        <v>0</v>
      </c>
      <c r="BP430" s="34">
        <f>IFERROR(VLOOKUP(B430,'[1]1-BASE'!D$1:DA$65536,57,0),"")</f>
        <v>0</v>
      </c>
      <c r="BQ430" s="34">
        <f>IFERROR(VLOOKUP(B430,'[1]1-BASE'!D$1:DA$65536,60,0),"")</f>
        <v>0</v>
      </c>
      <c r="BR430" s="34">
        <f>IFERROR(VLOOKUP(B430,'[1]1-BASE'!D$1:DA$65536,62,0),"")</f>
        <v>0</v>
      </c>
      <c r="BS430" s="34">
        <f>IFERROR(VLOOKUP(B430,'[1]1-BASE'!D$1:DA$65536,64,0),"")</f>
        <v>0</v>
      </c>
      <c r="BT430" s="34">
        <f>IFERROR(VLOOKUP(B430,'[1]1-BASE'!D$1:DA$65536,66,0),"")</f>
        <v>0</v>
      </c>
      <c r="BU430" s="34">
        <f>IFERROR(VLOOKUP(B430,'[1]1-BASE'!D$1:DA$65536,67,0),"")</f>
        <v>0</v>
      </c>
      <c r="BV430" s="34">
        <f>IFERROR(VLOOKUP(B430,'[1]1-BASE'!D$1:DA$65536,68,0),"")</f>
        <v>0</v>
      </c>
      <c r="BW430" s="34">
        <f>IFERROR(VLOOKUP(B430,'[1]1-BASE'!D$1:DA$65536,69,0),"")</f>
        <v>10</v>
      </c>
      <c r="BX430" s="34">
        <f>IFERROR(VLOOKUP(B430,'[1]1-BASE'!D$1:DA$65536,70,0),"")</f>
        <v>15</v>
      </c>
      <c r="BY430" s="34">
        <f>IFERROR(VLOOKUP(B430,'[1]1-BASE'!D$1:DA$65536,71,0),"")</f>
        <v>32</v>
      </c>
      <c r="BZ430" s="34">
        <f>IFERROR(VLOOKUP(B430,'[1]1-BASE'!D$1:DA$65536,72,0),"")</f>
        <v>55</v>
      </c>
      <c r="CA430" s="34">
        <f>IFERROR(VLOOKUP(B430,'[1]1-BASE'!D$1:DA$65536,73,0),"")</f>
        <v>21</v>
      </c>
      <c r="CB430" s="34">
        <f>IFERROR(VLOOKUP(B430,'[1]1-BASE'!D$1:DA$65536,74,0),"")</f>
        <v>0</v>
      </c>
      <c r="CC430" s="34">
        <f>IFERROR(VLOOKUP(B430,'[1]1-BASE'!D$1:DA$65536,75,0),"")</f>
        <v>0</v>
      </c>
      <c r="CD430" s="34">
        <f>IFERROR(VLOOKUP(B430,'[1]1-BASE'!D$1:DA$65536,82,0),"")</f>
        <v>0</v>
      </c>
    </row>
    <row r="431" spans="1:82" s="35" customFormat="1" ht="75" customHeight="1">
      <c r="A431" s="27"/>
      <c r="B431" s="28" t="s">
        <v>534</v>
      </c>
      <c r="C431" s="29" t="str">
        <f>IFERROR(VLOOKUP(B431,'[1]1-BASE'!D$1:CB$65536,2,0),"")</f>
        <v>304TUZ0</v>
      </c>
      <c r="D431" s="29" t="str">
        <f>IFERROR(VLOOKUP(B431,'[1]1-BASE'!D$1:CB$65536,3,0),"")</f>
        <v>GIACOMO</v>
      </c>
      <c r="E431" s="29" t="str">
        <f>IFERROR(VLOOKUP(B431,'[1]1-BASE'!D$1:CB$65536,4,0),"")</f>
        <v>908</v>
      </c>
      <c r="F431" s="29" t="str">
        <f>IFERROR(VLOOKUP(B431,'[1]1-BASE'!D$1:CB$65536,5,0),"")</f>
        <v>BLUE AZZURRO/GRAPHICS</v>
      </c>
      <c r="G431" s="27" t="str">
        <f>IFERROR(VLOOKUP(B431,'[1]1-BASE'!D$1:CB$65536,15,0),"")</f>
        <v>HIVER 2019</v>
      </c>
      <c r="H431" s="27" t="str">
        <f>IFERROR(VLOOKUP(B431,'[1]1-BASE'!D$1:CB$65536,17,0),"")</f>
        <v>MAN</v>
      </c>
      <c r="I431" s="30">
        <f>IFERROR(VLOOKUP(B431,'[1]1-BASE'!D$1:CB$65536,7,0),"")</f>
        <v>45</v>
      </c>
      <c r="J431" s="31">
        <f t="shared" si="14"/>
        <v>22.5</v>
      </c>
      <c r="K431" s="30">
        <f>IFERROR(VLOOKUP(B431,'[1]1-BASE'!D$1:CB$65536,8,0),"")</f>
        <v>0</v>
      </c>
      <c r="L431" s="31">
        <f t="shared" si="15"/>
        <v>0</v>
      </c>
      <c r="M431" s="29" t="str">
        <f>IFERROR(VLOOKUP(B431,'[1]1-BASE'!D$1:CB$65536,18,0),"")</f>
        <v>2XL-1|L-3|M-2|S-1|XL-3</v>
      </c>
      <c r="N431" s="32" t="str">
        <f>IFERROR(VLOOKUP(B431,'[1]1-BASE'!D$1:CB$65536,19,0),"")</f>
        <v>C10HT</v>
      </c>
      <c r="O431" s="32">
        <f>IFERROR(VLOOKUP(B431,'[1]1-BASE'!D$1:CB$65536,20,0),"")</f>
        <v>820</v>
      </c>
      <c r="P431" s="33">
        <f>IFERROR(VLOOKUP(B431,'[1]1-BASE'!D$1:CB$65536,21,0),"")</f>
        <v>82</v>
      </c>
      <c r="Q431" s="34">
        <f>IFERROR(VLOOKUP(B431,'[1]1-BASE'!D$1:DA$65536,22,0),"")</f>
        <v>0</v>
      </c>
      <c r="R431" s="34">
        <f>IFERROR(VLOOKUP(B431,'[1]1-BASE'!D$1:DA$65536,23,0),"")</f>
        <v>0</v>
      </c>
      <c r="S431" s="34">
        <f>IFERROR(VLOOKUP(B431,'[1]1-BASE'!D$1:DA$65536,24,0),"")</f>
        <v>0</v>
      </c>
      <c r="T431" s="34">
        <f>IFERROR(VLOOKUP(B431,'[1]1-BASE'!D$1:DA$65536,25,0),"")</f>
        <v>0</v>
      </c>
      <c r="U431" s="34">
        <f>IFERROR(VLOOKUP(B431,'[1]1-BASE'!D$1:DA$65536,26,0),"")</f>
        <v>0</v>
      </c>
      <c r="V431" s="34">
        <f>IFERROR(VLOOKUP(B431,'[1]1-BASE'!D$1:DA$65536,27,0),"")</f>
        <v>0</v>
      </c>
      <c r="W431" s="34">
        <f>IFERROR(VLOOKUP(B431,'[1]1-BASE'!D$1:DA$65536,28,0),"")</f>
        <v>0</v>
      </c>
      <c r="X431" s="34">
        <f>IFERROR(VLOOKUP(B431,'[1]1-BASE'!D$1:DA$65536,29,0),"")</f>
        <v>0</v>
      </c>
      <c r="Y431" s="34">
        <f>IFERROR(VLOOKUP(B431,'[1]1-BASE'!D$1:DA$65536,30,0),"")</f>
        <v>0</v>
      </c>
      <c r="Z431" s="34">
        <f>IFERROR(VLOOKUP(B431,'[1]1-BASE'!D$1:DA$65536,31,0),"")</f>
        <v>0</v>
      </c>
      <c r="AA431" s="34">
        <f>IFERROR(VLOOKUP(B431,'[1]1-BASE'!D$1:DA$65536,32,0),"")</f>
        <v>0</v>
      </c>
      <c r="AB431" s="34">
        <f>IFERROR(VLOOKUP(B431,'[1]1-BASE'!D$1:DA$65536,33,0),"")</f>
        <v>0</v>
      </c>
      <c r="AC431" s="34">
        <f>IFERROR(VLOOKUP(B431,'[1]1-BASE'!D$1:DA$65536,34,0),"")</f>
        <v>0</v>
      </c>
      <c r="AD431" s="34">
        <f>IFERROR(VLOOKUP(B431,'[1]1-BASE'!D$1:DA$65536,35,0),"")</f>
        <v>0</v>
      </c>
      <c r="AE431" s="34">
        <f>IFERROR(VLOOKUP(B431,'[1]1-BASE'!D$1:DA$65536,36,0),"")</f>
        <v>0</v>
      </c>
      <c r="AF431" s="34">
        <f>IFERROR(VLOOKUP(B431,'[1]1-BASE'!D$1:DA$65536,37,0),"")</f>
        <v>0</v>
      </c>
      <c r="AG431" s="34">
        <f>IFERROR(VLOOKUP(B431,'[1]1-BASE'!D$1:DA$65536,38,0),"")</f>
        <v>0</v>
      </c>
      <c r="AH431" s="34">
        <f>IFERROR(VLOOKUP(B431,'[1]1-BASE'!D$1:DA$65536,39,0),"")</f>
        <v>0</v>
      </c>
      <c r="AI431" s="34">
        <f>IFERROR(VLOOKUP(B431,'[1]1-BASE'!D$1:DA$65536,40,0),"")</f>
        <v>0</v>
      </c>
      <c r="AJ431" s="34">
        <f>IFERROR(VLOOKUP(B431,'[1]1-BASE'!D$1:DA$65536,41,0),"")</f>
        <v>0</v>
      </c>
      <c r="AK431" s="34">
        <f>IFERROR(VLOOKUP(B431,'[1]1-BASE'!D$1:DA$65536,42,0),"")</f>
        <v>0</v>
      </c>
      <c r="AL431" s="34">
        <f>IFERROR(VLOOKUP(B431,'[1]1-BASE'!D$1:DA$65536,43,0),"")</f>
        <v>0</v>
      </c>
      <c r="AM431" s="34">
        <f>IFERROR(VLOOKUP(B431,'[1]1-BASE'!D$1:DA$65536,44,0),"")</f>
        <v>0</v>
      </c>
      <c r="AN431" s="34">
        <f>IFERROR(VLOOKUP(B431,'[1]1-BASE'!D$1:DA$65536,45,0),"")</f>
        <v>0</v>
      </c>
      <c r="AO431" s="34">
        <f>IFERROR(VLOOKUP(B431,'[1]1-BASE'!D$1:DA$65536,46,0),"")</f>
        <v>0</v>
      </c>
      <c r="AP431" s="34">
        <f>IFERROR(VLOOKUP(B431,'[1]1-BASE'!D$1:DA$65536,47,0),"")</f>
        <v>0</v>
      </c>
      <c r="AQ431" s="34">
        <f>IFERROR(VLOOKUP(B431,'[1]1-BASE'!D$1:DA$65536,48,0),"")</f>
        <v>0</v>
      </c>
      <c r="AR431" s="34">
        <f>IFERROR(VLOOKUP(B431,'[1]1-BASE'!D$1:DA$65536,49,0),"")</f>
        <v>0</v>
      </c>
      <c r="AS431" s="34">
        <f>IFERROR(VLOOKUP(B431,'[1]1-BASE'!D$1:DA$65536,50,0),"")</f>
        <v>0</v>
      </c>
      <c r="AT431" s="34">
        <f>IFERROR(VLOOKUP(B431,'[1]1-BASE'!D$1:DA$65536,51,0),"")</f>
        <v>0</v>
      </c>
      <c r="AU431" s="34">
        <f>IFERROR(VLOOKUP(B431,'[1]1-BASE'!D$1:DA$65536,52,0),"")</f>
        <v>0</v>
      </c>
      <c r="AV431" s="34">
        <f>IFERROR(VLOOKUP(B431,'[1]1-BASE'!D$1:DA$65536,53,0),"")</f>
        <v>0</v>
      </c>
      <c r="AW431" s="34">
        <f>IFERROR(VLOOKUP(B431,'[1]1-BASE'!D$1:DA$65536,54,0),"")</f>
        <v>0</v>
      </c>
      <c r="AX431" s="34">
        <f>IFERROR(VLOOKUP(B431,'[1]1-BASE'!D$1:DA$65536,55,0),"")</f>
        <v>0</v>
      </c>
      <c r="AY431" s="34">
        <f>IFERROR(VLOOKUP(B431,'[1]1-BASE'!D$1:DA$65536,87,0),"")</f>
        <v>0</v>
      </c>
      <c r="AZ431" s="34">
        <f>IFERROR(VLOOKUP(B431,'[1]1-BASE'!D$1:DA$65536,86,0),"")</f>
        <v>0</v>
      </c>
      <c r="BA431" s="34">
        <f>IFERROR(VLOOKUP(B431,'[1]1-BASE'!D$1:DA$65536,76,0),"")</f>
        <v>0</v>
      </c>
      <c r="BB431" s="34">
        <f>IFERROR(VLOOKUP(B431,'[1]1-BASE'!D$1:DA$65536,77,0),"")</f>
        <v>0</v>
      </c>
      <c r="BC431" s="34">
        <f>IFERROR(VLOOKUP(B431,'[1]1-BASE'!D$1:DA$65536,78,0),"")</f>
        <v>0</v>
      </c>
      <c r="BD431" s="34">
        <f>IFERROR(VLOOKUP(B431,'[1]1-BASE'!D$1:DA$65536,79,0),"")</f>
        <v>0</v>
      </c>
      <c r="BE431" s="34">
        <f>IFERROR(VLOOKUP(B431,'[1]1-BASE'!D$1:DA$65536,80,0),"")</f>
        <v>0</v>
      </c>
      <c r="BF431" s="34">
        <f>IFERROR(VLOOKUP(B431,'[1]1-BASE'!D$1:DA$65536,83,0),"")</f>
        <v>0</v>
      </c>
      <c r="BG431" s="34">
        <f>IFERROR(VLOOKUP(B431,'[1]1-BASE'!D$1:DA$65536,84,0),"")</f>
        <v>0</v>
      </c>
      <c r="BH431" s="34">
        <f>IFERROR(VLOOKUP(B431,'[1]1-BASE'!D$1:DA$65536,81,0),"")</f>
        <v>0</v>
      </c>
      <c r="BI431" s="34">
        <f>IFERROR(VLOOKUP(B431,'[1]1-BASE'!D$1:DA$65536,85,0),"")</f>
        <v>0</v>
      </c>
      <c r="BJ431" s="34">
        <f>IFERROR(VLOOKUP(B431,'[1]1-BASE'!D$1:DA$65536,56,0),"")</f>
        <v>0</v>
      </c>
      <c r="BK431" s="34">
        <f>IFERROR(VLOOKUP(B431,'[1]1-BASE'!D$1:DA$65536,58,0),"")</f>
        <v>0</v>
      </c>
      <c r="BL431" s="34">
        <f>IFERROR(VLOOKUP(B431,'[1]1-BASE'!D$1:DA$65536,59,0),"")</f>
        <v>0</v>
      </c>
      <c r="BM431" s="34">
        <f>IFERROR(VLOOKUP(B431,'[1]1-BASE'!D$1:DA$65536,61,0),"")</f>
        <v>0</v>
      </c>
      <c r="BN431" s="34">
        <f>IFERROR(VLOOKUP(B431,'[1]1-BASE'!D$1:DA$65536,63,0),"")</f>
        <v>0</v>
      </c>
      <c r="BO431" s="34">
        <f>IFERROR(VLOOKUP(B431,'[1]1-BASE'!D$1:DA$65536,65,0),"")</f>
        <v>0</v>
      </c>
      <c r="BP431" s="34">
        <f>IFERROR(VLOOKUP(B431,'[1]1-BASE'!D$1:DA$65536,57,0),"")</f>
        <v>0</v>
      </c>
      <c r="BQ431" s="34">
        <f>IFERROR(VLOOKUP(B431,'[1]1-BASE'!D$1:DA$65536,60,0),"")</f>
        <v>0</v>
      </c>
      <c r="BR431" s="34">
        <f>IFERROR(VLOOKUP(B431,'[1]1-BASE'!D$1:DA$65536,62,0),"")</f>
        <v>0</v>
      </c>
      <c r="BS431" s="34">
        <f>IFERROR(VLOOKUP(B431,'[1]1-BASE'!D$1:DA$65536,64,0),"")</f>
        <v>0</v>
      </c>
      <c r="BT431" s="34">
        <f>IFERROR(VLOOKUP(B431,'[1]1-BASE'!D$1:DA$65536,66,0),"")</f>
        <v>0</v>
      </c>
      <c r="BU431" s="34">
        <f>IFERROR(VLOOKUP(B431,'[1]1-BASE'!D$1:DA$65536,67,0),"")</f>
        <v>0</v>
      </c>
      <c r="BV431" s="34">
        <f>IFERROR(VLOOKUP(B431,'[1]1-BASE'!D$1:DA$65536,68,0),"")</f>
        <v>0</v>
      </c>
      <c r="BW431" s="34">
        <f>IFERROR(VLOOKUP(B431,'[1]1-BASE'!D$1:DA$65536,69,0),"")</f>
        <v>0</v>
      </c>
      <c r="BX431" s="34">
        <f>IFERROR(VLOOKUP(B431,'[1]1-BASE'!D$1:DA$65536,70,0),"")</f>
        <v>0</v>
      </c>
      <c r="BY431" s="34">
        <f>IFERROR(VLOOKUP(B431,'[1]1-BASE'!D$1:DA$65536,71,0),"")</f>
        <v>0</v>
      </c>
      <c r="BZ431" s="34">
        <f>IFERROR(VLOOKUP(B431,'[1]1-BASE'!D$1:DA$65536,72,0),"")</f>
        <v>0</v>
      </c>
      <c r="CA431" s="34">
        <f>IFERROR(VLOOKUP(B431,'[1]1-BASE'!D$1:DA$65536,73,0),"")</f>
        <v>0</v>
      </c>
      <c r="CB431" s="34">
        <f>IFERROR(VLOOKUP(B431,'[1]1-BASE'!D$1:DA$65536,74,0),"")</f>
        <v>0</v>
      </c>
      <c r="CC431" s="34">
        <f>IFERROR(VLOOKUP(B431,'[1]1-BASE'!D$1:DA$65536,75,0),"")</f>
        <v>0</v>
      </c>
      <c r="CD431" s="34">
        <f>IFERROR(VLOOKUP(B431,'[1]1-BASE'!D$1:DA$65536,82,0),"")</f>
        <v>82</v>
      </c>
    </row>
    <row r="432" spans="1:82" s="35" customFormat="1" ht="75" customHeight="1">
      <c r="A432" s="27"/>
      <c r="B432" s="28" t="s">
        <v>535</v>
      </c>
      <c r="C432" s="29" t="str">
        <f>IFERROR(VLOOKUP(B432,'[1]1-BASE'!D$1:CB$65536,2,0),"")</f>
        <v>304TV80</v>
      </c>
      <c r="D432" s="29" t="str">
        <f>IFERROR(VLOOKUP(B432,'[1]1-BASE'!D$1:CB$65536,3,0),"")</f>
        <v>GIOCOBO</v>
      </c>
      <c r="E432" s="29" t="str">
        <f>IFERROR(VLOOKUP(B432,'[1]1-BASE'!D$1:CB$65536,4,0),"")</f>
        <v>904</v>
      </c>
      <c r="F432" s="29" t="str">
        <f>IFERROR(VLOOKUP(B432,'[1]1-BASE'!D$1:CB$65536,5,0),"")</f>
        <v>BLACK</v>
      </c>
      <c r="G432" s="27" t="str">
        <f>IFERROR(VLOOKUP(B432,'[1]1-BASE'!D$1:CB$65536,15,0),"")</f>
        <v>HIVER 2019</v>
      </c>
      <c r="H432" s="27" t="str">
        <f>IFERROR(VLOOKUP(B432,'[1]1-BASE'!D$1:CB$65536,17,0),"")</f>
        <v>MAN</v>
      </c>
      <c r="I432" s="30">
        <f>IFERROR(VLOOKUP(B432,'[1]1-BASE'!D$1:CB$65536,7,0),"")</f>
        <v>35</v>
      </c>
      <c r="J432" s="31">
        <f t="shared" si="14"/>
        <v>17.5</v>
      </c>
      <c r="K432" s="30">
        <f>IFERROR(VLOOKUP(B432,'[1]1-BASE'!D$1:CB$65536,8,0),"")</f>
        <v>0</v>
      </c>
      <c r="L432" s="31">
        <f t="shared" si="15"/>
        <v>0</v>
      </c>
      <c r="M432" s="29" t="str">
        <f>IFERROR(VLOOKUP(B432,'[1]1-BASE'!D$1:CB$65536,18,0),"")</f>
        <v>(vide)</v>
      </c>
      <c r="N432" s="32" t="str">
        <f>IFERROR(VLOOKUP(B432,'[1]1-BASE'!D$1:CB$65536,19,0),"")</f>
        <v>PCS</v>
      </c>
      <c r="O432" s="32">
        <f>IFERROR(VLOOKUP(B432,'[1]1-BASE'!D$1:CB$65536,20,0),"")</f>
        <v>10</v>
      </c>
      <c r="P432" s="33">
        <f>IFERROR(VLOOKUP(B432,'[1]1-BASE'!D$1:CB$65536,21,0),"")</f>
        <v>10</v>
      </c>
      <c r="Q432" s="34">
        <f>IFERROR(VLOOKUP(B432,'[1]1-BASE'!D$1:DA$65536,22,0),"")</f>
        <v>0</v>
      </c>
      <c r="R432" s="34">
        <f>IFERROR(VLOOKUP(B432,'[1]1-BASE'!D$1:DA$65536,23,0),"")</f>
        <v>0</v>
      </c>
      <c r="S432" s="34">
        <f>IFERROR(VLOOKUP(B432,'[1]1-BASE'!D$1:DA$65536,24,0),"")</f>
        <v>0</v>
      </c>
      <c r="T432" s="34">
        <f>IFERROR(VLOOKUP(B432,'[1]1-BASE'!D$1:DA$65536,25,0),"")</f>
        <v>0</v>
      </c>
      <c r="U432" s="34">
        <f>IFERROR(VLOOKUP(B432,'[1]1-BASE'!D$1:DA$65536,26,0),"")</f>
        <v>0</v>
      </c>
      <c r="V432" s="34">
        <f>IFERROR(VLOOKUP(B432,'[1]1-BASE'!D$1:DA$65536,27,0),"")</f>
        <v>0</v>
      </c>
      <c r="W432" s="34">
        <f>IFERROR(VLOOKUP(B432,'[1]1-BASE'!D$1:DA$65536,28,0),"")</f>
        <v>0</v>
      </c>
      <c r="X432" s="34">
        <f>IFERROR(VLOOKUP(B432,'[1]1-BASE'!D$1:DA$65536,29,0),"")</f>
        <v>0</v>
      </c>
      <c r="Y432" s="34">
        <f>IFERROR(VLOOKUP(B432,'[1]1-BASE'!D$1:DA$65536,30,0),"")</f>
        <v>0</v>
      </c>
      <c r="Z432" s="34">
        <f>IFERROR(VLOOKUP(B432,'[1]1-BASE'!D$1:DA$65536,31,0),"")</f>
        <v>0</v>
      </c>
      <c r="AA432" s="34">
        <f>IFERROR(VLOOKUP(B432,'[1]1-BASE'!D$1:DA$65536,32,0),"")</f>
        <v>0</v>
      </c>
      <c r="AB432" s="34">
        <f>IFERROR(VLOOKUP(B432,'[1]1-BASE'!D$1:DA$65536,33,0),"")</f>
        <v>0</v>
      </c>
      <c r="AC432" s="34">
        <f>IFERROR(VLOOKUP(B432,'[1]1-BASE'!D$1:DA$65536,34,0),"")</f>
        <v>0</v>
      </c>
      <c r="AD432" s="34">
        <f>IFERROR(VLOOKUP(B432,'[1]1-BASE'!D$1:DA$65536,35,0),"")</f>
        <v>0</v>
      </c>
      <c r="AE432" s="34">
        <f>IFERROR(VLOOKUP(B432,'[1]1-BASE'!D$1:DA$65536,36,0),"")</f>
        <v>0</v>
      </c>
      <c r="AF432" s="34">
        <f>IFERROR(VLOOKUP(B432,'[1]1-BASE'!D$1:DA$65536,37,0),"")</f>
        <v>0</v>
      </c>
      <c r="AG432" s="34">
        <f>IFERROR(VLOOKUP(B432,'[1]1-BASE'!D$1:DA$65536,38,0),"")</f>
        <v>0</v>
      </c>
      <c r="AH432" s="34">
        <f>IFERROR(VLOOKUP(B432,'[1]1-BASE'!D$1:DA$65536,39,0),"")</f>
        <v>0</v>
      </c>
      <c r="AI432" s="34">
        <f>IFERROR(VLOOKUP(B432,'[1]1-BASE'!D$1:DA$65536,40,0),"")</f>
        <v>0</v>
      </c>
      <c r="AJ432" s="34">
        <f>IFERROR(VLOOKUP(B432,'[1]1-BASE'!D$1:DA$65536,41,0),"")</f>
        <v>0</v>
      </c>
      <c r="AK432" s="34">
        <f>IFERROR(VLOOKUP(B432,'[1]1-BASE'!D$1:DA$65536,42,0),"")</f>
        <v>0</v>
      </c>
      <c r="AL432" s="34">
        <f>IFERROR(VLOOKUP(B432,'[1]1-BASE'!D$1:DA$65536,43,0),"")</f>
        <v>0</v>
      </c>
      <c r="AM432" s="34">
        <f>IFERROR(VLOOKUP(B432,'[1]1-BASE'!D$1:DA$65536,44,0),"")</f>
        <v>0</v>
      </c>
      <c r="AN432" s="34">
        <f>IFERROR(VLOOKUP(B432,'[1]1-BASE'!D$1:DA$65536,45,0),"")</f>
        <v>0</v>
      </c>
      <c r="AO432" s="34">
        <f>IFERROR(VLOOKUP(B432,'[1]1-BASE'!D$1:DA$65536,46,0),"")</f>
        <v>0</v>
      </c>
      <c r="AP432" s="34">
        <f>IFERROR(VLOOKUP(B432,'[1]1-BASE'!D$1:DA$65536,47,0),"")</f>
        <v>0</v>
      </c>
      <c r="AQ432" s="34">
        <f>IFERROR(VLOOKUP(B432,'[1]1-BASE'!D$1:DA$65536,48,0),"")</f>
        <v>0</v>
      </c>
      <c r="AR432" s="34">
        <f>IFERROR(VLOOKUP(B432,'[1]1-BASE'!D$1:DA$65536,49,0),"")</f>
        <v>0</v>
      </c>
      <c r="AS432" s="34">
        <f>IFERROR(VLOOKUP(B432,'[1]1-BASE'!D$1:DA$65536,50,0),"")</f>
        <v>0</v>
      </c>
      <c r="AT432" s="34">
        <f>IFERROR(VLOOKUP(B432,'[1]1-BASE'!D$1:DA$65536,51,0),"")</f>
        <v>0</v>
      </c>
      <c r="AU432" s="34">
        <f>IFERROR(VLOOKUP(B432,'[1]1-BASE'!D$1:DA$65536,52,0),"")</f>
        <v>0</v>
      </c>
      <c r="AV432" s="34">
        <f>IFERROR(VLOOKUP(B432,'[1]1-BASE'!D$1:DA$65536,53,0),"")</f>
        <v>0</v>
      </c>
      <c r="AW432" s="34">
        <f>IFERROR(VLOOKUP(B432,'[1]1-BASE'!D$1:DA$65536,54,0),"")</f>
        <v>0</v>
      </c>
      <c r="AX432" s="34">
        <f>IFERROR(VLOOKUP(B432,'[1]1-BASE'!D$1:DA$65536,55,0),"")</f>
        <v>0</v>
      </c>
      <c r="AY432" s="34">
        <f>IFERROR(VLOOKUP(B432,'[1]1-BASE'!D$1:DA$65536,87,0),"")</f>
        <v>0</v>
      </c>
      <c r="AZ432" s="34">
        <f>IFERROR(VLOOKUP(B432,'[1]1-BASE'!D$1:DA$65536,86,0),"")</f>
        <v>0</v>
      </c>
      <c r="BA432" s="34">
        <f>IFERROR(VLOOKUP(B432,'[1]1-BASE'!D$1:DA$65536,76,0),"")</f>
        <v>0</v>
      </c>
      <c r="BB432" s="34">
        <f>IFERROR(VLOOKUP(B432,'[1]1-BASE'!D$1:DA$65536,77,0),"")</f>
        <v>0</v>
      </c>
      <c r="BC432" s="34">
        <f>IFERROR(VLOOKUP(B432,'[1]1-BASE'!D$1:DA$65536,78,0),"")</f>
        <v>0</v>
      </c>
      <c r="BD432" s="34">
        <f>IFERROR(VLOOKUP(B432,'[1]1-BASE'!D$1:DA$65536,79,0),"")</f>
        <v>0</v>
      </c>
      <c r="BE432" s="34">
        <f>IFERROR(VLOOKUP(B432,'[1]1-BASE'!D$1:DA$65536,80,0),"")</f>
        <v>0</v>
      </c>
      <c r="BF432" s="34">
        <f>IFERROR(VLOOKUP(B432,'[1]1-BASE'!D$1:DA$65536,83,0),"")</f>
        <v>0</v>
      </c>
      <c r="BG432" s="34">
        <f>IFERROR(VLOOKUP(B432,'[1]1-BASE'!D$1:DA$65536,84,0),"")</f>
        <v>0</v>
      </c>
      <c r="BH432" s="34">
        <f>IFERROR(VLOOKUP(B432,'[1]1-BASE'!D$1:DA$65536,81,0),"")</f>
        <v>0</v>
      </c>
      <c r="BI432" s="34">
        <f>IFERROR(VLOOKUP(B432,'[1]1-BASE'!D$1:DA$65536,85,0),"")</f>
        <v>0</v>
      </c>
      <c r="BJ432" s="34">
        <f>IFERROR(VLOOKUP(B432,'[1]1-BASE'!D$1:DA$65536,56,0),"")</f>
        <v>0</v>
      </c>
      <c r="BK432" s="34">
        <f>IFERROR(VLOOKUP(B432,'[1]1-BASE'!D$1:DA$65536,58,0),"")</f>
        <v>0</v>
      </c>
      <c r="BL432" s="34">
        <f>IFERROR(VLOOKUP(B432,'[1]1-BASE'!D$1:DA$65536,59,0),"")</f>
        <v>0</v>
      </c>
      <c r="BM432" s="34">
        <f>IFERROR(VLOOKUP(B432,'[1]1-BASE'!D$1:DA$65536,61,0),"")</f>
        <v>0</v>
      </c>
      <c r="BN432" s="34">
        <f>IFERROR(VLOOKUP(B432,'[1]1-BASE'!D$1:DA$65536,63,0),"")</f>
        <v>0</v>
      </c>
      <c r="BO432" s="34">
        <f>IFERROR(VLOOKUP(B432,'[1]1-BASE'!D$1:DA$65536,65,0),"")</f>
        <v>0</v>
      </c>
      <c r="BP432" s="34">
        <f>IFERROR(VLOOKUP(B432,'[1]1-BASE'!D$1:DA$65536,57,0),"")</f>
        <v>0</v>
      </c>
      <c r="BQ432" s="34">
        <f>IFERROR(VLOOKUP(B432,'[1]1-BASE'!D$1:DA$65536,60,0),"")</f>
        <v>0</v>
      </c>
      <c r="BR432" s="34">
        <f>IFERROR(VLOOKUP(B432,'[1]1-BASE'!D$1:DA$65536,62,0),"")</f>
        <v>0</v>
      </c>
      <c r="BS432" s="34">
        <f>IFERROR(VLOOKUP(B432,'[1]1-BASE'!D$1:DA$65536,64,0),"")</f>
        <v>0</v>
      </c>
      <c r="BT432" s="34">
        <f>IFERROR(VLOOKUP(B432,'[1]1-BASE'!D$1:DA$65536,66,0),"")</f>
        <v>0</v>
      </c>
      <c r="BU432" s="34">
        <f>IFERROR(VLOOKUP(B432,'[1]1-BASE'!D$1:DA$65536,67,0),"")</f>
        <v>0</v>
      </c>
      <c r="BV432" s="34">
        <f>IFERROR(VLOOKUP(B432,'[1]1-BASE'!D$1:DA$65536,68,0),"")</f>
        <v>0</v>
      </c>
      <c r="BW432" s="34">
        <f>IFERROR(VLOOKUP(B432,'[1]1-BASE'!D$1:DA$65536,69,0),"")</f>
        <v>1</v>
      </c>
      <c r="BX432" s="34">
        <f>IFERROR(VLOOKUP(B432,'[1]1-BASE'!D$1:DA$65536,70,0),"")</f>
        <v>2</v>
      </c>
      <c r="BY432" s="34">
        <f>IFERROR(VLOOKUP(B432,'[1]1-BASE'!D$1:DA$65536,71,0),"")</f>
        <v>2</v>
      </c>
      <c r="BZ432" s="34">
        <f>IFERROR(VLOOKUP(B432,'[1]1-BASE'!D$1:DA$65536,72,0),"")</f>
        <v>3</v>
      </c>
      <c r="CA432" s="34">
        <f>IFERROR(VLOOKUP(B432,'[1]1-BASE'!D$1:DA$65536,73,0),"")</f>
        <v>2</v>
      </c>
      <c r="CB432" s="34">
        <f>IFERROR(VLOOKUP(B432,'[1]1-BASE'!D$1:DA$65536,74,0),"")</f>
        <v>0</v>
      </c>
      <c r="CC432" s="34">
        <f>IFERROR(VLOOKUP(B432,'[1]1-BASE'!D$1:DA$65536,75,0),"")</f>
        <v>0</v>
      </c>
      <c r="CD432" s="34">
        <f>IFERROR(VLOOKUP(B432,'[1]1-BASE'!D$1:DA$65536,82,0),"")</f>
        <v>0</v>
      </c>
    </row>
    <row r="433" spans="1:82" s="35" customFormat="1" ht="75" customHeight="1">
      <c r="A433" s="27"/>
      <c r="B433" s="28" t="s">
        <v>536</v>
      </c>
      <c r="C433" s="29" t="str">
        <f>IFERROR(VLOOKUP(B433,'[1]1-BASE'!D$1:CB$65536,2,0),"")</f>
        <v>304TV80</v>
      </c>
      <c r="D433" s="29" t="str">
        <f>IFERROR(VLOOKUP(B433,'[1]1-BASE'!D$1:CB$65536,3,0),"")</f>
        <v>GIOCOBO</v>
      </c>
      <c r="E433" s="29" t="str">
        <f>IFERROR(VLOOKUP(B433,'[1]1-BASE'!D$1:CB$65536,4,0),"")</f>
        <v>904</v>
      </c>
      <c r="F433" s="29" t="str">
        <f>IFERROR(VLOOKUP(B433,'[1]1-BASE'!D$1:CB$65536,5,0),"")</f>
        <v>BLACK</v>
      </c>
      <c r="G433" s="27" t="str">
        <f>IFERROR(VLOOKUP(B433,'[1]1-BASE'!D$1:CB$65536,15,0),"")</f>
        <v>HIVER 2019</v>
      </c>
      <c r="H433" s="27" t="str">
        <f>IFERROR(VLOOKUP(B433,'[1]1-BASE'!D$1:CB$65536,17,0),"")</f>
        <v>MAN</v>
      </c>
      <c r="I433" s="30">
        <f>IFERROR(VLOOKUP(B433,'[1]1-BASE'!D$1:CB$65536,7,0),"")</f>
        <v>35</v>
      </c>
      <c r="J433" s="31">
        <f t="shared" si="14"/>
        <v>17.5</v>
      </c>
      <c r="K433" s="30">
        <f>IFERROR(VLOOKUP(B433,'[1]1-BASE'!D$1:CB$65536,8,0),"")</f>
        <v>0</v>
      </c>
      <c r="L433" s="31">
        <f t="shared" si="15"/>
        <v>0</v>
      </c>
      <c r="M433" s="29" t="str">
        <f>IFERROR(VLOOKUP(B433,'[1]1-BASE'!D$1:CB$65536,18,0),"")</f>
        <v>2XL-1|L-3|M-3|S-1|XL-2</v>
      </c>
      <c r="N433" s="32" t="str">
        <f>IFERROR(VLOOKUP(B433,'[1]1-BASE'!D$1:CB$65536,19,0),"")</f>
        <v>C10M</v>
      </c>
      <c r="O433" s="32">
        <f>IFERROR(VLOOKUP(B433,'[1]1-BASE'!D$1:CB$65536,20,0),"")</f>
        <v>30</v>
      </c>
      <c r="P433" s="33">
        <f>IFERROR(VLOOKUP(B433,'[1]1-BASE'!D$1:CB$65536,21,0),"")</f>
        <v>3</v>
      </c>
      <c r="Q433" s="34">
        <f>IFERROR(VLOOKUP(B433,'[1]1-BASE'!D$1:DA$65536,22,0),"")</f>
        <v>0</v>
      </c>
      <c r="R433" s="34">
        <f>IFERROR(VLOOKUP(B433,'[1]1-BASE'!D$1:DA$65536,23,0),"")</f>
        <v>0</v>
      </c>
      <c r="S433" s="34">
        <f>IFERROR(VLOOKUP(B433,'[1]1-BASE'!D$1:DA$65536,24,0),"")</f>
        <v>0</v>
      </c>
      <c r="T433" s="34">
        <f>IFERROR(VLOOKUP(B433,'[1]1-BASE'!D$1:DA$65536,25,0),"")</f>
        <v>0</v>
      </c>
      <c r="U433" s="34">
        <f>IFERROR(VLOOKUP(B433,'[1]1-BASE'!D$1:DA$65536,26,0),"")</f>
        <v>0</v>
      </c>
      <c r="V433" s="34">
        <f>IFERROR(VLOOKUP(B433,'[1]1-BASE'!D$1:DA$65536,27,0),"")</f>
        <v>0</v>
      </c>
      <c r="W433" s="34">
        <f>IFERROR(VLOOKUP(B433,'[1]1-BASE'!D$1:DA$65536,28,0),"")</f>
        <v>0</v>
      </c>
      <c r="X433" s="34">
        <f>IFERROR(VLOOKUP(B433,'[1]1-BASE'!D$1:DA$65536,29,0),"")</f>
        <v>0</v>
      </c>
      <c r="Y433" s="34">
        <f>IFERROR(VLOOKUP(B433,'[1]1-BASE'!D$1:DA$65536,30,0),"")</f>
        <v>0</v>
      </c>
      <c r="Z433" s="34">
        <f>IFERROR(VLOOKUP(B433,'[1]1-BASE'!D$1:DA$65536,31,0),"")</f>
        <v>0</v>
      </c>
      <c r="AA433" s="34">
        <f>IFERROR(VLOOKUP(B433,'[1]1-BASE'!D$1:DA$65536,32,0),"")</f>
        <v>0</v>
      </c>
      <c r="AB433" s="34">
        <f>IFERROR(VLOOKUP(B433,'[1]1-BASE'!D$1:DA$65536,33,0),"")</f>
        <v>0</v>
      </c>
      <c r="AC433" s="34">
        <f>IFERROR(VLOOKUP(B433,'[1]1-BASE'!D$1:DA$65536,34,0),"")</f>
        <v>0</v>
      </c>
      <c r="AD433" s="34">
        <f>IFERROR(VLOOKUP(B433,'[1]1-BASE'!D$1:DA$65536,35,0),"")</f>
        <v>0</v>
      </c>
      <c r="AE433" s="34">
        <f>IFERROR(VLOOKUP(B433,'[1]1-BASE'!D$1:DA$65536,36,0),"")</f>
        <v>0</v>
      </c>
      <c r="AF433" s="34">
        <f>IFERROR(VLOOKUP(B433,'[1]1-BASE'!D$1:DA$65536,37,0),"")</f>
        <v>0</v>
      </c>
      <c r="AG433" s="34">
        <f>IFERROR(VLOOKUP(B433,'[1]1-BASE'!D$1:DA$65536,38,0),"")</f>
        <v>0</v>
      </c>
      <c r="AH433" s="34">
        <f>IFERROR(VLOOKUP(B433,'[1]1-BASE'!D$1:DA$65536,39,0),"")</f>
        <v>0</v>
      </c>
      <c r="AI433" s="34">
        <f>IFERROR(VLOOKUP(B433,'[1]1-BASE'!D$1:DA$65536,40,0),"")</f>
        <v>0</v>
      </c>
      <c r="AJ433" s="34">
        <f>IFERROR(VLOOKUP(B433,'[1]1-BASE'!D$1:DA$65536,41,0),"")</f>
        <v>0</v>
      </c>
      <c r="AK433" s="34">
        <f>IFERROR(VLOOKUP(B433,'[1]1-BASE'!D$1:DA$65536,42,0),"")</f>
        <v>0</v>
      </c>
      <c r="AL433" s="34">
        <f>IFERROR(VLOOKUP(B433,'[1]1-BASE'!D$1:DA$65536,43,0),"")</f>
        <v>0</v>
      </c>
      <c r="AM433" s="34">
        <f>IFERROR(VLOOKUP(B433,'[1]1-BASE'!D$1:DA$65536,44,0),"")</f>
        <v>0</v>
      </c>
      <c r="AN433" s="34">
        <f>IFERROR(VLOOKUP(B433,'[1]1-BASE'!D$1:DA$65536,45,0),"")</f>
        <v>0</v>
      </c>
      <c r="AO433" s="34">
        <f>IFERROR(VLOOKUP(B433,'[1]1-BASE'!D$1:DA$65536,46,0),"")</f>
        <v>0</v>
      </c>
      <c r="AP433" s="34">
        <f>IFERROR(VLOOKUP(B433,'[1]1-BASE'!D$1:DA$65536,47,0),"")</f>
        <v>0</v>
      </c>
      <c r="AQ433" s="34">
        <f>IFERROR(VLOOKUP(B433,'[1]1-BASE'!D$1:DA$65536,48,0),"")</f>
        <v>0</v>
      </c>
      <c r="AR433" s="34">
        <f>IFERROR(VLOOKUP(B433,'[1]1-BASE'!D$1:DA$65536,49,0),"")</f>
        <v>0</v>
      </c>
      <c r="AS433" s="34">
        <f>IFERROR(VLOOKUP(B433,'[1]1-BASE'!D$1:DA$65536,50,0),"")</f>
        <v>0</v>
      </c>
      <c r="AT433" s="34">
        <f>IFERROR(VLOOKUP(B433,'[1]1-BASE'!D$1:DA$65536,51,0),"")</f>
        <v>0</v>
      </c>
      <c r="AU433" s="34">
        <f>IFERROR(VLOOKUP(B433,'[1]1-BASE'!D$1:DA$65536,52,0),"")</f>
        <v>0</v>
      </c>
      <c r="AV433" s="34">
        <f>IFERROR(VLOOKUP(B433,'[1]1-BASE'!D$1:DA$65536,53,0),"")</f>
        <v>0</v>
      </c>
      <c r="AW433" s="34">
        <f>IFERROR(VLOOKUP(B433,'[1]1-BASE'!D$1:DA$65536,54,0),"")</f>
        <v>0</v>
      </c>
      <c r="AX433" s="34">
        <f>IFERROR(VLOOKUP(B433,'[1]1-BASE'!D$1:DA$65536,55,0),"")</f>
        <v>0</v>
      </c>
      <c r="AY433" s="34">
        <f>IFERROR(VLOOKUP(B433,'[1]1-BASE'!D$1:DA$65536,87,0),"")</f>
        <v>0</v>
      </c>
      <c r="AZ433" s="34">
        <f>IFERROR(VLOOKUP(B433,'[1]1-BASE'!D$1:DA$65536,86,0),"")</f>
        <v>0</v>
      </c>
      <c r="BA433" s="34">
        <f>IFERROR(VLOOKUP(B433,'[1]1-BASE'!D$1:DA$65536,76,0),"")</f>
        <v>0</v>
      </c>
      <c r="BB433" s="34">
        <f>IFERROR(VLOOKUP(B433,'[1]1-BASE'!D$1:DA$65536,77,0),"")</f>
        <v>0</v>
      </c>
      <c r="BC433" s="34">
        <f>IFERROR(VLOOKUP(B433,'[1]1-BASE'!D$1:DA$65536,78,0),"")</f>
        <v>0</v>
      </c>
      <c r="BD433" s="34">
        <f>IFERROR(VLOOKUP(B433,'[1]1-BASE'!D$1:DA$65536,79,0),"")</f>
        <v>0</v>
      </c>
      <c r="BE433" s="34">
        <f>IFERROR(VLOOKUP(B433,'[1]1-BASE'!D$1:DA$65536,80,0),"")</f>
        <v>0</v>
      </c>
      <c r="BF433" s="34">
        <f>IFERROR(VLOOKUP(B433,'[1]1-BASE'!D$1:DA$65536,83,0),"")</f>
        <v>0</v>
      </c>
      <c r="BG433" s="34">
        <f>IFERROR(VLOOKUP(B433,'[1]1-BASE'!D$1:DA$65536,84,0),"")</f>
        <v>0</v>
      </c>
      <c r="BH433" s="34">
        <f>IFERROR(VLOOKUP(B433,'[1]1-BASE'!D$1:DA$65536,81,0),"")</f>
        <v>0</v>
      </c>
      <c r="BI433" s="34">
        <f>IFERROR(VLOOKUP(B433,'[1]1-BASE'!D$1:DA$65536,85,0),"")</f>
        <v>0</v>
      </c>
      <c r="BJ433" s="34">
        <f>IFERROR(VLOOKUP(B433,'[1]1-BASE'!D$1:DA$65536,56,0),"")</f>
        <v>0</v>
      </c>
      <c r="BK433" s="34">
        <f>IFERROR(VLOOKUP(B433,'[1]1-BASE'!D$1:DA$65536,58,0),"")</f>
        <v>0</v>
      </c>
      <c r="BL433" s="34">
        <f>IFERROR(VLOOKUP(B433,'[1]1-BASE'!D$1:DA$65536,59,0),"")</f>
        <v>0</v>
      </c>
      <c r="BM433" s="34">
        <f>IFERROR(VLOOKUP(B433,'[1]1-BASE'!D$1:DA$65536,61,0),"")</f>
        <v>0</v>
      </c>
      <c r="BN433" s="34">
        <f>IFERROR(VLOOKUP(B433,'[1]1-BASE'!D$1:DA$65536,63,0),"")</f>
        <v>0</v>
      </c>
      <c r="BO433" s="34">
        <f>IFERROR(VLOOKUP(B433,'[1]1-BASE'!D$1:DA$65536,65,0),"")</f>
        <v>0</v>
      </c>
      <c r="BP433" s="34">
        <f>IFERROR(VLOOKUP(B433,'[1]1-BASE'!D$1:DA$65536,57,0),"")</f>
        <v>0</v>
      </c>
      <c r="BQ433" s="34">
        <f>IFERROR(VLOOKUP(B433,'[1]1-BASE'!D$1:DA$65536,60,0),"")</f>
        <v>0</v>
      </c>
      <c r="BR433" s="34">
        <f>IFERROR(VLOOKUP(B433,'[1]1-BASE'!D$1:DA$65536,62,0),"")</f>
        <v>0</v>
      </c>
      <c r="BS433" s="34">
        <f>IFERROR(VLOOKUP(B433,'[1]1-BASE'!D$1:DA$65536,64,0),"")</f>
        <v>0</v>
      </c>
      <c r="BT433" s="34">
        <f>IFERROR(VLOOKUP(B433,'[1]1-BASE'!D$1:DA$65536,66,0),"")</f>
        <v>0</v>
      </c>
      <c r="BU433" s="34">
        <f>IFERROR(VLOOKUP(B433,'[1]1-BASE'!D$1:DA$65536,67,0),"")</f>
        <v>0</v>
      </c>
      <c r="BV433" s="34">
        <f>IFERROR(VLOOKUP(B433,'[1]1-BASE'!D$1:DA$65536,68,0),"")</f>
        <v>0</v>
      </c>
      <c r="BW433" s="34">
        <f>IFERROR(VLOOKUP(B433,'[1]1-BASE'!D$1:DA$65536,69,0),"")</f>
        <v>0</v>
      </c>
      <c r="BX433" s="34">
        <f>IFERROR(VLOOKUP(B433,'[1]1-BASE'!D$1:DA$65536,70,0),"")</f>
        <v>0</v>
      </c>
      <c r="BY433" s="34">
        <f>IFERROR(VLOOKUP(B433,'[1]1-BASE'!D$1:DA$65536,71,0),"")</f>
        <v>0</v>
      </c>
      <c r="BZ433" s="34">
        <f>IFERROR(VLOOKUP(B433,'[1]1-BASE'!D$1:DA$65536,72,0),"")</f>
        <v>0</v>
      </c>
      <c r="CA433" s="34">
        <f>IFERROR(VLOOKUP(B433,'[1]1-BASE'!D$1:DA$65536,73,0),"")</f>
        <v>0</v>
      </c>
      <c r="CB433" s="34">
        <f>IFERROR(VLOOKUP(B433,'[1]1-BASE'!D$1:DA$65536,74,0),"")</f>
        <v>0</v>
      </c>
      <c r="CC433" s="34">
        <f>IFERROR(VLOOKUP(B433,'[1]1-BASE'!D$1:DA$65536,75,0),"")</f>
        <v>0</v>
      </c>
      <c r="CD433" s="34">
        <f>IFERROR(VLOOKUP(B433,'[1]1-BASE'!D$1:DA$65536,82,0),"")</f>
        <v>3</v>
      </c>
    </row>
    <row r="434" spans="1:82" s="35" customFormat="1" ht="75" customHeight="1">
      <c r="A434" s="27"/>
      <c r="B434" s="28" t="s">
        <v>537</v>
      </c>
      <c r="C434" s="29" t="str">
        <f>IFERROR(VLOOKUP(B434,'[1]1-BASE'!D$1:CB$65536,2,0),"")</f>
        <v>304TV80</v>
      </c>
      <c r="D434" s="29" t="str">
        <f>IFERROR(VLOOKUP(B434,'[1]1-BASE'!D$1:CB$65536,3,0),"")</f>
        <v>GIOCOBO</v>
      </c>
      <c r="E434" s="29" t="str">
        <f>IFERROR(VLOOKUP(B434,'[1]1-BASE'!D$1:CB$65536,4,0),"")</f>
        <v>905</v>
      </c>
      <c r="F434" s="29" t="str">
        <f>IFERROR(VLOOKUP(B434,'[1]1-BASE'!D$1:CB$65536,5,0),"")</f>
        <v>GREY MOUSE</v>
      </c>
      <c r="G434" s="27" t="str">
        <f>IFERROR(VLOOKUP(B434,'[1]1-BASE'!D$1:CB$65536,15,0),"")</f>
        <v>HIVER 2019</v>
      </c>
      <c r="H434" s="27" t="str">
        <f>IFERROR(VLOOKUP(B434,'[1]1-BASE'!D$1:CB$65536,17,0),"")</f>
        <v>MAN</v>
      </c>
      <c r="I434" s="30">
        <f>IFERROR(VLOOKUP(B434,'[1]1-BASE'!D$1:CB$65536,7,0),"")</f>
        <v>35</v>
      </c>
      <c r="J434" s="31">
        <f t="shared" si="14"/>
        <v>17.5</v>
      </c>
      <c r="K434" s="30">
        <f>IFERROR(VLOOKUP(B434,'[1]1-BASE'!D$1:CB$65536,8,0),"")</f>
        <v>0</v>
      </c>
      <c r="L434" s="31">
        <f t="shared" si="15"/>
        <v>0</v>
      </c>
      <c r="M434" s="29" t="str">
        <f>IFERROR(VLOOKUP(B434,'[1]1-BASE'!D$1:CB$65536,18,0),"")</f>
        <v>(vide)</v>
      </c>
      <c r="N434" s="32" t="str">
        <f>IFERROR(VLOOKUP(B434,'[1]1-BASE'!D$1:CB$65536,19,0),"")</f>
        <v>PCS</v>
      </c>
      <c r="O434" s="32">
        <f>IFERROR(VLOOKUP(B434,'[1]1-BASE'!D$1:CB$65536,20,0),"")</f>
        <v>19</v>
      </c>
      <c r="P434" s="33">
        <f>IFERROR(VLOOKUP(B434,'[1]1-BASE'!D$1:CB$65536,21,0),"")</f>
        <v>19</v>
      </c>
      <c r="Q434" s="34">
        <f>IFERROR(VLOOKUP(B434,'[1]1-BASE'!D$1:DA$65536,22,0),"")</f>
        <v>0</v>
      </c>
      <c r="R434" s="34">
        <f>IFERROR(VLOOKUP(B434,'[1]1-BASE'!D$1:DA$65536,23,0),"")</f>
        <v>0</v>
      </c>
      <c r="S434" s="34">
        <f>IFERROR(VLOOKUP(B434,'[1]1-BASE'!D$1:DA$65536,24,0),"")</f>
        <v>0</v>
      </c>
      <c r="T434" s="34">
        <f>IFERROR(VLOOKUP(B434,'[1]1-BASE'!D$1:DA$65536,25,0),"")</f>
        <v>0</v>
      </c>
      <c r="U434" s="34">
        <f>IFERROR(VLOOKUP(B434,'[1]1-BASE'!D$1:DA$65536,26,0),"")</f>
        <v>0</v>
      </c>
      <c r="V434" s="34">
        <f>IFERROR(VLOOKUP(B434,'[1]1-BASE'!D$1:DA$65536,27,0),"")</f>
        <v>0</v>
      </c>
      <c r="W434" s="34">
        <f>IFERROR(VLOOKUP(B434,'[1]1-BASE'!D$1:DA$65536,28,0),"")</f>
        <v>0</v>
      </c>
      <c r="X434" s="34">
        <f>IFERROR(VLOOKUP(B434,'[1]1-BASE'!D$1:DA$65536,29,0),"")</f>
        <v>0</v>
      </c>
      <c r="Y434" s="34">
        <f>IFERROR(VLOOKUP(B434,'[1]1-BASE'!D$1:DA$65536,30,0),"")</f>
        <v>0</v>
      </c>
      <c r="Z434" s="34">
        <f>IFERROR(VLOOKUP(B434,'[1]1-BASE'!D$1:DA$65536,31,0),"")</f>
        <v>0</v>
      </c>
      <c r="AA434" s="34">
        <f>IFERROR(VLOOKUP(B434,'[1]1-BASE'!D$1:DA$65536,32,0),"")</f>
        <v>0</v>
      </c>
      <c r="AB434" s="34">
        <f>IFERROR(VLOOKUP(B434,'[1]1-BASE'!D$1:DA$65536,33,0),"")</f>
        <v>0</v>
      </c>
      <c r="AC434" s="34">
        <f>IFERROR(VLOOKUP(B434,'[1]1-BASE'!D$1:DA$65536,34,0),"")</f>
        <v>0</v>
      </c>
      <c r="AD434" s="34">
        <f>IFERROR(VLOOKUP(B434,'[1]1-BASE'!D$1:DA$65536,35,0),"")</f>
        <v>0</v>
      </c>
      <c r="AE434" s="34">
        <f>IFERROR(VLOOKUP(B434,'[1]1-BASE'!D$1:DA$65536,36,0),"")</f>
        <v>0</v>
      </c>
      <c r="AF434" s="34">
        <f>IFERROR(VLOOKUP(B434,'[1]1-BASE'!D$1:DA$65536,37,0),"")</f>
        <v>0</v>
      </c>
      <c r="AG434" s="34">
        <f>IFERROR(VLOOKUP(B434,'[1]1-BASE'!D$1:DA$65536,38,0),"")</f>
        <v>0</v>
      </c>
      <c r="AH434" s="34">
        <f>IFERROR(VLOOKUP(B434,'[1]1-BASE'!D$1:DA$65536,39,0),"")</f>
        <v>0</v>
      </c>
      <c r="AI434" s="34">
        <f>IFERROR(VLOOKUP(B434,'[1]1-BASE'!D$1:DA$65536,40,0),"")</f>
        <v>0</v>
      </c>
      <c r="AJ434" s="34">
        <f>IFERROR(VLOOKUP(B434,'[1]1-BASE'!D$1:DA$65536,41,0),"")</f>
        <v>0</v>
      </c>
      <c r="AK434" s="34">
        <f>IFERROR(VLOOKUP(B434,'[1]1-BASE'!D$1:DA$65536,42,0),"")</f>
        <v>0</v>
      </c>
      <c r="AL434" s="34">
        <f>IFERROR(VLOOKUP(B434,'[1]1-BASE'!D$1:DA$65536,43,0),"")</f>
        <v>0</v>
      </c>
      <c r="AM434" s="34">
        <f>IFERROR(VLOOKUP(B434,'[1]1-BASE'!D$1:DA$65536,44,0),"")</f>
        <v>0</v>
      </c>
      <c r="AN434" s="34">
        <f>IFERROR(VLOOKUP(B434,'[1]1-BASE'!D$1:DA$65536,45,0),"")</f>
        <v>0</v>
      </c>
      <c r="AO434" s="34">
        <f>IFERROR(VLOOKUP(B434,'[1]1-BASE'!D$1:DA$65536,46,0),"")</f>
        <v>0</v>
      </c>
      <c r="AP434" s="34">
        <f>IFERROR(VLOOKUP(B434,'[1]1-BASE'!D$1:DA$65536,47,0),"")</f>
        <v>0</v>
      </c>
      <c r="AQ434" s="34">
        <f>IFERROR(VLOOKUP(B434,'[1]1-BASE'!D$1:DA$65536,48,0),"")</f>
        <v>0</v>
      </c>
      <c r="AR434" s="34">
        <f>IFERROR(VLOOKUP(B434,'[1]1-BASE'!D$1:DA$65536,49,0),"")</f>
        <v>0</v>
      </c>
      <c r="AS434" s="34">
        <f>IFERROR(VLOOKUP(B434,'[1]1-BASE'!D$1:DA$65536,50,0),"")</f>
        <v>0</v>
      </c>
      <c r="AT434" s="34">
        <f>IFERROR(VLOOKUP(B434,'[1]1-BASE'!D$1:DA$65536,51,0),"")</f>
        <v>0</v>
      </c>
      <c r="AU434" s="34">
        <f>IFERROR(VLOOKUP(B434,'[1]1-BASE'!D$1:DA$65536,52,0),"")</f>
        <v>0</v>
      </c>
      <c r="AV434" s="34">
        <f>IFERROR(VLOOKUP(B434,'[1]1-BASE'!D$1:DA$65536,53,0),"")</f>
        <v>0</v>
      </c>
      <c r="AW434" s="34">
        <f>IFERROR(VLOOKUP(B434,'[1]1-BASE'!D$1:DA$65536,54,0),"")</f>
        <v>0</v>
      </c>
      <c r="AX434" s="34">
        <f>IFERROR(VLOOKUP(B434,'[1]1-BASE'!D$1:DA$65536,55,0),"")</f>
        <v>0</v>
      </c>
      <c r="AY434" s="34">
        <f>IFERROR(VLOOKUP(B434,'[1]1-BASE'!D$1:DA$65536,87,0),"")</f>
        <v>0</v>
      </c>
      <c r="AZ434" s="34">
        <f>IFERROR(VLOOKUP(B434,'[1]1-BASE'!D$1:DA$65536,86,0),"")</f>
        <v>0</v>
      </c>
      <c r="BA434" s="34">
        <f>IFERROR(VLOOKUP(B434,'[1]1-BASE'!D$1:DA$65536,76,0),"")</f>
        <v>0</v>
      </c>
      <c r="BB434" s="34">
        <f>IFERROR(VLOOKUP(B434,'[1]1-BASE'!D$1:DA$65536,77,0),"")</f>
        <v>0</v>
      </c>
      <c r="BC434" s="34">
        <f>IFERROR(VLOOKUP(B434,'[1]1-BASE'!D$1:DA$65536,78,0),"")</f>
        <v>0</v>
      </c>
      <c r="BD434" s="34">
        <f>IFERROR(VLOOKUP(B434,'[1]1-BASE'!D$1:DA$65536,79,0),"")</f>
        <v>0</v>
      </c>
      <c r="BE434" s="34">
        <f>IFERROR(VLOOKUP(B434,'[1]1-BASE'!D$1:DA$65536,80,0),"")</f>
        <v>0</v>
      </c>
      <c r="BF434" s="34">
        <f>IFERROR(VLOOKUP(B434,'[1]1-BASE'!D$1:DA$65536,83,0),"")</f>
        <v>0</v>
      </c>
      <c r="BG434" s="34">
        <f>IFERROR(VLOOKUP(B434,'[1]1-BASE'!D$1:DA$65536,84,0),"")</f>
        <v>0</v>
      </c>
      <c r="BH434" s="34">
        <f>IFERROR(VLOOKUP(B434,'[1]1-BASE'!D$1:DA$65536,81,0),"")</f>
        <v>0</v>
      </c>
      <c r="BI434" s="34">
        <f>IFERROR(VLOOKUP(B434,'[1]1-BASE'!D$1:DA$65536,85,0),"")</f>
        <v>0</v>
      </c>
      <c r="BJ434" s="34">
        <f>IFERROR(VLOOKUP(B434,'[1]1-BASE'!D$1:DA$65536,56,0),"")</f>
        <v>0</v>
      </c>
      <c r="BK434" s="34">
        <f>IFERROR(VLOOKUP(B434,'[1]1-BASE'!D$1:DA$65536,58,0),"")</f>
        <v>0</v>
      </c>
      <c r="BL434" s="34">
        <f>IFERROR(VLOOKUP(B434,'[1]1-BASE'!D$1:DA$65536,59,0),"")</f>
        <v>0</v>
      </c>
      <c r="BM434" s="34">
        <f>IFERROR(VLOOKUP(B434,'[1]1-BASE'!D$1:DA$65536,61,0),"")</f>
        <v>0</v>
      </c>
      <c r="BN434" s="34">
        <f>IFERROR(VLOOKUP(B434,'[1]1-BASE'!D$1:DA$65536,63,0),"")</f>
        <v>0</v>
      </c>
      <c r="BO434" s="34">
        <f>IFERROR(VLOOKUP(B434,'[1]1-BASE'!D$1:DA$65536,65,0),"")</f>
        <v>0</v>
      </c>
      <c r="BP434" s="34">
        <f>IFERROR(VLOOKUP(B434,'[1]1-BASE'!D$1:DA$65536,57,0),"")</f>
        <v>0</v>
      </c>
      <c r="BQ434" s="34">
        <f>IFERROR(VLOOKUP(B434,'[1]1-BASE'!D$1:DA$65536,60,0),"")</f>
        <v>0</v>
      </c>
      <c r="BR434" s="34">
        <f>IFERROR(VLOOKUP(B434,'[1]1-BASE'!D$1:DA$65536,62,0),"")</f>
        <v>0</v>
      </c>
      <c r="BS434" s="34">
        <f>IFERROR(VLOOKUP(B434,'[1]1-BASE'!D$1:DA$65536,64,0),"")</f>
        <v>0</v>
      </c>
      <c r="BT434" s="34">
        <f>IFERROR(VLOOKUP(B434,'[1]1-BASE'!D$1:DA$65536,66,0),"")</f>
        <v>0</v>
      </c>
      <c r="BU434" s="34">
        <f>IFERROR(VLOOKUP(B434,'[1]1-BASE'!D$1:DA$65536,67,0),"")</f>
        <v>0</v>
      </c>
      <c r="BV434" s="34">
        <f>IFERROR(VLOOKUP(B434,'[1]1-BASE'!D$1:DA$65536,68,0),"")</f>
        <v>0</v>
      </c>
      <c r="BW434" s="34">
        <f>IFERROR(VLOOKUP(B434,'[1]1-BASE'!D$1:DA$65536,69,0),"")</f>
        <v>2</v>
      </c>
      <c r="BX434" s="34">
        <f>IFERROR(VLOOKUP(B434,'[1]1-BASE'!D$1:DA$65536,70,0),"")</f>
        <v>6</v>
      </c>
      <c r="BY434" s="34">
        <f>IFERROR(VLOOKUP(B434,'[1]1-BASE'!D$1:DA$65536,71,0),"")</f>
        <v>5</v>
      </c>
      <c r="BZ434" s="34">
        <f>IFERROR(VLOOKUP(B434,'[1]1-BASE'!D$1:DA$65536,72,0),"")</f>
        <v>4</v>
      </c>
      <c r="CA434" s="34">
        <f>IFERROR(VLOOKUP(B434,'[1]1-BASE'!D$1:DA$65536,73,0),"")</f>
        <v>2</v>
      </c>
      <c r="CB434" s="34">
        <f>IFERROR(VLOOKUP(B434,'[1]1-BASE'!D$1:DA$65536,74,0),"")</f>
        <v>0</v>
      </c>
      <c r="CC434" s="34">
        <f>IFERROR(VLOOKUP(B434,'[1]1-BASE'!D$1:DA$65536,75,0),"")</f>
        <v>0</v>
      </c>
      <c r="CD434" s="34">
        <f>IFERROR(VLOOKUP(B434,'[1]1-BASE'!D$1:DA$65536,82,0),"")</f>
        <v>0</v>
      </c>
    </row>
    <row r="435" spans="1:82" s="35" customFormat="1" ht="75" customHeight="1">
      <c r="A435" s="27"/>
      <c r="B435" s="28" t="s">
        <v>538</v>
      </c>
      <c r="C435" s="29" t="str">
        <f>IFERROR(VLOOKUP(B435,'[1]1-BASE'!D$1:CB$65536,2,0),"")</f>
        <v>304TV80</v>
      </c>
      <c r="D435" s="29" t="str">
        <f>IFERROR(VLOOKUP(B435,'[1]1-BASE'!D$1:CB$65536,3,0),"")</f>
        <v>GIOCOBO</v>
      </c>
      <c r="E435" s="29" t="str">
        <f>IFERROR(VLOOKUP(B435,'[1]1-BASE'!D$1:CB$65536,4,0),"")</f>
        <v>905</v>
      </c>
      <c r="F435" s="29" t="str">
        <f>IFERROR(VLOOKUP(B435,'[1]1-BASE'!D$1:CB$65536,5,0),"")</f>
        <v>GREY MOUSE</v>
      </c>
      <c r="G435" s="27" t="str">
        <f>IFERROR(VLOOKUP(B435,'[1]1-BASE'!D$1:CB$65536,15,0),"")</f>
        <v>HIVER 2019</v>
      </c>
      <c r="H435" s="27" t="str">
        <f>IFERROR(VLOOKUP(B435,'[1]1-BASE'!D$1:CB$65536,17,0),"")</f>
        <v>MAN</v>
      </c>
      <c r="I435" s="30">
        <f>IFERROR(VLOOKUP(B435,'[1]1-BASE'!D$1:CB$65536,7,0),"")</f>
        <v>35</v>
      </c>
      <c r="J435" s="31">
        <f t="shared" si="14"/>
        <v>17.5</v>
      </c>
      <c r="K435" s="30">
        <f>IFERROR(VLOOKUP(B435,'[1]1-BASE'!D$1:CB$65536,8,0),"")</f>
        <v>0</v>
      </c>
      <c r="L435" s="31">
        <f t="shared" si="15"/>
        <v>0</v>
      </c>
      <c r="M435" s="29" t="str">
        <f>IFERROR(VLOOKUP(B435,'[1]1-BASE'!D$1:CB$65536,18,0),"")</f>
        <v>2XL-1|L-3|M-3|S-1|XL-2</v>
      </c>
      <c r="N435" s="32" t="str">
        <f>IFERROR(VLOOKUP(B435,'[1]1-BASE'!D$1:CB$65536,19,0),"")</f>
        <v>C10M</v>
      </c>
      <c r="O435" s="32">
        <f>IFERROR(VLOOKUP(B435,'[1]1-BASE'!D$1:CB$65536,20,0),"")</f>
        <v>510</v>
      </c>
      <c r="P435" s="33">
        <f>IFERROR(VLOOKUP(B435,'[1]1-BASE'!D$1:CB$65536,21,0),"")</f>
        <v>51</v>
      </c>
      <c r="Q435" s="34">
        <f>IFERROR(VLOOKUP(B435,'[1]1-BASE'!D$1:DA$65536,22,0),"")</f>
        <v>0</v>
      </c>
      <c r="R435" s="34">
        <f>IFERROR(VLOOKUP(B435,'[1]1-BASE'!D$1:DA$65536,23,0),"")</f>
        <v>0</v>
      </c>
      <c r="S435" s="34">
        <f>IFERROR(VLOOKUP(B435,'[1]1-BASE'!D$1:DA$65536,24,0),"")</f>
        <v>0</v>
      </c>
      <c r="T435" s="34">
        <f>IFERROR(VLOOKUP(B435,'[1]1-BASE'!D$1:DA$65536,25,0),"")</f>
        <v>0</v>
      </c>
      <c r="U435" s="34">
        <f>IFERROR(VLOOKUP(B435,'[1]1-BASE'!D$1:DA$65536,26,0),"")</f>
        <v>0</v>
      </c>
      <c r="V435" s="34">
        <f>IFERROR(VLOOKUP(B435,'[1]1-BASE'!D$1:DA$65536,27,0),"")</f>
        <v>0</v>
      </c>
      <c r="W435" s="34">
        <f>IFERROR(VLOOKUP(B435,'[1]1-BASE'!D$1:DA$65536,28,0),"")</f>
        <v>0</v>
      </c>
      <c r="X435" s="34">
        <f>IFERROR(VLOOKUP(B435,'[1]1-BASE'!D$1:DA$65536,29,0),"")</f>
        <v>0</v>
      </c>
      <c r="Y435" s="34">
        <f>IFERROR(VLOOKUP(B435,'[1]1-BASE'!D$1:DA$65536,30,0),"")</f>
        <v>0</v>
      </c>
      <c r="Z435" s="34">
        <f>IFERROR(VLOOKUP(B435,'[1]1-BASE'!D$1:DA$65536,31,0),"")</f>
        <v>0</v>
      </c>
      <c r="AA435" s="34">
        <f>IFERROR(VLOOKUP(B435,'[1]1-BASE'!D$1:DA$65536,32,0),"")</f>
        <v>0</v>
      </c>
      <c r="AB435" s="34">
        <f>IFERROR(VLOOKUP(B435,'[1]1-BASE'!D$1:DA$65536,33,0),"")</f>
        <v>0</v>
      </c>
      <c r="AC435" s="34">
        <f>IFERROR(VLOOKUP(B435,'[1]1-BASE'!D$1:DA$65536,34,0),"")</f>
        <v>0</v>
      </c>
      <c r="AD435" s="34">
        <f>IFERROR(VLOOKUP(B435,'[1]1-BASE'!D$1:DA$65536,35,0),"")</f>
        <v>0</v>
      </c>
      <c r="AE435" s="34">
        <f>IFERROR(VLOOKUP(B435,'[1]1-BASE'!D$1:DA$65536,36,0),"")</f>
        <v>0</v>
      </c>
      <c r="AF435" s="34">
        <f>IFERROR(VLOOKUP(B435,'[1]1-BASE'!D$1:DA$65536,37,0),"")</f>
        <v>0</v>
      </c>
      <c r="AG435" s="34">
        <f>IFERROR(VLOOKUP(B435,'[1]1-BASE'!D$1:DA$65536,38,0),"")</f>
        <v>0</v>
      </c>
      <c r="AH435" s="34">
        <f>IFERROR(VLOOKUP(B435,'[1]1-BASE'!D$1:DA$65536,39,0),"")</f>
        <v>0</v>
      </c>
      <c r="AI435" s="34">
        <f>IFERROR(VLOOKUP(B435,'[1]1-BASE'!D$1:DA$65536,40,0),"")</f>
        <v>0</v>
      </c>
      <c r="AJ435" s="34">
        <f>IFERROR(VLOOKUP(B435,'[1]1-BASE'!D$1:DA$65536,41,0),"")</f>
        <v>0</v>
      </c>
      <c r="AK435" s="34">
        <f>IFERROR(VLOOKUP(B435,'[1]1-BASE'!D$1:DA$65536,42,0),"")</f>
        <v>0</v>
      </c>
      <c r="AL435" s="34">
        <f>IFERROR(VLOOKUP(B435,'[1]1-BASE'!D$1:DA$65536,43,0),"")</f>
        <v>0</v>
      </c>
      <c r="AM435" s="34">
        <f>IFERROR(VLOOKUP(B435,'[1]1-BASE'!D$1:DA$65536,44,0),"")</f>
        <v>0</v>
      </c>
      <c r="AN435" s="34">
        <f>IFERROR(VLOOKUP(B435,'[1]1-BASE'!D$1:DA$65536,45,0),"")</f>
        <v>0</v>
      </c>
      <c r="AO435" s="34">
        <f>IFERROR(VLOOKUP(B435,'[1]1-BASE'!D$1:DA$65536,46,0),"")</f>
        <v>0</v>
      </c>
      <c r="AP435" s="34">
        <f>IFERROR(VLOOKUP(B435,'[1]1-BASE'!D$1:DA$65536,47,0),"")</f>
        <v>0</v>
      </c>
      <c r="AQ435" s="34">
        <f>IFERROR(VLOOKUP(B435,'[1]1-BASE'!D$1:DA$65536,48,0),"")</f>
        <v>0</v>
      </c>
      <c r="AR435" s="34">
        <f>IFERROR(VLOOKUP(B435,'[1]1-BASE'!D$1:DA$65536,49,0),"")</f>
        <v>0</v>
      </c>
      <c r="AS435" s="34">
        <f>IFERROR(VLOOKUP(B435,'[1]1-BASE'!D$1:DA$65536,50,0),"")</f>
        <v>0</v>
      </c>
      <c r="AT435" s="34">
        <f>IFERROR(VLOOKUP(B435,'[1]1-BASE'!D$1:DA$65536,51,0),"")</f>
        <v>0</v>
      </c>
      <c r="AU435" s="34">
        <f>IFERROR(VLOOKUP(B435,'[1]1-BASE'!D$1:DA$65536,52,0),"")</f>
        <v>0</v>
      </c>
      <c r="AV435" s="34">
        <f>IFERROR(VLOOKUP(B435,'[1]1-BASE'!D$1:DA$65536,53,0),"")</f>
        <v>0</v>
      </c>
      <c r="AW435" s="34">
        <f>IFERROR(VLOOKUP(B435,'[1]1-BASE'!D$1:DA$65536,54,0),"")</f>
        <v>0</v>
      </c>
      <c r="AX435" s="34">
        <f>IFERROR(VLOOKUP(B435,'[1]1-BASE'!D$1:DA$65536,55,0),"")</f>
        <v>0</v>
      </c>
      <c r="AY435" s="34">
        <f>IFERROR(VLOOKUP(B435,'[1]1-BASE'!D$1:DA$65536,87,0),"")</f>
        <v>0</v>
      </c>
      <c r="AZ435" s="34">
        <f>IFERROR(VLOOKUP(B435,'[1]1-BASE'!D$1:DA$65536,86,0),"")</f>
        <v>0</v>
      </c>
      <c r="BA435" s="34">
        <f>IFERROR(VLOOKUP(B435,'[1]1-BASE'!D$1:DA$65536,76,0),"")</f>
        <v>0</v>
      </c>
      <c r="BB435" s="34">
        <f>IFERROR(VLOOKUP(B435,'[1]1-BASE'!D$1:DA$65536,77,0),"")</f>
        <v>0</v>
      </c>
      <c r="BC435" s="34">
        <f>IFERROR(VLOOKUP(B435,'[1]1-BASE'!D$1:DA$65536,78,0),"")</f>
        <v>0</v>
      </c>
      <c r="BD435" s="34">
        <f>IFERROR(VLOOKUP(B435,'[1]1-BASE'!D$1:DA$65536,79,0),"")</f>
        <v>0</v>
      </c>
      <c r="BE435" s="34">
        <f>IFERROR(VLOOKUP(B435,'[1]1-BASE'!D$1:DA$65536,80,0),"")</f>
        <v>0</v>
      </c>
      <c r="BF435" s="34">
        <f>IFERROR(VLOOKUP(B435,'[1]1-BASE'!D$1:DA$65536,83,0),"")</f>
        <v>0</v>
      </c>
      <c r="BG435" s="34">
        <f>IFERROR(VLOOKUP(B435,'[1]1-BASE'!D$1:DA$65536,84,0),"")</f>
        <v>0</v>
      </c>
      <c r="BH435" s="34">
        <f>IFERROR(VLOOKUP(B435,'[1]1-BASE'!D$1:DA$65536,81,0),"")</f>
        <v>0</v>
      </c>
      <c r="BI435" s="34">
        <f>IFERROR(VLOOKUP(B435,'[1]1-BASE'!D$1:DA$65536,85,0),"")</f>
        <v>0</v>
      </c>
      <c r="BJ435" s="34">
        <f>IFERROR(VLOOKUP(B435,'[1]1-BASE'!D$1:DA$65536,56,0),"")</f>
        <v>0</v>
      </c>
      <c r="BK435" s="34">
        <f>IFERROR(VLOOKUP(B435,'[1]1-BASE'!D$1:DA$65536,58,0),"")</f>
        <v>0</v>
      </c>
      <c r="BL435" s="34">
        <f>IFERROR(VLOOKUP(B435,'[1]1-BASE'!D$1:DA$65536,59,0),"")</f>
        <v>0</v>
      </c>
      <c r="BM435" s="34">
        <f>IFERROR(VLOOKUP(B435,'[1]1-BASE'!D$1:DA$65536,61,0),"")</f>
        <v>0</v>
      </c>
      <c r="BN435" s="34">
        <f>IFERROR(VLOOKUP(B435,'[1]1-BASE'!D$1:DA$65536,63,0),"")</f>
        <v>0</v>
      </c>
      <c r="BO435" s="34">
        <f>IFERROR(VLOOKUP(B435,'[1]1-BASE'!D$1:DA$65536,65,0),"")</f>
        <v>0</v>
      </c>
      <c r="BP435" s="34">
        <f>IFERROR(VLOOKUP(B435,'[1]1-BASE'!D$1:DA$65536,57,0),"")</f>
        <v>0</v>
      </c>
      <c r="BQ435" s="34">
        <f>IFERROR(VLOOKUP(B435,'[1]1-BASE'!D$1:DA$65536,60,0),"")</f>
        <v>0</v>
      </c>
      <c r="BR435" s="34">
        <f>IFERROR(VLOOKUP(B435,'[1]1-BASE'!D$1:DA$65536,62,0),"")</f>
        <v>0</v>
      </c>
      <c r="BS435" s="34">
        <f>IFERROR(VLOOKUP(B435,'[1]1-BASE'!D$1:DA$65536,64,0),"")</f>
        <v>0</v>
      </c>
      <c r="BT435" s="34">
        <f>IFERROR(VLOOKUP(B435,'[1]1-BASE'!D$1:DA$65536,66,0),"")</f>
        <v>0</v>
      </c>
      <c r="BU435" s="34">
        <f>IFERROR(VLOOKUP(B435,'[1]1-BASE'!D$1:DA$65536,67,0),"")</f>
        <v>0</v>
      </c>
      <c r="BV435" s="34">
        <f>IFERROR(VLOOKUP(B435,'[1]1-BASE'!D$1:DA$65536,68,0),"")</f>
        <v>0</v>
      </c>
      <c r="BW435" s="34">
        <f>IFERROR(VLOOKUP(B435,'[1]1-BASE'!D$1:DA$65536,69,0),"")</f>
        <v>0</v>
      </c>
      <c r="BX435" s="34">
        <f>IFERROR(VLOOKUP(B435,'[1]1-BASE'!D$1:DA$65536,70,0),"")</f>
        <v>0</v>
      </c>
      <c r="BY435" s="34">
        <f>IFERROR(VLOOKUP(B435,'[1]1-BASE'!D$1:DA$65536,71,0),"")</f>
        <v>0</v>
      </c>
      <c r="BZ435" s="34">
        <f>IFERROR(VLOOKUP(B435,'[1]1-BASE'!D$1:DA$65536,72,0),"")</f>
        <v>0</v>
      </c>
      <c r="CA435" s="34">
        <f>IFERROR(VLOOKUP(B435,'[1]1-BASE'!D$1:DA$65536,73,0),"")</f>
        <v>0</v>
      </c>
      <c r="CB435" s="34">
        <f>IFERROR(VLOOKUP(B435,'[1]1-BASE'!D$1:DA$65536,74,0),"")</f>
        <v>0</v>
      </c>
      <c r="CC435" s="34">
        <f>IFERROR(VLOOKUP(B435,'[1]1-BASE'!D$1:DA$65536,75,0),"")</f>
        <v>0</v>
      </c>
      <c r="CD435" s="34">
        <f>IFERROR(VLOOKUP(B435,'[1]1-BASE'!D$1:DA$65536,82,0),"")</f>
        <v>51</v>
      </c>
    </row>
    <row r="436" spans="1:82" s="35" customFormat="1" ht="75" customHeight="1">
      <c r="A436" s="27"/>
      <c r="B436" s="28" t="s">
        <v>539</v>
      </c>
      <c r="C436" s="29" t="str">
        <f>IFERROR(VLOOKUP(B436,'[1]1-BASE'!D$1:CB$65536,2,0),"")</f>
        <v>304TV90</v>
      </c>
      <c r="D436" s="29" t="str">
        <f>IFERROR(VLOOKUP(B436,'[1]1-BASE'!D$1:CB$65536,3,0),"")</f>
        <v>GONTEA</v>
      </c>
      <c r="E436" s="29" t="str">
        <f>IFERROR(VLOOKUP(B436,'[1]1-BASE'!D$1:CB$65536,4,0),"")</f>
        <v>904</v>
      </c>
      <c r="F436" s="29" t="str">
        <f>IFERROR(VLOOKUP(B436,'[1]1-BASE'!D$1:CB$65536,5,0),"")</f>
        <v>BLACK</v>
      </c>
      <c r="G436" s="27" t="str">
        <f>IFERROR(VLOOKUP(B436,'[1]1-BASE'!D$1:CB$65536,15,0),"")</f>
        <v>HIVER 2019</v>
      </c>
      <c r="H436" s="27" t="str">
        <f>IFERROR(VLOOKUP(B436,'[1]1-BASE'!D$1:CB$65536,17,0),"")</f>
        <v>MAN</v>
      </c>
      <c r="I436" s="30">
        <f>IFERROR(VLOOKUP(B436,'[1]1-BASE'!D$1:CB$65536,7,0),"")</f>
        <v>50</v>
      </c>
      <c r="J436" s="31">
        <f t="shared" si="14"/>
        <v>25</v>
      </c>
      <c r="K436" s="30">
        <f>IFERROR(VLOOKUP(B436,'[1]1-BASE'!D$1:CB$65536,8,0),"")</f>
        <v>0</v>
      </c>
      <c r="L436" s="31">
        <f t="shared" si="15"/>
        <v>0</v>
      </c>
      <c r="M436" s="29" t="str">
        <f>IFERROR(VLOOKUP(B436,'[1]1-BASE'!D$1:CB$65536,18,0),"")</f>
        <v>2XL-1|L-3|M-2|S-1|XL-3</v>
      </c>
      <c r="N436" s="32" t="str">
        <f>IFERROR(VLOOKUP(B436,'[1]1-BASE'!D$1:CB$65536,19,0),"")</f>
        <v>C10HT</v>
      </c>
      <c r="O436" s="32">
        <f>IFERROR(VLOOKUP(B436,'[1]1-BASE'!D$1:CB$65536,20,0),"")</f>
        <v>170</v>
      </c>
      <c r="P436" s="33">
        <f>IFERROR(VLOOKUP(B436,'[1]1-BASE'!D$1:CB$65536,21,0),"")</f>
        <v>17</v>
      </c>
      <c r="Q436" s="34">
        <f>IFERROR(VLOOKUP(B436,'[1]1-BASE'!D$1:DA$65536,22,0),"")</f>
        <v>0</v>
      </c>
      <c r="R436" s="34">
        <f>IFERROR(VLOOKUP(B436,'[1]1-BASE'!D$1:DA$65536,23,0),"")</f>
        <v>0</v>
      </c>
      <c r="S436" s="34">
        <f>IFERROR(VLOOKUP(B436,'[1]1-BASE'!D$1:DA$65536,24,0),"")</f>
        <v>0</v>
      </c>
      <c r="T436" s="34">
        <f>IFERROR(VLOOKUP(B436,'[1]1-BASE'!D$1:DA$65536,25,0),"")</f>
        <v>0</v>
      </c>
      <c r="U436" s="34">
        <f>IFERROR(VLOOKUP(B436,'[1]1-BASE'!D$1:DA$65536,26,0),"")</f>
        <v>0</v>
      </c>
      <c r="V436" s="34">
        <f>IFERROR(VLOOKUP(B436,'[1]1-BASE'!D$1:DA$65536,27,0),"")</f>
        <v>0</v>
      </c>
      <c r="W436" s="34">
        <f>IFERROR(VLOOKUP(B436,'[1]1-BASE'!D$1:DA$65536,28,0),"")</f>
        <v>0</v>
      </c>
      <c r="X436" s="34">
        <f>IFERROR(VLOOKUP(B436,'[1]1-BASE'!D$1:DA$65536,29,0),"")</f>
        <v>0</v>
      </c>
      <c r="Y436" s="34">
        <f>IFERROR(VLOOKUP(B436,'[1]1-BASE'!D$1:DA$65536,30,0),"")</f>
        <v>0</v>
      </c>
      <c r="Z436" s="34">
        <f>IFERROR(VLOOKUP(B436,'[1]1-BASE'!D$1:DA$65536,31,0),"")</f>
        <v>0</v>
      </c>
      <c r="AA436" s="34">
        <f>IFERROR(VLOOKUP(B436,'[1]1-BASE'!D$1:DA$65536,32,0),"")</f>
        <v>0</v>
      </c>
      <c r="AB436" s="34">
        <f>IFERROR(VLOOKUP(B436,'[1]1-BASE'!D$1:DA$65536,33,0),"")</f>
        <v>0</v>
      </c>
      <c r="AC436" s="34">
        <f>IFERROR(VLOOKUP(B436,'[1]1-BASE'!D$1:DA$65536,34,0),"")</f>
        <v>0</v>
      </c>
      <c r="AD436" s="34">
        <f>IFERROR(VLOOKUP(B436,'[1]1-BASE'!D$1:DA$65536,35,0),"")</f>
        <v>0</v>
      </c>
      <c r="AE436" s="34">
        <f>IFERROR(VLOOKUP(B436,'[1]1-BASE'!D$1:DA$65536,36,0),"")</f>
        <v>0</v>
      </c>
      <c r="AF436" s="34">
        <f>IFERROR(VLOOKUP(B436,'[1]1-BASE'!D$1:DA$65536,37,0),"")</f>
        <v>0</v>
      </c>
      <c r="AG436" s="34">
        <f>IFERROR(VLOOKUP(B436,'[1]1-BASE'!D$1:DA$65536,38,0),"")</f>
        <v>0</v>
      </c>
      <c r="AH436" s="34">
        <f>IFERROR(VLOOKUP(B436,'[1]1-BASE'!D$1:DA$65536,39,0),"")</f>
        <v>0</v>
      </c>
      <c r="AI436" s="34">
        <f>IFERROR(VLOOKUP(B436,'[1]1-BASE'!D$1:DA$65536,40,0),"")</f>
        <v>0</v>
      </c>
      <c r="AJ436" s="34">
        <f>IFERROR(VLOOKUP(B436,'[1]1-BASE'!D$1:DA$65536,41,0),"")</f>
        <v>0</v>
      </c>
      <c r="AK436" s="34">
        <f>IFERROR(VLOOKUP(B436,'[1]1-BASE'!D$1:DA$65536,42,0),"")</f>
        <v>0</v>
      </c>
      <c r="AL436" s="34">
        <f>IFERROR(VLOOKUP(B436,'[1]1-BASE'!D$1:DA$65536,43,0),"")</f>
        <v>0</v>
      </c>
      <c r="AM436" s="34">
        <f>IFERROR(VLOOKUP(B436,'[1]1-BASE'!D$1:DA$65536,44,0),"")</f>
        <v>0</v>
      </c>
      <c r="AN436" s="34">
        <f>IFERROR(VLOOKUP(B436,'[1]1-BASE'!D$1:DA$65536,45,0),"")</f>
        <v>0</v>
      </c>
      <c r="AO436" s="34">
        <f>IFERROR(VLOOKUP(B436,'[1]1-BASE'!D$1:DA$65536,46,0),"")</f>
        <v>0</v>
      </c>
      <c r="AP436" s="34">
        <f>IFERROR(VLOOKUP(B436,'[1]1-BASE'!D$1:DA$65536,47,0),"")</f>
        <v>0</v>
      </c>
      <c r="AQ436" s="34">
        <f>IFERROR(VLOOKUP(B436,'[1]1-BASE'!D$1:DA$65536,48,0),"")</f>
        <v>0</v>
      </c>
      <c r="AR436" s="34">
        <f>IFERROR(VLOOKUP(B436,'[1]1-BASE'!D$1:DA$65536,49,0),"")</f>
        <v>0</v>
      </c>
      <c r="AS436" s="34">
        <f>IFERROR(VLOOKUP(B436,'[1]1-BASE'!D$1:DA$65536,50,0),"")</f>
        <v>0</v>
      </c>
      <c r="AT436" s="34">
        <f>IFERROR(VLOOKUP(B436,'[1]1-BASE'!D$1:DA$65536,51,0),"")</f>
        <v>0</v>
      </c>
      <c r="AU436" s="34">
        <f>IFERROR(VLOOKUP(B436,'[1]1-BASE'!D$1:DA$65536,52,0),"")</f>
        <v>0</v>
      </c>
      <c r="AV436" s="34">
        <f>IFERROR(VLOOKUP(B436,'[1]1-BASE'!D$1:DA$65536,53,0),"")</f>
        <v>0</v>
      </c>
      <c r="AW436" s="34">
        <f>IFERROR(VLOOKUP(B436,'[1]1-BASE'!D$1:DA$65536,54,0),"")</f>
        <v>0</v>
      </c>
      <c r="AX436" s="34">
        <f>IFERROR(VLOOKUP(B436,'[1]1-BASE'!D$1:DA$65536,55,0),"")</f>
        <v>0</v>
      </c>
      <c r="AY436" s="34">
        <f>IFERROR(VLOOKUP(B436,'[1]1-BASE'!D$1:DA$65536,87,0),"")</f>
        <v>0</v>
      </c>
      <c r="AZ436" s="34">
        <f>IFERROR(VLOOKUP(B436,'[1]1-BASE'!D$1:DA$65536,86,0),"")</f>
        <v>0</v>
      </c>
      <c r="BA436" s="34">
        <f>IFERROR(VLOOKUP(B436,'[1]1-BASE'!D$1:DA$65536,76,0),"")</f>
        <v>0</v>
      </c>
      <c r="BB436" s="34">
        <f>IFERROR(VLOOKUP(B436,'[1]1-BASE'!D$1:DA$65536,77,0),"")</f>
        <v>0</v>
      </c>
      <c r="BC436" s="34">
        <f>IFERROR(VLOOKUP(B436,'[1]1-BASE'!D$1:DA$65536,78,0),"")</f>
        <v>0</v>
      </c>
      <c r="BD436" s="34">
        <f>IFERROR(VLOOKUP(B436,'[1]1-BASE'!D$1:DA$65536,79,0),"")</f>
        <v>0</v>
      </c>
      <c r="BE436" s="34">
        <f>IFERROR(VLOOKUP(B436,'[1]1-BASE'!D$1:DA$65536,80,0),"")</f>
        <v>0</v>
      </c>
      <c r="BF436" s="34">
        <f>IFERROR(VLOOKUP(B436,'[1]1-BASE'!D$1:DA$65536,83,0),"")</f>
        <v>0</v>
      </c>
      <c r="BG436" s="34">
        <f>IFERROR(VLOOKUP(B436,'[1]1-BASE'!D$1:DA$65536,84,0),"")</f>
        <v>0</v>
      </c>
      <c r="BH436" s="34">
        <f>IFERROR(VLOOKUP(B436,'[1]1-BASE'!D$1:DA$65536,81,0),"")</f>
        <v>0</v>
      </c>
      <c r="BI436" s="34">
        <f>IFERROR(VLOOKUP(B436,'[1]1-BASE'!D$1:DA$65536,85,0),"")</f>
        <v>0</v>
      </c>
      <c r="BJ436" s="34">
        <f>IFERROR(VLOOKUP(B436,'[1]1-BASE'!D$1:DA$65536,56,0),"")</f>
        <v>0</v>
      </c>
      <c r="BK436" s="34">
        <f>IFERROR(VLOOKUP(B436,'[1]1-BASE'!D$1:DA$65536,58,0),"")</f>
        <v>0</v>
      </c>
      <c r="BL436" s="34">
        <f>IFERROR(VLOOKUP(B436,'[1]1-BASE'!D$1:DA$65536,59,0),"")</f>
        <v>0</v>
      </c>
      <c r="BM436" s="34">
        <f>IFERROR(VLOOKUP(B436,'[1]1-BASE'!D$1:DA$65536,61,0),"")</f>
        <v>0</v>
      </c>
      <c r="BN436" s="34">
        <f>IFERROR(VLOOKUP(B436,'[1]1-BASE'!D$1:DA$65536,63,0),"")</f>
        <v>0</v>
      </c>
      <c r="BO436" s="34">
        <f>IFERROR(VLOOKUP(B436,'[1]1-BASE'!D$1:DA$65536,65,0),"")</f>
        <v>0</v>
      </c>
      <c r="BP436" s="34">
        <f>IFERROR(VLOOKUP(B436,'[1]1-BASE'!D$1:DA$65536,57,0),"")</f>
        <v>0</v>
      </c>
      <c r="BQ436" s="34">
        <f>IFERROR(VLOOKUP(B436,'[1]1-BASE'!D$1:DA$65536,60,0),"")</f>
        <v>0</v>
      </c>
      <c r="BR436" s="34">
        <f>IFERROR(VLOOKUP(B436,'[1]1-BASE'!D$1:DA$65536,62,0),"")</f>
        <v>0</v>
      </c>
      <c r="BS436" s="34">
        <f>IFERROR(VLOOKUP(B436,'[1]1-BASE'!D$1:DA$65536,64,0),"")</f>
        <v>0</v>
      </c>
      <c r="BT436" s="34">
        <f>IFERROR(VLOOKUP(B436,'[1]1-BASE'!D$1:DA$65536,66,0),"")</f>
        <v>0</v>
      </c>
      <c r="BU436" s="34">
        <f>IFERROR(VLOOKUP(B436,'[1]1-BASE'!D$1:DA$65536,67,0),"")</f>
        <v>0</v>
      </c>
      <c r="BV436" s="34">
        <f>IFERROR(VLOOKUP(B436,'[1]1-BASE'!D$1:DA$65536,68,0),"")</f>
        <v>0</v>
      </c>
      <c r="BW436" s="34">
        <f>IFERROR(VLOOKUP(B436,'[1]1-BASE'!D$1:DA$65536,69,0),"")</f>
        <v>0</v>
      </c>
      <c r="BX436" s="34">
        <f>IFERROR(VLOOKUP(B436,'[1]1-BASE'!D$1:DA$65536,70,0),"")</f>
        <v>0</v>
      </c>
      <c r="BY436" s="34">
        <f>IFERROR(VLOOKUP(B436,'[1]1-BASE'!D$1:DA$65536,71,0),"")</f>
        <v>0</v>
      </c>
      <c r="BZ436" s="34">
        <f>IFERROR(VLOOKUP(B436,'[1]1-BASE'!D$1:DA$65536,72,0),"")</f>
        <v>0</v>
      </c>
      <c r="CA436" s="34">
        <f>IFERROR(VLOOKUP(B436,'[1]1-BASE'!D$1:DA$65536,73,0),"")</f>
        <v>0</v>
      </c>
      <c r="CB436" s="34">
        <f>IFERROR(VLOOKUP(B436,'[1]1-BASE'!D$1:DA$65536,74,0),"")</f>
        <v>0</v>
      </c>
      <c r="CC436" s="34">
        <f>IFERROR(VLOOKUP(B436,'[1]1-BASE'!D$1:DA$65536,75,0),"")</f>
        <v>0</v>
      </c>
      <c r="CD436" s="34">
        <f>IFERROR(VLOOKUP(B436,'[1]1-BASE'!D$1:DA$65536,82,0),"")</f>
        <v>17</v>
      </c>
    </row>
    <row r="437" spans="1:82" s="35" customFormat="1" ht="75" customHeight="1">
      <c r="A437" s="27"/>
      <c r="B437" s="28" t="s">
        <v>540</v>
      </c>
      <c r="C437" s="29" t="str">
        <f>IFERROR(VLOOKUP(B437,'[1]1-BASE'!D$1:CB$65536,2,0),"")</f>
        <v>304TVB0</v>
      </c>
      <c r="D437" s="29" t="str">
        <f>IFERROR(VLOOKUP(B437,'[1]1-BASE'!D$1:CB$65536,3,0),"")</f>
        <v>GIMMYO</v>
      </c>
      <c r="E437" s="29" t="str">
        <f>IFERROR(VLOOKUP(B437,'[1]1-BASE'!D$1:CB$65536,4,0),"")</f>
        <v>904</v>
      </c>
      <c r="F437" s="29" t="str">
        <f>IFERROR(VLOOKUP(B437,'[1]1-BASE'!D$1:CB$65536,5,0),"")</f>
        <v>BLACK</v>
      </c>
      <c r="G437" s="27" t="str">
        <f>IFERROR(VLOOKUP(B437,'[1]1-BASE'!D$1:CB$65536,15,0),"")</f>
        <v>HIVER 2019</v>
      </c>
      <c r="H437" s="27" t="str">
        <f>IFERROR(VLOOKUP(B437,'[1]1-BASE'!D$1:CB$65536,17,0),"")</f>
        <v>MAN</v>
      </c>
      <c r="I437" s="30">
        <f>IFERROR(VLOOKUP(B437,'[1]1-BASE'!D$1:CB$65536,7,0),"")</f>
        <v>35</v>
      </c>
      <c r="J437" s="31">
        <f t="shared" si="14"/>
        <v>17.5</v>
      </c>
      <c r="K437" s="30">
        <f>IFERROR(VLOOKUP(B437,'[1]1-BASE'!D$1:CB$65536,8,0),"")</f>
        <v>0</v>
      </c>
      <c r="L437" s="31">
        <f t="shared" si="15"/>
        <v>0</v>
      </c>
      <c r="M437" s="29" t="str">
        <f>IFERROR(VLOOKUP(B437,'[1]1-BASE'!D$1:CB$65536,18,0),"")</f>
        <v>(vide)</v>
      </c>
      <c r="N437" s="32" t="str">
        <f>IFERROR(VLOOKUP(B437,'[1]1-BASE'!D$1:CB$65536,19,0),"")</f>
        <v>PCS</v>
      </c>
      <c r="O437" s="32">
        <f>IFERROR(VLOOKUP(B437,'[1]1-BASE'!D$1:CB$65536,20,0),"")</f>
        <v>18</v>
      </c>
      <c r="P437" s="33">
        <f>IFERROR(VLOOKUP(B437,'[1]1-BASE'!D$1:CB$65536,21,0),"")</f>
        <v>18</v>
      </c>
      <c r="Q437" s="34">
        <f>IFERROR(VLOOKUP(B437,'[1]1-BASE'!D$1:DA$65536,22,0),"")</f>
        <v>0</v>
      </c>
      <c r="R437" s="34">
        <f>IFERROR(VLOOKUP(B437,'[1]1-BASE'!D$1:DA$65536,23,0),"")</f>
        <v>0</v>
      </c>
      <c r="S437" s="34">
        <f>IFERROR(VLOOKUP(B437,'[1]1-BASE'!D$1:DA$65536,24,0),"")</f>
        <v>0</v>
      </c>
      <c r="T437" s="34">
        <f>IFERROR(VLOOKUP(B437,'[1]1-BASE'!D$1:DA$65536,25,0),"")</f>
        <v>0</v>
      </c>
      <c r="U437" s="34">
        <f>IFERROR(VLOOKUP(B437,'[1]1-BASE'!D$1:DA$65536,26,0),"")</f>
        <v>0</v>
      </c>
      <c r="V437" s="34">
        <f>IFERROR(VLOOKUP(B437,'[1]1-BASE'!D$1:DA$65536,27,0),"")</f>
        <v>0</v>
      </c>
      <c r="W437" s="34">
        <f>IFERROR(VLOOKUP(B437,'[1]1-BASE'!D$1:DA$65536,28,0),"")</f>
        <v>0</v>
      </c>
      <c r="X437" s="34">
        <f>IFERROR(VLOOKUP(B437,'[1]1-BASE'!D$1:DA$65536,29,0),"")</f>
        <v>0</v>
      </c>
      <c r="Y437" s="34">
        <f>IFERROR(VLOOKUP(B437,'[1]1-BASE'!D$1:DA$65536,30,0),"")</f>
        <v>0</v>
      </c>
      <c r="Z437" s="34">
        <f>IFERROR(VLOOKUP(B437,'[1]1-BASE'!D$1:DA$65536,31,0),"")</f>
        <v>0</v>
      </c>
      <c r="AA437" s="34">
        <f>IFERROR(VLOOKUP(B437,'[1]1-BASE'!D$1:DA$65536,32,0),"")</f>
        <v>0</v>
      </c>
      <c r="AB437" s="34">
        <f>IFERROR(VLOOKUP(B437,'[1]1-BASE'!D$1:DA$65536,33,0),"")</f>
        <v>0</v>
      </c>
      <c r="AC437" s="34">
        <f>IFERROR(VLOOKUP(B437,'[1]1-BASE'!D$1:DA$65536,34,0),"")</f>
        <v>0</v>
      </c>
      <c r="AD437" s="34">
        <f>IFERROR(VLOOKUP(B437,'[1]1-BASE'!D$1:DA$65536,35,0),"")</f>
        <v>0</v>
      </c>
      <c r="AE437" s="34">
        <f>IFERROR(VLOOKUP(B437,'[1]1-BASE'!D$1:DA$65536,36,0),"")</f>
        <v>0</v>
      </c>
      <c r="AF437" s="34">
        <f>IFERROR(VLOOKUP(B437,'[1]1-BASE'!D$1:DA$65536,37,0),"")</f>
        <v>0</v>
      </c>
      <c r="AG437" s="34">
        <f>IFERROR(VLOOKUP(B437,'[1]1-BASE'!D$1:DA$65536,38,0),"")</f>
        <v>0</v>
      </c>
      <c r="AH437" s="34">
        <f>IFERROR(VLOOKUP(B437,'[1]1-BASE'!D$1:DA$65536,39,0),"")</f>
        <v>0</v>
      </c>
      <c r="AI437" s="34">
        <f>IFERROR(VLOOKUP(B437,'[1]1-BASE'!D$1:DA$65536,40,0),"")</f>
        <v>0</v>
      </c>
      <c r="AJ437" s="34">
        <f>IFERROR(VLOOKUP(B437,'[1]1-BASE'!D$1:DA$65536,41,0),"")</f>
        <v>0</v>
      </c>
      <c r="AK437" s="34">
        <f>IFERROR(VLOOKUP(B437,'[1]1-BASE'!D$1:DA$65536,42,0),"")</f>
        <v>0</v>
      </c>
      <c r="AL437" s="34">
        <f>IFERROR(VLOOKUP(B437,'[1]1-BASE'!D$1:DA$65536,43,0),"")</f>
        <v>0</v>
      </c>
      <c r="AM437" s="34">
        <f>IFERROR(VLOOKUP(B437,'[1]1-BASE'!D$1:DA$65536,44,0),"")</f>
        <v>0</v>
      </c>
      <c r="AN437" s="34">
        <f>IFERROR(VLOOKUP(B437,'[1]1-BASE'!D$1:DA$65536,45,0),"")</f>
        <v>0</v>
      </c>
      <c r="AO437" s="34">
        <f>IFERROR(VLOOKUP(B437,'[1]1-BASE'!D$1:DA$65536,46,0),"")</f>
        <v>0</v>
      </c>
      <c r="AP437" s="34">
        <f>IFERROR(VLOOKUP(B437,'[1]1-BASE'!D$1:DA$65536,47,0),"")</f>
        <v>0</v>
      </c>
      <c r="AQ437" s="34">
        <f>IFERROR(VLOOKUP(B437,'[1]1-BASE'!D$1:DA$65536,48,0),"")</f>
        <v>0</v>
      </c>
      <c r="AR437" s="34">
        <f>IFERROR(VLOOKUP(B437,'[1]1-BASE'!D$1:DA$65536,49,0),"")</f>
        <v>0</v>
      </c>
      <c r="AS437" s="34">
        <f>IFERROR(VLOOKUP(B437,'[1]1-BASE'!D$1:DA$65536,50,0),"")</f>
        <v>0</v>
      </c>
      <c r="AT437" s="34">
        <f>IFERROR(VLOOKUP(B437,'[1]1-BASE'!D$1:DA$65536,51,0),"")</f>
        <v>0</v>
      </c>
      <c r="AU437" s="34">
        <f>IFERROR(VLOOKUP(B437,'[1]1-BASE'!D$1:DA$65536,52,0),"")</f>
        <v>0</v>
      </c>
      <c r="AV437" s="34">
        <f>IFERROR(VLOOKUP(B437,'[1]1-BASE'!D$1:DA$65536,53,0),"")</f>
        <v>0</v>
      </c>
      <c r="AW437" s="34">
        <f>IFERROR(VLOOKUP(B437,'[1]1-BASE'!D$1:DA$65536,54,0),"")</f>
        <v>0</v>
      </c>
      <c r="AX437" s="34">
        <f>IFERROR(VLOOKUP(B437,'[1]1-BASE'!D$1:DA$65536,55,0),"")</f>
        <v>0</v>
      </c>
      <c r="AY437" s="34">
        <f>IFERROR(VLOOKUP(B437,'[1]1-BASE'!D$1:DA$65536,87,0),"")</f>
        <v>0</v>
      </c>
      <c r="AZ437" s="34">
        <f>IFERROR(VLOOKUP(B437,'[1]1-BASE'!D$1:DA$65536,86,0),"")</f>
        <v>0</v>
      </c>
      <c r="BA437" s="34">
        <f>IFERROR(VLOOKUP(B437,'[1]1-BASE'!D$1:DA$65536,76,0),"")</f>
        <v>0</v>
      </c>
      <c r="BB437" s="34">
        <f>IFERROR(VLOOKUP(B437,'[1]1-BASE'!D$1:DA$65536,77,0),"")</f>
        <v>0</v>
      </c>
      <c r="BC437" s="34">
        <f>IFERROR(VLOOKUP(B437,'[1]1-BASE'!D$1:DA$65536,78,0),"")</f>
        <v>0</v>
      </c>
      <c r="BD437" s="34">
        <f>IFERROR(VLOOKUP(B437,'[1]1-BASE'!D$1:DA$65536,79,0),"")</f>
        <v>0</v>
      </c>
      <c r="BE437" s="34">
        <f>IFERROR(VLOOKUP(B437,'[1]1-BASE'!D$1:DA$65536,80,0),"")</f>
        <v>0</v>
      </c>
      <c r="BF437" s="34">
        <f>IFERROR(VLOOKUP(B437,'[1]1-BASE'!D$1:DA$65536,83,0),"")</f>
        <v>0</v>
      </c>
      <c r="BG437" s="34">
        <f>IFERROR(VLOOKUP(B437,'[1]1-BASE'!D$1:DA$65536,84,0),"")</f>
        <v>0</v>
      </c>
      <c r="BH437" s="34">
        <f>IFERROR(VLOOKUP(B437,'[1]1-BASE'!D$1:DA$65536,81,0),"")</f>
        <v>0</v>
      </c>
      <c r="BI437" s="34">
        <f>IFERROR(VLOOKUP(B437,'[1]1-BASE'!D$1:DA$65536,85,0),"")</f>
        <v>0</v>
      </c>
      <c r="BJ437" s="34">
        <f>IFERROR(VLOOKUP(B437,'[1]1-BASE'!D$1:DA$65536,56,0),"")</f>
        <v>0</v>
      </c>
      <c r="BK437" s="34">
        <f>IFERROR(VLOOKUP(B437,'[1]1-BASE'!D$1:DA$65536,58,0),"")</f>
        <v>0</v>
      </c>
      <c r="BL437" s="34">
        <f>IFERROR(VLOOKUP(B437,'[1]1-BASE'!D$1:DA$65536,59,0),"")</f>
        <v>0</v>
      </c>
      <c r="BM437" s="34">
        <f>IFERROR(VLOOKUP(B437,'[1]1-BASE'!D$1:DA$65536,61,0),"")</f>
        <v>0</v>
      </c>
      <c r="BN437" s="34">
        <f>IFERROR(VLOOKUP(B437,'[1]1-BASE'!D$1:DA$65536,63,0),"")</f>
        <v>0</v>
      </c>
      <c r="BO437" s="34">
        <f>IFERROR(VLOOKUP(B437,'[1]1-BASE'!D$1:DA$65536,65,0),"")</f>
        <v>0</v>
      </c>
      <c r="BP437" s="34">
        <f>IFERROR(VLOOKUP(B437,'[1]1-BASE'!D$1:DA$65536,57,0),"")</f>
        <v>0</v>
      </c>
      <c r="BQ437" s="34">
        <f>IFERROR(VLOOKUP(B437,'[1]1-BASE'!D$1:DA$65536,60,0),"")</f>
        <v>0</v>
      </c>
      <c r="BR437" s="34">
        <f>IFERROR(VLOOKUP(B437,'[1]1-BASE'!D$1:DA$65536,62,0),"")</f>
        <v>0</v>
      </c>
      <c r="BS437" s="34">
        <f>IFERROR(VLOOKUP(B437,'[1]1-BASE'!D$1:DA$65536,64,0),"")</f>
        <v>0</v>
      </c>
      <c r="BT437" s="34">
        <f>IFERROR(VLOOKUP(B437,'[1]1-BASE'!D$1:DA$65536,66,0),"")</f>
        <v>0</v>
      </c>
      <c r="BU437" s="34">
        <f>IFERROR(VLOOKUP(B437,'[1]1-BASE'!D$1:DA$65536,67,0),"")</f>
        <v>0</v>
      </c>
      <c r="BV437" s="34">
        <f>IFERROR(VLOOKUP(B437,'[1]1-BASE'!D$1:DA$65536,68,0),"")</f>
        <v>0</v>
      </c>
      <c r="BW437" s="34">
        <f>IFERROR(VLOOKUP(B437,'[1]1-BASE'!D$1:DA$65536,69,0),"")</f>
        <v>0</v>
      </c>
      <c r="BX437" s="34">
        <f>IFERROR(VLOOKUP(B437,'[1]1-BASE'!D$1:DA$65536,70,0),"")</f>
        <v>3</v>
      </c>
      <c r="BY437" s="34">
        <f>IFERROR(VLOOKUP(B437,'[1]1-BASE'!D$1:DA$65536,71,0),"")</f>
        <v>5</v>
      </c>
      <c r="BZ437" s="34">
        <f>IFERROR(VLOOKUP(B437,'[1]1-BASE'!D$1:DA$65536,72,0),"")</f>
        <v>9</v>
      </c>
      <c r="CA437" s="34">
        <f>IFERROR(VLOOKUP(B437,'[1]1-BASE'!D$1:DA$65536,73,0),"")</f>
        <v>1</v>
      </c>
      <c r="CB437" s="34">
        <f>IFERROR(VLOOKUP(B437,'[1]1-BASE'!D$1:DA$65536,74,0),"")</f>
        <v>0</v>
      </c>
      <c r="CC437" s="34">
        <f>IFERROR(VLOOKUP(B437,'[1]1-BASE'!D$1:DA$65536,75,0),"")</f>
        <v>0</v>
      </c>
      <c r="CD437" s="34">
        <f>IFERROR(VLOOKUP(B437,'[1]1-BASE'!D$1:DA$65536,82,0),"")</f>
        <v>0</v>
      </c>
    </row>
    <row r="438" spans="1:82" s="35" customFormat="1" ht="75" customHeight="1">
      <c r="A438" s="27"/>
      <c r="B438" s="28" t="s">
        <v>541</v>
      </c>
      <c r="C438" s="29" t="str">
        <f>IFERROR(VLOOKUP(B438,'[1]1-BASE'!D$1:CB$65536,2,0),"")</f>
        <v>304TVC0</v>
      </c>
      <c r="D438" s="29" t="str">
        <f>IFERROR(VLOOKUP(B438,'[1]1-BASE'!D$1:CB$65536,3,0),"")</f>
        <v>GONTE</v>
      </c>
      <c r="E438" s="29" t="str">
        <f>IFERROR(VLOOKUP(B438,'[1]1-BASE'!D$1:CB$65536,4,0),"")</f>
        <v>904</v>
      </c>
      <c r="F438" s="29" t="str">
        <f>IFERROR(VLOOKUP(B438,'[1]1-BASE'!D$1:CB$65536,5,0),"")</f>
        <v>BLACK</v>
      </c>
      <c r="G438" s="27" t="str">
        <f>IFERROR(VLOOKUP(B438,'[1]1-BASE'!D$1:CB$65536,15,0),"")</f>
        <v>HIVER 2019</v>
      </c>
      <c r="H438" s="27" t="str">
        <f>IFERROR(VLOOKUP(B438,'[1]1-BASE'!D$1:CB$65536,17,0),"")</f>
        <v>MAN</v>
      </c>
      <c r="I438" s="30">
        <f>IFERROR(VLOOKUP(B438,'[1]1-BASE'!D$1:CB$65536,7,0),"")</f>
        <v>45</v>
      </c>
      <c r="J438" s="31">
        <f t="shared" si="14"/>
        <v>22.5</v>
      </c>
      <c r="K438" s="30">
        <f>IFERROR(VLOOKUP(B438,'[1]1-BASE'!D$1:CB$65536,8,0),"")</f>
        <v>0</v>
      </c>
      <c r="L438" s="31">
        <f t="shared" si="15"/>
        <v>0</v>
      </c>
      <c r="M438" s="29" t="str">
        <f>IFERROR(VLOOKUP(B438,'[1]1-BASE'!D$1:CB$65536,18,0),"")</f>
        <v>2XL-1|L-3|M-3|S-1|XL-2</v>
      </c>
      <c r="N438" s="32" t="str">
        <f>IFERROR(VLOOKUP(B438,'[1]1-BASE'!D$1:CB$65536,19,0),"")</f>
        <v>C10M</v>
      </c>
      <c r="O438" s="32">
        <f>IFERROR(VLOOKUP(B438,'[1]1-BASE'!D$1:CB$65536,20,0),"")</f>
        <v>120</v>
      </c>
      <c r="P438" s="33">
        <f>IFERROR(VLOOKUP(B438,'[1]1-BASE'!D$1:CB$65536,21,0),"")</f>
        <v>12</v>
      </c>
      <c r="Q438" s="34">
        <f>IFERROR(VLOOKUP(B438,'[1]1-BASE'!D$1:DA$65536,22,0),"")</f>
        <v>0</v>
      </c>
      <c r="R438" s="34">
        <f>IFERROR(VLOOKUP(B438,'[1]1-BASE'!D$1:DA$65536,23,0),"")</f>
        <v>0</v>
      </c>
      <c r="S438" s="34">
        <f>IFERROR(VLOOKUP(B438,'[1]1-BASE'!D$1:DA$65536,24,0),"")</f>
        <v>0</v>
      </c>
      <c r="T438" s="34">
        <f>IFERROR(VLOOKUP(B438,'[1]1-BASE'!D$1:DA$65536,25,0),"")</f>
        <v>0</v>
      </c>
      <c r="U438" s="34">
        <f>IFERROR(VLOOKUP(B438,'[1]1-BASE'!D$1:DA$65536,26,0),"")</f>
        <v>0</v>
      </c>
      <c r="V438" s="34">
        <f>IFERROR(VLOOKUP(B438,'[1]1-BASE'!D$1:DA$65536,27,0),"")</f>
        <v>0</v>
      </c>
      <c r="W438" s="34">
        <f>IFERROR(VLOOKUP(B438,'[1]1-BASE'!D$1:DA$65536,28,0),"")</f>
        <v>0</v>
      </c>
      <c r="X438" s="34">
        <f>IFERROR(VLOOKUP(B438,'[1]1-BASE'!D$1:DA$65536,29,0),"")</f>
        <v>0</v>
      </c>
      <c r="Y438" s="34">
        <f>IFERROR(VLOOKUP(B438,'[1]1-BASE'!D$1:DA$65536,30,0),"")</f>
        <v>0</v>
      </c>
      <c r="Z438" s="34">
        <f>IFERROR(VLOOKUP(B438,'[1]1-BASE'!D$1:DA$65536,31,0),"")</f>
        <v>0</v>
      </c>
      <c r="AA438" s="34">
        <f>IFERROR(VLOOKUP(B438,'[1]1-BASE'!D$1:DA$65536,32,0),"")</f>
        <v>0</v>
      </c>
      <c r="AB438" s="34">
        <f>IFERROR(VLOOKUP(B438,'[1]1-BASE'!D$1:DA$65536,33,0),"")</f>
        <v>0</v>
      </c>
      <c r="AC438" s="34">
        <f>IFERROR(VLOOKUP(B438,'[1]1-BASE'!D$1:DA$65536,34,0),"")</f>
        <v>0</v>
      </c>
      <c r="AD438" s="34">
        <f>IFERROR(VLOOKUP(B438,'[1]1-BASE'!D$1:DA$65536,35,0),"")</f>
        <v>0</v>
      </c>
      <c r="AE438" s="34">
        <f>IFERROR(VLOOKUP(B438,'[1]1-BASE'!D$1:DA$65536,36,0),"")</f>
        <v>0</v>
      </c>
      <c r="AF438" s="34">
        <f>IFERROR(VLOOKUP(B438,'[1]1-BASE'!D$1:DA$65536,37,0),"")</f>
        <v>0</v>
      </c>
      <c r="AG438" s="34">
        <f>IFERROR(VLOOKUP(B438,'[1]1-BASE'!D$1:DA$65536,38,0),"")</f>
        <v>0</v>
      </c>
      <c r="AH438" s="34">
        <f>IFERROR(VLOOKUP(B438,'[1]1-BASE'!D$1:DA$65536,39,0),"")</f>
        <v>0</v>
      </c>
      <c r="AI438" s="34">
        <f>IFERROR(VLOOKUP(B438,'[1]1-BASE'!D$1:DA$65536,40,0),"")</f>
        <v>0</v>
      </c>
      <c r="AJ438" s="34">
        <f>IFERROR(VLOOKUP(B438,'[1]1-BASE'!D$1:DA$65536,41,0),"")</f>
        <v>0</v>
      </c>
      <c r="AK438" s="34">
        <f>IFERROR(VLOOKUP(B438,'[1]1-BASE'!D$1:DA$65536,42,0),"")</f>
        <v>0</v>
      </c>
      <c r="AL438" s="34">
        <f>IFERROR(VLOOKUP(B438,'[1]1-BASE'!D$1:DA$65536,43,0),"")</f>
        <v>0</v>
      </c>
      <c r="AM438" s="34">
        <f>IFERROR(VLOOKUP(B438,'[1]1-BASE'!D$1:DA$65536,44,0),"")</f>
        <v>0</v>
      </c>
      <c r="AN438" s="34">
        <f>IFERROR(VLOOKUP(B438,'[1]1-BASE'!D$1:DA$65536,45,0),"")</f>
        <v>0</v>
      </c>
      <c r="AO438" s="34">
        <f>IFERROR(VLOOKUP(B438,'[1]1-BASE'!D$1:DA$65536,46,0),"")</f>
        <v>0</v>
      </c>
      <c r="AP438" s="34">
        <f>IFERROR(VLOOKUP(B438,'[1]1-BASE'!D$1:DA$65536,47,0),"")</f>
        <v>0</v>
      </c>
      <c r="AQ438" s="34">
        <f>IFERROR(VLOOKUP(B438,'[1]1-BASE'!D$1:DA$65536,48,0),"")</f>
        <v>0</v>
      </c>
      <c r="AR438" s="34">
        <f>IFERROR(VLOOKUP(B438,'[1]1-BASE'!D$1:DA$65536,49,0),"")</f>
        <v>0</v>
      </c>
      <c r="AS438" s="34">
        <f>IFERROR(VLOOKUP(B438,'[1]1-BASE'!D$1:DA$65536,50,0),"")</f>
        <v>0</v>
      </c>
      <c r="AT438" s="34">
        <f>IFERROR(VLOOKUP(B438,'[1]1-BASE'!D$1:DA$65536,51,0),"")</f>
        <v>0</v>
      </c>
      <c r="AU438" s="34">
        <f>IFERROR(VLOOKUP(B438,'[1]1-BASE'!D$1:DA$65536,52,0),"")</f>
        <v>0</v>
      </c>
      <c r="AV438" s="34">
        <f>IFERROR(VLOOKUP(B438,'[1]1-BASE'!D$1:DA$65536,53,0),"")</f>
        <v>0</v>
      </c>
      <c r="AW438" s="34">
        <f>IFERROR(VLOOKUP(B438,'[1]1-BASE'!D$1:DA$65536,54,0),"")</f>
        <v>0</v>
      </c>
      <c r="AX438" s="34">
        <f>IFERROR(VLOOKUP(B438,'[1]1-BASE'!D$1:DA$65536,55,0),"")</f>
        <v>0</v>
      </c>
      <c r="AY438" s="34">
        <f>IFERROR(VLOOKUP(B438,'[1]1-BASE'!D$1:DA$65536,87,0),"")</f>
        <v>0</v>
      </c>
      <c r="AZ438" s="34">
        <f>IFERROR(VLOOKUP(B438,'[1]1-BASE'!D$1:DA$65536,86,0),"")</f>
        <v>0</v>
      </c>
      <c r="BA438" s="34">
        <f>IFERROR(VLOOKUP(B438,'[1]1-BASE'!D$1:DA$65536,76,0),"")</f>
        <v>0</v>
      </c>
      <c r="BB438" s="34">
        <f>IFERROR(VLOOKUP(B438,'[1]1-BASE'!D$1:DA$65536,77,0),"")</f>
        <v>0</v>
      </c>
      <c r="BC438" s="34">
        <f>IFERROR(VLOOKUP(B438,'[1]1-BASE'!D$1:DA$65536,78,0),"")</f>
        <v>0</v>
      </c>
      <c r="BD438" s="34">
        <f>IFERROR(VLOOKUP(B438,'[1]1-BASE'!D$1:DA$65536,79,0),"")</f>
        <v>0</v>
      </c>
      <c r="BE438" s="34">
        <f>IFERROR(VLOOKUP(B438,'[1]1-BASE'!D$1:DA$65536,80,0),"")</f>
        <v>0</v>
      </c>
      <c r="BF438" s="34">
        <f>IFERROR(VLOOKUP(B438,'[1]1-BASE'!D$1:DA$65536,83,0),"")</f>
        <v>0</v>
      </c>
      <c r="BG438" s="34">
        <f>IFERROR(VLOOKUP(B438,'[1]1-BASE'!D$1:DA$65536,84,0),"")</f>
        <v>0</v>
      </c>
      <c r="BH438" s="34">
        <f>IFERROR(VLOOKUP(B438,'[1]1-BASE'!D$1:DA$65536,81,0),"")</f>
        <v>0</v>
      </c>
      <c r="BI438" s="34">
        <f>IFERROR(VLOOKUP(B438,'[1]1-BASE'!D$1:DA$65536,85,0),"")</f>
        <v>0</v>
      </c>
      <c r="BJ438" s="34">
        <f>IFERROR(VLOOKUP(B438,'[1]1-BASE'!D$1:DA$65536,56,0),"")</f>
        <v>0</v>
      </c>
      <c r="BK438" s="34">
        <f>IFERROR(VLOOKUP(B438,'[1]1-BASE'!D$1:DA$65536,58,0),"")</f>
        <v>0</v>
      </c>
      <c r="BL438" s="34">
        <f>IFERROR(VLOOKUP(B438,'[1]1-BASE'!D$1:DA$65536,59,0),"")</f>
        <v>0</v>
      </c>
      <c r="BM438" s="34">
        <f>IFERROR(VLOOKUP(B438,'[1]1-BASE'!D$1:DA$65536,61,0),"")</f>
        <v>0</v>
      </c>
      <c r="BN438" s="34">
        <f>IFERROR(VLOOKUP(B438,'[1]1-BASE'!D$1:DA$65536,63,0),"")</f>
        <v>0</v>
      </c>
      <c r="BO438" s="34">
        <f>IFERROR(VLOOKUP(B438,'[1]1-BASE'!D$1:DA$65536,65,0),"")</f>
        <v>0</v>
      </c>
      <c r="BP438" s="34">
        <f>IFERROR(VLOOKUP(B438,'[1]1-BASE'!D$1:DA$65536,57,0),"")</f>
        <v>0</v>
      </c>
      <c r="BQ438" s="34">
        <f>IFERROR(VLOOKUP(B438,'[1]1-BASE'!D$1:DA$65536,60,0),"")</f>
        <v>0</v>
      </c>
      <c r="BR438" s="34">
        <f>IFERROR(VLOOKUP(B438,'[1]1-BASE'!D$1:DA$65536,62,0),"")</f>
        <v>0</v>
      </c>
      <c r="BS438" s="34">
        <f>IFERROR(VLOOKUP(B438,'[1]1-BASE'!D$1:DA$65536,64,0),"")</f>
        <v>0</v>
      </c>
      <c r="BT438" s="34">
        <f>IFERROR(VLOOKUP(B438,'[1]1-BASE'!D$1:DA$65536,66,0),"")</f>
        <v>0</v>
      </c>
      <c r="BU438" s="34">
        <f>IFERROR(VLOOKUP(B438,'[1]1-BASE'!D$1:DA$65536,67,0),"")</f>
        <v>0</v>
      </c>
      <c r="BV438" s="34">
        <f>IFERROR(VLOOKUP(B438,'[1]1-BASE'!D$1:DA$65536,68,0),"")</f>
        <v>0</v>
      </c>
      <c r="BW438" s="34">
        <f>IFERROR(VLOOKUP(B438,'[1]1-BASE'!D$1:DA$65536,69,0),"")</f>
        <v>0</v>
      </c>
      <c r="BX438" s="34">
        <f>IFERROR(VLOOKUP(B438,'[1]1-BASE'!D$1:DA$65536,70,0),"")</f>
        <v>0</v>
      </c>
      <c r="BY438" s="34">
        <f>IFERROR(VLOOKUP(B438,'[1]1-BASE'!D$1:DA$65536,71,0),"")</f>
        <v>0</v>
      </c>
      <c r="BZ438" s="34">
        <f>IFERROR(VLOOKUP(B438,'[1]1-BASE'!D$1:DA$65536,72,0),"")</f>
        <v>0</v>
      </c>
      <c r="CA438" s="34">
        <f>IFERROR(VLOOKUP(B438,'[1]1-BASE'!D$1:DA$65536,73,0),"")</f>
        <v>0</v>
      </c>
      <c r="CB438" s="34">
        <f>IFERROR(VLOOKUP(B438,'[1]1-BASE'!D$1:DA$65536,74,0),"")</f>
        <v>0</v>
      </c>
      <c r="CC438" s="34">
        <f>IFERROR(VLOOKUP(B438,'[1]1-BASE'!D$1:DA$65536,75,0),"")</f>
        <v>0</v>
      </c>
      <c r="CD438" s="34">
        <f>IFERROR(VLOOKUP(B438,'[1]1-BASE'!D$1:DA$65536,82,0),"")</f>
        <v>12</v>
      </c>
    </row>
    <row r="439" spans="1:82" s="35" customFormat="1" ht="75" customHeight="1">
      <c r="A439" s="27"/>
      <c r="B439" s="28" t="s">
        <v>542</v>
      </c>
      <c r="C439" s="29" t="str">
        <f>IFERROR(VLOOKUP(B439,'[1]1-BASE'!D$1:CB$65536,2,0),"")</f>
        <v>304TVD0</v>
      </c>
      <c r="D439" s="29" t="str">
        <f>IFERROR(VLOOKUP(B439,'[1]1-BASE'!D$1:CB$65536,3,0),"")</f>
        <v>GRAMY</v>
      </c>
      <c r="E439" s="29" t="str">
        <f>IFERROR(VLOOKUP(B439,'[1]1-BASE'!D$1:CB$65536,4,0),"")</f>
        <v>904</v>
      </c>
      <c r="F439" s="29" t="str">
        <f>IFERROR(VLOOKUP(B439,'[1]1-BASE'!D$1:CB$65536,5,0),"")</f>
        <v>BLACK</v>
      </c>
      <c r="G439" s="27" t="str">
        <f>IFERROR(VLOOKUP(B439,'[1]1-BASE'!D$1:CB$65536,15,0),"")</f>
        <v>HIVER 2019</v>
      </c>
      <c r="H439" s="27" t="str">
        <f>IFERROR(VLOOKUP(B439,'[1]1-BASE'!D$1:CB$65536,17,0),"")</f>
        <v>MAN</v>
      </c>
      <c r="I439" s="30">
        <f>IFERROR(VLOOKUP(B439,'[1]1-BASE'!D$1:CB$65536,7,0),"")</f>
        <v>30</v>
      </c>
      <c r="J439" s="31">
        <f t="shared" si="14"/>
        <v>15</v>
      </c>
      <c r="K439" s="30">
        <f>IFERROR(VLOOKUP(B439,'[1]1-BASE'!D$1:CB$65536,8,0),"")</f>
        <v>0</v>
      </c>
      <c r="L439" s="31">
        <f t="shared" si="15"/>
        <v>0</v>
      </c>
      <c r="M439" s="29" t="str">
        <f>IFERROR(VLOOKUP(B439,'[1]1-BASE'!D$1:CB$65536,18,0),"")</f>
        <v>(vide)</v>
      </c>
      <c r="N439" s="32" t="str">
        <f>IFERROR(VLOOKUP(B439,'[1]1-BASE'!D$1:CB$65536,19,0),"")</f>
        <v>PCS</v>
      </c>
      <c r="O439" s="32">
        <f>IFERROR(VLOOKUP(B439,'[1]1-BASE'!D$1:CB$65536,20,0),"")</f>
        <v>2</v>
      </c>
      <c r="P439" s="33">
        <f>IFERROR(VLOOKUP(B439,'[1]1-BASE'!D$1:CB$65536,21,0),"")</f>
        <v>2</v>
      </c>
      <c r="Q439" s="34">
        <f>IFERROR(VLOOKUP(B439,'[1]1-BASE'!D$1:DA$65536,22,0),"")</f>
        <v>0</v>
      </c>
      <c r="R439" s="34">
        <f>IFERROR(VLOOKUP(B439,'[1]1-BASE'!D$1:DA$65536,23,0),"")</f>
        <v>0</v>
      </c>
      <c r="S439" s="34">
        <f>IFERROR(VLOOKUP(B439,'[1]1-BASE'!D$1:DA$65536,24,0),"")</f>
        <v>0</v>
      </c>
      <c r="T439" s="34">
        <f>IFERROR(VLOOKUP(B439,'[1]1-BASE'!D$1:DA$65536,25,0),"")</f>
        <v>0</v>
      </c>
      <c r="U439" s="34">
        <f>IFERROR(VLOOKUP(B439,'[1]1-BASE'!D$1:DA$65536,26,0),"")</f>
        <v>0</v>
      </c>
      <c r="V439" s="34">
        <f>IFERROR(VLOOKUP(B439,'[1]1-BASE'!D$1:DA$65536,27,0),"")</f>
        <v>0</v>
      </c>
      <c r="W439" s="34">
        <f>IFERROR(VLOOKUP(B439,'[1]1-BASE'!D$1:DA$65536,28,0),"")</f>
        <v>0</v>
      </c>
      <c r="X439" s="34">
        <f>IFERROR(VLOOKUP(B439,'[1]1-BASE'!D$1:DA$65536,29,0),"")</f>
        <v>0</v>
      </c>
      <c r="Y439" s="34">
        <f>IFERROR(VLOOKUP(B439,'[1]1-BASE'!D$1:DA$65536,30,0),"")</f>
        <v>0</v>
      </c>
      <c r="Z439" s="34">
        <f>IFERROR(VLOOKUP(B439,'[1]1-BASE'!D$1:DA$65536,31,0),"")</f>
        <v>0</v>
      </c>
      <c r="AA439" s="34">
        <f>IFERROR(VLOOKUP(B439,'[1]1-BASE'!D$1:DA$65536,32,0),"")</f>
        <v>0</v>
      </c>
      <c r="AB439" s="34">
        <f>IFERROR(VLOOKUP(B439,'[1]1-BASE'!D$1:DA$65536,33,0),"")</f>
        <v>0</v>
      </c>
      <c r="AC439" s="34">
        <f>IFERROR(VLOOKUP(B439,'[1]1-BASE'!D$1:DA$65536,34,0),"")</f>
        <v>0</v>
      </c>
      <c r="AD439" s="34">
        <f>IFERROR(VLOOKUP(B439,'[1]1-BASE'!D$1:DA$65536,35,0),"")</f>
        <v>0</v>
      </c>
      <c r="AE439" s="34">
        <f>IFERROR(VLOOKUP(B439,'[1]1-BASE'!D$1:DA$65536,36,0),"")</f>
        <v>0</v>
      </c>
      <c r="AF439" s="34">
        <f>IFERROR(VLOOKUP(B439,'[1]1-BASE'!D$1:DA$65536,37,0),"")</f>
        <v>0</v>
      </c>
      <c r="AG439" s="34">
        <f>IFERROR(VLOOKUP(B439,'[1]1-BASE'!D$1:DA$65536,38,0),"")</f>
        <v>0</v>
      </c>
      <c r="AH439" s="34">
        <f>IFERROR(VLOOKUP(B439,'[1]1-BASE'!D$1:DA$65536,39,0),"")</f>
        <v>0</v>
      </c>
      <c r="AI439" s="34">
        <f>IFERROR(VLOOKUP(B439,'[1]1-BASE'!D$1:DA$65536,40,0),"")</f>
        <v>0</v>
      </c>
      <c r="AJ439" s="34">
        <f>IFERROR(VLOOKUP(B439,'[1]1-BASE'!D$1:DA$65536,41,0),"")</f>
        <v>0</v>
      </c>
      <c r="AK439" s="34">
        <f>IFERROR(VLOOKUP(B439,'[1]1-BASE'!D$1:DA$65536,42,0),"")</f>
        <v>0</v>
      </c>
      <c r="AL439" s="34">
        <f>IFERROR(VLOOKUP(B439,'[1]1-BASE'!D$1:DA$65536,43,0),"")</f>
        <v>0</v>
      </c>
      <c r="AM439" s="34">
        <f>IFERROR(VLOOKUP(B439,'[1]1-BASE'!D$1:DA$65536,44,0),"")</f>
        <v>0</v>
      </c>
      <c r="AN439" s="34">
        <f>IFERROR(VLOOKUP(B439,'[1]1-BASE'!D$1:DA$65536,45,0),"")</f>
        <v>0</v>
      </c>
      <c r="AO439" s="34">
        <f>IFERROR(VLOOKUP(B439,'[1]1-BASE'!D$1:DA$65536,46,0),"")</f>
        <v>0</v>
      </c>
      <c r="AP439" s="34">
        <f>IFERROR(VLOOKUP(B439,'[1]1-BASE'!D$1:DA$65536,47,0),"")</f>
        <v>0</v>
      </c>
      <c r="AQ439" s="34">
        <f>IFERROR(VLOOKUP(B439,'[1]1-BASE'!D$1:DA$65536,48,0),"")</f>
        <v>0</v>
      </c>
      <c r="AR439" s="34">
        <f>IFERROR(VLOOKUP(B439,'[1]1-BASE'!D$1:DA$65536,49,0),"")</f>
        <v>0</v>
      </c>
      <c r="AS439" s="34">
        <f>IFERROR(VLOOKUP(B439,'[1]1-BASE'!D$1:DA$65536,50,0),"")</f>
        <v>0</v>
      </c>
      <c r="AT439" s="34">
        <f>IFERROR(VLOOKUP(B439,'[1]1-BASE'!D$1:DA$65536,51,0),"")</f>
        <v>0</v>
      </c>
      <c r="AU439" s="34">
        <f>IFERROR(VLOOKUP(B439,'[1]1-BASE'!D$1:DA$65536,52,0),"")</f>
        <v>0</v>
      </c>
      <c r="AV439" s="34">
        <f>IFERROR(VLOOKUP(B439,'[1]1-BASE'!D$1:DA$65536,53,0),"")</f>
        <v>0</v>
      </c>
      <c r="AW439" s="34">
        <f>IFERROR(VLOOKUP(B439,'[1]1-BASE'!D$1:DA$65536,54,0),"")</f>
        <v>0</v>
      </c>
      <c r="AX439" s="34">
        <f>IFERROR(VLOOKUP(B439,'[1]1-BASE'!D$1:DA$65536,55,0),"")</f>
        <v>0</v>
      </c>
      <c r="AY439" s="34">
        <f>IFERROR(VLOOKUP(B439,'[1]1-BASE'!D$1:DA$65536,87,0),"")</f>
        <v>0</v>
      </c>
      <c r="AZ439" s="34">
        <f>IFERROR(VLOOKUP(B439,'[1]1-BASE'!D$1:DA$65536,86,0),"")</f>
        <v>0</v>
      </c>
      <c r="BA439" s="34">
        <f>IFERROR(VLOOKUP(B439,'[1]1-BASE'!D$1:DA$65536,76,0),"")</f>
        <v>0</v>
      </c>
      <c r="BB439" s="34">
        <f>IFERROR(VLOOKUP(B439,'[1]1-BASE'!D$1:DA$65536,77,0),"")</f>
        <v>0</v>
      </c>
      <c r="BC439" s="34">
        <f>IFERROR(VLOOKUP(B439,'[1]1-BASE'!D$1:DA$65536,78,0),"")</f>
        <v>0</v>
      </c>
      <c r="BD439" s="34">
        <f>IFERROR(VLOOKUP(B439,'[1]1-BASE'!D$1:DA$65536,79,0),"")</f>
        <v>0</v>
      </c>
      <c r="BE439" s="34">
        <f>IFERROR(VLOOKUP(B439,'[1]1-BASE'!D$1:DA$65536,80,0),"")</f>
        <v>0</v>
      </c>
      <c r="BF439" s="34">
        <f>IFERROR(VLOOKUP(B439,'[1]1-BASE'!D$1:DA$65536,83,0),"")</f>
        <v>0</v>
      </c>
      <c r="BG439" s="34">
        <f>IFERROR(VLOOKUP(B439,'[1]1-BASE'!D$1:DA$65536,84,0),"")</f>
        <v>0</v>
      </c>
      <c r="BH439" s="34">
        <f>IFERROR(VLOOKUP(B439,'[1]1-BASE'!D$1:DA$65536,81,0),"")</f>
        <v>0</v>
      </c>
      <c r="BI439" s="34">
        <f>IFERROR(VLOOKUP(B439,'[1]1-BASE'!D$1:DA$65536,85,0),"")</f>
        <v>0</v>
      </c>
      <c r="BJ439" s="34">
        <f>IFERROR(VLOOKUP(B439,'[1]1-BASE'!D$1:DA$65536,56,0),"")</f>
        <v>0</v>
      </c>
      <c r="BK439" s="34">
        <f>IFERROR(VLOOKUP(B439,'[1]1-BASE'!D$1:DA$65536,58,0),"")</f>
        <v>0</v>
      </c>
      <c r="BL439" s="34">
        <f>IFERROR(VLOOKUP(B439,'[1]1-BASE'!D$1:DA$65536,59,0),"")</f>
        <v>0</v>
      </c>
      <c r="BM439" s="34">
        <f>IFERROR(VLOOKUP(B439,'[1]1-BASE'!D$1:DA$65536,61,0),"")</f>
        <v>0</v>
      </c>
      <c r="BN439" s="34">
        <f>IFERROR(VLOOKUP(B439,'[1]1-BASE'!D$1:DA$65536,63,0),"")</f>
        <v>0</v>
      </c>
      <c r="BO439" s="34">
        <f>IFERROR(VLOOKUP(B439,'[1]1-BASE'!D$1:DA$65536,65,0),"")</f>
        <v>0</v>
      </c>
      <c r="BP439" s="34">
        <f>IFERROR(VLOOKUP(B439,'[1]1-BASE'!D$1:DA$65536,57,0),"")</f>
        <v>0</v>
      </c>
      <c r="BQ439" s="34">
        <f>IFERROR(VLOOKUP(B439,'[1]1-BASE'!D$1:DA$65536,60,0),"")</f>
        <v>0</v>
      </c>
      <c r="BR439" s="34">
        <f>IFERROR(VLOOKUP(B439,'[1]1-BASE'!D$1:DA$65536,62,0),"")</f>
        <v>0</v>
      </c>
      <c r="BS439" s="34">
        <f>IFERROR(VLOOKUP(B439,'[1]1-BASE'!D$1:DA$65536,64,0),"")</f>
        <v>0</v>
      </c>
      <c r="BT439" s="34">
        <f>IFERROR(VLOOKUP(B439,'[1]1-BASE'!D$1:DA$65536,66,0),"")</f>
        <v>0</v>
      </c>
      <c r="BU439" s="34">
        <f>IFERROR(VLOOKUP(B439,'[1]1-BASE'!D$1:DA$65536,67,0),"")</f>
        <v>0</v>
      </c>
      <c r="BV439" s="34">
        <f>IFERROR(VLOOKUP(B439,'[1]1-BASE'!D$1:DA$65536,68,0),"")</f>
        <v>0</v>
      </c>
      <c r="BW439" s="34">
        <f>IFERROR(VLOOKUP(B439,'[1]1-BASE'!D$1:DA$65536,69,0),"")</f>
        <v>0</v>
      </c>
      <c r="BX439" s="34">
        <f>IFERROR(VLOOKUP(B439,'[1]1-BASE'!D$1:DA$65536,70,0),"")</f>
        <v>0</v>
      </c>
      <c r="BY439" s="34">
        <f>IFERROR(VLOOKUP(B439,'[1]1-BASE'!D$1:DA$65536,71,0),"")</f>
        <v>0</v>
      </c>
      <c r="BZ439" s="34">
        <f>IFERROR(VLOOKUP(B439,'[1]1-BASE'!D$1:DA$65536,72,0),"")</f>
        <v>1</v>
      </c>
      <c r="CA439" s="34">
        <f>IFERROR(VLOOKUP(B439,'[1]1-BASE'!D$1:DA$65536,73,0),"")</f>
        <v>1</v>
      </c>
      <c r="CB439" s="34">
        <f>IFERROR(VLOOKUP(B439,'[1]1-BASE'!D$1:DA$65536,74,0),"")</f>
        <v>0</v>
      </c>
      <c r="CC439" s="34">
        <f>IFERROR(VLOOKUP(B439,'[1]1-BASE'!D$1:DA$65536,75,0),"")</f>
        <v>0</v>
      </c>
      <c r="CD439" s="34">
        <f>IFERROR(VLOOKUP(B439,'[1]1-BASE'!D$1:DA$65536,82,0),"")</f>
        <v>0</v>
      </c>
    </row>
    <row r="440" spans="1:82" s="35" customFormat="1" ht="75" customHeight="1">
      <c r="A440" s="27"/>
      <c r="B440" s="28" t="s">
        <v>543</v>
      </c>
      <c r="C440" s="29" t="str">
        <f>IFERROR(VLOOKUP(B440,'[1]1-BASE'!D$1:CB$65536,2,0),"")</f>
        <v>304TVD0</v>
      </c>
      <c r="D440" s="29" t="str">
        <f>IFERROR(VLOOKUP(B440,'[1]1-BASE'!D$1:CB$65536,3,0),"")</f>
        <v>GRAMY</v>
      </c>
      <c r="E440" s="29" t="str">
        <f>IFERROR(VLOOKUP(B440,'[1]1-BASE'!D$1:CB$65536,4,0),"")</f>
        <v>904</v>
      </c>
      <c r="F440" s="29" t="str">
        <f>IFERROR(VLOOKUP(B440,'[1]1-BASE'!D$1:CB$65536,5,0),"")</f>
        <v>BLACK</v>
      </c>
      <c r="G440" s="27" t="str">
        <f>IFERROR(VLOOKUP(B440,'[1]1-BASE'!D$1:CB$65536,15,0),"")</f>
        <v>HIVER 2019</v>
      </c>
      <c r="H440" s="27" t="str">
        <f>IFERROR(VLOOKUP(B440,'[1]1-BASE'!D$1:CB$65536,17,0),"")</f>
        <v>MAN</v>
      </c>
      <c r="I440" s="30">
        <f>IFERROR(VLOOKUP(B440,'[1]1-BASE'!D$1:CB$65536,7,0),"")</f>
        <v>30</v>
      </c>
      <c r="J440" s="31">
        <f t="shared" si="14"/>
        <v>15</v>
      </c>
      <c r="K440" s="30">
        <f>IFERROR(VLOOKUP(B440,'[1]1-BASE'!D$1:CB$65536,8,0),"")</f>
        <v>0</v>
      </c>
      <c r="L440" s="31">
        <f t="shared" si="15"/>
        <v>0</v>
      </c>
      <c r="M440" s="29" t="str">
        <f>IFERROR(VLOOKUP(B440,'[1]1-BASE'!D$1:CB$65536,18,0),"")</f>
        <v>2XL-1|L-3|M-3|S-1|XL-2</v>
      </c>
      <c r="N440" s="32" t="str">
        <f>IFERROR(VLOOKUP(B440,'[1]1-BASE'!D$1:CB$65536,19,0),"")</f>
        <v>C10M</v>
      </c>
      <c r="O440" s="32">
        <f>IFERROR(VLOOKUP(B440,'[1]1-BASE'!D$1:CB$65536,20,0),"")</f>
        <v>500</v>
      </c>
      <c r="P440" s="33">
        <f>IFERROR(VLOOKUP(B440,'[1]1-BASE'!D$1:CB$65536,21,0),"")</f>
        <v>50</v>
      </c>
      <c r="Q440" s="34">
        <f>IFERROR(VLOOKUP(B440,'[1]1-BASE'!D$1:DA$65536,22,0),"")</f>
        <v>0</v>
      </c>
      <c r="R440" s="34">
        <f>IFERROR(VLOOKUP(B440,'[1]1-BASE'!D$1:DA$65536,23,0),"")</f>
        <v>0</v>
      </c>
      <c r="S440" s="34">
        <f>IFERROR(VLOOKUP(B440,'[1]1-BASE'!D$1:DA$65536,24,0),"")</f>
        <v>0</v>
      </c>
      <c r="T440" s="34">
        <f>IFERROR(VLOOKUP(B440,'[1]1-BASE'!D$1:DA$65536,25,0),"")</f>
        <v>0</v>
      </c>
      <c r="U440" s="34">
        <f>IFERROR(VLOOKUP(B440,'[1]1-BASE'!D$1:DA$65536,26,0),"")</f>
        <v>0</v>
      </c>
      <c r="V440" s="34">
        <f>IFERROR(VLOOKUP(B440,'[1]1-BASE'!D$1:DA$65536,27,0),"")</f>
        <v>0</v>
      </c>
      <c r="W440" s="34">
        <f>IFERROR(VLOOKUP(B440,'[1]1-BASE'!D$1:DA$65536,28,0),"")</f>
        <v>0</v>
      </c>
      <c r="X440" s="34">
        <f>IFERROR(VLOOKUP(B440,'[1]1-BASE'!D$1:DA$65536,29,0),"")</f>
        <v>0</v>
      </c>
      <c r="Y440" s="34">
        <f>IFERROR(VLOOKUP(B440,'[1]1-BASE'!D$1:DA$65536,30,0),"")</f>
        <v>0</v>
      </c>
      <c r="Z440" s="34">
        <f>IFERROR(VLOOKUP(B440,'[1]1-BASE'!D$1:DA$65536,31,0),"")</f>
        <v>0</v>
      </c>
      <c r="AA440" s="34">
        <f>IFERROR(VLOOKUP(B440,'[1]1-BASE'!D$1:DA$65536,32,0),"")</f>
        <v>0</v>
      </c>
      <c r="AB440" s="34">
        <f>IFERROR(VLOOKUP(B440,'[1]1-BASE'!D$1:DA$65536,33,0),"")</f>
        <v>0</v>
      </c>
      <c r="AC440" s="34">
        <f>IFERROR(VLOOKUP(B440,'[1]1-BASE'!D$1:DA$65536,34,0),"")</f>
        <v>0</v>
      </c>
      <c r="AD440" s="34">
        <f>IFERROR(VLOOKUP(B440,'[1]1-BASE'!D$1:DA$65536,35,0),"")</f>
        <v>0</v>
      </c>
      <c r="AE440" s="34">
        <f>IFERROR(VLOOKUP(B440,'[1]1-BASE'!D$1:DA$65536,36,0),"")</f>
        <v>0</v>
      </c>
      <c r="AF440" s="34">
        <f>IFERROR(VLOOKUP(B440,'[1]1-BASE'!D$1:DA$65536,37,0),"")</f>
        <v>0</v>
      </c>
      <c r="AG440" s="34">
        <f>IFERROR(VLOOKUP(B440,'[1]1-BASE'!D$1:DA$65536,38,0),"")</f>
        <v>0</v>
      </c>
      <c r="AH440" s="34">
        <f>IFERROR(VLOOKUP(B440,'[1]1-BASE'!D$1:DA$65536,39,0),"")</f>
        <v>0</v>
      </c>
      <c r="AI440" s="34">
        <f>IFERROR(VLOOKUP(B440,'[1]1-BASE'!D$1:DA$65536,40,0),"")</f>
        <v>0</v>
      </c>
      <c r="AJ440" s="34">
        <f>IFERROR(VLOOKUP(B440,'[1]1-BASE'!D$1:DA$65536,41,0),"")</f>
        <v>0</v>
      </c>
      <c r="AK440" s="34">
        <f>IFERROR(VLOOKUP(B440,'[1]1-BASE'!D$1:DA$65536,42,0),"")</f>
        <v>0</v>
      </c>
      <c r="AL440" s="34">
        <f>IFERROR(VLOOKUP(B440,'[1]1-BASE'!D$1:DA$65536,43,0),"")</f>
        <v>0</v>
      </c>
      <c r="AM440" s="34">
        <f>IFERROR(VLOOKUP(B440,'[1]1-BASE'!D$1:DA$65536,44,0),"")</f>
        <v>0</v>
      </c>
      <c r="AN440" s="34">
        <f>IFERROR(VLOOKUP(B440,'[1]1-BASE'!D$1:DA$65536,45,0),"")</f>
        <v>0</v>
      </c>
      <c r="AO440" s="34">
        <f>IFERROR(VLOOKUP(B440,'[1]1-BASE'!D$1:DA$65536,46,0),"")</f>
        <v>0</v>
      </c>
      <c r="AP440" s="34">
        <f>IFERROR(VLOOKUP(B440,'[1]1-BASE'!D$1:DA$65536,47,0),"")</f>
        <v>0</v>
      </c>
      <c r="AQ440" s="34">
        <f>IFERROR(VLOOKUP(B440,'[1]1-BASE'!D$1:DA$65536,48,0),"")</f>
        <v>0</v>
      </c>
      <c r="AR440" s="34">
        <f>IFERROR(VLOOKUP(B440,'[1]1-BASE'!D$1:DA$65536,49,0),"")</f>
        <v>0</v>
      </c>
      <c r="AS440" s="34">
        <f>IFERROR(VLOOKUP(B440,'[1]1-BASE'!D$1:DA$65536,50,0),"")</f>
        <v>0</v>
      </c>
      <c r="AT440" s="34">
        <f>IFERROR(VLOOKUP(B440,'[1]1-BASE'!D$1:DA$65536,51,0),"")</f>
        <v>0</v>
      </c>
      <c r="AU440" s="34">
        <f>IFERROR(VLOOKUP(B440,'[1]1-BASE'!D$1:DA$65536,52,0),"")</f>
        <v>0</v>
      </c>
      <c r="AV440" s="34">
        <f>IFERROR(VLOOKUP(B440,'[1]1-BASE'!D$1:DA$65536,53,0),"")</f>
        <v>0</v>
      </c>
      <c r="AW440" s="34">
        <f>IFERROR(VLOOKUP(B440,'[1]1-BASE'!D$1:DA$65536,54,0),"")</f>
        <v>0</v>
      </c>
      <c r="AX440" s="34">
        <f>IFERROR(VLOOKUP(B440,'[1]1-BASE'!D$1:DA$65536,55,0),"")</f>
        <v>0</v>
      </c>
      <c r="AY440" s="34">
        <f>IFERROR(VLOOKUP(B440,'[1]1-BASE'!D$1:DA$65536,87,0),"")</f>
        <v>0</v>
      </c>
      <c r="AZ440" s="34">
        <f>IFERROR(VLOOKUP(B440,'[1]1-BASE'!D$1:DA$65536,86,0),"")</f>
        <v>0</v>
      </c>
      <c r="BA440" s="34">
        <f>IFERROR(VLOOKUP(B440,'[1]1-BASE'!D$1:DA$65536,76,0),"")</f>
        <v>0</v>
      </c>
      <c r="BB440" s="34">
        <f>IFERROR(VLOOKUP(B440,'[1]1-BASE'!D$1:DA$65536,77,0),"")</f>
        <v>0</v>
      </c>
      <c r="BC440" s="34">
        <f>IFERROR(VLOOKUP(B440,'[1]1-BASE'!D$1:DA$65536,78,0),"")</f>
        <v>0</v>
      </c>
      <c r="BD440" s="34">
        <f>IFERROR(VLOOKUP(B440,'[1]1-BASE'!D$1:DA$65536,79,0),"")</f>
        <v>0</v>
      </c>
      <c r="BE440" s="34">
        <f>IFERROR(VLOOKUP(B440,'[1]1-BASE'!D$1:DA$65536,80,0),"")</f>
        <v>0</v>
      </c>
      <c r="BF440" s="34">
        <f>IFERROR(VLOOKUP(B440,'[1]1-BASE'!D$1:DA$65536,83,0),"")</f>
        <v>0</v>
      </c>
      <c r="BG440" s="34">
        <f>IFERROR(VLOOKUP(B440,'[1]1-BASE'!D$1:DA$65536,84,0),"")</f>
        <v>0</v>
      </c>
      <c r="BH440" s="34">
        <f>IFERROR(VLOOKUP(B440,'[1]1-BASE'!D$1:DA$65536,81,0),"")</f>
        <v>0</v>
      </c>
      <c r="BI440" s="34">
        <f>IFERROR(VLOOKUP(B440,'[1]1-BASE'!D$1:DA$65536,85,0),"")</f>
        <v>0</v>
      </c>
      <c r="BJ440" s="34">
        <f>IFERROR(VLOOKUP(B440,'[1]1-BASE'!D$1:DA$65536,56,0),"")</f>
        <v>0</v>
      </c>
      <c r="BK440" s="34">
        <f>IFERROR(VLOOKUP(B440,'[1]1-BASE'!D$1:DA$65536,58,0),"")</f>
        <v>0</v>
      </c>
      <c r="BL440" s="34">
        <f>IFERROR(VLOOKUP(B440,'[1]1-BASE'!D$1:DA$65536,59,0),"")</f>
        <v>0</v>
      </c>
      <c r="BM440" s="34">
        <f>IFERROR(VLOOKUP(B440,'[1]1-BASE'!D$1:DA$65536,61,0),"")</f>
        <v>0</v>
      </c>
      <c r="BN440" s="34">
        <f>IFERROR(VLOOKUP(B440,'[1]1-BASE'!D$1:DA$65536,63,0),"")</f>
        <v>0</v>
      </c>
      <c r="BO440" s="34">
        <f>IFERROR(VLOOKUP(B440,'[1]1-BASE'!D$1:DA$65536,65,0),"")</f>
        <v>0</v>
      </c>
      <c r="BP440" s="34">
        <f>IFERROR(VLOOKUP(B440,'[1]1-BASE'!D$1:DA$65536,57,0),"")</f>
        <v>0</v>
      </c>
      <c r="BQ440" s="34">
        <f>IFERROR(VLOOKUP(B440,'[1]1-BASE'!D$1:DA$65536,60,0),"")</f>
        <v>0</v>
      </c>
      <c r="BR440" s="34">
        <f>IFERROR(VLOOKUP(B440,'[1]1-BASE'!D$1:DA$65536,62,0),"")</f>
        <v>0</v>
      </c>
      <c r="BS440" s="34">
        <f>IFERROR(VLOOKUP(B440,'[1]1-BASE'!D$1:DA$65536,64,0),"")</f>
        <v>0</v>
      </c>
      <c r="BT440" s="34">
        <f>IFERROR(VLOOKUP(B440,'[1]1-BASE'!D$1:DA$65536,66,0),"")</f>
        <v>0</v>
      </c>
      <c r="BU440" s="34">
        <f>IFERROR(VLOOKUP(B440,'[1]1-BASE'!D$1:DA$65536,67,0),"")</f>
        <v>0</v>
      </c>
      <c r="BV440" s="34">
        <f>IFERROR(VLOOKUP(B440,'[1]1-BASE'!D$1:DA$65536,68,0),"")</f>
        <v>0</v>
      </c>
      <c r="BW440" s="34">
        <f>IFERROR(VLOOKUP(B440,'[1]1-BASE'!D$1:DA$65536,69,0),"")</f>
        <v>0</v>
      </c>
      <c r="BX440" s="34">
        <f>IFERROR(VLOOKUP(B440,'[1]1-BASE'!D$1:DA$65536,70,0),"")</f>
        <v>0</v>
      </c>
      <c r="BY440" s="34">
        <f>IFERROR(VLOOKUP(B440,'[1]1-BASE'!D$1:DA$65536,71,0),"")</f>
        <v>0</v>
      </c>
      <c r="BZ440" s="34">
        <f>IFERROR(VLOOKUP(B440,'[1]1-BASE'!D$1:DA$65536,72,0),"")</f>
        <v>0</v>
      </c>
      <c r="CA440" s="34">
        <f>IFERROR(VLOOKUP(B440,'[1]1-BASE'!D$1:DA$65536,73,0),"")</f>
        <v>0</v>
      </c>
      <c r="CB440" s="34">
        <f>IFERROR(VLOOKUP(B440,'[1]1-BASE'!D$1:DA$65536,74,0),"")</f>
        <v>0</v>
      </c>
      <c r="CC440" s="34">
        <f>IFERROR(VLOOKUP(B440,'[1]1-BASE'!D$1:DA$65536,75,0),"")</f>
        <v>0</v>
      </c>
      <c r="CD440" s="34">
        <f>IFERROR(VLOOKUP(B440,'[1]1-BASE'!D$1:DA$65536,82,0),"")</f>
        <v>50</v>
      </c>
    </row>
    <row r="441" spans="1:82" s="35" customFormat="1" ht="75" customHeight="1">
      <c r="A441" s="27"/>
      <c r="B441" s="28" t="s">
        <v>544</v>
      </c>
      <c r="C441" s="29" t="str">
        <f>IFERROR(VLOOKUP(B441,'[1]1-BASE'!D$1:CB$65536,2,0),"")</f>
        <v>304U220</v>
      </c>
      <c r="D441" s="29" t="str">
        <f>IFERROR(VLOOKUP(B441,'[1]1-BASE'!D$1:CB$65536,3,0),"")</f>
        <v>BONDI</v>
      </c>
      <c r="E441" s="29" t="str">
        <f>IFERROR(VLOOKUP(B441,'[1]1-BASE'!D$1:CB$65536,4,0),"")</f>
        <v>936</v>
      </c>
      <c r="F441" s="29" t="str">
        <f>IFERROR(VLOOKUP(B441,'[1]1-BASE'!D$1:CB$65536,5,0),"")</f>
        <v>BLUE NAVY/ORANGE</v>
      </c>
      <c r="G441" s="27" t="str">
        <f>IFERROR(VLOOKUP(B441,'[1]1-BASE'!D$1:CB$65536,15,0),"")</f>
        <v>HIVER 2019</v>
      </c>
      <c r="H441" s="27" t="str">
        <f>IFERROR(VLOOKUP(B441,'[1]1-BASE'!D$1:CB$65536,17,0),"")</f>
        <v>BOY</v>
      </c>
      <c r="I441" s="30">
        <f>IFERROR(VLOOKUP(B441,'[1]1-BASE'!D$1:CB$65536,7,0),"")</f>
        <v>25</v>
      </c>
      <c r="J441" s="31">
        <f t="shared" si="14"/>
        <v>12.5</v>
      </c>
      <c r="K441" s="30">
        <f>IFERROR(VLOOKUP(B441,'[1]1-BASE'!D$1:CB$65536,8,0),"")</f>
        <v>0</v>
      </c>
      <c r="L441" s="31">
        <f t="shared" si="15"/>
        <v>0</v>
      </c>
      <c r="M441" s="29" t="str">
        <f>IFERROR(VLOOKUP(B441,'[1]1-BASE'!D$1:CB$65536,18,0),"")</f>
        <v>10Y-2|12Y-1|14Y-1|4Y-1|6Y-1|8Y-2</v>
      </c>
      <c r="N441" s="32" t="str">
        <f>IFERROR(VLOOKUP(B441,'[1]1-BASE'!D$1:CB$65536,19,0),"")</f>
        <v>C8K</v>
      </c>
      <c r="O441" s="32">
        <f>IFERROR(VLOOKUP(B441,'[1]1-BASE'!D$1:CB$65536,20,0),"")</f>
        <v>128</v>
      </c>
      <c r="P441" s="33">
        <f>IFERROR(VLOOKUP(B441,'[1]1-BASE'!D$1:CB$65536,21,0),"")</f>
        <v>16</v>
      </c>
      <c r="Q441" s="34">
        <f>IFERROR(VLOOKUP(B441,'[1]1-BASE'!D$1:DA$65536,22,0),"")</f>
        <v>0</v>
      </c>
      <c r="R441" s="34">
        <f>IFERROR(VLOOKUP(B441,'[1]1-BASE'!D$1:DA$65536,23,0),"")</f>
        <v>0</v>
      </c>
      <c r="S441" s="34">
        <f>IFERROR(VLOOKUP(B441,'[1]1-BASE'!D$1:DA$65536,24,0),"")</f>
        <v>0</v>
      </c>
      <c r="T441" s="34">
        <f>IFERROR(VLOOKUP(B441,'[1]1-BASE'!D$1:DA$65536,25,0),"")</f>
        <v>0</v>
      </c>
      <c r="U441" s="34">
        <f>IFERROR(VLOOKUP(B441,'[1]1-BASE'!D$1:DA$65536,26,0),"")</f>
        <v>0</v>
      </c>
      <c r="V441" s="34">
        <f>IFERROR(VLOOKUP(B441,'[1]1-BASE'!D$1:DA$65536,27,0),"")</f>
        <v>0</v>
      </c>
      <c r="W441" s="34">
        <f>IFERROR(VLOOKUP(B441,'[1]1-BASE'!D$1:DA$65536,28,0),"")</f>
        <v>0</v>
      </c>
      <c r="X441" s="34">
        <f>IFERROR(VLOOKUP(B441,'[1]1-BASE'!D$1:DA$65536,29,0),"")</f>
        <v>0</v>
      </c>
      <c r="Y441" s="34">
        <f>IFERROR(VLOOKUP(B441,'[1]1-BASE'!D$1:DA$65536,30,0),"")</f>
        <v>0</v>
      </c>
      <c r="Z441" s="34">
        <f>IFERROR(VLOOKUP(B441,'[1]1-BASE'!D$1:DA$65536,31,0),"")</f>
        <v>0</v>
      </c>
      <c r="AA441" s="34">
        <f>IFERROR(VLOOKUP(B441,'[1]1-BASE'!D$1:DA$65536,32,0),"")</f>
        <v>0</v>
      </c>
      <c r="AB441" s="34">
        <f>IFERROR(VLOOKUP(B441,'[1]1-BASE'!D$1:DA$65536,33,0),"")</f>
        <v>0</v>
      </c>
      <c r="AC441" s="34">
        <f>IFERROR(VLOOKUP(B441,'[1]1-BASE'!D$1:DA$65536,34,0),"")</f>
        <v>0</v>
      </c>
      <c r="AD441" s="34">
        <f>IFERROR(VLOOKUP(B441,'[1]1-BASE'!D$1:DA$65536,35,0),"")</f>
        <v>0</v>
      </c>
      <c r="AE441" s="34">
        <f>IFERROR(VLOOKUP(B441,'[1]1-BASE'!D$1:DA$65536,36,0),"")</f>
        <v>0</v>
      </c>
      <c r="AF441" s="34">
        <f>IFERROR(VLOOKUP(B441,'[1]1-BASE'!D$1:DA$65536,37,0),"")</f>
        <v>0</v>
      </c>
      <c r="AG441" s="34">
        <f>IFERROR(VLOOKUP(B441,'[1]1-BASE'!D$1:DA$65536,38,0),"")</f>
        <v>0</v>
      </c>
      <c r="AH441" s="34">
        <f>IFERROR(VLOOKUP(B441,'[1]1-BASE'!D$1:DA$65536,39,0),"")</f>
        <v>0</v>
      </c>
      <c r="AI441" s="34">
        <f>IFERROR(VLOOKUP(B441,'[1]1-BASE'!D$1:DA$65536,40,0),"")</f>
        <v>0</v>
      </c>
      <c r="AJ441" s="34">
        <f>IFERROR(VLOOKUP(B441,'[1]1-BASE'!D$1:DA$65536,41,0),"")</f>
        <v>0</v>
      </c>
      <c r="AK441" s="34">
        <f>IFERROR(VLOOKUP(B441,'[1]1-BASE'!D$1:DA$65536,42,0),"")</f>
        <v>0</v>
      </c>
      <c r="AL441" s="34">
        <f>IFERROR(VLOOKUP(B441,'[1]1-BASE'!D$1:DA$65536,43,0),"")</f>
        <v>0</v>
      </c>
      <c r="AM441" s="34">
        <f>IFERROR(VLOOKUP(B441,'[1]1-BASE'!D$1:DA$65536,44,0),"")</f>
        <v>0</v>
      </c>
      <c r="AN441" s="34">
        <f>IFERROR(VLOOKUP(B441,'[1]1-BASE'!D$1:DA$65536,45,0),"")</f>
        <v>0</v>
      </c>
      <c r="AO441" s="34">
        <f>IFERROR(VLOOKUP(B441,'[1]1-BASE'!D$1:DA$65536,46,0),"")</f>
        <v>0</v>
      </c>
      <c r="AP441" s="34">
        <f>IFERROR(VLOOKUP(B441,'[1]1-BASE'!D$1:DA$65536,47,0),"")</f>
        <v>0</v>
      </c>
      <c r="AQ441" s="34">
        <f>IFERROR(VLOOKUP(B441,'[1]1-BASE'!D$1:DA$65536,48,0),"")</f>
        <v>0</v>
      </c>
      <c r="AR441" s="34">
        <f>IFERROR(VLOOKUP(B441,'[1]1-BASE'!D$1:DA$65536,49,0),"")</f>
        <v>0</v>
      </c>
      <c r="AS441" s="34">
        <f>IFERROR(VLOOKUP(B441,'[1]1-BASE'!D$1:DA$65536,50,0),"")</f>
        <v>0</v>
      </c>
      <c r="AT441" s="34">
        <f>IFERROR(VLOOKUP(B441,'[1]1-BASE'!D$1:DA$65536,51,0),"")</f>
        <v>0</v>
      </c>
      <c r="AU441" s="34">
        <f>IFERROR(VLOOKUP(B441,'[1]1-BASE'!D$1:DA$65536,52,0),"")</f>
        <v>0</v>
      </c>
      <c r="AV441" s="34">
        <f>IFERROR(VLOOKUP(B441,'[1]1-BASE'!D$1:DA$65536,53,0),"")</f>
        <v>0</v>
      </c>
      <c r="AW441" s="34">
        <f>IFERROR(VLOOKUP(B441,'[1]1-BASE'!D$1:DA$65536,54,0),"")</f>
        <v>0</v>
      </c>
      <c r="AX441" s="34">
        <f>IFERROR(VLOOKUP(B441,'[1]1-BASE'!D$1:DA$65536,55,0),"")</f>
        <v>0</v>
      </c>
      <c r="AY441" s="34">
        <f>IFERROR(VLOOKUP(B441,'[1]1-BASE'!D$1:DA$65536,87,0),"")</f>
        <v>0</v>
      </c>
      <c r="AZ441" s="34">
        <f>IFERROR(VLOOKUP(B441,'[1]1-BASE'!D$1:DA$65536,86,0),"")</f>
        <v>0</v>
      </c>
      <c r="BA441" s="34">
        <f>IFERROR(VLOOKUP(B441,'[1]1-BASE'!D$1:DA$65536,76,0),"")</f>
        <v>0</v>
      </c>
      <c r="BB441" s="34">
        <f>IFERROR(VLOOKUP(B441,'[1]1-BASE'!D$1:DA$65536,77,0),"")</f>
        <v>0</v>
      </c>
      <c r="BC441" s="34">
        <f>IFERROR(VLOOKUP(B441,'[1]1-BASE'!D$1:DA$65536,78,0),"")</f>
        <v>0</v>
      </c>
      <c r="BD441" s="34">
        <f>IFERROR(VLOOKUP(B441,'[1]1-BASE'!D$1:DA$65536,79,0),"")</f>
        <v>0</v>
      </c>
      <c r="BE441" s="34">
        <f>IFERROR(VLOOKUP(B441,'[1]1-BASE'!D$1:DA$65536,80,0),"")</f>
        <v>0</v>
      </c>
      <c r="BF441" s="34">
        <f>IFERROR(VLOOKUP(B441,'[1]1-BASE'!D$1:DA$65536,83,0),"")</f>
        <v>0</v>
      </c>
      <c r="BG441" s="34">
        <f>IFERROR(VLOOKUP(B441,'[1]1-BASE'!D$1:DA$65536,84,0),"")</f>
        <v>0</v>
      </c>
      <c r="BH441" s="34">
        <f>IFERROR(VLOOKUP(B441,'[1]1-BASE'!D$1:DA$65536,81,0),"")</f>
        <v>0</v>
      </c>
      <c r="BI441" s="34">
        <f>IFERROR(VLOOKUP(B441,'[1]1-BASE'!D$1:DA$65536,85,0),"")</f>
        <v>0</v>
      </c>
      <c r="BJ441" s="34">
        <f>IFERROR(VLOOKUP(B441,'[1]1-BASE'!D$1:DA$65536,56,0),"")</f>
        <v>0</v>
      </c>
      <c r="BK441" s="34">
        <f>IFERROR(VLOOKUP(B441,'[1]1-BASE'!D$1:DA$65536,58,0),"")</f>
        <v>0</v>
      </c>
      <c r="BL441" s="34">
        <f>IFERROR(VLOOKUP(B441,'[1]1-BASE'!D$1:DA$65536,59,0),"")</f>
        <v>0</v>
      </c>
      <c r="BM441" s="34">
        <f>IFERROR(VLOOKUP(B441,'[1]1-BASE'!D$1:DA$65536,61,0),"")</f>
        <v>0</v>
      </c>
      <c r="BN441" s="34">
        <f>IFERROR(VLOOKUP(B441,'[1]1-BASE'!D$1:DA$65536,63,0),"")</f>
        <v>0</v>
      </c>
      <c r="BO441" s="34">
        <f>IFERROR(VLOOKUP(B441,'[1]1-BASE'!D$1:DA$65536,65,0),"")</f>
        <v>0</v>
      </c>
      <c r="BP441" s="34">
        <f>IFERROR(VLOOKUP(B441,'[1]1-BASE'!D$1:DA$65536,57,0),"")</f>
        <v>0</v>
      </c>
      <c r="BQ441" s="34">
        <f>IFERROR(VLOOKUP(B441,'[1]1-BASE'!D$1:DA$65536,60,0),"")</f>
        <v>0</v>
      </c>
      <c r="BR441" s="34">
        <f>IFERROR(VLOOKUP(B441,'[1]1-BASE'!D$1:DA$65536,62,0),"")</f>
        <v>0</v>
      </c>
      <c r="BS441" s="34">
        <f>IFERROR(VLOOKUP(B441,'[1]1-BASE'!D$1:DA$65536,64,0),"")</f>
        <v>0</v>
      </c>
      <c r="BT441" s="34">
        <f>IFERROR(VLOOKUP(B441,'[1]1-BASE'!D$1:DA$65536,66,0),"")</f>
        <v>0</v>
      </c>
      <c r="BU441" s="34">
        <f>IFERROR(VLOOKUP(B441,'[1]1-BASE'!D$1:DA$65536,67,0),"")</f>
        <v>0</v>
      </c>
      <c r="BV441" s="34">
        <f>IFERROR(VLOOKUP(B441,'[1]1-BASE'!D$1:DA$65536,68,0),"")</f>
        <v>0</v>
      </c>
      <c r="BW441" s="34">
        <f>IFERROR(VLOOKUP(B441,'[1]1-BASE'!D$1:DA$65536,69,0),"")</f>
        <v>0</v>
      </c>
      <c r="BX441" s="34">
        <f>IFERROR(VLOOKUP(B441,'[1]1-BASE'!D$1:DA$65536,70,0),"")</f>
        <v>0</v>
      </c>
      <c r="BY441" s="34">
        <f>IFERROR(VLOOKUP(B441,'[1]1-BASE'!D$1:DA$65536,71,0),"")</f>
        <v>0</v>
      </c>
      <c r="BZ441" s="34">
        <f>IFERROR(VLOOKUP(B441,'[1]1-BASE'!D$1:DA$65536,72,0),"")</f>
        <v>0</v>
      </c>
      <c r="CA441" s="34">
        <f>IFERROR(VLOOKUP(B441,'[1]1-BASE'!D$1:DA$65536,73,0),"")</f>
        <v>0</v>
      </c>
      <c r="CB441" s="34">
        <f>IFERROR(VLOOKUP(B441,'[1]1-BASE'!D$1:DA$65536,74,0),"")</f>
        <v>0</v>
      </c>
      <c r="CC441" s="34">
        <f>IFERROR(VLOOKUP(B441,'[1]1-BASE'!D$1:DA$65536,75,0),"")</f>
        <v>0</v>
      </c>
      <c r="CD441" s="34">
        <f>IFERROR(VLOOKUP(B441,'[1]1-BASE'!D$1:DA$65536,82,0),"")</f>
        <v>16</v>
      </c>
    </row>
    <row r="442" spans="1:82" s="35" customFormat="1" ht="75" customHeight="1">
      <c r="A442" s="27"/>
      <c r="B442" s="28" t="s">
        <v>545</v>
      </c>
      <c r="C442" s="29" t="str">
        <f>IFERROR(VLOOKUP(B442,'[1]1-BASE'!D$1:CB$65536,2,0),"")</f>
        <v>304U220</v>
      </c>
      <c r="D442" s="29" t="str">
        <f>IFERROR(VLOOKUP(B442,'[1]1-BASE'!D$1:CB$65536,3,0),"")</f>
        <v>BONDI</v>
      </c>
      <c r="E442" s="29" t="str">
        <f>IFERROR(VLOOKUP(B442,'[1]1-BASE'!D$1:CB$65536,4,0),"")</f>
        <v>936</v>
      </c>
      <c r="F442" s="29" t="str">
        <f>IFERROR(VLOOKUP(B442,'[1]1-BASE'!D$1:CB$65536,5,0),"")</f>
        <v>BLUE NAVY/ORANGE</v>
      </c>
      <c r="G442" s="27" t="str">
        <f>IFERROR(VLOOKUP(B442,'[1]1-BASE'!D$1:CB$65536,15,0),"")</f>
        <v>HIVER 2019</v>
      </c>
      <c r="H442" s="27" t="str">
        <f>IFERROR(VLOOKUP(B442,'[1]1-BASE'!D$1:CB$65536,17,0),"")</f>
        <v>BOY</v>
      </c>
      <c r="I442" s="30">
        <f>IFERROR(VLOOKUP(B442,'[1]1-BASE'!D$1:CB$65536,7,0),"")</f>
        <v>25</v>
      </c>
      <c r="J442" s="31">
        <f t="shared" si="14"/>
        <v>12.5</v>
      </c>
      <c r="K442" s="30">
        <f>IFERROR(VLOOKUP(B442,'[1]1-BASE'!D$1:CB$65536,8,0),"")</f>
        <v>0</v>
      </c>
      <c r="L442" s="31">
        <f t="shared" si="15"/>
        <v>0</v>
      </c>
      <c r="M442" s="29" t="str">
        <f>IFERROR(VLOOKUP(B442,'[1]1-BASE'!D$1:CB$65536,18,0),"")</f>
        <v>10Y-3|12Y-2|14Y-1|4Y-2|6Y-3|8Y-3</v>
      </c>
      <c r="N442" s="32" t="str">
        <f>IFERROR(VLOOKUP(B442,'[1]1-BASE'!D$1:CB$65536,19,0),"")</f>
        <v>C14K</v>
      </c>
      <c r="O442" s="32">
        <f>IFERROR(VLOOKUP(B442,'[1]1-BASE'!D$1:CB$65536,20,0),"")</f>
        <v>448</v>
      </c>
      <c r="P442" s="33">
        <f>IFERROR(VLOOKUP(B442,'[1]1-BASE'!D$1:CB$65536,21,0),"")</f>
        <v>32</v>
      </c>
      <c r="Q442" s="34">
        <f>IFERROR(VLOOKUP(B442,'[1]1-BASE'!D$1:DA$65536,22,0),"")</f>
        <v>0</v>
      </c>
      <c r="R442" s="34">
        <f>IFERROR(VLOOKUP(B442,'[1]1-BASE'!D$1:DA$65536,23,0),"")</f>
        <v>0</v>
      </c>
      <c r="S442" s="34">
        <f>IFERROR(VLOOKUP(B442,'[1]1-BASE'!D$1:DA$65536,24,0),"")</f>
        <v>0</v>
      </c>
      <c r="T442" s="34">
        <f>IFERROR(VLOOKUP(B442,'[1]1-BASE'!D$1:DA$65536,25,0),"")</f>
        <v>0</v>
      </c>
      <c r="U442" s="34">
        <f>IFERROR(VLOOKUP(B442,'[1]1-BASE'!D$1:DA$65536,26,0),"")</f>
        <v>0</v>
      </c>
      <c r="V442" s="34">
        <f>IFERROR(VLOOKUP(B442,'[1]1-BASE'!D$1:DA$65536,27,0),"")</f>
        <v>0</v>
      </c>
      <c r="W442" s="34">
        <f>IFERROR(VLOOKUP(B442,'[1]1-BASE'!D$1:DA$65536,28,0),"")</f>
        <v>0</v>
      </c>
      <c r="X442" s="34">
        <f>IFERROR(VLOOKUP(B442,'[1]1-BASE'!D$1:DA$65536,29,0),"")</f>
        <v>0</v>
      </c>
      <c r="Y442" s="34">
        <f>IFERROR(VLOOKUP(B442,'[1]1-BASE'!D$1:DA$65536,30,0),"")</f>
        <v>0</v>
      </c>
      <c r="Z442" s="34">
        <f>IFERROR(VLOOKUP(B442,'[1]1-BASE'!D$1:DA$65536,31,0),"")</f>
        <v>0</v>
      </c>
      <c r="AA442" s="34">
        <f>IFERROR(VLOOKUP(B442,'[1]1-BASE'!D$1:DA$65536,32,0),"")</f>
        <v>0</v>
      </c>
      <c r="AB442" s="34">
        <f>IFERROR(VLOOKUP(B442,'[1]1-BASE'!D$1:DA$65536,33,0),"")</f>
        <v>0</v>
      </c>
      <c r="AC442" s="34">
        <f>IFERROR(VLOOKUP(B442,'[1]1-BASE'!D$1:DA$65536,34,0),"")</f>
        <v>0</v>
      </c>
      <c r="AD442" s="34">
        <f>IFERROR(VLOOKUP(B442,'[1]1-BASE'!D$1:DA$65536,35,0),"")</f>
        <v>0</v>
      </c>
      <c r="AE442" s="34">
        <f>IFERROR(VLOOKUP(B442,'[1]1-BASE'!D$1:DA$65536,36,0),"")</f>
        <v>0</v>
      </c>
      <c r="AF442" s="34">
        <f>IFERROR(VLOOKUP(B442,'[1]1-BASE'!D$1:DA$65536,37,0),"")</f>
        <v>0</v>
      </c>
      <c r="AG442" s="34">
        <f>IFERROR(VLOOKUP(B442,'[1]1-BASE'!D$1:DA$65536,38,0),"")</f>
        <v>0</v>
      </c>
      <c r="AH442" s="34">
        <f>IFERROR(VLOOKUP(B442,'[1]1-BASE'!D$1:DA$65536,39,0),"")</f>
        <v>0</v>
      </c>
      <c r="AI442" s="34">
        <f>IFERROR(VLOOKUP(B442,'[1]1-BASE'!D$1:DA$65536,40,0),"")</f>
        <v>0</v>
      </c>
      <c r="AJ442" s="34">
        <f>IFERROR(VLOOKUP(B442,'[1]1-BASE'!D$1:DA$65536,41,0),"")</f>
        <v>0</v>
      </c>
      <c r="AK442" s="34">
        <f>IFERROR(VLOOKUP(B442,'[1]1-BASE'!D$1:DA$65536,42,0),"")</f>
        <v>0</v>
      </c>
      <c r="AL442" s="34">
        <f>IFERROR(VLOOKUP(B442,'[1]1-BASE'!D$1:DA$65536,43,0),"")</f>
        <v>0</v>
      </c>
      <c r="AM442" s="34">
        <f>IFERROR(VLOOKUP(B442,'[1]1-BASE'!D$1:DA$65536,44,0),"")</f>
        <v>0</v>
      </c>
      <c r="AN442" s="34">
        <f>IFERROR(VLOOKUP(B442,'[1]1-BASE'!D$1:DA$65536,45,0),"")</f>
        <v>0</v>
      </c>
      <c r="AO442" s="34">
        <f>IFERROR(VLOOKUP(B442,'[1]1-BASE'!D$1:DA$65536,46,0),"")</f>
        <v>0</v>
      </c>
      <c r="AP442" s="34">
        <f>IFERROR(VLOOKUP(B442,'[1]1-BASE'!D$1:DA$65536,47,0),"")</f>
        <v>0</v>
      </c>
      <c r="AQ442" s="34">
        <f>IFERROR(VLOOKUP(B442,'[1]1-BASE'!D$1:DA$65536,48,0),"")</f>
        <v>0</v>
      </c>
      <c r="AR442" s="34">
        <f>IFERROR(VLOOKUP(B442,'[1]1-BASE'!D$1:DA$65536,49,0),"")</f>
        <v>0</v>
      </c>
      <c r="AS442" s="34">
        <f>IFERROR(VLOOKUP(B442,'[1]1-BASE'!D$1:DA$65536,50,0),"")</f>
        <v>0</v>
      </c>
      <c r="AT442" s="34">
        <f>IFERROR(VLOOKUP(B442,'[1]1-BASE'!D$1:DA$65536,51,0),"")</f>
        <v>0</v>
      </c>
      <c r="AU442" s="34">
        <f>IFERROR(VLOOKUP(B442,'[1]1-BASE'!D$1:DA$65536,52,0),"")</f>
        <v>0</v>
      </c>
      <c r="AV442" s="34">
        <f>IFERROR(VLOOKUP(B442,'[1]1-BASE'!D$1:DA$65536,53,0),"")</f>
        <v>0</v>
      </c>
      <c r="AW442" s="34">
        <f>IFERROR(VLOOKUP(B442,'[1]1-BASE'!D$1:DA$65536,54,0),"")</f>
        <v>0</v>
      </c>
      <c r="AX442" s="34">
        <f>IFERROR(VLOOKUP(B442,'[1]1-BASE'!D$1:DA$65536,55,0),"")</f>
        <v>0</v>
      </c>
      <c r="AY442" s="34">
        <f>IFERROR(VLOOKUP(B442,'[1]1-BASE'!D$1:DA$65536,87,0),"")</f>
        <v>0</v>
      </c>
      <c r="AZ442" s="34">
        <f>IFERROR(VLOOKUP(B442,'[1]1-BASE'!D$1:DA$65536,86,0),"")</f>
        <v>0</v>
      </c>
      <c r="BA442" s="34">
        <f>IFERROR(VLOOKUP(B442,'[1]1-BASE'!D$1:DA$65536,76,0),"")</f>
        <v>0</v>
      </c>
      <c r="BB442" s="34">
        <f>IFERROR(VLOOKUP(B442,'[1]1-BASE'!D$1:DA$65536,77,0),"")</f>
        <v>0</v>
      </c>
      <c r="BC442" s="34">
        <f>IFERROR(VLOOKUP(B442,'[1]1-BASE'!D$1:DA$65536,78,0),"")</f>
        <v>0</v>
      </c>
      <c r="BD442" s="34">
        <f>IFERROR(VLOOKUP(B442,'[1]1-BASE'!D$1:DA$65536,79,0),"")</f>
        <v>0</v>
      </c>
      <c r="BE442" s="34">
        <f>IFERROR(VLOOKUP(B442,'[1]1-BASE'!D$1:DA$65536,80,0),"")</f>
        <v>0</v>
      </c>
      <c r="BF442" s="34">
        <f>IFERROR(VLOOKUP(B442,'[1]1-BASE'!D$1:DA$65536,83,0),"")</f>
        <v>0</v>
      </c>
      <c r="BG442" s="34">
        <f>IFERROR(VLOOKUP(B442,'[1]1-BASE'!D$1:DA$65536,84,0),"")</f>
        <v>0</v>
      </c>
      <c r="BH442" s="34">
        <f>IFERROR(VLOOKUP(B442,'[1]1-BASE'!D$1:DA$65536,81,0),"")</f>
        <v>0</v>
      </c>
      <c r="BI442" s="34">
        <f>IFERROR(VLOOKUP(B442,'[1]1-BASE'!D$1:DA$65536,85,0),"")</f>
        <v>0</v>
      </c>
      <c r="BJ442" s="34">
        <f>IFERROR(VLOOKUP(B442,'[1]1-BASE'!D$1:DA$65536,56,0),"")</f>
        <v>0</v>
      </c>
      <c r="BK442" s="34">
        <f>IFERROR(VLOOKUP(B442,'[1]1-BASE'!D$1:DA$65536,58,0),"")</f>
        <v>0</v>
      </c>
      <c r="BL442" s="34">
        <f>IFERROR(VLOOKUP(B442,'[1]1-BASE'!D$1:DA$65536,59,0),"")</f>
        <v>0</v>
      </c>
      <c r="BM442" s="34">
        <f>IFERROR(VLOOKUP(B442,'[1]1-BASE'!D$1:DA$65536,61,0),"")</f>
        <v>0</v>
      </c>
      <c r="BN442" s="34">
        <f>IFERROR(VLOOKUP(B442,'[1]1-BASE'!D$1:DA$65536,63,0),"")</f>
        <v>0</v>
      </c>
      <c r="BO442" s="34">
        <f>IFERROR(VLOOKUP(B442,'[1]1-BASE'!D$1:DA$65536,65,0),"")</f>
        <v>0</v>
      </c>
      <c r="BP442" s="34">
        <f>IFERROR(VLOOKUP(B442,'[1]1-BASE'!D$1:DA$65536,57,0),"")</f>
        <v>0</v>
      </c>
      <c r="BQ442" s="34">
        <f>IFERROR(VLOOKUP(B442,'[1]1-BASE'!D$1:DA$65536,60,0),"")</f>
        <v>0</v>
      </c>
      <c r="BR442" s="34">
        <f>IFERROR(VLOOKUP(B442,'[1]1-BASE'!D$1:DA$65536,62,0),"")</f>
        <v>0</v>
      </c>
      <c r="BS442" s="34">
        <f>IFERROR(VLOOKUP(B442,'[1]1-BASE'!D$1:DA$65536,64,0),"")</f>
        <v>0</v>
      </c>
      <c r="BT442" s="34">
        <f>IFERROR(VLOOKUP(B442,'[1]1-BASE'!D$1:DA$65536,66,0),"")</f>
        <v>0</v>
      </c>
      <c r="BU442" s="34">
        <f>IFERROR(VLOOKUP(B442,'[1]1-BASE'!D$1:DA$65536,67,0),"")</f>
        <v>0</v>
      </c>
      <c r="BV442" s="34">
        <f>IFERROR(VLOOKUP(B442,'[1]1-BASE'!D$1:DA$65536,68,0),"")</f>
        <v>0</v>
      </c>
      <c r="BW442" s="34">
        <f>IFERROR(VLOOKUP(B442,'[1]1-BASE'!D$1:DA$65536,69,0),"")</f>
        <v>0</v>
      </c>
      <c r="BX442" s="34">
        <f>IFERROR(VLOOKUP(B442,'[1]1-BASE'!D$1:DA$65536,70,0),"")</f>
        <v>0</v>
      </c>
      <c r="BY442" s="34">
        <f>IFERROR(VLOOKUP(B442,'[1]1-BASE'!D$1:DA$65536,71,0),"")</f>
        <v>0</v>
      </c>
      <c r="BZ442" s="34">
        <f>IFERROR(VLOOKUP(B442,'[1]1-BASE'!D$1:DA$65536,72,0),"")</f>
        <v>0</v>
      </c>
      <c r="CA442" s="34">
        <f>IFERROR(VLOOKUP(B442,'[1]1-BASE'!D$1:DA$65536,73,0),"")</f>
        <v>0</v>
      </c>
      <c r="CB442" s="34">
        <f>IFERROR(VLOOKUP(B442,'[1]1-BASE'!D$1:DA$65536,74,0),"")</f>
        <v>0</v>
      </c>
      <c r="CC442" s="34">
        <f>IFERROR(VLOOKUP(B442,'[1]1-BASE'!D$1:DA$65536,75,0),"")</f>
        <v>0</v>
      </c>
      <c r="CD442" s="34">
        <f>IFERROR(VLOOKUP(B442,'[1]1-BASE'!D$1:DA$65536,82,0),"")</f>
        <v>32</v>
      </c>
    </row>
    <row r="443" spans="1:82" s="35" customFormat="1" ht="75" customHeight="1">
      <c r="A443" s="27"/>
      <c r="B443" s="28" t="s">
        <v>546</v>
      </c>
      <c r="C443" s="29" t="str">
        <f>IFERROR(VLOOKUP(B443,'[1]1-BASE'!D$1:CB$65536,2,0),"")</f>
        <v>304U220</v>
      </c>
      <c r="D443" s="29" t="str">
        <f>IFERROR(VLOOKUP(B443,'[1]1-BASE'!D$1:CB$65536,3,0),"")</f>
        <v>BONDI</v>
      </c>
      <c r="E443" s="29" t="str">
        <f>IFERROR(VLOOKUP(B443,'[1]1-BASE'!D$1:CB$65536,4,0),"")</f>
        <v>936</v>
      </c>
      <c r="F443" s="29" t="str">
        <f>IFERROR(VLOOKUP(B443,'[1]1-BASE'!D$1:CB$65536,5,0),"")</f>
        <v>BLUE NAVY/ORANGE</v>
      </c>
      <c r="G443" s="27" t="str">
        <f>IFERROR(VLOOKUP(B443,'[1]1-BASE'!D$1:CB$65536,15,0),"")</f>
        <v>HIVER 2019</v>
      </c>
      <c r="H443" s="27" t="str">
        <f>IFERROR(VLOOKUP(B443,'[1]1-BASE'!D$1:CB$65536,17,0),"")</f>
        <v>BOY</v>
      </c>
      <c r="I443" s="30">
        <f>IFERROR(VLOOKUP(B443,'[1]1-BASE'!D$1:CB$65536,7,0),"")</f>
        <v>0</v>
      </c>
      <c r="J443" s="31">
        <f t="shared" si="14"/>
        <v>0</v>
      </c>
      <c r="K443" s="30">
        <f>IFERROR(VLOOKUP(B443,'[1]1-BASE'!D$1:CB$65536,8,0),"")</f>
        <v>25</v>
      </c>
      <c r="L443" s="31">
        <f t="shared" si="15"/>
        <v>12.5</v>
      </c>
      <c r="M443" s="29" t="str">
        <f>IFERROR(VLOOKUP(B443,'[1]1-BASE'!D$1:CB$65536,18,0),"")</f>
        <v>(vide)</v>
      </c>
      <c r="N443" s="32" t="str">
        <f>IFERROR(VLOOKUP(B443,'[1]1-BASE'!D$1:CB$65536,19,0),"")</f>
        <v>PCS</v>
      </c>
      <c r="O443" s="32">
        <f>IFERROR(VLOOKUP(B443,'[1]1-BASE'!D$1:CB$65536,20,0),"")</f>
        <v>7</v>
      </c>
      <c r="P443" s="33">
        <f>IFERROR(VLOOKUP(B443,'[1]1-BASE'!D$1:CB$65536,21,0),"")</f>
        <v>7</v>
      </c>
      <c r="Q443" s="34">
        <f>IFERROR(VLOOKUP(B443,'[1]1-BASE'!D$1:DA$65536,22,0),"")</f>
        <v>0</v>
      </c>
      <c r="R443" s="34">
        <f>IFERROR(VLOOKUP(B443,'[1]1-BASE'!D$1:DA$65536,23,0),"")</f>
        <v>0</v>
      </c>
      <c r="S443" s="34">
        <f>IFERROR(VLOOKUP(B443,'[1]1-BASE'!D$1:DA$65536,24,0),"")</f>
        <v>0</v>
      </c>
      <c r="T443" s="34">
        <f>IFERROR(VLOOKUP(B443,'[1]1-BASE'!D$1:DA$65536,25,0),"")</f>
        <v>0</v>
      </c>
      <c r="U443" s="34">
        <f>IFERROR(VLOOKUP(B443,'[1]1-BASE'!D$1:DA$65536,26,0),"")</f>
        <v>0</v>
      </c>
      <c r="V443" s="34">
        <f>IFERROR(VLOOKUP(B443,'[1]1-BASE'!D$1:DA$65536,27,0),"")</f>
        <v>0</v>
      </c>
      <c r="W443" s="34">
        <f>IFERROR(VLOOKUP(B443,'[1]1-BASE'!D$1:DA$65536,28,0),"")</f>
        <v>0</v>
      </c>
      <c r="X443" s="34">
        <f>IFERROR(VLOOKUP(B443,'[1]1-BASE'!D$1:DA$65536,29,0),"")</f>
        <v>0</v>
      </c>
      <c r="Y443" s="34">
        <f>IFERROR(VLOOKUP(B443,'[1]1-BASE'!D$1:DA$65536,30,0),"")</f>
        <v>0</v>
      </c>
      <c r="Z443" s="34">
        <f>IFERROR(VLOOKUP(B443,'[1]1-BASE'!D$1:DA$65536,31,0),"")</f>
        <v>0</v>
      </c>
      <c r="AA443" s="34">
        <f>IFERROR(VLOOKUP(B443,'[1]1-BASE'!D$1:DA$65536,32,0),"")</f>
        <v>0</v>
      </c>
      <c r="AB443" s="34">
        <f>IFERROR(VLOOKUP(B443,'[1]1-BASE'!D$1:DA$65536,33,0),"")</f>
        <v>0</v>
      </c>
      <c r="AC443" s="34">
        <f>IFERROR(VLOOKUP(B443,'[1]1-BASE'!D$1:DA$65536,34,0),"")</f>
        <v>0</v>
      </c>
      <c r="AD443" s="34">
        <f>IFERROR(VLOOKUP(B443,'[1]1-BASE'!D$1:DA$65536,35,0),"")</f>
        <v>0</v>
      </c>
      <c r="AE443" s="34">
        <f>IFERROR(VLOOKUP(B443,'[1]1-BASE'!D$1:DA$65536,36,0),"")</f>
        <v>0</v>
      </c>
      <c r="AF443" s="34">
        <f>IFERROR(VLOOKUP(B443,'[1]1-BASE'!D$1:DA$65536,37,0),"")</f>
        <v>0</v>
      </c>
      <c r="AG443" s="34">
        <f>IFERROR(VLOOKUP(B443,'[1]1-BASE'!D$1:DA$65536,38,0),"")</f>
        <v>0</v>
      </c>
      <c r="AH443" s="34">
        <f>IFERROR(VLOOKUP(B443,'[1]1-BASE'!D$1:DA$65536,39,0),"")</f>
        <v>0</v>
      </c>
      <c r="AI443" s="34">
        <f>IFERROR(VLOOKUP(B443,'[1]1-BASE'!D$1:DA$65536,40,0),"")</f>
        <v>0</v>
      </c>
      <c r="AJ443" s="34">
        <f>IFERROR(VLOOKUP(B443,'[1]1-BASE'!D$1:DA$65536,41,0),"")</f>
        <v>0</v>
      </c>
      <c r="AK443" s="34">
        <f>IFERROR(VLOOKUP(B443,'[1]1-BASE'!D$1:DA$65536,42,0),"")</f>
        <v>0</v>
      </c>
      <c r="AL443" s="34">
        <f>IFERROR(VLOOKUP(B443,'[1]1-BASE'!D$1:DA$65536,43,0),"")</f>
        <v>0</v>
      </c>
      <c r="AM443" s="34">
        <f>IFERROR(VLOOKUP(B443,'[1]1-BASE'!D$1:DA$65536,44,0),"")</f>
        <v>0</v>
      </c>
      <c r="AN443" s="34">
        <f>IFERROR(VLOOKUP(B443,'[1]1-BASE'!D$1:DA$65536,45,0),"")</f>
        <v>0</v>
      </c>
      <c r="AO443" s="34">
        <f>IFERROR(VLOOKUP(B443,'[1]1-BASE'!D$1:DA$65536,46,0),"")</f>
        <v>0</v>
      </c>
      <c r="AP443" s="34">
        <f>IFERROR(VLOOKUP(B443,'[1]1-BASE'!D$1:DA$65536,47,0),"")</f>
        <v>0</v>
      </c>
      <c r="AQ443" s="34">
        <f>IFERROR(VLOOKUP(B443,'[1]1-BASE'!D$1:DA$65536,48,0),"")</f>
        <v>0</v>
      </c>
      <c r="AR443" s="34">
        <f>IFERROR(VLOOKUP(B443,'[1]1-BASE'!D$1:DA$65536,49,0),"")</f>
        <v>0</v>
      </c>
      <c r="AS443" s="34">
        <f>IFERROR(VLOOKUP(B443,'[1]1-BASE'!D$1:DA$65536,50,0),"")</f>
        <v>0</v>
      </c>
      <c r="AT443" s="34">
        <f>IFERROR(VLOOKUP(B443,'[1]1-BASE'!D$1:DA$65536,51,0),"")</f>
        <v>0</v>
      </c>
      <c r="AU443" s="34">
        <f>IFERROR(VLOOKUP(B443,'[1]1-BASE'!D$1:DA$65536,52,0),"")</f>
        <v>0</v>
      </c>
      <c r="AV443" s="34">
        <f>IFERROR(VLOOKUP(B443,'[1]1-BASE'!D$1:DA$65536,53,0),"")</f>
        <v>0</v>
      </c>
      <c r="AW443" s="34">
        <f>IFERROR(VLOOKUP(B443,'[1]1-BASE'!D$1:DA$65536,54,0),"")</f>
        <v>0</v>
      </c>
      <c r="AX443" s="34">
        <f>IFERROR(VLOOKUP(B443,'[1]1-BASE'!D$1:DA$65536,55,0),"")</f>
        <v>0</v>
      </c>
      <c r="AY443" s="34">
        <f>IFERROR(VLOOKUP(B443,'[1]1-BASE'!D$1:DA$65536,87,0),"")</f>
        <v>0</v>
      </c>
      <c r="AZ443" s="34">
        <f>IFERROR(VLOOKUP(B443,'[1]1-BASE'!D$1:DA$65536,86,0),"")</f>
        <v>0</v>
      </c>
      <c r="BA443" s="34">
        <f>IFERROR(VLOOKUP(B443,'[1]1-BASE'!D$1:DA$65536,76,0),"")</f>
        <v>0</v>
      </c>
      <c r="BB443" s="34">
        <f>IFERROR(VLOOKUP(B443,'[1]1-BASE'!D$1:DA$65536,77,0),"")</f>
        <v>0</v>
      </c>
      <c r="BC443" s="34">
        <f>IFERROR(VLOOKUP(B443,'[1]1-BASE'!D$1:DA$65536,78,0),"")</f>
        <v>0</v>
      </c>
      <c r="BD443" s="34">
        <f>IFERROR(VLOOKUP(B443,'[1]1-BASE'!D$1:DA$65536,79,0),"")</f>
        <v>0</v>
      </c>
      <c r="BE443" s="34">
        <f>IFERROR(VLOOKUP(B443,'[1]1-BASE'!D$1:DA$65536,80,0),"")</f>
        <v>0</v>
      </c>
      <c r="BF443" s="34">
        <f>IFERROR(VLOOKUP(B443,'[1]1-BASE'!D$1:DA$65536,83,0),"")</f>
        <v>0</v>
      </c>
      <c r="BG443" s="34">
        <f>IFERROR(VLOOKUP(B443,'[1]1-BASE'!D$1:DA$65536,84,0),"")</f>
        <v>0</v>
      </c>
      <c r="BH443" s="34">
        <f>IFERROR(VLOOKUP(B443,'[1]1-BASE'!D$1:DA$65536,81,0),"")</f>
        <v>0</v>
      </c>
      <c r="BI443" s="34">
        <f>IFERROR(VLOOKUP(B443,'[1]1-BASE'!D$1:DA$65536,85,0),"")</f>
        <v>0</v>
      </c>
      <c r="BJ443" s="34">
        <f>IFERROR(VLOOKUP(B443,'[1]1-BASE'!D$1:DA$65536,56,0),"")</f>
        <v>2</v>
      </c>
      <c r="BK443" s="34">
        <f>IFERROR(VLOOKUP(B443,'[1]1-BASE'!D$1:DA$65536,58,0),"")</f>
        <v>1</v>
      </c>
      <c r="BL443" s="34">
        <f>IFERROR(VLOOKUP(B443,'[1]1-BASE'!D$1:DA$65536,59,0),"")</f>
        <v>1</v>
      </c>
      <c r="BM443" s="34">
        <f>IFERROR(VLOOKUP(B443,'[1]1-BASE'!D$1:DA$65536,61,0),"")</f>
        <v>1</v>
      </c>
      <c r="BN443" s="34">
        <f>IFERROR(VLOOKUP(B443,'[1]1-BASE'!D$1:DA$65536,63,0),"")</f>
        <v>2</v>
      </c>
      <c r="BO443" s="34">
        <f>IFERROR(VLOOKUP(B443,'[1]1-BASE'!D$1:DA$65536,65,0),"")</f>
        <v>0</v>
      </c>
      <c r="BP443" s="34">
        <f>IFERROR(VLOOKUP(B443,'[1]1-BASE'!D$1:DA$65536,57,0),"")</f>
        <v>0</v>
      </c>
      <c r="BQ443" s="34">
        <f>IFERROR(VLOOKUP(B443,'[1]1-BASE'!D$1:DA$65536,60,0),"")</f>
        <v>0</v>
      </c>
      <c r="BR443" s="34">
        <f>IFERROR(VLOOKUP(B443,'[1]1-BASE'!D$1:DA$65536,62,0),"")</f>
        <v>0</v>
      </c>
      <c r="BS443" s="34">
        <f>IFERROR(VLOOKUP(B443,'[1]1-BASE'!D$1:DA$65536,64,0),"")</f>
        <v>0</v>
      </c>
      <c r="BT443" s="34">
        <f>IFERROR(VLOOKUP(B443,'[1]1-BASE'!D$1:DA$65536,66,0),"")</f>
        <v>0</v>
      </c>
      <c r="BU443" s="34">
        <f>IFERROR(VLOOKUP(B443,'[1]1-BASE'!D$1:DA$65536,67,0),"")</f>
        <v>0</v>
      </c>
      <c r="BV443" s="34">
        <f>IFERROR(VLOOKUP(B443,'[1]1-BASE'!D$1:DA$65536,68,0),"")</f>
        <v>0</v>
      </c>
      <c r="BW443" s="34">
        <f>IFERROR(VLOOKUP(B443,'[1]1-BASE'!D$1:DA$65536,69,0),"")</f>
        <v>0</v>
      </c>
      <c r="BX443" s="34">
        <f>IFERROR(VLOOKUP(B443,'[1]1-BASE'!D$1:DA$65536,70,0),"")</f>
        <v>0</v>
      </c>
      <c r="BY443" s="34">
        <f>IFERROR(VLOOKUP(B443,'[1]1-BASE'!D$1:DA$65536,71,0),"")</f>
        <v>0</v>
      </c>
      <c r="BZ443" s="34">
        <f>IFERROR(VLOOKUP(B443,'[1]1-BASE'!D$1:DA$65536,72,0),"")</f>
        <v>0</v>
      </c>
      <c r="CA443" s="34">
        <f>IFERROR(VLOOKUP(B443,'[1]1-BASE'!D$1:DA$65536,73,0),"")</f>
        <v>0</v>
      </c>
      <c r="CB443" s="34">
        <f>IFERROR(VLOOKUP(B443,'[1]1-BASE'!D$1:DA$65536,74,0),"")</f>
        <v>0</v>
      </c>
      <c r="CC443" s="34">
        <f>IFERROR(VLOOKUP(B443,'[1]1-BASE'!D$1:DA$65536,75,0),"")</f>
        <v>0</v>
      </c>
      <c r="CD443" s="34">
        <f>IFERROR(VLOOKUP(B443,'[1]1-BASE'!D$1:DA$65536,82,0),"")</f>
        <v>0</v>
      </c>
    </row>
    <row r="444" spans="1:82" s="35" customFormat="1" ht="75" customHeight="1">
      <c r="A444" s="27"/>
      <c r="B444" s="28" t="s">
        <v>547</v>
      </c>
      <c r="C444" s="29" t="str">
        <f>IFERROR(VLOOKUP(B444,'[1]1-BASE'!D$1:CB$65536,2,0),"")</f>
        <v>304U220</v>
      </c>
      <c r="D444" s="29" t="str">
        <f>IFERROR(VLOOKUP(B444,'[1]1-BASE'!D$1:CB$65536,3,0),"")</f>
        <v>BONDI</v>
      </c>
      <c r="E444" s="29" t="str">
        <f>IFERROR(VLOOKUP(B444,'[1]1-BASE'!D$1:CB$65536,4,0),"")</f>
        <v>938</v>
      </c>
      <c r="F444" s="29" t="str">
        <f>IFERROR(VLOOKUP(B444,'[1]1-BASE'!D$1:CB$65536,5,0),"")</f>
        <v>BLACK MEL/YELLOW</v>
      </c>
      <c r="G444" s="27" t="str">
        <f>IFERROR(VLOOKUP(B444,'[1]1-BASE'!D$1:CB$65536,15,0),"")</f>
        <v>HIVER 2019</v>
      </c>
      <c r="H444" s="27" t="str">
        <f>IFERROR(VLOOKUP(B444,'[1]1-BASE'!D$1:CB$65536,17,0),"")</f>
        <v>BOY</v>
      </c>
      <c r="I444" s="30">
        <f>IFERROR(VLOOKUP(B444,'[1]1-BASE'!D$1:CB$65536,7,0),"")</f>
        <v>0</v>
      </c>
      <c r="J444" s="31">
        <f t="shared" si="14"/>
        <v>0</v>
      </c>
      <c r="K444" s="30">
        <f>IFERROR(VLOOKUP(B444,'[1]1-BASE'!D$1:CB$65536,8,0),"")</f>
        <v>25</v>
      </c>
      <c r="L444" s="31">
        <f t="shared" si="15"/>
        <v>12.5</v>
      </c>
      <c r="M444" s="29" t="str">
        <f>IFERROR(VLOOKUP(B444,'[1]1-BASE'!D$1:CB$65536,18,0),"")</f>
        <v>(vide)</v>
      </c>
      <c r="N444" s="32" t="str">
        <f>IFERROR(VLOOKUP(B444,'[1]1-BASE'!D$1:CB$65536,19,0),"")</f>
        <v>PCS</v>
      </c>
      <c r="O444" s="32">
        <f>IFERROR(VLOOKUP(B444,'[1]1-BASE'!D$1:CB$65536,20,0),"")</f>
        <v>12</v>
      </c>
      <c r="P444" s="33">
        <f>IFERROR(VLOOKUP(B444,'[1]1-BASE'!D$1:CB$65536,21,0),"")</f>
        <v>12</v>
      </c>
      <c r="Q444" s="34">
        <f>IFERROR(VLOOKUP(B444,'[1]1-BASE'!D$1:DA$65536,22,0),"")</f>
        <v>0</v>
      </c>
      <c r="R444" s="34">
        <f>IFERROR(VLOOKUP(B444,'[1]1-BASE'!D$1:DA$65536,23,0),"")</f>
        <v>0</v>
      </c>
      <c r="S444" s="34">
        <f>IFERROR(VLOOKUP(B444,'[1]1-BASE'!D$1:DA$65536,24,0),"")</f>
        <v>0</v>
      </c>
      <c r="T444" s="34">
        <f>IFERROR(VLOOKUP(B444,'[1]1-BASE'!D$1:DA$65536,25,0),"")</f>
        <v>0</v>
      </c>
      <c r="U444" s="34">
        <f>IFERROR(VLOOKUP(B444,'[1]1-BASE'!D$1:DA$65536,26,0),"")</f>
        <v>0</v>
      </c>
      <c r="V444" s="34">
        <f>IFERROR(VLOOKUP(B444,'[1]1-BASE'!D$1:DA$65536,27,0),"")</f>
        <v>0</v>
      </c>
      <c r="W444" s="34">
        <f>IFERROR(VLOOKUP(B444,'[1]1-BASE'!D$1:DA$65536,28,0),"")</f>
        <v>0</v>
      </c>
      <c r="X444" s="34">
        <f>IFERROR(VLOOKUP(B444,'[1]1-BASE'!D$1:DA$65536,29,0),"")</f>
        <v>0</v>
      </c>
      <c r="Y444" s="34">
        <f>IFERROR(VLOOKUP(B444,'[1]1-BASE'!D$1:DA$65536,30,0),"")</f>
        <v>0</v>
      </c>
      <c r="Z444" s="34">
        <f>IFERROR(VLOOKUP(B444,'[1]1-BASE'!D$1:DA$65536,31,0),"")</f>
        <v>0</v>
      </c>
      <c r="AA444" s="34">
        <f>IFERROR(VLOOKUP(B444,'[1]1-BASE'!D$1:DA$65536,32,0),"")</f>
        <v>0</v>
      </c>
      <c r="AB444" s="34">
        <f>IFERROR(VLOOKUP(B444,'[1]1-BASE'!D$1:DA$65536,33,0),"")</f>
        <v>0</v>
      </c>
      <c r="AC444" s="34">
        <f>IFERROR(VLOOKUP(B444,'[1]1-BASE'!D$1:DA$65536,34,0),"")</f>
        <v>0</v>
      </c>
      <c r="AD444" s="34">
        <f>IFERROR(VLOOKUP(B444,'[1]1-BASE'!D$1:DA$65536,35,0),"")</f>
        <v>0</v>
      </c>
      <c r="AE444" s="34">
        <f>IFERROR(VLOOKUP(B444,'[1]1-BASE'!D$1:DA$65536,36,0),"")</f>
        <v>0</v>
      </c>
      <c r="AF444" s="34">
        <f>IFERROR(VLOOKUP(B444,'[1]1-BASE'!D$1:DA$65536,37,0),"")</f>
        <v>0</v>
      </c>
      <c r="AG444" s="34">
        <f>IFERROR(VLOOKUP(B444,'[1]1-BASE'!D$1:DA$65536,38,0),"")</f>
        <v>0</v>
      </c>
      <c r="AH444" s="34">
        <f>IFERROR(VLOOKUP(B444,'[1]1-BASE'!D$1:DA$65536,39,0),"")</f>
        <v>0</v>
      </c>
      <c r="AI444" s="34">
        <f>IFERROR(VLOOKUP(B444,'[1]1-BASE'!D$1:DA$65536,40,0),"")</f>
        <v>0</v>
      </c>
      <c r="AJ444" s="34">
        <f>IFERROR(VLOOKUP(B444,'[1]1-BASE'!D$1:DA$65536,41,0),"")</f>
        <v>0</v>
      </c>
      <c r="AK444" s="34">
        <f>IFERROR(VLOOKUP(B444,'[1]1-BASE'!D$1:DA$65536,42,0),"")</f>
        <v>0</v>
      </c>
      <c r="AL444" s="34">
        <f>IFERROR(VLOOKUP(B444,'[1]1-BASE'!D$1:DA$65536,43,0),"")</f>
        <v>0</v>
      </c>
      <c r="AM444" s="34">
        <f>IFERROR(VLOOKUP(B444,'[1]1-BASE'!D$1:DA$65536,44,0),"")</f>
        <v>0</v>
      </c>
      <c r="AN444" s="34">
        <f>IFERROR(VLOOKUP(B444,'[1]1-BASE'!D$1:DA$65536,45,0),"")</f>
        <v>0</v>
      </c>
      <c r="AO444" s="34">
        <f>IFERROR(VLOOKUP(B444,'[1]1-BASE'!D$1:DA$65536,46,0),"")</f>
        <v>0</v>
      </c>
      <c r="AP444" s="34">
        <f>IFERROR(VLOOKUP(B444,'[1]1-BASE'!D$1:DA$65536,47,0),"")</f>
        <v>0</v>
      </c>
      <c r="AQ444" s="34">
        <f>IFERROR(VLOOKUP(B444,'[1]1-BASE'!D$1:DA$65536,48,0),"")</f>
        <v>0</v>
      </c>
      <c r="AR444" s="34">
        <f>IFERROR(VLOOKUP(B444,'[1]1-BASE'!D$1:DA$65536,49,0),"")</f>
        <v>0</v>
      </c>
      <c r="AS444" s="34">
        <f>IFERROR(VLOOKUP(B444,'[1]1-BASE'!D$1:DA$65536,50,0),"")</f>
        <v>0</v>
      </c>
      <c r="AT444" s="34">
        <f>IFERROR(VLOOKUP(B444,'[1]1-BASE'!D$1:DA$65536,51,0),"")</f>
        <v>0</v>
      </c>
      <c r="AU444" s="34">
        <f>IFERROR(VLOOKUP(B444,'[1]1-BASE'!D$1:DA$65536,52,0),"")</f>
        <v>0</v>
      </c>
      <c r="AV444" s="34">
        <f>IFERROR(VLOOKUP(B444,'[1]1-BASE'!D$1:DA$65536,53,0),"")</f>
        <v>0</v>
      </c>
      <c r="AW444" s="34">
        <f>IFERROR(VLOOKUP(B444,'[1]1-BASE'!D$1:DA$65536,54,0),"")</f>
        <v>0</v>
      </c>
      <c r="AX444" s="34">
        <f>IFERROR(VLOOKUP(B444,'[1]1-BASE'!D$1:DA$65536,55,0),"")</f>
        <v>0</v>
      </c>
      <c r="AY444" s="34">
        <f>IFERROR(VLOOKUP(B444,'[1]1-BASE'!D$1:DA$65536,87,0),"")</f>
        <v>0</v>
      </c>
      <c r="AZ444" s="34">
        <f>IFERROR(VLOOKUP(B444,'[1]1-BASE'!D$1:DA$65536,86,0),"")</f>
        <v>0</v>
      </c>
      <c r="BA444" s="34">
        <f>IFERROR(VLOOKUP(B444,'[1]1-BASE'!D$1:DA$65536,76,0),"")</f>
        <v>0</v>
      </c>
      <c r="BB444" s="34">
        <f>IFERROR(VLOOKUP(B444,'[1]1-BASE'!D$1:DA$65536,77,0),"")</f>
        <v>0</v>
      </c>
      <c r="BC444" s="34">
        <f>IFERROR(VLOOKUP(B444,'[1]1-BASE'!D$1:DA$65536,78,0),"")</f>
        <v>0</v>
      </c>
      <c r="BD444" s="34">
        <f>IFERROR(VLOOKUP(B444,'[1]1-BASE'!D$1:DA$65536,79,0),"")</f>
        <v>0</v>
      </c>
      <c r="BE444" s="34">
        <f>IFERROR(VLOOKUP(B444,'[1]1-BASE'!D$1:DA$65536,80,0),"")</f>
        <v>0</v>
      </c>
      <c r="BF444" s="34">
        <f>IFERROR(VLOOKUP(B444,'[1]1-BASE'!D$1:DA$65536,83,0),"")</f>
        <v>0</v>
      </c>
      <c r="BG444" s="34">
        <f>IFERROR(VLOOKUP(B444,'[1]1-BASE'!D$1:DA$65536,84,0),"")</f>
        <v>0</v>
      </c>
      <c r="BH444" s="34">
        <f>IFERROR(VLOOKUP(B444,'[1]1-BASE'!D$1:DA$65536,81,0),"")</f>
        <v>0</v>
      </c>
      <c r="BI444" s="34">
        <f>IFERROR(VLOOKUP(B444,'[1]1-BASE'!D$1:DA$65536,85,0),"")</f>
        <v>0</v>
      </c>
      <c r="BJ444" s="34">
        <f>IFERROR(VLOOKUP(B444,'[1]1-BASE'!D$1:DA$65536,56,0),"")</f>
        <v>2</v>
      </c>
      <c r="BK444" s="34">
        <f>IFERROR(VLOOKUP(B444,'[1]1-BASE'!D$1:DA$65536,58,0),"")</f>
        <v>2</v>
      </c>
      <c r="BL444" s="34">
        <f>IFERROR(VLOOKUP(B444,'[1]1-BASE'!D$1:DA$65536,59,0),"")</f>
        <v>3</v>
      </c>
      <c r="BM444" s="34">
        <f>IFERROR(VLOOKUP(B444,'[1]1-BASE'!D$1:DA$65536,61,0),"")</f>
        <v>3</v>
      </c>
      <c r="BN444" s="34">
        <f>IFERROR(VLOOKUP(B444,'[1]1-BASE'!D$1:DA$65536,63,0),"")</f>
        <v>1</v>
      </c>
      <c r="BO444" s="34">
        <f>IFERROR(VLOOKUP(B444,'[1]1-BASE'!D$1:DA$65536,65,0),"")</f>
        <v>1</v>
      </c>
      <c r="BP444" s="34">
        <f>IFERROR(VLOOKUP(B444,'[1]1-BASE'!D$1:DA$65536,57,0),"")</f>
        <v>0</v>
      </c>
      <c r="BQ444" s="34">
        <f>IFERROR(VLOOKUP(B444,'[1]1-BASE'!D$1:DA$65536,60,0),"")</f>
        <v>0</v>
      </c>
      <c r="BR444" s="34">
        <f>IFERROR(VLOOKUP(B444,'[1]1-BASE'!D$1:DA$65536,62,0),"")</f>
        <v>0</v>
      </c>
      <c r="BS444" s="34">
        <f>IFERROR(VLOOKUP(B444,'[1]1-BASE'!D$1:DA$65536,64,0),"")</f>
        <v>0</v>
      </c>
      <c r="BT444" s="34">
        <f>IFERROR(VLOOKUP(B444,'[1]1-BASE'!D$1:DA$65536,66,0),"")</f>
        <v>0</v>
      </c>
      <c r="BU444" s="34">
        <f>IFERROR(VLOOKUP(B444,'[1]1-BASE'!D$1:DA$65536,67,0),"")</f>
        <v>0</v>
      </c>
      <c r="BV444" s="34">
        <f>IFERROR(VLOOKUP(B444,'[1]1-BASE'!D$1:DA$65536,68,0),"")</f>
        <v>0</v>
      </c>
      <c r="BW444" s="34">
        <f>IFERROR(VLOOKUP(B444,'[1]1-BASE'!D$1:DA$65536,69,0),"")</f>
        <v>0</v>
      </c>
      <c r="BX444" s="34">
        <f>IFERROR(VLOOKUP(B444,'[1]1-BASE'!D$1:DA$65536,70,0),"")</f>
        <v>0</v>
      </c>
      <c r="BY444" s="34">
        <f>IFERROR(VLOOKUP(B444,'[1]1-BASE'!D$1:DA$65536,71,0),"")</f>
        <v>0</v>
      </c>
      <c r="BZ444" s="34">
        <f>IFERROR(VLOOKUP(B444,'[1]1-BASE'!D$1:DA$65536,72,0),"")</f>
        <v>0</v>
      </c>
      <c r="CA444" s="34">
        <f>IFERROR(VLOOKUP(B444,'[1]1-BASE'!D$1:DA$65536,73,0),"")</f>
        <v>0</v>
      </c>
      <c r="CB444" s="34">
        <f>IFERROR(VLOOKUP(B444,'[1]1-BASE'!D$1:DA$65536,74,0),"")</f>
        <v>0</v>
      </c>
      <c r="CC444" s="34">
        <f>IFERROR(VLOOKUP(B444,'[1]1-BASE'!D$1:DA$65536,75,0),"")</f>
        <v>0</v>
      </c>
      <c r="CD444" s="34">
        <f>IFERROR(VLOOKUP(B444,'[1]1-BASE'!D$1:DA$65536,82,0),"")</f>
        <v>0</v>
      </c>
    </row>
    <row r="445" spans="1:82" s="35" customFormat="1" ht="75" customHeight="1">
      <c r="A445" s="27"/>
      <c r="B445" s="28" t="s">
        <v>548</v>
      </c>
      <c r="C445" s="29" t="str">
        <f>IFERROR(VLOOKUP(B445,'[1]1-BASE'!D$1:CB$65536,2,0),"")</f>
        <v>304U220_VET</v>
      </c>
      <c r="D445" s="29" t="str">
        <f>IFERROR(VLOOKUP(B445,'[1]1-BASE'!D$1:CB$65536,3,0),"")</f>
        <v>BONDI VETIR</v>
      </c>
      <c r="E445" s="29" t="str">
        <f>IFERROR(VLOOKUP(B445,'[1]1-BASE'!D$1:CB$65536,4,0),"")</f>
        <v>936</v>
      </c>
      <c r="F445" s="29" t="str">
        <f>IFERROR(VLOOKUP(B445,'[1]1-BASE'!D$1:CB$65536,5,0),"")</f>
        <v>BLUE NAVY/ORANGE</v>
      </c>
      <c r="G445" s="27" t="str">
        <f>IFERROR(VLOOKUP(B445,'[1]1-BASE'!D$1:CB$65536,15,0),"")</f>
        <v>HIVER 2019</v>
      </c>
      <c r="H445" s="27" t="str">
        <f>IFERROR(VLOOKUP(B445,'[1]1-BASE'!D$1:CB$65536,17,0),"")</f>
        <v>BOY</v>
      </c>
      <c r="I445" s="30">
        <f>IFERROR(VLOOKUP(B445,'[1]1-BASE'!D$1:CB$65536,7,0),"")</f>
        <v>0</v>
      </c>
      <c r="J445" s="31">
        <f t="shared" si="14"/>
        <v>0</v>
      </c>
      <c r="K445" s="30">
        <f>IFERROR(VLOOKUP(B445,'[1]1-BASE'!D$1:CB$65536,8,0),"")</f>
        <v>0</v>
      </c>
      <c r="L445" s="31">
        <f t="shared" si="15"/>
        <v>0</v>
      </c>
      <c r="M445" s="29" t="str">
        <f>IFERROR(VLOOKUP(B445,'[1]1-BASE'!D$1:CB$65536,18,0),"")</f>
        <v>(vide)</v>
      </c>
      <c r="N445" s="32" t="str">
        <f>IFERROR(VLOOKUP(B445,'[1]1-BASE'!D$1:CB$65536,19,0),"")</f>
        <v>PCS</v>
      </c>
      <c r="O445" s="32">
        <f>IFERROR(VLOOKUP(B445,'[1]1-BASE'!D$1:CB$65536,20,0),"")</f>
        <v>3</v>
      </c>
      <c r="P445" s="33">
        <f>IFERROR(VLOOKUP(B445,'[1]1-BASE'!D$1:CB$65536,21,0),"")</f>
        <v>3</v>
      </c>
      <c r="Q445" s="34">
        <f>IFERROR(VLOOKUP(B445,'[1]1-BASE'!D$1:DA$65536,22,0),"")</f>
        <v>0</v>
      </c>
      <c r="R445" s="34">
        <f>IFERROR(VLOOKUP(B445,'[1]1-BASE'!D$1:DA$65536,23,0),"")</f>
        <v>0</v>
      </c>
      <c r="S445" s="34">
        <f>IFERROR(VLOOKUP(B445,'[1]1-BASE'!D$1:DA$65536,24,0),"")</f>
        <v>0</v>
      </c>
      <c r="T445" s="34">
        <f>IFERROR(VLOOKUP(B445,'[1]1-BASE'!D$1:DA$65536,25,0),"")</f>
        <v>0</v>
      </c>
      <c r="U445" s="34">
        <f>IFERROR(VLOOKUP(B445,'[1]1-BASE'!D$1:DA$65536,26,0),"")</f>
        <v>0</v>
      </c>
      <c r="V445" s="34">
        <f>IFERROR(VLOOKUP(B445,'[1]1-BASE'!D$1:DA$65536,27,0),"")</f>
        <v>0</v>
      </c>
      <c r="W445" s="34">
        <f>IFERROR(VLOOKUP(B445,'[1]1-BASE'!D$1:DA$65536,28,0),"")</f>
        <v>0</v>
      </c>
      <c r="X445" s="34">
        <f>IFERROR(VLOOKUP(B445,'[1]1-BASE'!D$1:DA$65536,29,0),"")</f>
        <v>0</v>
      </c>
      <c r="Y445" s="34">
        <f>IFERROR(VLOOKUP(B445,'[1]1-BASE'!D$1:DA$65536,30,0),"")</f>
        <v>0</v>
      </c>
      <c r="Z445" s="34">
        <f>IFERROR(VLOOKUP(B445,'[1]1-BASE'!D$1:DA$65536,31,0),"")</f>
        <v>0</v>
      </c>
      <c r="AA445" s="34">
        <f>IFERROR(VLOOKUP(B445,'[1]1-BASE'!D$1:DA$65536,32,0),"")</f>
        <v>0</v>
      </c>
      <c r="AB445" s="34">
        <f>IFERROR(VLOOKUP(B445,'[1]1-BASE'!D$1:DA$65536,33,0),"")</f>
        <v>0</v>
      </c>
      <c r="AC445" s="34">
        <f>IFERROR(VLOOKUP(B445,'[1]1-BASE'!D$1:DA$65536,34,0),"")</f>
        <v>0</v>
      </c>
      <c r="AD445" s="34">
        <f>IFERROR(VLOOKUP(B445,'[1]1-BASE'!D$1:DA$65536,35,0),"")</f>
        <v>0</v>
      </c>
      <c r="AE445" s="34">
        <f>IFERROR(VLOOKUP(B445,'[1]1-BASE'!D$1:DA$65536,36,0),"")</f>
        <v>0</v>
      </c>
      <c r="AF445" s="34">
        <f>IFERROR(VLOOKUP(B445,'[1]1-BASE'!D$1:DA$65536,37,0),"")</f>
        <v>0</v>
      </c>
      <c r="AG445" s="34">
        <f>IFERROR(VLOOKUP(B445,'[1]1-BASE'!D$1:DA$65536,38,0),"")</f>
        <v>0</v>
      </c>
      <c r="AH445" s="34">
        <f>IFERROR(VLOOKUP(B445,'[1]1-BASE'!D$1:DA$65536,39,0),"")</f>
        <v>0</v>
      </c>
      <c r="AI445" s="34">
        <f>IFERROR(VLOOKUP(B445,'[1]1-BASE'!D$1:DA$65536,40,0),"")</f>
        <v>0</v>
      </c>
      <c r="AJ445" s="34">
        <f>IFERROR(VLOOKUP(B445,'[1]1-BASE'!D$1:DA$65536,41,0),"")</f>
        <v>0</v>
      </c>
      <c r="AK445" s="34">
        <f>IFERROR(VLOOKUP(B445,'[1]1-BASE'!D$1:DA$65536,42,0),"")</f>
        <v>0</v>
      </c>
      <c r="AL445" s="34">
        <f>IFERROR(VLOOKUP(B445,'[1]1-BASE'!D$1:DA$65536,43,0),"")</f>
        <v>0</v>
      </c>
      <c r="AM445" s="34">
        <f>IFERROR(VLOOKUP(B445,'[1]1-BASE'!D$1:DA$65536,44,0),"")</f>
        <v>0</v>
      </c>
      <c r="AN445" s="34">
        <f>IFERROR(VLOOKUP(B445,'[1]1-BASE'!D$1:DA$65536,45,0),"")</f>
        <v>0</v>
      </c>
      <c r="AO445" s="34">
        <f>IFERROR(VLOOKUP(B445,'[1]1-BASE'!D$1:DA$65536,46,0),"")</f>
        <v>0</v>
      </c>
      <c r="AP445" s="34">
        <f>IFERROR(VLOOKUP(B445,'[1]1-BASE'!D$1:DA$65536,47,0),"")</f>
        <v>0</v>
      </c>
      <c r="AQ445" s="34">
        <f>IFERROR(VLOOKUP(B445,'[1]1-BASE'!D$1:DA$65536,48,0),"")</f>
        <v>0</v>
      </c>
      <c r="AR445" s="34">
        <f>IFERROR(VLOOKUP(B445,'[1]1-BASE'!D$1:DA$65536,49,0),"")</f>
        <v>0</v>
      </c>
      <c r="AS445" s="34">
        <f>IFERROR(VLOOKUP(B445,'[1]1-BASE'!D$1:DA$65536,50,0),"")</f>
        <v>0</v>
      </c>
      <c r="AT445" s="34">
        <f>IFERROR(VLOOKUP(B445,'[1]1-BASE'!D$1:DA$65536,51,0),"")</f>
        <v>0</v>
      </c>
      <c r="AU445" s="34">
        <f>IFERROR(VLOOKUP(B445,'[1]1-BASE'!D$1:DA$65536,52,0),"")</f>
        <v>0</v>
      </c>
      <c r="AV445" s="34">
        <f>IFERROR(VLOOKUP(B445,'[1]1-BASE'!D$1:DA$65536,53,0),"")</f>
        <v>0</v>
      </c>
      <c r="AW445" s="34">
        <f>IFERROR(VLOOKUP(B445,'[1]1-BASE'!D$1:DA$65536,54,0),"")</f>
        <v>0</v>
      </c>
      <c r="AX445" s="34">
        <f>IFERROR(VLOOKUP(B445,'[1]1-BASE'!D$1:DA$65536,55,0),"")</f>
        <v>0</v>
      </c>
      <c r="AY445" s="34">
        <f>IFERROR(VLOOKUP(B445,'[1]1-BASE'!D$1:DA$65536,87,0),"")</f>
        <v>0</v>
      </c>
      <c r="AZ445" s="34">
        <f>IFERROR(VLOOKUP(B445,'[1]1-BASE'!D$1:DA$65536,86,0),"")</f>
        <v>0</v>
      </c>
      <c r="BA445" s="34">
        <f>IFERROR(VLOOKUP(B445,'[1]1-BASE'!D$1:DA$65536,76,0),"")</f>
        <v>0</v>
      </c>
      <c r="BB445" s="34">
        <f>IFERROR(VLOOKUP(B445,'[1]1-BASE'!D$1:DA$65536,77,0),"")</f>
        <v>0</v>
      </c>
      <c r="BC445" s="34">
        <f>IFERROR(VLOOKUP(B445,'[1]1-BASE'!D$1:DA$65536,78,0),"")</f>
        <v>0</v>
      </c>
      <c r="BD445" s="34">
        <f>IFERROR(VLOOKUP(B445,'[1]1-BASE'!D$1:DA$65536,79,0),"")</f>
        <v>0</v>
      </c>
      <c r="BE445" s="34">
        <f>IFERROR(VLOOKUP(B445,'[1]1-BASE'!D$1:DA$65536,80,0),"")</f>
        <v>0</v>
      </c>
      <c r="BF445" s="34">
        <f>IFERROR(VLOOKUP(B445,'[1]1-BASE'!D$1:DA$65536,83,0),"")</f>
        <v>0</v>
      </c>
      <c r="BG445" s="34">
        <f>IFERROR(VLOOKUP(B445,'[1]1-BASE'!D$1:DA$65536,84,0),"")</f>
        <v>0</v>
      </c>
      <c r="BH445" s="34">
        <f>IFERROR(VLOOKUP(B445,'[1]1-BASE'!D$1:DA$65536,81,0),"")</f>
        <v>0</v>
      </c>
      <c r="BI445" s="34">
        <f>IFERROR(VLOOKUP(B445,'[1]1-BASE'!D$1:DA$65536,85,0),"")</f>
        <v>0</v>
      </c>
      <c r="BJ445" s="34">
        <f>IFERROR(VLOOKUP(B445,'[1]1-BASE'!D$1:DA$65536,56,0),"")</f>
        <v>0</v>
      </c>
      <c r="BK445" s="34">
        <f>IFERROR(VLOOKUP(B445,'[1]1-BASE'!D$1:DA$65536,58,0),"")</f>
        <v>0</v>
      </c>
      <c r="BL445" s="34">
        <f>IFERROR(VLOOKUP(B445,'[1]1-BASE'!D$1:DA$65536,59,0),"")</f>
        <v>2</v>
      </c>
      <c r="BM445" s="34">
        <f>IFERROR(VLOOKUP(B445,'[1]1-BASE'!D$1:DA$65536,61,0),"")</f>
        <v>1</v>
      </c>
      <c r="BN445" s="34">
        <f>IFERROR(VLOOKUP(B445,'[1]1-BASE'!D$1:DA$65536,63,0),"")</f>
        <v>0</v>
      </c>
      <c r="BO445" s="34">
        <f>IFERROR(VLOOKUP(B445,'[1]1-BASE'!D$1:DA$65536,65,0),"")</f>
        <v>0</v>
      </c>
      <c r="BP445" s="34">
        <f>IFERROR(VLOOKUP(B445,'[1]1-BASE'!D$1:DA$65536,57,0),"")</f>
        <v>0</v>
      </c>
      <c r="BQ445" s="34">
        <f>IFERROR(VLOOKUP(B445,'[1]1-BASE'!D$1:DA$65536,60,0),"")</f>
        <v>0</v>
      </c>
      <c r="BR445" s="34">
        <f>IFERROR(VLOOKUP(B445,'[1]1-BASE'!D$1:DA$65536,62,0),"")</f>
        <v>0</v>
      </c>
      <c r="BS445" s="34">
        <f>IFERROR(VLOOKUP(B445,'[1]1-BASE'!D$1:DA$65536,64,0),"")</f>
        <v>0</v>
      </c>
      <c r="BT445" s="34">
        <f>IFERROR(VLOOKUP(B445,'[1]1-BASE'!D$1:DA$65536,66,0),"")</f>
        <v>0</v>
      </c>
      <c r="BU445" s="34">
        <f>IFERROR(VLOOKUP(B445,'[1]1-BASE'!D$1:DA$65536,67,0),"")</f>
        <v>0</v>
      </c>
      <c r="BV445" s="34">
        <f>IFERROR(VLOOKUP(B445,'[1]1-BASE'!D$1:DA$65536,68,0),"")</f>
        <v>0</v>
      </c>
      <c r="BW445" s="34">
        <f>IFERROR(VLOOKUP(B445,'[1]1-BASE'!D$1:DA$65536,69,0),"")</f>
        <v>0</v>
      </c>
      <c r="BX445" s="34">
        <f>IFERROR(VLOOKUP(B445,'[1]1-BASE'!D$1:DA$65536,70,0),"")</f>
        <v>0</v>
      </c>
      <c r="BY445" s="34">
        <f>IFERROR(VLOOKUP(B445,'[1]1-BASE'!D$1:DA$65536,71,0),"")</f>
        <v>0</v>
      </c>
      <c r="BZ445" s="34">
        <f>IFERROR(VLOOKUP(B445,'[1]1-BASE'!D$1:DA$65536,72,0),"")</f>
        <v>0</v>
      </c>
      <c r="CA445" s="34">
        <f>IFERROR(VLOOKUP(B445,'[1]1-BASE'!D$1:DA$65536,73,0),"")</f>
        <v>0</v>
      </c>
      <c r="CB445" s="34">
        <f>IFERROR(VLOOKUP(B445,'[1]1-BASE'!D$1:DA$65536,74,0),"")</f>
        <v>0</v>
      </c>
      <c r="CC445" s="34">
        <f>IFERROR(VLOOKUP(B445,'[1]1-BASE'!D$1:DA$65536,75,0),"")</f>
        <v>0</v>
      </c>
      <c r="CD445" s="34">
        <f>IFERROR(VLOOKUP(B445,'[1]1-BASE'!D$1:DA$65536,82,0),"")</f>
        <v>0</v>
      </c>
    </row>
    <row r="446" spans="1:82" s="35" customFormat="1" ht="75" customHeight="1">
      <c r="A446" s="27"/>
      <c r="B446" s="28" t="s">
        <v>549</v>
      </c>
      <c r="C446" s="29" t="str">
        <f>IFERROR(VLOOKUP(B446,'[1]1-BASE'!D$1:CB$65536,2,0),"")</f>
        <v>304U230</v>
      </c>
      <c r="D446" s="29" t="str">
        <f>IFERROR(VLOOKUP(B446,'[1]1-BASE'!D$1:CB$65536,3,0),"")</f>
        <v>QUASIA</v>
      </c>
      <c r="E446" s="29" t="str">
        <f>IFERROR(VLOOKUP(B446,'[1]1-BASE'!D$1:CB$65536,4,0),"")</f>
        <v>940</v>
      </c>
      <c r="F446" s="29" t="str">
        <f>IFERROR(VLOOKUP(B446,'[1]1-BASE'!D$1:CB$65536,5,0),"")</f>
        <v>BLUE NAVY/PINK LOTUS</v>
      </c>
      <c r="G446" s="27" t="str">
        <f>IFERROR(VLOOKUP(B446,'[1]1-BASE'!D$1:CB$65536,15,0),"")</f>
        <v>HIVER 2019</v>
      </c>
      <c r="H446" s="27" t="str">
        <f>IFERROR(VLOOKUP(B446,'[1]1-BASE'!D$1:CB$65536,17,0),"")</f>
        <v>GIRL</v>
      </c>
      <c r="I446" s="30">
        <f>IFERROR(VLOOKUP(B446,'[1]1-BASE'!D$1:CB$65536,7,0),"")</f>
        <v>25</v>
      </c>
      <c r="J446" s="31">
        <f t="shared" si="14"/>
        <v>12.5</v>
      </c>
      <c r="K446" s="30">
        <f>IFERROR(VLOOKUP(B446,'[1]1-BASE'!D$1:CB$65536,8,0),"")</f>
        <v>0</v>
      </c>
      <c r="L446" s="31">
        <f t="shared" si="15"/>
        <v>0</v>
      </c>
      <c r="M446" s="29" t="str">
        <f>IFERROR(VLOOKUP(B446,'[1]1-BASE'!D$1:CB$65536,18,0),"")</f>
        <v>10Y-2|12Y-1|14Y-1|4Y-1|6Y-1|8Y-2</v>
      </c>
      <c r="N446" s="32" t="str">
        <f>IFERROR(VLOOKUP(B446,'[1]1-BASE'!D$1:CB$65536,19,0),"")</f>
        <v>C8K</v>
      </c>
      <c r="O446" s="32">
        <f>IFERROR(VLOOKUP(B446,'[1]1-BASE'!D$1:CB$65536,20,0),"")</f>
        <v>32</v>
      </c>
      <c r="P446" s="33">
        <f>IFERROR(VLOOKUP(B446,'[1]1-BASE'!D$1:CB$65536,21,0),"")</f>
        <v>4</v>
      </c>
      <c r="Q446" s="34">
        <f>IFERROR(VLOOKUP(B446,'[1]1-BASE'!D$1:DA$65536,22,0),"")</f>
        <v>0</v>
      </c>
      <c r="R446" s="34">
        <f>IFERROR(VLOOKUP(B446,'[1]1-BASE'!D$1:DA$65536,23,0),"")</f>
        <v>0</v>
      </c>
      <c r="S446" s="34">
        <f>IFERROR(VLOOKUP(B446,'[1]1-BASE'!D$1:DA$65536,24,0),"")</f>
        <v>0</v>
      </c>
      <c r="T446" s="34">
        <f>IFERROR(VLOOKUP(B446,'[1]1-BASE'!D$1:DA$65536,25,0),"")</f>
        <v>0</v>
      </c>
      <c r="U446" s="34">
        <f>IFERROR(VLOOKUP(B446,'[1]1-BASE'!D$1:DA$65536,26,0),"")</f>
        <v>0</v>
      </c>
      <c r="V446" s="34">
        <f>IFERROR(VLOOKUP(B446,'[1]1-BASE'!D$1:DA$65536,27,0),"")</f>
        <v>0</v>
      </c>
      <c r="W446" s="34">
        <f>IFERROR(VLOOKUP(B446,'[1]1-BASE'!D$1:DA$65536,28,0),"")</f>
        <v>0</v>
      </c>
      <c r="X446" s="34">
        <f>IFERROR(VLOOKUP(B446,'[1]1-BASE'!D$1:DA$65536,29,0),"")</f>
        <v>0</v>
      </c>
      <c r="Y446" s="34">
        <f>IFERROR(VLOOKUP(B446,'[1]1-BASE'!D$1:DA$65536,30,0),"")</f>
        <v>0</v>
      </c>
      <c r="Z446" s="34">
        <f>IFERROR(VLOOKUP(B446,'[1]1-BASE'!D$1:DA$65536,31,0),"")</f>
        <v>0</v>
      </c>
      <c r="AA446" s="34">
        <f>IFERROR(VLOOKUP(B446,'[1]1-BASE'!D$1:DA$65536,32,0),"")</f>
        <v>0</v>
      </c>
      <c r="AB446" s="34">
        <f>IFERROR(VLOOKUP(B446,'[1]1-BASE'!D$1:DA$65536,33,0),"")</f>
        <v>0</v>
      </c>
      <c r="AC446" s="34">
        <f>IFERROR(VLOOKUP(B446,'[1]1-BASE'!D$1:DA$65536,34,0),"")</f>
        <v>0</v>
      </c>
      <c r="AD446" s="34">
        <f>IFERROR(VLOOKUP(B446,'[1]1-BASE'!D$1:DA$65536,35,0),"")</f>
        <v>0</v>
      </c>
      <c r="AE446" s="34">
        <f>IFERROR(VLOOKUP(B446,'[1]1-BASE'!D$1:DA$65536,36,0),"")</f>
        <v>0</v>
      </c>
      <c r="AF446" s="34">
        <f>IFERROR(VLOOKUP(B446,'[1]1-BASE'!D$1:DA$65536,37,0),"")</f>
        <v>0</v>
      </c>
      <c r="AG446" s="34">
        <f>IFERROR(VLOOKUP(B446,'[1]1-BASE'!D$1:DA$65536,38,0),"")</f>
        <v>0</v>
      </c>
      <c r="AH446" s="34">
        <f>IFERROR(VLOOKUP(B446,'[1]1-BASE'!D$1:DA$65536,39,0),"")</f>
        <v>0</v>
      </c>
      <c r="AI446" s="34">
        <f>IFERROR(VLOOKUP(B446,'[1]1-BASE'!D$1:DA$65536,40,0),"")</f>
        <v>0</v>
      </c>
      <c r="AJ446" s="34">
        <f>IFERROR(VLOOKUP(B446,'[1]1-BASE'!D$1:DA$65536,41,0),"")</f>
        <v>0</v>
      </c>
      <c r="AK446" s="34">
        <f>IFERROR(VLOOKUP(B446,'[1]1-BASE'!D$1:DA$65536,42,0),"")</f>
        <v>0</v>
      </c>
      <c r="AL446" s="34">
        <f>IFERROR(VLOOKUP(B446,'[1]1-BASE'!D$1:DA$65536,43,0),"")</f>
        <v>0</v>
      </c>
      <c r="AM446" s="34">
        <f>IFERROR(VLOOKUP(B446,'[1]1-BASE'!D$1:DA$65536,44,0),"")</f>
        <v>0</v>
      </c>
      <c r="AN446" s="34">
        <f>IFERROR(VLOOKUP(B446,'[1]1-BASE'!D$1:DA$65536,45,0),"")</f>
        <v>0</v>
      </c>
      <c r="AO446" s="34">
        <f>IFERROR(VLOOKUP(B446,'[1]1-BASE'!D$1:DA$65536,46,0),"")</f>
        <v>0</v>
      </c>
      <c r="AP446" s="34">
        <f>IFERROR(VLOOKUP(B446,'[1]1-BASE'!D$1:DA$65536,47,0),"")</f>
        <v>0</v>
      </c>
      <c r="AQ446" s="34">
        <f>IFERROR(VLOOKUP(B446,'[1]1-BASE'!D$1:DA$65536,48,0),"")</f>
        <v>0</v>
      </c>
      <c r="AR446" s="34">
        <f>IFERROR(VLOOKUP(B446,'[1]1-BASE'!D$1:DA$65536,49,0),"")</f>
        <v>0</v>
      </c>
      <c r="AS446" s="34">
        <f>IFERROR(VLOOKUP(B446,'[1]1-BASE'!D$1:DA$65536,50,0),"")</f>
        <v>0</v>
      </c>
      <c r="AT446" s="34">
        <f>IFERROR(VLOOKUP(B446,'[1]1-BASE'!D$1:DA$65536,51,0),"")</f>
        <v>0</v>
      </c>
      <c r="AU446" s="34">
        <f>IFERROR(VLOOKUP(B446,'[1]1-BASE'!D$1:DA$65536,52,0),"")</f>
        <v>0</v>
      </c>
      <c r="AV446" s="34">
        <f>IFERROR(VLOOKUP(B446,'[1]1-BASE'!D$1:DA$65536,53,0),"")</f>
        <v>0</v>
      </c>
      <c r="AW446" s="34">
        <f>IFERROR(VLOOKUP(B446,'[1]1-BASE'!D$1:DA$65536,54,0),"")</f>
        <v>0</v>
      </c>
      <c r="AX446" s="34">
        <f>IFERROR(VLOOKUP(B446,'[1]1-BASE'!D$1:DA$65536,55,0),"")</f>
        <v>0</v>
      </c>
      <c r="AY446" s="34">
        <f>IFERROR(VLOOKUP(B446,'[1]1-BASE'!D$1:DA$65536,87,0),"")</f>
        <v>0</v>
      </c>
      <c r="AZ446" s="34">
        <f>IFERROR(VLOOKUP(B446,'[1]1-BASE'!D$1:DA$65536,86,0),"")</f>
        <v>0</v>
      </c>
      <c r="BA446" s="34">
        <f>IFERROR(VLOOKUP(B446,'[1]1-BASE'!D$1:DA$65536,76,0),"")</f>
        <v>0</v>
      </c>
      <c r="BB446" s="34">
        <f>IFERROR(VLOOKUP(B446,'[1]1-BASE'!D$1:DA$65536,77,0),"")</f>
        <v>0</v>
      </c>
      <c r="BC446" s="34">
        <f>IFERROR(VLOOKUP(B446,'[1]1-BASE'!D$1:DA$65536,78,0),"")</f>
        <v>0</v>
      </c>
      <c r="BD446" s="34">
        <f>IFERROR(VLOOKUP(B446,'[1]1-BASE'!D$1:DA$65536,79,0),"")</f>
        <v>0</v>
      </c>
      <c r="BE446" s="34">
        <f>IFERROR(VLOOKUP(B446,'[1]1-BASE'!D$1:DA$65536,80,0),"")</f>
        <v>0</v>
      </c>
      <c r="BF446" s="34">
        <f>IFERROR(VLOOKUP(B446,'[1]1-BASE'!D$1:DA$65536,83,0),"")</f>
        <v>0</v>
      </c>
      <c r="BG446" s="34">
        <f>IFERROR(VLOOKUP(B446,'[1]1-BASE'!D$1:DA$65536,84,0),"")</f>
        <v>0</v>
      </c>
      <c r="BH446" s="34">
        <f>IFERROR(VLOOKUP(B446,'[1]1-BASE'!D$1:DA$65536,81,0),"")</f>
        <v>0</v>
      </c>
      <c r="BI446" s="34">
        <f>IFERROR(VLOOKUP(B446,'[1]1-BASE'!D$1:DA$65536,85,0),"")</f>
        <v>0</v>
      </c>
      <c r="BJ446" s="34">
        <f>IFERROR(VLOOKUP(B446,'[1]1-BASE'!D$1:DA$65536,56,0),"")</f>
        <v>0</v>
      </c>
      <c r="BK446" s="34">
        <f>IFERROR(VLOOKUP(B446,'[1]1-BASE'!D$1:DA$65536,58,0),"")</f>
        <v>0</v>
      </c>
      <c r="BL446" s="34">
        <f>IFERROR(VLOOKUP(B446,'[1]1-BASE'!D$1:DA$65536,59,0),"")</f>
        <v>0</v>
      </c>
      <c r="BM446" s="34">
        <f>IFERROR(VLOOKUP(B446,'[1]1-BASE'!D$1:DA$65536,61,0),"")</f>
        <v>0</v>
      </c>
      <c r="BN446" s="34">
        <f>IFERROR(VLOOKUP(B446,'[1]1-BASE'!D$1:DA$65536,63,0),"")</f>
        <v>0</v>
      </c>
      <c r="BO446" s="34">
        <f>IFERROR(VLOOKUP(B446,'[1]1-BASE'!D$1:DA$65536,65,0),"")</f>
        <v>0</v>
      </c>
      <c r="BP446" s="34">
        <f>IFERROR(VLOOKUP(B446,'[1]1-BASE'!D$1:DA$65536,57,0),"")</f>
        <v>0</v>
      </c>
      <c r="BQ446" s="34">
        <f>IFERROR(VLOOKUP(B446,'[1]1-BASE'!D$1:DA$65536,60,0),"")</f>
        <v>0</v>
      </c>
      <c r="BR446" s="34">
        <f>IFERROR(VLOOKUP(B446,'[1]1-BASE'!D$1:DA$65536,62,0),"")</f>
        <v>0</v>
      </c>
      <c r="BS446" s="34">
        <f>IFERROR(VLOOKUP(B446,'[1]1-BASE'!D$1:DA$65536,64,0),"")</f>
        <v>0</v>
      </c>
      <c r="BT446" s="34">
        <f>IFERROR(VLOOKUP(B446,'[1]1-BASE'!D$1:DA$65536,66,0),"")</f>
        <v>0</v>
      </c>
      <c r="BU446" s="34">
        <f>IFERROR(VLOOKUP(B446,'[1]1-BASE'!D$1:DA$65536,67,0),"")</f>
        <v>0</v>
      </c>
      <c r="BV446" s="34">
        <f>IFERROR(VLOOKUP(B446,'[1]1-BASE'!D$1:DA$65536,68,0),"")</f>
        <v>0</v>
      </c>
      <c r="BW446" s="34">
        <f>IFERROR(VLOOKUP(B446,'[1]1-BASE'!D$1:DA$65536,69,0),"")</f>
        <v>0</v>
      </c>
      <c r="BX446" s="34">
        <f>IFERROR(VLOOKUP(B446,'[1]1-BASE'!D$1:DA$65536,70,0),"")</f>
        <v>0</v>
      </c>
      <c r="BY446" s="34">
        <f>IFERROR(VLOOKUP(B446,'[1]1-BASE'!D$1:DA$65536,71,0),"")</f>
        <v>0</v>
      </c>
      <c r="BZ446" s="34">
        <f>IFERROR(VLOOKUP(B446,'[1]1-BASE'!D$1:DA$65536,72,0),"")</f>
        <v>0</v>
      </c>
      <c r="CA446" s="34">
        <f>IFERROR(VLOOKUP(B446,'[1]1-BASE'!D$1:DA$65536,73,0),"")</f>
        <v>0</v>
      </c>
      <c r="CB446" s="34">
        <f>IFERROR(VLOOKUP(B446,'[1]1-BASE'!D$1:DA$65536,74,0),"")</f>
        <v>0</v>
      </c>
      <c r="CC446" s="34">
        <f>IFERROR(VLOOKUP(B446,'[1]1-BASE'!D$1:DA$65536,75,0),"")</f>
        <v>0</v>
      </c>
      <c r="CD446" s="34">
        <f>IFERROR(VLOOKUP(B446,'[1]1-BASE'!D$1:DA$65536,82,0),"")</f>
        <v>4</v>
      </c>
    </row>
    <row r="447" spans="1:82" s="35" customFormat="1" ht="75" customHeight="1">
      <c r="A447" s="27"/>
      <c r="B447" s="28" t="s">
        <v>550</v>
      </c>
      <c r="C447" s="29" t="str">
        <f>IFERROR(VLOOKUP(B447,'[1]1-BASE'!D$1:CB$65536,2,0),"")</f>
        <v>304U230</v>
      </c>
      <c r="D447" s="29" t="str">
        <f>IFERROR(VLOOKUP(B447,'[1]1-BASE'!D$1:CB$65536,3,0),"")</f>
        <v>QUASIA</v>
      </c>
      <c r="E447" s="29" t="str">
        <f>IFERROR(VLOOKUP(B447,'[1]1-BASE'!D$1:CB$65536,4,0),"")</f>
        <v>940</v>
      </c>
      <c r="F447" s="29" t="str">
        <f>IFERROR(VLOOKUP(B447,'[1]1-BASE'!D$1:CB$65536,5,0),"")</f>
        <v>BLUE NAVY/PINK LOTUS</v>
      </c>
      <c r="G447" s="27" t="str">
        <f>IFERROR(VLOOKUP(B447,'[1]1-BASE'!D$1:CB$65536,15,0),"")</f>
        <v>HIVER 2019</v>
      </c>
      <c r="H447" s="27" t="str">
        <f>IFERROR(VLOOKUP(B447,'[1]1-BASE'!D$1:CB$65536,17,0),"")</f>
        <v>GIRL</v>
      </c>
      <c r="I447" s="30">
        <f>IFERROR(VLOOKUP(B447,'[1]1-BASE'!D$1:CB$65536,7,0),"")</f>
        <v>0</v>
      </c>
      <c r="J447" s="31">
        <f t="shared" si="14"/>
        <v>0</v>
      </c>
      <c r="K447" s="30">
        <f>IFERROR(VLOOKUP(B447,'[1]1-BASE'!D$1:CB$65536,8,0),"")</f>
        <v>25</v>
      </c>
      <c r="L447" s="31">
        <f t="shared" si="15"/>
        <v>12.5</v>
      </c>
      <c r="M447" s="29" t="str">
        <f>IFERROR(VLOOKUP(B447,'[1]1-BASE'!D$1:CB$65536,18,0),"")</f>
        <v>(vide)</v>
      </c>
      <c r="N447" s="32" t="str">
        <f>IFERROR(VLOOKUP(B447,'[1]1-BASE'!D$1:CB$65536,19,0),"")</f>
        <v>PCS</v>
      </c>
      <c r="O447" s="32">
        <f>IFERROR(VLOOKUP(B447,'[1]1-BASE'!D$1:CB$65536,20,0),"")</f>
        <v>12</v>
      </c>
      <c r="P447" s="33">
        <f>IFERROR(VLOOKUP(B447,'[1]1-BASE'!D$1:CB$65536,21,0),"")</f>
        <v>12</v>
      </c>
      <c r="Q447" s="34">
        <f>IFERROR(VLOOKUP(B447,'[1]1-BASE'!D$1:DA$65536,22,0),"")</f>
        <v>0</v>
      </c>
      <c r="R447" s="34">
        <f>IFERROR(VLOOKUP(B447,'[1]1-BASE'!D$1:DA$65536,23,0),"")</f>
        <v>0</v>
      </c>
      <c r="S447" s="34">
        <f>IFERROR(VLOOKUP(B447,'[1]1-BASE'!D$1:DA$65536,24,0),"")</f>
        <v>0</v>
      </c>
      <c r="T447" s="34">
        <f>IFERROR(VLOOKUP(B447,'[1]1-BASE'!D$1:DA$65536,25,0),"")</f>
        <v>0</v>
      </c>
      <c r="U447" s="34">
        <f>IFERROR(VLOOKUP(B447,'[1]1-BASE'!D$1:DA$65536,26,0),"")</f>
        <v>0</v>
      </c>
      <c r="V447" s="34">
        <f>IFERROR(VLOOKUP(B447,'[1]1-BASE'!D$1:DA$65536,27,0),"")</f>
        <v>0</v>
      </c>
      <c r="W447" s="34">
        <f>IFERROR(VLOOKUP(B447,'[1]1-BASE'!D$1:DA$65536,28,0),"")</f>
        <v>0</v>
      </c>
      <c r="X447" s="34">
        <f>IFERROR(VLOOKUP(B447,'[1]1-BASE'!D$1:DA$65536,29,0),"")</f>
        <v>0</v>
      </c>
      <c r="Y447" s="34">
        <f>IFERROR(VLOOKUP(B447,'[1]1-BASE'!D$1:DA$65536,30,0),"")</f>
        <v>0</v>
      </c>
      <c r="Z447" s="34">
        <f>IFERROR(VLOOKUP(B447,'[1]1-BASE'!D$1:DA$65536,31,0),"")</f>
        <v>0</v>
      </c>
      <c r="AA447" s="34">
        <f>IFERROR(VLOOKUP(B447,'[1]1-BASE'!D$1:DA$65536,32,0),"")</f>
        <v>0</v>
      </c>
      <c r="AB447" s="34">
        <f>IFERROR(VLOOKUP(B447,'[1]1-BASE'!D$1:DA$65536,33,0),"")</f>
        <v>0</v>
      </c>
      <c r="AC447" s="34">
        <f>IFERROR(VLOOKUP(B447,'[1]1-BASE'!D$1:DA$65536,34,0),"")</f>
        <v>0</v>
      </c>
      <c r="AD447" s="34">
        <f>IFERROR(VLOOKUP(B447,'[1]1-BASE'!D$1:DA$65536,35,0),"")</f>
        <v>0</v>
      </c>
      <c r="AE447" s="34">
        <f>IFERROR(VLOOKUP(B447,'[1]1-BASE'!D$1:DA$65536,36,0),"")</f>
        <v>0</v>
      </c>
      <c r="AF447" s="34">
        <f>IFERROR(VLOOKUP(B447,'[1]1-BASE'!D$1:DA$65536,37,0),"")</f>
        <v>0</v>
      </c>
      <c r="AG447" s="34">
        <f>IFERROR(VLOOKUP(B447,'[1]1-BASE'!D$1:DA$65536,38,0),"")</f>
        <v>0</v>
      </c>
      <c r="AH447" s="34">
        <f>IFERROR(VLOOKUP(B447,'[1]1-BASE'!D$1:DA$65536,39,0),"")</f>
        <v>0</v>
      </c>
      <c r="AI447" s="34">
        <f>IFERROR(VLOOKUP(B447,'[1]1-BASE'!D$1:DA$65536,40,0),"")</f>
        <v>0</v>
      </c>
      <c r="AJ447" s="34">
        <f>IFERROR(VLOOKUP(B447,'[1]1-BASE'!D$1:DA$65536,41,0),"")</f>
        <v>0</v>
      </c>
      <c r="AK447" s="34">
        <f>IFERROR(VLOOKUP(B447,'[1]1-BASE'!D$1:DA$65536,42,0),"")</f>
        <v>0</v>
      </c>
      <c r="AL447" s="34">
        <f>IFERROR(VLOOKUP(B447,'[1]1-BASE'!D$1:DA$65536,43,0),"")</f>
        <v>0</v>
      </c>
      <c r="AM447" s="34">
        <f>IFERROR(VLOOKUP(B447,'[1]1-BASE'!D$1:DA$65536,44,0),"")</f>
        <v>0</v>
      </c>
      <c r="AN447" s="34">
        <f>IFERROR(VLOOKUP(B447,'[1]1-BASE'!D$1:DA$65536,45,0),"")</f>
        <v>0</v>
      </c>
      <c r="AO447" s="34">
        <f>IFERROR(VLOOKUP(B447,'[1]1-BASE'!D$1:DA$65536,46,0),"")</f>
        <v>0</v>
      </c>
      <c r="AP447" s="34">
        <f>IFERROR(VLOOKUP(B447,'[1]1-BASE'!D$1:DA$65536,47,0),"")</f>
        <v>0</v>
      </c>
      <c r="AQ447" s="34">
        <f>IFERROR(VLOOKUP(B447,'[1]1-BASE'!D$1:DA$65536,48,0),"")</f>
        <v>0</v>
      </c>
      <c r="AR447" s="34">
        <f>IFERROR(VLOOKUP(B447,'[1]1-BASE'!D$1:DA$65536,49,0),"")</f>
        <v>0</v>
      </c>
      <c r="AS447" s="34">
        <f>IFERROR(VLOOKUP(B447,'[1]1-BASE'!D$1:DA$65536,50,0),"")</f>
        <v>0</v>
      </c>
      <c r="AT447" s="34">
        <f>IFERROR(VLOOKUP(B447,'[1]1-BASE'!D$1:DA$65536,51,0),"")</f>
        <v>0</v>
      </c>
      <c r="AU447" s="34">
        <f>IFERROR(VLOOKUP(B447,'[1]1-BASE'!D$1:DA$65536,52,0),"")</f>
        <v>0</v>
      </c>
      <c r="AV447" s="34">
        <f>IFERROR(VLOOKUP(B447,'[1]1-BASE'!D$1:DA$65536,53,0),"")</f>
        <v>0</v>
      </c>
      <c r="AW447" s="34">
        <f>IFERROR(VLOOKUP(B447,'[1]1-BASE'!D$1:DA$65536,54,0),"")</f>
        <v>0</v>
      </c>
      <c r="AX447" s="34">
        <f>IFERROR(VLOOKUP(B447,'[1]1-BASE'!D$1:DA$65536,55,0),"")</f>
        <v>0</v>
      </c>
      <c r="AY447" s="34">
        <f>IFERROR(VLOOKUP(B447,'[1]1-BASE'!D$1:DA$65536,87,0),"")</f>
        <v>0</v>
      </c>
      <c r="AZ447" s="34">
        <f>IFERROR(VLOOKUP(B447,'[1]1-BASE'!D$1:DA$65536,86,0),"")</f>
        <v>0</v>
      </c>
      <c r="BA447" s="34">
        <f>IFERROR(VLOOKUP(B447,'[1]1-BASE'!D$1:DA$65536,76,0),"")</f>
        <v>0</v>
      </c>
      <c r="BB447" s="34">
        <f>IFERROR(VLOOKUP(B447,'[1]1-BASE'!D$1:DA$65536,77,0),"")</f>
        <v>0</v>
      </c>
      <c r="BC447" s="34">
        <f>IFERROR(VLOOKUP(B447,'[1]1-BASE'!D$1:DA$65536,78,0),"")</f>
        <v>0</v>
      </c>
      <c r="BD447" s="34">
        <f>IFERROR(VLOOKUP(B447,'[1]1-BASE'!D$1:DA$65536,79,0),"")</f>
        <v>0</v>
      </c>
      <c r="BE447" s="34">
        <f>IFERROR(VLOOKUP(B447,'[1]1-BASE'!D$1:DA$65536,80,0),"")</f>
        <v>0</v>
      </c>
      <c r="BF447" s="34">
        <f>IFERROR(VLOOKUP(B447,'[1]1-BASE'!D$1:DA$65536,83,0),"")</f>
        <v>0</v>
      </c>
      <c r="BG447" s="34">
        <f>IFERROR(VLOOKUP(B447,'[1]1-BASE'!D$1:DA$65536,84,0),"")</f>
        <v>0</v>
      </c>
      <c r="BH447" s="34">
        <f>IFERROR(VLOOKUP(B447,'[1]1-BASE'!D$1:DA$65536,81,0),"")</f>
        <v>0</v>
      </c>
      <c r="BI447" s="34">
        <f>IFERROR(VLOOKUP(B447,'[1]1-BASE'!D$1:DA$65536,85,0),"")</f>
        <v>0</v>
      </c>
      <c r="BJ447" s="34">
        <f>IFERROR(VLOOKUP(B447,'[1]1-BASE'!D$1:DA$65536,56,0),"")</f>
        <v>1</v>
      </c>
      <c r="BK447" s="34">
        <f>IFERROR(VLOOKUP(B447,'[1]1-BASE'!D$1:DA$65536,58,0),"")</f>
        <v>2</v>
      </c>
      <c r="BL447" s="34">
        <f>IFERROR(VLOOKUP(B447,'[1]1-BASE'!D$1:DA$65536,59,0),"")</f>
        <v>4</v>
      </c>
      <c r="BM447" s="34">
        <f>IFERROR(VLOOKUP(B447,'[1]1-BASE'!D$1:DA$65536,61,0),"")</f>
        <v>0</v>
      </c>
      <c r="BN447" s="34">
        <f>IFERROR(VLOOKUP(B447,'[1]1-BASE'!D$1:DA$65536,63,0),"")</f>
        <v>4</v>
      </c>
      <c r="BO447" s="34">
        <f>IFERROR(VLOOKUP(B447,'[1]1-BASE'!D$1:DA$65536,65,0),"")</f>
        <v>1</v>
      </c>
      <c r="BP447" s="34">
        <f>IFERROR(VLOOKUP(B447,'[1]1-BASE'!D$1:DA$65536,57,0),"")</f>
        <v>0</v>
      </c>
      <c r="BQ447" s="34">
        <f>IFERROR(VLOOKUP(B447,'[1]1-BASE'!D$1:DA$65536,60,0),"")</f>
        <v>0</v>
      </c>
      <c r="BR447" s="34">
        <f>IFERROR(VLOOKUP(B447,'[1]1-BASE'!D$1:DA$65536,62,0),"")</f>
        <v>0</v>
      </c>
      <c r="BS447" s="34">
        <f>IFERROR(VLOOKUP(B447,'[1]1-BASE'!D$1:DA$65536,64,0),"")</f>
        <v>0</v>
      </c>
      <c r="BT447" s="34">
        <f>IFERROR(VLOOKUP(B447,'[1]1-BASE'!D$1:DA$65536,66,0),"")</f>
        <v>0</v>
      </c>
      <c r="BU447" s="34">
        <f>IFERROR(VLOOKUP(B447,'[1]1-BASE'!D$1:DA$65536,67,0),"")</f>
        <v>0</v>
      </c>
      <c r="BV447" s="34">
        <f>IFERROR(VLOOKUP(B447,'[1]1-BASE'!D$1:DA$65536,68,0),"")</f>
        <v>0</v>
      </c>
      <c r="BW447" s="34">
        <f>IFERROR(VLOOKUP(B447,'[1]1-BASE'!D$1:DA$65536,69,0),"")</f>
        <v>0</v>
      </c>
      <c r="BX447" s="34">
        <f>IFERROR(VLOOKUP(B447,'[1]1-BASE'!D$1:DA$65536,70,0),"")</f>
        <v>0</v>
      </c>
      <c r="BY447" s="34">
        <f>IFERROR(VLOOKUP(B447,'[1]1-BASE'!D$1:DA$65536,71,0),"")</f>
        <v>0</v>
      </c>
      <c r="BZ447" s="34">
        <f>IFERROR(VLOOKUP(B447,'[1]1-BASE'!D$1:DA$65536,72,0),"")</f>
        <v>0</v>
      </c>
      <c r="CA447" s="34">
        <f>IFERROR(VLOOKUP(B447,'[1]1-BASE'!D$1:DA$65536,73,0),"")</f>
        <v>0</v>
      </c>
      <c r="CB447" s="34">
        <f>IFERROR(VLOOKUP(B447,'[1]1-BASE'!D$1:DA$65536,74,0),"")</f>
        <v>0</v>
      </c>
      <c r="CC447" s="34">
        <f>IFERROR(VLOOKUP(B447,'[1]1-BASE'!D$1:DA$65536,75,0),"")</f>
        <v>0</v>
      </c>
      <c r="CD447" s="34">
        <f>IFERROR(VLOOKUP(B447,'[1]1-BASE'!D$1:DA$65536,82,0),"")</f>
        <v>0</v>
      </c>
    </row>
    <row r="448" spans="1:82" s="35" customFormat="1" ht="75" customHeight="1">
      <c r="A448" s="27"/>
      <c r="B448" s="28" t="s">
        <v>551</v>
      </c>
      <c r="C448" s="29" t="str">
        <f>IFERROR(VLOOKUP(B448,'[1]1-BASE'!D$1:CB$65536,2,0),"")</f>
        <v>304UV10</v>
      </c>
      <c r="D448" s="29" t="str">
        <f>IFERROR(VLOOKUP(B448,'[1]1-BASE'!D$1:CB$65536,3,0),"")</f>
        <v>IDOYA</v>
      </c>
      <c r="E448" s="29" t="str">
        <f>IFERROR(VLOOKUP(B448,'[1]1-BASE'!D$1:CB$65536,4,0),"")</f>
        <v>923</v>
      </c>
      <c r="F448" s="29" t="str">
        <f>IFERROR(VLOOKUP(B448,'[1]1-BASE'!D$1:CB$65536,5,0),"")</f>
        <v>BLACK/WHITE/RED RUSSIA</v>
      </c>
      <c r="G448" s="27" t="str">
        <f>IFERROR(VLOOKUP(B448,'[1]1-BASE'!D$1:CB$65536,15,0),"")</f>
        <v>HIVER 2019</v>
      </c>
      <c r="H448" s="27" t="str">
        <f>IFERROR(VLOOKUP(B448,'[1]1-BASE'!D$1:CB$65536,17,0),"")</f>
        <v>BOY</v>
      </c>
      <c r="I448" s="30">
        <f>IFERROR(VLOOKUP(B448,'[1]1-BASE'!D$1:CB$65536,7,0),"")</f>
        <v>0</v>
      </c>
      <c r="J448" s="31">
        <f t="shared" si="14"/>
        <v>0</v>
      </c>
      <c r="K448" s="30">
        <f>IFERROR(VLOOKUP(B448,'[1]1-BASE'!D$1:CB$65536,8,0),"")</f>
        <v>18</v>
      </c>
      <c r="L448" s="31">
        <f t="shared" si="15"/>
        <v>9</v>
      </c>
      <c r="M448" s="29" t="str">
        <f>IFERROR(VLOOKUP(B448,'[1]1-BASE'!D$1:CB$65536,18,0),"")</f>
        <v>(vide)</v>
      </c>
      <c r="N448" s="32" t="str">
        <f>IFERROR(VLOOKUP(B448,'[1]1-BASE'!D$1:CB$65536,19,0),"")</f>
        <v>PCS</v>
      </c>
      <c r="O448" s="32">
        <f>IFERROR(VLOOKUP(B448,'[1]1-BASE'!D$1:CB$65536,20,0),"")</f>
        <v>20</v>
      </c>
      <c r="P448" s="33">
        <f>IFERROR(VLOOKUP(B448,'[1]1-BASE'!D$1:CB$65536,21,0),"")</f>
        <v>20</v>
      </c>
      <c r="Q448" s="34">
        <f>IFERROR(VLOOKUP(B448,'[1]1-BASE'!D$1:DA$65536,22,0),"")</f>
        <v>0</v>
      </c>
      <c r="R448" s="34">
        <f>IFERROR(VLOOKUP(B448,'[1]1-BASE'!D$1:DA$65536,23,0),"")</f>
        <v>0</v>
      </c>
      <c r="S448" s="34">
        <f>IFERROR(VLOOKUP(B448,'[1]1-BASE'!D$1:DA$65536,24,0),"")</f>
        <v>0</v>
      </c>
      <c r="T448" s="34">
        <f>IFERROR(VLOOKUP(B448,'[1]1-BASE'!D$1:DA$65536,25,0),"")</f>
        <v>0</v>
      </c>
      <c r="U448" s="34">
        <f>IFERROR(VLOOKUP(B448,'[1]1-BASE'!D$1:DA$65536,26,0),"")</f>
        <v>0</v>
      </c>
      <c r="V448" s="34">
        <f>IFERROR(VLOOKUP(B448,'[1]1-BASE'!D$1:DA$65536,27,0),"")</f>
        <v>0</v>
      </c>
      <c r="W448" s="34">
        <f>IFERROR(VLOOKUP(B448,'[1]1-BASE'!D$1:DA$65536,28,0),"")</f>
        <v>0</v>
      </c>
      <c r="X448" s="34">
        <f>IFERROR(VLOOKUP(B448,'[1]1-BASE'!D$1:DA$65536,29,0),"")</f>
        <v>0</v>
      </c>
      <c r="Y448" s="34">
        <f>IFERROR(VLOOKUP(B448,'[1]1-BASE'!D$1:DA$65536,30,0),"")</f>
        <v>0</v>
      </c>
      <c r="Z448" s="34">
        <f>IFERROR(VLOOKUP(B448,'[1]1-BASE'!D$1:DA$65536,31,0),"")</f>
        <v>0</v>
      </c>
      <c r="AA448" s="34">
        <f>IFERROR(VLOOKUP(B448,'[1]1-BASE'!D$1:DA$65536,32,0),"")</f>
        <v>0</v>
      </c>
      <c r="AB448" s="34">
        <f>IFERROR(VLOOKUP(B448,'[1]1-BASE'!D$1:DA$65536,33,0),"")</f>
        <v>0</v>
      </c>
      <c r="AC448" s="34">
        <f>IFERROR(VLOOKUP(B448,'[1]1-BASE'!D$1:DA$65536,34,0),"")</f>
        <v>0</v>
      </c>
      <c r="AD448" s="34">
        <f>IFERROR(VLOOKUP(B448,'[1]1-BASE'!D$1:DA$65536,35,0),"")</f>
        <v>0</v>
      </c>
      <c r="AE448" s="34">
        <f>IFERROR(VLOOKUP(B448,'[1]1-BASE'!D$1:DA$65536,36,0),"")</f>
        <v>0</v>
      </c>
      <c r="AF448" s="34">
        <f>IFERROR(VLOOKUP(B448,'[1]1-BASE'!D$1:DA$65536,37,0),"")</f>
        <v>0</v>
      </c>
      <c r="AG448" s="34">
        <f>IFERROR(VLOOKUP(B448,'[1]1-BASE'!D$1:DA$65536,38,0),"")</f>
        <v>0</v>
      </c>
      <c r="AH448" s="34">
        <f>IFERROR(VLOOKUP(B448,'[1]1-BASE'!D$1:DA$65536,39,0),"")</f>
        <v>0</v>
      </c>
      <c r="AI448" s="34">
        <f>IFERROR(VLOOKUP(B448,'[1]1-BASE'!D$1:DA$65536,40,0),"")</f>
        <v>0</v>
      </c>
      <c r="AJ448" s="34">
        <f>IFERROR(VLOOKUP(B448,'[1]1-BASE'!D$1:DA$65536,41,0),"")</f>
        <v>0</v>
      </c>
      <c r="AK448" s="34">
        <f>IFERROR(VLOOKUP(B448,'[1]1-BASE'!D$1:DA$65536,42,0),"")</f>
        <v>0</v>
      </c>
      <c r="AL448" s="34">
        <f>IFERROR(VLOOKUP(B448,'[1]1-BASE'!D$1:DA$65536,43,0),"")</f>
        <v>0</v>
      </c>
      <c r="AM448" s="34">
        <f>IFERROR(VLOOKUP(B448,'[1]1-BASE'!D$1:DA$65536,44,0),"")</f>
        <v>0</v>
      </c>
      <c r="AN448" s="34">
        <f>IFERROR(VLOOKUP(B448,'[1]1-BASE'!D$1:DA$65536,45,0),"")</f>
        <v>0</v>
      </c>
      <c r="AO448" s="34">
        <f>IFERROR(VLOOKUP(B448,'[1]1-BASE'!D$1:DA$65536,46,0),"")</f>
        <v>0</v>
      </c>
      <c r="AP448" s="34">
        <f>IFERROR(VLOOKUP(B448,'[1]1-BASE'!D$1:DA$65536,47,0),"")</f>
        <v>0</v>
      </c>
      <c r="AQ448" s="34">
        <f>IFERROR(VLOOKUP(B448,'[1]1-BASE'!D$1:DA$65536,48,0),"")</f>
        <v>0</v>
      </c>
      <c r="AR448" s="34">
        <f>IFERROR(VLOOKUP(B448,'[1]1-BASE'!D$1:DA$65536,49,0),"")</f>
        <v>0</v>
      </c>
      <c r="AS448" s="34">
        <f>IFERROR(VLOOKUP(B448,'[1]1-BASE'!D$1:DA$65536,50,0),"")</f>
        <v>0</v>
      </c>
      <c r="AT448" s="34">
        <f>IFERROR(VLOOKUP(B448,'[1]1-BASE'!D$1:DA$65536,51,0),"")</f>
        <v>0</v>
      </c>
      <c r="AU448" s="34">
        <f>IFERROR(VLOOKUP(B448,'[1]1-BASE'!D$1:DA$65536,52,0),"")</f>
        <v>0</v>
      </c>
      <c r="AV448" s="34">
        <f>IFERROR(VLOOKUP(B448,'[1]1-BASE'!D$1:DA$65536,53,0),"")</f>
        <v>0</v>
      </c>
      <c r="AW448" s="34">
        <f>IFERROR(VLOOKUP(B448,'[1]1-BASE'!D$1:DA$65536,54,0),"")</f>
        <v>0</v>
      </c>
      <c r="AX448" s="34">
        <f>IFERROR(VLOOKUP(B448,'[1]1-BASE'!D$1:DA$65536,55,0),"")</f>
        <v>0</v>
      </c>
      <c r="AY448" s="34">
        <f>IFERROR(VLOOKUP(B448,'[1]1-BASE'!D$1:DA$65536,87,0),"")</f>
        <v>0</v>
      </c>
      <c r="AZ448" s="34">
        <f>IFERROR(VLOOKUP(B448,'[1]1-BASE'!D$1:DA$65536,86,0),"")</f>
        <v>0</v>
      </c>
      <c r="BA448" s="34">
        <f>IFERROR(VLOOKUP(B448,'[1]1-BASE'!D$1:DA$65536,76,0),"")</f>
        <v>0</v>
      </c>
      <c r="BB448" s="34">
        <f>IFERROR(VLOOKUP(B448,'[1]1-BASE'!D$1:DA$65536,77,0),"")</f>
        <v>0</v>
      </c>
      <c r="BC448" s="34">
        <f>IFERROR(VLOOKUP(B448,'[1]1-BASE'!D$1:DA$65536,78,0),"")</f>
        <v>0</v>
      </c>
      <c r="BD448" s="34">
        <f>IFERROR(VLOOKUP(B448,'[1]1-BASE'!D$1:DA$65536,79,0),"")</f>
        <v>0</v>
      </c>
      <c r="BE448" s="34">
        <f>IFERROR(VLOOKUP(B448,'[1]1-BASE'!D$1:DA$65536,80,0),"")</f>
        <v>0</v>
      </c>
      <c r="BF448" s="34">
        <f>IFERROR(VLOOKUP(B448,'[1]1-BASE'!D$1:DA$65536,83,0),"")</f>
        <v>0</v>
      </c>
      <c r="BG448" s="34">
        <f>IFERROR(VLOOKUP(B448,'[1]1-BASE'!D$1:DA$65536,84,0),"")</f>
        <v>0</v>
      </c>
      <c r="BH448" s="34">
        <f>IFERROR(VLOOKUP(B448,'[1]1-BASE'!D$1:DA$65536,81,0),"")</f>
        <v>0</v>
      </c>
      <c r="BI448" s="34">
        <f>IFERROR(VLOOKUP(B448,'[1]1-BASE'!D$1:DA$65536,85,0),"")</f>
        <v>0</v>
      </c>
      <c r="BJ448" s="34">
        <f>IFERROR(VLOOKUP(B448,'[1]1-BASE'!D$1:DA$65536,56,0),"")</f>
        <v>0</v>
      </c>
      <c r="BK448" s="34">
        <f>IFERROR(VLOOKUP(B448,'[1]1-BASE'!D$1:DA$65536,58,0),"")</f>
        <v>2</v>
      </c>
      <c r="BL448" s="34">
        <f>IFERROR(VLOOKUP(B448,'[1]1-BASE'!D$1:DA$65536,59,0),"")</f>
        <v>7</v>
      </c>
      <c r="BM448" s="34">
        <f>IFERROR(VLOOKUP(B448,'[1]1-BASE'!D$1:DA$65536,61,0),"")</f>
        <v>3</v>
      </c>
      <c r="BN448" s="34">
        <f>IFERROR(VLOOKUP(B448,'[1]1-BASE'!D$1:DA$65536,63,0),"")</f>
        <v>2</v>
      </c>
      <c r="BO448" s="34">
        <f>IFERROR(VLOOKUP(B448,'[1]1-BASE'!D$1:DA$65536,65,0),"")</f>
        <v>6</v>
      </c>
      <c r="BP448" s="34">
        <f>IFERROR(VLOOKUP(B448,'[1]1-BASE'!D$1:DA$65536,57,0),"")</f>
        <v>0</v>
      </c>
      <c r="BQ448" s="34">
        <f>IFERROR(VLOOKUP(B448,'[1]1-BASE'!D$1:DA$65536,60,0),"")</f>
        <v>0</v>
      </c>
      <c r="BR448" s="34">
        <f>IFERROR(VLOOKUP(B448,'[1]1-BASE'!D$1:DA$65536,62,0),"")</f>
        <v>0</v>
      </c>
      <c r="BS448" s="34">
        <f>IFERROR(VLOOKUP(B448,'[1]1-BASE'!D$1:DA$65536,64,0),"")</f>
        <v>0</v>
      </c>
      <c r="BT448" s="34">
        <f>IFERROR(VLOOKUP(B448,'[1]1-BASE'!D$1:DA$65536,66,0),"")</f>
        <v>0</v>
      </c>
      <c r="BU448" s="34">
        <f>IFERROR(VLOOKUP(B448,'[1]1-BASE'!D$1:DA$65536,67,0),"")</f>
        <v>0</v>
      </c>
      <c r="BV448" s="34">
        <f>IFERROR(VLOOKUP(B448,'[1]1-BASE'!D$1:DA$65536,68,0),"")</f>
        <v>0</v>
      </c>
      <c r="BW448" s="34">
        <f>IFERROR(VLOOKUP(B448,'[1]1-BASE'!D$1:DA$65536,69,0),"")</f>
        <v>0</v>
      </c>
      <c r="BX448" s="34">
        <f>IFERROR(VLOOKUP(B448,'[1]1-BASE'!D$1:DA$65536,70,0),"")</f>
        <v>0</v>
      </c>
      <c r="BY448" s="34">
        <f>IFERROR(VLOOKUP(B448,'[1]1-BASE'!D$1:DA$65536,71,0),"")</f>
        <v>0</v>
      </c>
      <c r="BZ448" s="34">
        <f>IFERROR(VLOOKUP(B448,'[1]1-BASE'!D$1:DA$65536,72,0),"")</f>
        <v>0</v>
      </c>
      <c r="CA448" s="34">
        <f>IFERROR(VLOOKUP(B448,'[1]1-BASE'!D$1:DA$65536,73,0),"")</f>
        <v>0</v>
      </c>
      <c r="CB448" s="34">
        <f>IFERROR(VLOOKUP(B448,'[1]1-BASE'!D$1:DA$65536,74,0),"")</f>
        <v>0</v>
      </c>
      <c r="CC448" s="34">
        <f>IFERROR(VLOOKUP(B448,'[1]1-BASE'!D$1:DA$65536,75,0),"")</f>
        <v>0</v>
      </c>
      <c r="CD448" s="34">
        <f>IFERROR(VLOOKUP(B448,'[1]1-BASE'!D$1:DA$65536,82,0),"")</f>
        <v>0</v>
      </c>
    </row>
    <row r="449" spans="1:82" s="35" customFormat="1" ht="75" customHeight="1">
      <c r="A449" s="27"/>
      <c r="B449" s="28" t="s">
        <v>552</v>
      </c>
      <c r="C449" s="29" t="str">
        <f>IFERROR(VLOOKUP(B449,'[1]1-BASE'!D$1:CB$65536,2,0),"")</f>
        <v>304UVY0</v>
      </c>
      <c r="D449" s="29" t="str">
        <f>IFERROR(VLOOKUP(B449,'[1]1-BASE'!D$1:CB$65536,3,0),"")</f>
        <v>YAELLI</v>
      </c>
      <c r="E449" s="29" t="str">
        <f>IFERROR(VLOOKUP(B449,'[1]1-BASE'!D$1:CB$65536,4,0),"")</f>
        <v>903</v>
      </c>
      <c r="F449" s="29" t="str">
        <f>IFERROR(VLOOKUP(B449,'[1]1-BASE'!D$1:CB$65536,5,0),"")</f>
        <v>BLACK</v>
      </c>
      <c r="G449" s="27" t="str">
        <f>IFERROR(VLOOKUP(B449,'[1]1-BASE'!D$1:CB$65536,15,0),"")</f>
        <v>HIVER 2019</v>
      </c>
      <c r="H449" s="27" t="str">
        <f>IFERROR(VLOOKUP(B449,'[1]1-BASE'!D$1:CB$65536,17,0),"")</f>
        <v>WOMAN</v>
      </c>
      <c r="I449" s="30">
        <f>IFERROR(VLOOKUP(B449,'[1]1-BASE'!D$1:CB$65536,7,0),"")</f>
        <v>30</v>
      </c>
      <c r="J449" s="31">
        <f t="shared" si="14"/>
        <v>15</v>
      </c>
      <c r="K449" s="30">
        <f>IFERROR(VLOOKUP(B449,'[1]1-BASE'!D$1:CB$65536,8,0),"")</f>
        <v>0</v>
      </c>
      <c r="L449" s="31">
        <f t="shared" si="15"/>
        <v>0</v>
      </c>
      <c r="M449" s="29" t="str">
        <f>IFERROR(VLOOKUP(B449,'[1]1-BASE'!D$1:CB$65536,18,0),"")</f>
        <v>(vide)</v>
      </c>
      <c r="N449" s="32" t="str">
        <f>IFERROR(VLOOKUP(B449,'[1]1-BASE'!D$1:CB$65536,19,0),"")</f>
        <v>PCS</v>
      </c>
      <c r="O449" s="32">
        <f>IFERROR(VLOOKUP(B449,'[1]1-BASE'!D$1:CB$65536,20,0),"")</f>
        <v>6</v>
      </c>
      <c r="P449" s="33">
        <f>IFERROR(VLOOKUP(B449,'[1]1-BASE'!D$1:CB$65536,21,0),"")</f>
        <v>6</v>
      </c>
      <c r="Q449" s="34">
        <f>IFERROR(VLOOKUP(B449,'[1]1-BASE'!D$1:DA$65536,22,0),"")</f>
        <v>0</v>
      </c>
      <c r="R449" s="34">
        <f>IFERROR(VLOOKUP(B449,'[1]1-BASE'!D$1:DA$65536,23,0),"")</f>
        <v>0</v>
      </c>
      <c r="S449" s="34">
        <f>IFERROR(VLOOKUP(B449,'[1]1-BASE'!D$1:DA$65536,24,0),"")</f>
        <v>0</v>
      </c>
      <c r="T449" s="34">
        <f>IFERROR(VLOOKUP(B449,'[1]1-BASE'!D$1:DA$65536,25,0),"")</f>
        <v>0</v>
      </c>
      <c r="U449" s="34">
        <f>IFERROR(VLOOKUP(B449,'[1]1-BASE'!D$1:DA$65536,26,0),"")</f>
        <v>0</v>
      </c>
      <c r="V449" s="34">
        <f>IFERROR(VLOOKUP(B449,'[1]1-BASE'!D$1:DA$65536,27,0),"")</f>
        <v>0</v>
      </c>
      <c r="W449" s="34">
        <f>IFERROR(VLOOKUP(B449,'[1]1-BASE'!D$1:DA$65536,28,0),"")</f>
        <v>0</v>
      </c>
      <c r="X449" s="34">
        <f>IFERROR(VLOOKUP(B449,'[1]1-BASE'!D$1:DA$65536,29,0),"")</f>
        <v>0</v>
      </c>
      <c r="Y449" s="34">
        <f>IFERROR(VLOOKUP(B449,'[1]1-BASE'!D$1:DA$65536,30,0),"")</f>
        <v>0</v>
      </c>
      <c r="Z449" s="34">
        <f>IFERROR(VLOOKUP(B449,'[1]1-BASE'!D$1:DA$65536,31,0),"")</f>
        <v>0</v>
      </c>
      <c r="AA449" s="34">
        <f>IFERROR(VLOOKUP(B449,'[1]1-BASE'!D$1:DA$65536,32,0),"")</f>
        <v>0</v>
      </c>
      <c r="AB449" s="34">
        <f>IFERROR(VLOOKUP(B449,'[1]1-BASE'!D$1:DA$65536,33,0),"")</f>
        <v>0</v>
      </c>
      <c r="AC449" s="34">
        <f>IFERROR(VLOOKUP(B449,'[1]1-BASE'!D$1:DA$65536,34,0),"")</f>
        <v>0</v>
      </c>
      <c r="AD449" s="34">
        <f>IFERROR(VLOOKUP(B449,'[1]1-BASE'!D$1:DA$65536,35,0),"")</f>
        <v>0</v>
      </c>
      <c r="AE449" s="34">
        <f>IFERROR(VLOOKUP(B449,'[1]1-BASE'!D$1:DA$65536,36,0),"")</f>
        <v>0</v>
      </c>
      <c r="AF449" s="34">
        <f>IFERROR(VLOOKUP(B449,'[1]1-BASE'!D$1:DA$65536,37,0),"")</f>
        <v>0</v>
      </c>
      <c r="AG449" s="34">
        <f>IFERROR(VLOOKUP(B449,'[1]1-BASE'!D$1:DA$65536,38,0),"")</f>
        <v>0</v>
      </c>
      <c r="AH449" s="34">
        <f>IFERROR(VLOOKUP(B449,'[1]1-BASE'!D$1:DA$65536,39,0),"")</f>
        <v>0</v>
      </c>
      <c r="AI449" s="34">
        <f>IFERROR(VLOOKUP(B449,'[1]1-BASE'!D$1:DA$65536,40,0),"")</f>
        <v>0</v>
      </c>
      <c r="AJ449" s="34">
        <f>IFERROR(VLOOKUP(B449,'[1]1-BASE'!D$1:DA$65536,41,0),"")</f>
        <v>0</v>
      </c>
      <c r="AK449" s="34">
        <f>IFERROR(VLOOKUP(B449,'[1]1-BASE'!D$1:DA$65536,42,0),"")</f>
        <v>0</v>
      </c>
      <c r="AL449" s="34">
        <f>IFERROR(VLOOKUP(B449,'[1]1-BASE'!D$1:DA$65536,43,0),"")</f>
        <v>0</v>
      </c>
      <c r="AM449" s="34">
        <f>IFERROR(VLOOKUP(B449,'[1]1-BASE'!D$1:DA$65536,44,0),"")</f>
        <v>0</v>
      </c>
      <c r="AN449" s="34">
        <f>IFERROR(VLOOKUP(B449,'[1]1-BASE'!D$1:DA$65536,45,0),"")</f>
        <v>0</v>
      </c>
      <c r="AO449" s="34">
        <f>IFERROR(VLOOKUP(B449,'[1]1-BASE'!D$1:DA$65536,46,0),"")</f>
        <v>0</v>
      </c>
      <c r="AP449" s="34">
        <f>IFERROR(VLOOKUP(B449,'[1]1-BASE'!D$1:DA$65536,47,0),"")</f>
        <v>0</v>
      </c>
      <c r="AQ449" s="34">
        <f>IFERROR(VLOOKUP(B449,'[1]1-BASE'!D$1:DA$65536,48,0),"")</f>
        <v>0</v>
      </c>
      <c r="AR449" s="34">
        <f>IFERROR(VLOOKUP(B449,'[1]1-BASE'!D$1:DA$65536,49,0),"")</f>
        <v>0</v>
      </c>
      <c r="AS449" s="34">
        <f>IFERROR(VLOOKUP(B449,'[1]1-BASE'!D$1:DA$65536,50,0),"")</f>
        <v>0</v>
      </c>
      <c r="AT449" s="34">
        <f>IFERROR(VLOOKUP(B449,'[1]1-BASE'!D$1:DA$65536,51,0),"")</f>
        <v>0</v>
      </c>
      <c r="AU449" s="34">
        <f>IFERROR(VLOOKUP(B449,'[1]1-BASE'!D$1:DA$65536,52,0),"")</f>
        <v>0</v>
      </c>
      <c r="AV449" s="34">
        <f>IFERROR(VLOOKUP(B449,'[1]1-BASE'!D$1:DA$65536,53,0),"")</f>
        <v>0</v>
      </c>
      <c r="AW449" s="34">
        <f>IFERROR(VLOOKUP(B449,'[1]1-BASE'!D$1:DA$65536,54,0),"")</f>
        <v>0</v>
      </c>
      <c r="AX449" s="34">
        <f>IFERROR(VLOOKUP(B449,'[1]1-BASE'!D$1:DA$65536,55,0),"")</f>
        <v>0</v>
      </c>
      <c r="AY449" s="34">
        <f>IFERROR(VLOOKUP(B449,'[1]1-BASE'!D$1:DA$65536,87,0),"")</f>
        <v>0</v>
      </c>
      <c r="AZ449" s="34">
        <f>IFERROR(VLOOKUP(B449,'[1]1-BASE'!D$1:DA$65536,86,0),"")</f>
        <v>0</v>
      </c>
      <c r="BA449" s="34">
        <f>IFERROR(VLOOKUP(B449,'[1]1-BASE'!D$1:DA$65536,76,0),"")</f>
        <v>0</v>
      </c>
      <c r="BB449" s="34">
        <f>IFERROR(VLOOKUP(B449,'[1]1-BASE'!D$1:DA$65536,77,0),"")</f>
        <v>0</v>
      </c>
      <c r="BC449" s="34">
        <f>IFERROR(VLOOKUP(B449,'[1]1-BASE'!D$1:DA$65536,78,0),"")</f>
        <v>0</v>
      </c>
      <c r="BD449" s="34">
        <f>IFERROR(VLOOKUP(B449,'[1]1-BASE'!D$1:DA$65536,79,0),"")</f>
        <v>0</v>
      </c>
      <c r="BE449" s="34">
        <f>IFERROR(VLOOKUP(B449,'[1]1-BASE'!D$1:DA$65536,80,0),"")</f>
        <v>0</v>
      </c>
      <c r="BF449" s="34">
        <f>IFERROR(VLOOKUP(B449,'[1]1-BASE'!D$1:DA$65536,83,0),"")</f>
        <v>0</v>
      </c>
      <c r="BG449" s="34">
        <f>IFERROR(VLOOKUP(B449,'[1]1-BASE'!D$1:DA$65536,84,0),"")</f>
        <v>0</v>
      </c>
      <c r="BH449" s="34">
        <f>IFERROR(VLOOKUP(B449,'[1]1-BASE'!D$1:DA$65536,81,0),"")</f>
        <v>0</v>
      </c>
      <c r="BI449" s="34">
        <f>IFERROR(VLOOKUP(B449,'[1]1-BASE'!D$1:DA$65536,85,0),"")</f>
        <v>0</v>
      </c>
      <c r="BJ449" s="34">
        <f>IFERROR(VLOOKUP(B449,'[1]1-BASE'!D$1:DA$65536,56,0),"")</f>
        <v>0</v>
      </c>
      <c r="BK449" s="34">
        <f>IFERROR(VLOOKUP(B449,'[1]1-BASE'!D$1:DA$65536,58,0),"")</f>
        <v>0</v>
      </c>
      <c r="BL449" s="34">
        <f>IFERROR(VLOOKUP(B449,'[1]1-BASE'!D$1:DA$65536,59,0),"")</f>
        <v>0</v>
      </c>
      <c r="BM449" s="34">
        <f>IFERROR(VLOOKUP(B449,'[1]1-BASE'!D$1:DA$65536,61,0),"")</f>
        <v>0</v>
      </c>
      <c r="BN449" s="34">
        <f>IFERROR(VLOOKUP(B449,'[1]1-BASE'!D$1:DA$65536,63,0),"")</f>
        <v>0</v>
      </c>
      <c r="BO449" s="34">
        <f>IFERROR(VLOOKUP(B449,'[1]1-BASE'!D$1:DA$65536,65,0),"")</f>
        <v>0</v>
      </c>
      <c r="BP449" s="34">
        <f>IFERROR(VLOOKUP(B449,'[1]1-BASE'!D$1:DA$65536,57,0),"")</f>
        <v>0</v>
      </c>
      <c r="BQ449" s="34">
        <f>IFERROR(VLOOKUP(B449,'[1]1-BASE'!D$1:DA$65536,60,0),"")</f>
        <v>0</v>
      </c>
      <c r="BR449" s="34">
        <f>IFERROR(VLOOKUP(B449,'[1]1-BASE'!D$1:DA$65536,62,0),"")</f>
        <v>0</v>
      </c>
      <c r="BS449" s="34">
        <f>IFERROR(VLOOKUP(B449,'[1]1-BASE'!D$1:DA$65536,64,0),"")</f>
        <v>0</v>
      </c>
      <c r="BT449" s="34">
        <f>IFERROR(VLOOKUP(B449,'[1]1-BASE'!D$1:DA$65536,66,0),"")</f>
        <v>0</v>
      </c>
      <c r="BU449" s="34">
        <f>IFERROR(VLOOKUP(B449,'[1]1-BASE'!D$1:DA$65536,67,0),"")</f>
        <v>0</v>
      </c>
      <c r="BV449" s="34">
        <f>IFERROR(VLOOKUP(B449,'[1]1-BASE'!D$1:DA$65536,68,0),"")</f>
        <v>0</v>
      </c>
      <c r="BW449" s="34">
        <f>IFERROR(VLOOKUP(B449,'[1]1-BASE'!D$1:DA$65536,69,0),"")</f>
        <v>0</v>
      </c>
      <c r="BX449" s="34">
        <f>IFERROR(VLOOKUP(B449,'[1]1-BASE'!D$1:DA$65536,70,0),"")</f>
        <v>0</v>
      </c>
      <c r="BY449" s="34">
        <f>IFERROR(VLOOKUP(B449,'[1]1-BASE'!D$1:DA$65536,71,0),"")</f>
        <v>0</v>
      </c>
      <c r="BZ449" s="34">
        <f>IFERROR(VLOOKUP(B449,'[1]1-BASE'!D$1:DA$65536,72,0),"")</f>
        <v>6</v>
      </c>
      <c r="CA449" s="34">
        <f>IFERROR(VLOOKUP(B449,'[1]1-BASE'!D$1:DA$65536,73,0),"")</f>
        <v>0</v>
      </c>
      <c r="CB449" s="34">
        <f>IFERROR(VLOOKUP(B449,'[1]1-BASE'!D$1:DA$65536,74,0),"")</f>
        <v>0</v>
      </c>
      <c r="CC449" s="34">
        <f>IFERROR(VLOOKUP(B449,'[1]1-BASE'!D$1:DA$65536,75,0),"")</f>
        <v>0</v>
      </c>
      <c r="CD449" s="34">
        <f>IFERROR(VLOOKUP(B449,'[1]1-BASE'!D$1:DA$65536,82,0),"")</f>
        <v>0</v>
      </c>
    </row>
    <row r="450" spans="1:82" s="35" customFormat="1" ht="75" customHeight="1">
      <c r="A450" s="27"/>
      <c r="B450" s="28" t="s">
        <v>553</v>
      </c>
      <c r="C450" s="29" t="str">
        <f>IFERROR(VLOOKUP(B450,'[1]1-BASE'!D$1:CB$65536,2,0),"")</f>
        <v>304UZX0</v>
      </c>
      <c r="D450" s="29" t="str">
        <f>IFERROR(VLOOKUP(B450,'[1]1-BASE'!D$1:CB$65536,3,0),"")</f>
        <v>IPAM</v>
      </c>
      <c r="E450" s="29" t="str">
        <f>IFERROR(VLOOKUP(B450,'[1]1-BASE'!D$1:CB$65536,4,0),"")</f>
        <v>904</v>
      </c>
      <c r="F450" s="29" t="str">
        <f>IFERROR(VLOOKUP(B450,'[1]1-BASE'!D$1:CB$65536,5,0),"")</f>
        <v>GREY MD MEL/BLACK</v>
      </c>
      <c r="G450" s="27" t="str">
        <f>IFERROR(VLOOKUP(B450,'[1]1-BASE'!D$1:CB$65536,15,0),"")</f>
        <v>HIVER 2019</v>
      </c>
      <c r="H450" s="27" t="str">
        <f>IFERROR(VLOOKUP(B450,'[1]1-BASE'!D$1:CB$65536,17,0),"")</f>
        <v>BOY</v>
      </c>
      <c r="I450" s="30">
        <f>IFERROR(VLOOKUP(B450,'[1]1-BASE'!D$1:CB$65536,7,0),"")</f>
        <v>0</v>
      </c>
      <c r="J450" s="31">
        <f t="shared" si="14"/>
        <v>0</v>
      </c>
      <c r="K450" s="30">
        <f>IFERROR(VLOOKUP(B450,'[1]1-BASE'!D$1:CB$65536,8,0),"")</f>
        <v>35</v>
      </c>
      <c r="L450" s="31">
        <f t="shared" si="15"/>
        <v>17.5</v>
      </c>
      <c r="M450" s="29" t="str">
        <f>IFERROR(VLOOKUP(B450,'[1]1-BASE'!D$1:CB$65536,18,0),"")</f>
        <v>(vide)</v>
      </c>
      <c r="N450" s="32" t="str">
        <f>IFERROR(VLOOKUP(B450,'[1]1-BASE'!D$1:CB$65536,19,0),"")</f>
        <v>PCS</v>
      </c>
      <c r="O450" s="32">
        <f>IFERROR(VLOOKUP(B450,'[1]1-BASE'!D$1:CB$65536,20,0),"")</f>
        <v>1</v>
      </c>
      <c r="P450" s="33">
        <f>IFERROR(VLOOKUP(B450,'[1]1-BASE'!D$1:CB$65536,21,0),"")</f>
        <v>1</v>
      </c>
      <c r="Q450" s="34">
        <f>IFERROR(VLOOKUP(B450,'[1]1-BASE'!D$1:DA$65536,22,0),"")</f>
        <v>0</v>
      </c>
      <c r="R450" s="34">
        <f>IFERROR(VLOOKUP(B450,'[1]1-BASE'!D$1:DA$65536,23,0),"")</f>
        <v>0</v>
      </c>
      <c r="S450" s="34">
        <f>IFERROR(VLOOKUP(B450,'[1]1-BASE'!D$1:DA$65536,24,0),"")</f>
        <v>0</v>
      </c>
      <c r="T450" s="34">
        <f>IFERROR(VLOOKUP(B450,'[1]1-BASE'!D$1:DA$65536,25,0),"")</f>
        <v>0</v>
      </c>
      <c r="U450" s="34">
        <f>IFERROR(VLOOKUP(B450,'[1]1-BASE'!D$1:DA$65536,26,0),"")</f>
        <v>0</v>
      </c>
      <c r="V450" s="34">
        <f>IFERROR(VLOOKUP(B450,'[1]1-BASE'!D$1:DA$65536,27,0),"")</f>
        <v>0</v>
      </c>
      <c r="W450" s="34">
        <f>IFERROR(VLOOKUP(B450,'[1]1-BASE'!D$1:DA$65536,28,0),"")</f>
        <v>0</v>
      </c>
      <c r="X450" s="34">
        <f>IFERROR(VLOOKUP(B450,'[1]1-BASE'!D$1:DA$65536,29,0),"")</f>
        <v>0</v>
      </c>
      <c r="Y450" s="34">
        <f>IFERROR(VLOOKUP(B450,'[1]1-BASE'!D$1:DA$65536,30,0),"")</f>
        <v>0</v>
      </c>
      <c r="Z450" s="34">
        <f>IFERROR(VLOOKUP(B450,'[1]1-BASE'!D$1:DA$65536,31,0),"")</f>
        <v>0</v>
      </c>
      <c r="AA450" s="34">
        <f>IFERROR(VLOOKUP(B450,'[1]1-BASE'!D$1:DA$65536,32,0),"")</f>
        <v>0</v>
      </c>
      <c r="AB450" s="34">
        <f>IFERROR(VLOOKUP(B450,'[1]1-BASE'!D$1:DA$65536,33,0),"")</f>
        <v>0</v>
      </c>
      <c r="AC450" s="34">
        <f>IFERROR(VLOOKUP(B450,'[1]1-BASE'!D$1:DA$65536,34,0),"")</f>
        <v>0</v>
      </c>
      <c r="AD450" s="34">
        <f>IFERROR(VLOOKUP(B450,'[1]1-BASE'!D$1:DA$65536,35,0),"")</f>
        <v>0</v>
      </c>
      <c r="AE450" s="34">
        <f>IFERROR(VLOOKUP(B450,'[1]1-BASE'!D$1:DA$65536,36,0),"")</f>
        <v>0</v>
      </c>
      <c r="AF450" s="34">
        <f>IFERROR(VLOOKUP(B450,'[1]1-BASE'!D$1:DA$65536,37,0),"")</f>
        <v>0</v>
      </c>
      <c r="AG450" s="34">
        <f>IFERROR(VLOOKUP(B450,'[1]1-BASE'!D$1:DA$65536,38,0),"")</f>
        <v>0</v>
      </c>
      <c r="AH450" s="34">
        <f>IFERROR(VLOOKUP(B450,'[1]1-BASE'!D$1:DA$65536,39,0),"")</f>
        <v>0</v>
      </c>
      <c r="AI450" s="34">
        <f>IFERROR(VLOOKUP(B450,'[1]1-BASE'!D$1:DA$65536,40,0),"")</f>
        <v>0</v>
      </c>
      <c r="AJ450" s="34">
        <f>IFERROR(VLOOKUP(B450,'[1]1-BASE'!D$1:DA$65536,41,0),"")</f>
        <v>0</v>
      </c>
      <c r="AK450" s="34">
        <f>IFERROR(VLOOKUP(B450,'[1]1-BASE'!D$1:DA$65536,42,0),"")</f>
        <v>0</v>
      </c>
      <c r="AL450" s="34">
        <f>IFERROR(VLOOKUP(B450,'[1]1-BASE'!D$1:DA$65536,43,0),"")</f>
        <v>0</v>
      </c>
      <c r="AM450" s="34">
        <f>IFERROR(VLOOKUP(B450,'[1]1-BASE'!D$1:DA$65536,44,0),"")</f>
        <v>0</v>
      </c>
      <c r="AN450" s="34">
        <f>IFERROR(VLOOKUP(B450,'[1]1-BASE'!D$1:DA$65536,45,0),"")</f>
        <v>0</v>
      </c>
      <c r="AO450" s="34">
        <f>IFERROR(VLOOKUP(B450,'[1]1-BASE'!D$1:DA$65536,46,0),"")</f>
        <v>0</v>
      </c>
      <c r="AP450" s="34">
        <f>IFERROR(VLOOKUP(B450,'[1]1-BASE'!D$1:DA$65536,47,0),"")</f>
        <v>0</v>
      </c>
      <c r="AQ450" s="34">
        <f>IFERROR(VLOOKUP(B450,'[1]1-BASE'!D$1:DA$65536,48,0),"")</f>
        <v>0</v>
      </c>
      <c r="AR450" s="34">
        <f>IFERROR(VLOOKUP(B450,'[1]1-BASE'!D$1:DA$65536,49,0),"")</f>
        <v>0</v>
      </c>
      <c r="AS450" s="34">
        <f>IFERROR(VLOOKUP(B450,'[1]1-BASE'!D$1:DA$65536,50,0),"")</f>
        <v>0</v>
      </c>
      <c r="AT450" s="34">
        <f>IFERROR(VLOOKUP(B450,'[1]1-BASE'!D$1:DA$65536,51,0),"")</f>
        <v>0</v>
      </c>
      <c r="AU450" s="34">
        <f>IFERROR(VLOOKUP(B450,'[1]1-BASE'!D$1:DA$65536,52,0),"")</f>
        <v>0</v>
      </c>
      <c r="AV450" s="34">
        <f>IFERROR(VLOOKUP(B450,'[1]1-BASE'!D$1:DA$65536,53,0),"")</f>
        <v>0</v>
      </c>
      <c r="AW450" s="34">
        <f>IFERROR(VLOOKUP(B450,'[1]1-BASE'!D$1:DA$65536,54,0),"")</f>
        <v>0</v>
      </c>
      <c r="AX450" s="34">
        <f>IFERROR(VLOOKUP(B450,'[1]1-BASE'!D$1:DA$65536,55,0),"")</f>
        <v>0</v>
      </c>
      <c r="AY450" s="34">
        <f>IFERROR(VLOOKUP(B450,'[1]1-BASE'!D$1:DA$65536,87,0),"")</f>
        <v>0</v>
      </c>
      <c r="AZ450" s="34">
        <f>IFERROR(VLOOKUP(B450,'[1]1-BASE'!D$1:DA$65536,86,0),"")</f>
        <v>0</v>
      </c>
      <c r="BA450" s="34">
        <f>IFERROR(VLOOKUP(B450,'[1]1-BASE'!D$1:DA$65536,76,0),"")</f>
        <v>0</v>
      </c>
      <c r="BB450" s="34">
        <f>IFERROR(VLOOKUP(B450,'[1]1-BASE'!D$1:DA$65536,77,0),"")</f>
        <v>0</v>
      </c>
      <c r="BC450" s="34">
        <f>IFERROR(VLOOKUP(B450,'[1]1-BASE'!D$1:DA$65536,78,0),"")</f>
        <v>0</v>
      </c>
      <c r="BD450" s="34">
        <f>IFERROR(VLOOKUP(B450,'[1]1-BASE'!D$1:DA$65536,79,0),"")</f>
        <v>0</v>
      </c>
      <c r="BE450" s="34">
        <f>IFERROR(VLOOKUP(B450,'[1]1-BASE'!D$1:DA$65536,80,0),"")</f>
        <v>0</v>
      </c>
      <c r="BF450" s="34">
        <f>IFERROR(VLOOKUP(B450,'[1]1-BASE'!D$1:DA$65536,83,0),"")</f>
        <v>0</v>
      </c>
      <c r="BG450" s="34">
        <f>IFERROR(VLOOKUP(B450,'[1]1-BASE'!D$1:DA$65536,84,0),"")</f>
        <v>0</v>
      </c>
      <c r="BH450" s="34">
        <f>IFERROR(VLOOKUP(B450,'[1]1-BASE'!D$1:DA$65536,81,0),"")</f>
        <v>0</v>
      </c>
      <c r="BI450" s="34">
        <f>IFERROR(VLOOKUP(B450,'[1]1-BASE'!D$1:DA$65536,85,0),"")</f>
        <v>0</v>
      </c>
      <c r="BJ450" s="34">
        <f>IFERROR(VLOOKUP(B450,'[1]1-BASE'!D$1:DA$65536,56,0),"")</f>
        <v>0</v>
      </c>
      <c r="BK450" s="34">
        <f>IFERROR(VLOOKUP(B450,'[1]1-BASE'!D$1:DA$65536,58,0),"")</f>
        <v>0</v>
      </c>
      <c r="BL450" s="34">
        <f>IFERROR(VLOOKUP(B450,'[1]1-BASE'!D$1:DA$65536,59,0),"")</f>
        <v>0</v>
      </c>
      <c r="BM450" s="34">
        <f>IFERROR(VLOOKUP(B450,'[1]1-BASE'!D$1:DA$65536,61,0),"")</f>
        <v>0</v>
      </c>
      <c r="BN450" s="34">
        <f>IFERROR(VLOOKUP(B450,'[1]1-BASE'!D$1:DA$65536,63,0),"")</f>
        <v>1</v>
      </c>
      <c r="BO450" s="34">
        <f>IFERROR(VLOOKUP(B450,'[1]1-BASE'!D$1:DA$65536,65,0),"")</f>
        <v>0</v>
      </c>
      <c r="BP450" s="34">
        <f>IFERROR(VLOOKUP(B450,'[1]1-BASE'!D$1:DA$65536,57,0),"")</f>
        <v>0</v>
      </c>
      <c r="BQ450" s="34">
        <f>IFERROR(VLOOKUP(B450,'[1]1-BASE'!D$1:DA$65536,60,0),"")</f>
        <v>0</v>
      </c>
      <c r="BR450" s="34">
        <f>IFERROR(VLOOKUP(B450,'[1]1-BASE'!D$1:DA$65536,62,0),"")</f>
        <v>0</v>
      </c>
      <c r="BS450" s="34">
        <f>IFERROR(VLOOKUP(B450,'[1]1-BASE'!D$1:DA$65536,64,0),"")</f>
        <v>0</v>
      </c>
      <c r="BT450" s="34">
        <f>IFERROR(VLOOKUP(B450,'[1]1-BASE'!D$1:DA$65536,66,0),"")</f>
        <v>0</v>
      </c>
      <c r="BU450" s="34">
        <f>IFERROR(VLOOKUP(B450,'[1]1-BASE'!D$1:DA$65536,67,0),"")</f>
        <v>0</v>
      </c>
      <c r="BV450" s="34">
        <f>IFERROR(VLOOKUP(B450,'[1]1-BASE'!D$1:DA$65536,68,0),"")</f>
        <v>0</v>
      </c>
      <c r="BW450" s="34">
        <f>IFERROR(VLOOKUP(B450,'[1]1-BASE'!D$1:DA$65536,69,0),"")</f>
        <v>0</v>
      </c>
      <c r="BX450" s="34">
        <f>IFERROR(VLOOKUP(B450,'[1]1-BASE'!D$1:DA$65536,70,0),"")</f>
        <v>0</v>
      </c>
      <c r="BY450" s="34">
        <f>IFERROR(VLOOKUP(B450,'[1]1-BASE'!D$1:DA$65536,71,0),"")</f>
        <v>0</v>
      </c>
      <c r="BZ450" s="34">
        <f>IFERROR(VLOOKUP(B450,'[1]1-BASE'!D$1:DA$65536,72,0),"")</f>
        <v>0</v>
      </c>
      <c r="CA450" s="34">
        <f>IFERROR(VLOOKUP(B450,'[1]1-BASE'!D$1:DA$65536,73,0),"")</f>
        <v>0</v>
      </c>
      <c r="CB450" s="34">
        <f>IFERROR(VLOOKUP(B450,'[1]1-BASE'!D$1:DA$65536,74,0),"")</f>
        <v>0</v>
      </c>
      <c r="CC450" s="34">
        <f>IFERROR(VLOOKUP(B450,'[1]1-BASE'!D$1:DA$65536,75,0),"")</f>
        <v>0</v>
      </c>
      <c r="CD450" s="34">
        <f>IFERROR(VLOOKUP(B450,'[1]1-BASE'!D$1:DA$65536,82,0),"")</f>
        <v>0</v>
      </c>
    </row>
    <row r="451" spans="1:82" s="35" customFormat="1" ht="75" customHeight="1">
      <c r="A451" s="27"/>
      <c r="B451" s="28" t="s">
        <v>554</v>
      </c>
      <c r="C451" s="29" t="str">
        <f>IFERROR(VLOOKUP(B451,'[1]1-BASE'!D$1:CB$65536,2,0),"")</f>
        <v>3111T3W</v>
      </c>
      <c r="D451" s="29" t="str">
        <f>IFERROR(VLOOKUP(B451,'[1]1-BASE'!D$1:CB$65536,3,0),"")</f>
        <v>GALINY SWEAT</v>
      </c>
      <c r="E451" s="29" t="str">
        <f>IFERROR(VLOOKUP(B451,'[1]1-BASE'!D$1:CB$65536,4,0),"")</f>
        <v>A00</v>
      </c>
      <c r="F451" s="29" t="str">
        <f>IFERROR(VLOOKUP(B451,'[1]1-BASE'!D$1:CB$65536,5,0),"")</f>
        <v>BLUE NAVY / WINE</v>
      </c>
      <c r="G451" s="27" t="str">
        <f>IFERROR(VLOOKUP(B451,'[1]1-BASE'!D$1:CB$65536,15,0),"")</f>
        <v>HIVER 2019</v>
      </c>
      <c r="H451" s="27" t="str">
        <f>IFERROR(VLOOKUP(B451,'[1]1-BASE'!D$1:CB$65536,17,0),"")</f>
        <v>MAN</v>
      </c>
      <c r="I451" s="30">
        <f>IFERROR(VLOOKUP(B451,'[1]1-BASE'!D$1:CB$65536,7,0),"")</f>
        <v>45</v>
      </c>
      <c r="J451" s="31">
        <f t="shared" si="14"/>
        <v>22.5</v>
      </c>
      <c r="K451" s="30">
        <f>IFERROR(VLOOKUP(B451,'[1]1-BASE'!D$1:CB$65536,8,0),"")</f>
        <v>0</v>
      </c>
      <c r="L451" s="31">
        <f t="shared" si="15"/>
        <v>0</v>
      </c>
      <c r="M451" s="29" t="str">
        <f>IFERROR(VLOOKUP(B451,'[1]1-BASE'!D$1:CB$65536,18,0),"")</f>
        <v>(vide)</v>
      </c>
      <c r="N451" s="32" t="str">
        <f>IFERROR(VLOOKUP(B451,'[1]1-BASE'!D$1:CB$65536,19,0),"")</f>
        <v>PCS</v>
      </c>
      <c r="O451" s="32">
        <f>IFERROR(VLOOKUP(B451,'[1]1-BASE'!D$1:CB$65536,20,0),"")</f>
        <v>18</v>
      </c>
      <c r="P451" s="33">
        <f>IFERROR(VLOOKUP(B451,'[1]1-BASE'!D$1:CB$65536,21,0),"")</f>
        <v>18</v>
      </c>
      <c r="Q451" s="34">
        <f>IFERROR(VLOOKUP(B451,'[1]1-BASE'!D$1:DA$65536,22,0),"")</f>
        <v>0</v>
      </c>
      <c r="R451" s="34">
        <f>IFERROR(VLOOKUP(B451,'[1]1-BASE'!D$1:DA$65536,23,0),"")</f>
        <v>0</v>
      </c>
      <c r="S451" s="34">
        <f>IFERROR(VLOOKUP(B451,'[1]1-BASE'!D$1:DA$65536,24,0),"")</f>
        <v>0</v>
      </c>
      <c r="T451" s="34">
        <f>IFERROR(VLOOKUP(B451,'[1]1-BASE'!D$1:DA$65536,25,0),"")</f>
        <v>0</v>
      </c>
      <c r="U451" s="34">
        <f>IFERROR(VLOOKUP(B451,'[1]1-BASE'!D$1:DA$65536,26,0),"")</f>
        <v>0</v>
      </c>
      <c r="V451" s="34">
        <f>IFERROR(VLOOKUP(B451,'[1]1-BASE'!D$1:DA$65536,27,0),"")</f>
        <v>0</v>
      </c>
      <c r="W451" s="34">
        <f>IFERROR(VLOOKUP(B451,'[1]1-BASE'!D$1:DA$65536,28,0),"")</f>
        <v>0</v>
      </c>
      <c r="X451" s="34">
        <f>IFERROR(VLOOKUP(B451,'[1]1-BASE'!D$1:DA$65536,29,0),"")</f>
        <v>0</v>
      </c>
      <c r="Y451" s="34">
        <f>IFERROR(VLOOKUP(B451,'[1]1-BASE'!D$1:DA$65536,30,0),"")</f>
        <v>0</v>
      </c>
      <c r="Z451" s="34">
        <f>IFERROR(VLOOKUP(B451,'[1]1-BASE'!D$1:DA$65536,31,0),"")</f>
        <v>0</v>
      </c>
      <c r="AA451" s="34">
        <f>IFERROR(VLOOKUP(B451,'[1]1-BASE'!D$1:DA$65536,32,0),"")</f>
        <v>0</v>
      </c>
      <c r="AB451" s="34">
        <f>IFERROR(VLOOKUP(B451,'[1]1-BASE'!D$1:DA$65536,33,0),"")</f>
        <v>0</v>
      </c>
      <c r="AC451" s="34">
        <f>IFERROR(VLOOKUP(B451,'[1]1-BASE'!D$1:DA$65536,34,0),"")</f>
        <v>0</v>
      </c>
      <c r="AD451" s="34">
        <f>IFERROR(VLOOKUP(B451,'[1]1-BASE'!D$1:DA$65536,35,0),"")</f>
        <v>0</v>
      </c>
      <c r="AE451" s="34">
        <f>IFERROR(VLOOKUP(B451,'[1]1-BASE'!D$1:DA$65536,36,0),"")</f>
        <v>0</v>
      </c>
      <c r="AF451" s="34">
        <f>IFERROR(VLOOKUP(B451,'[1]1-BASE'!D$1:DA$65536,37,0),"")</f>
        <v>0</v>
      </c>
      <c r="AG451" s="34">
        <f>IFERROR(VLOOKUP(B451,'[1]1-BASE'!D$1:DA$65536,38,0),"")</f>
        <v>0</v>
      </c>
      <c r="AH451" s="34">
        <f>IFERROR(VLOOKUP(B451,'[1]1-BASE'!D$1:DA$65536,39,0),"")</f>
        <v>0</v>
      </c>
      <c r="AI451" s="34">
        <f>IFERROR(VLOOKUP(B451,'[1]1-BASE'!D$1:DA$65536,40,0),"")</f>
        <v>0</v>
      </c>
      <c r="AJ451" s="34">
        <f>IFERROR(VLOOKUP(B451,'[1]1-BASE'!D$1:DA$65536,41,0),"")</f>
        <v>0</v>
      </c>
      <c r="AK451" s="34">
        <f>IFERROR(VLOOKUP(B451,'[1]1-BASE'!D$1:DA$65536,42,0),"")</f>
        <v>0</v>
      </c>
      <c r="AL451" s="34">
        <f>IFERROR(VLOOKUP(B451,'[1]1-BASE'!D$1:DA$65536,43,0),"")</f>
        <v>0</v>
      </c>
      <c r="AM451" s="34">
        <f>IFERROR(VLOOKUP(B451,'[1]1-BASE'!D$1:DA$65536,44,0),"")</f>
        <v>0</v>
      </c>
      <c r="AN451" s="34">
        <f>IFERROR(VLOOKUP(B451,'[1]1-BASE'!D$1:DA$65536,45,0),"")</f>
        <v>0</v>
      </c>
      <c r="AO451" s="34">
        <f>IFERROR(VLOOKUP(B451,'[1]1-BASE'!D$1:DA$65536,46,0),"")</f>
        <v>0</v>
      </c>
      <c r="AP451" s="34">
        <f>IFERROR(VLOOKUP(B451,'[1]1-BASE'!D$1:DA$65536,47,0),"")</f>
        <v>0</v>
      </c>
      <c r="AQ451" s="34">
        <f>IFERROR(VLOOKUP(B451,'[1]1-BASE'!D$1:DA$65536,48,0),"")</f>
        <v>0</v>
      </c>
      <c r="AR451" s="34">
        <f>IFERROR(VLOOKUP(B451,'[1]1-BASE'!D$1:DA$65536,49,0),"")</f>
        <v>0</v>
      </c>
      <c r="AS451" s="34">
        <f>IFERROR(VLOOKUP(B451,'[1]1-BASE'!D$1:DA$65536,50,0),"")</f>
        <v>0</v>
      </c>
      <c r="AT451" s="34">
        <f>IFERROR(VLOOKUP(B451,'[1]1-BASE'!D$1:DA$65536,51,0),"")</f>
        <v>0</v>
      </c>
      <c r="AU451" s="34">
        <f>IFERROR(VLOOKUP(B451,'[1]1-BASE'!D$1:DA$65536,52,0),"")</f>
        <v>0</v>
      </c>
      <c r="AV451" s="34">
        <f>IFERROR(VLOOKUP(B451,'[1]1-BASE'!D$1:DA$65536,53,0),"")</f>
        <v>0</v>
      </c>
      <c r="AW451" s="34">
        <f>IFERROR(VLOOKUP(B451,'[1]1-BASE'!D$1:DA$65536,54,0),"")</f>
        <v>0</v>
      </c>
      <c r="AX451" s="34">
        <f>IFERROR(VLOOKUP(B451,'[1]1-BASE'!D$1:DA$65536,55,0),"")</f>
        <v>0</v>
      </c>
      <c r="AY451" s="34">
        <f>IFERROR(VLOOKUP(B451,'[1]1-BASE'!D$1:DA$65536,87,0),"")</f>
        <v>0</v>
      </c>
      <c r="AZ451" s="34">
        <f>IFERROR(VLOOKUP(B451,'[1]1-BASE'!D$1:DA$65536,86,0),"")</f>
        <v>0</v>
      </c>
      <c r="BA451" s="34">
        <f>IFERROR(VLOOKUP(B451,'[1]1-BASE'!D$1:DA$65536,76,0),"")</f>
        <v>0</v>
      </c>
      <c r="BB451" s="34">
        <f>IFERROR(VLOOKUP(B451,'[1]1-BASE'!D$1:DA$65536,77,0),"")</f>
        <v>0</v>
      </c>
      <c r="BC451" s="34">
        <f>IFERROR(VLOOKUP(B451,'[1]1-BASE'!D$1:DA$65536,78,0),"")</f>
        <v>0</v>
      </c>
      <c r="BD451" s="34">
        <f>IFERROR(VLOOKUP(B451,'[1]1-BASE'!D$1:DA$65536,79,0),"")</f>
        <v>0</v>
      </c>
      <c r="BE451" s="34">
        <f>IFERROR(VLOOKUP(B451,'[1]1-BASE'!D$1:DA$65536,80,0),"")</f>
        <v>0</v>
      </c>
      <c r="BF451" s="34">
        <f>IFERROR(VLOOKUP(B451,'[1]1-BASE'!D$1:DA$65536,83,0),"")</f>
        <v>0</v>
      </c>
      <c r="BG451" s="34">
        <f>IFERROR(VLOOKUP(B451,'[1]1-BASE'!D$1:DA$65536,84,0),"")</f>
        <v>0</v>
      </c>
      <c r="BH451" s="34">
        <f>IFERROR(VLOOKUP(B451,'[1]1-BASE'!D$1:DA$65536,81,0),"")</f>
        <v>0</v>
      </c>
      <c r="BI451" s="34">
        <f>IFERROR(VLOOKUP(B451,'[1]1-BASE'!D$1:DA$65536,85,0),"")</f>
        <v>0</v>
      </c>
      <c r="BJ451" s="34">
        <f>IFERROR(VLOOKUP(B451,'[1]1-BASE'!D$1:DA$65536,56,0),"")</f>
        <v>0</v>
      </c>
      <c r="BK451" s="34">
        <f>IFERROR(VLOOKUP(B451,'[1]1-BASE'!D$1:DA$65536,58,0),"")</f>
        <v>0</v>
      </c>
      <c r="BL451" s="34">
        <f>IFERROR(VLOOKUP(B451,'[1]1-BASE'!D$1:DA$65536,59,0),"")</f>
        <v>0</v>
      </c>
      <c r="BM451" s="34">
        <f>IFERROR(VLOOKUP(B451,'[1]1-BASE'!D$1:DA$65536,61,0),"")</f>
        <v>0</v>
      </c>
      <c r="BN451" s="34">
        <f>IFERROR(VLOOKUP(B451,'[1]1-BASE'!D$1:DA$65536,63,0),"")</f>
        <v>0</v>
      </c>
      <c r="BO451" s="34">
        <f>IFERROR(VLOOKUP(B451,'[1]1-BASE'!D$1:DA$65536,65,0),"")</f>
        <v>0</v>
      </c>
      <c r="BP451" s="34">
        <f>IFERROR(VLOOKUP(B451,'[1]1-BASE'!D$1:DA$65536,57,0),"")</f>
        <v>0</v>
      </c>
      <c r="BQ451" s="34">
        <f>IFERROR(VLOOKUP(B451,'[1]1-BASE'!D$1:DA$65536,60,0),"")</f>
        <v>0</v>
      </c>
      <c r="BR451" s="34">
        <f>IFERROR(VLOOKUP(B451,'[1]1-BASE'!D$1:DA$65536,62,0),"")</f>
        <v>0</v>
      </c>
      <c r="BS451" s="34">
        <f>IFERROR(VLOOKUP(B451,'[1]1-BASE'!D$1:DA$65536,64,0),"")</f>
        <v>0</v>
      </c>
      <c r="BT451" s="34">
        <f>IFERROR(VLOOKUP(B451,'[1]1-BASE'!D$1:DA$65536,66,0),"")</f>
        <v>0</v>
      </c>
      <c r="BU451" s="34">
        <f>IFERROR(VLOOKUP(B451,'[1]1-BASE'!D$1:DA$65536,67,0),"")</f>
        <v>0</v>
      </c>
      <c r="BV451" s="34">
        <f>IFERROR(VLOOKUP(B451,'[1]1-BASE'!D$1:DA$65536,68,0),"")</f>
        <v>0</v>
      </c>
      <c r="BW451" s="34">
        <f>IFERROR(VLOOKUP(B451,'[1]1-BASE'!D$1:DA$65536,69,0),"")</f>
        <v>6</v>
      </c>
      <c r="BX451" s="34">
        <f>IFERROR(VLOOKUP(B451,'[1]1-BASE'!D$1:DA$65536,70,0),"")</f>
        <v>3</v>
      </c>
      <c r="BY451" s="34">
        <f>IFERROR(VLOOKUP(B451,'[1]1-BASE'!D$1:DA$65536,71,0),"")</f>
        <v>2</v>
      </c>
      <c r="BZ451" s="34">
        <f>IFERROR(VLOOKUP(B451,'[1]1-BASE'!D$1:DA$65536,72,0),"")</f>
        <v>0</v>
      </c>
      <c r="CA451" s="34">
        <f>IFERROR(VLOOKUP(B451,'[1]1-BASE'!D$1:DA$65536,73,0),"")</f>
        <v>7</v>
      </c>
      <c r="CB451" s="34">
        <f>IFERROR(VLOOKUP(B451,'[1]1-BASE'!D$1:DA$65536,74,0),"")</f>
        <v>0</v>
      </c>
      <c r="CC451" s="34">
        <f>IFERROR(VLOOKUP(B451,'[1]1-BASE'!D$1:DA$65536,75,0),"")</f>
        <v>0</v>
      </c>
      <c r="CD451" s="34">
        <f>IFERROR(VLOOKUP(B451,'[1]1-BASE'!D$1:DA$65536,82,0),"")</f>
        <v>0</v>
      </c>
    </row>
    <row r="452" spans="1:82" s="35" customFormat="1" ht="75" customHeight="1">
      <c r="A452" s="27"/>
      <c r="B452" s="28" t="s">
        <v>555</v>
      </c>
      <c r="C452" s="29" t="str">
        <f>IFERROR(VLOOKUP(B452,'[1]1-BASE'!D$1:CB$65536,2,0),"")</f>
        <v>3112JWW</v>
      </c>
      <c r="D452" s="29" t="str">
        <f>IFERROR(VLOOKUP(B452,'[1]1-BASE'!D$1:CB$65536,3,0),"")</f>
        <v>AMOI</v>
      </c>
      <c r="E452" s="29" t="str">
        <f>IFERROR(VLOOKUP(B452,'[1]1-BASE'!D$1:CB$65536,4,0),"")</f>
        <v>901</v>
      </c>
      <c r="F452" s="29" t="str">
        <f>IFERROR(VLOOKUP(B452,'[1]1-BASE'!D$1:CB$65536,5,0),"")</f>
        <v>BLUE ROYAL-WHITE-RED</v>
      </c>
      <c r="G452" s="27" t="str">
        <f>IFERROR(VLOOKUP(B452,'[1]1-BASE'!D$1:CB$65536,15,0),"")</f>
        <v>HIVER 2019</v>
      </c>
      <c r="H452" s="27" t="str">
        <f>IFERROR(VLOOKUP(B452,'[1]1-BASE'!D$1:CB$65536,17,0),"")</f>
        <v>MAN</v>
      </c>
      <c r="I452" s="30">
        <f>IFERROR(VLOOKUP(B452,'[1]1-BASE'!D$1:CB$65536,7,0),"")</f>
        <v>45</v>
      </c>
      <c r="J452" s="31">
        <f t="shared" si="14"/>
        <v>22.5</v>
      </c>
      <c r="K452" s="30">
        <f>IFERROR(VLOOKUP(B452,'[1]1-BASE'!D$1:CB$65536,8,0),"")</f>
        <v>0</v>
      </c>
      <c r="L452" s="31">
        <f t="shared" si="15"/>
        <v>0</v>
      </c>
      <c r="M452" s="29" t="str">
        <f>IFERROR(VLOOKUP(B452,'[1]1-BASE'!D$1:CB$65536,18,0),"")</f>
        <v>(vide)</v>
      </c>
      <c r="N452" s="32" t="str">
        <f>IFERROR(VLOOKUP(B452,'[1]1-BASE'!D$1:CB$65536,19,0),"")</f>
        <v>PCS</v>
      </c>
      <c r="O452" s="32">
        <f>IFERROR(VLOOKUP(B452,'[1]1-BASE'!D$1:CB$65536,20,0),"")</f>
        <v>40</v>
      </c>
      <c r="P452" s="33">
        <f>IFERROR(VLOOKUP(B452,'[1]1-BASE'!D$1:CB$65536,21,0),"")</f>
        <v>40</v>
      </c>
      <c r="Q452" s="34">
        <f>IFERROR(VLOOKUP(B452,'[1]1-BASE'!D$1:DA$65536,22,0),"")</f>
        <v>0</v>
      </c>
      <c r="R452" s="34">
        <f>IFERROR(VLOOKUP(B452,'[1]1-BASE'!D$1:DA$65536,23,0),"")</f>
        <v>0</v>
      </c>
      <c r="S452" s="34">
        <f>IFERROR(VLOOKUP(B452,'[1]1-BASE'!D$1:DA$65536,24,0),"")</f>
        <v>0</v>
      </c>
      <c r="T452" s="34">
        <f>IFERROR(VLOOKUP(B452,'[1]1-BASE'!D$1:DA$65536,25,0),"")</f>
        <v>0</v>
      </c>
      <c r="U452" s="34">
        <f>IFERROR(VLOOKUP(B452,'[1]1-BASE'!D$1:DA$65536,26,0),"")</f>
        <v>0</v>
      </c>
      <c r="V452" s="34">
        <f>IFERROR(VLOOKUP(B452,'[1]1-BASE'!D$1:DA$65536,27,0),"")</f>
        <v>0</v>
      </c>
      <c r="W452" s="34">
        <f>IFERROR(VLOOKUP(B452,'[1]1-BASE'!D$1:DA$65536,28,0),"")</f>
        <v>0</v>
      </c>
      <c r="X452" s="34">
        <f>IFERROR(VLOOKUP(B452,'[1]1-BASE'!D$1:DA$65536,29,0),"")</f>
        <v>0</v>
      </c>
      <c r="Y452" s="34">
        <f>IFERROR(VLOOKUP(B452,'[1]1-BASE'!D$1:DA$65536,30,0),"")</f>
        <v>0</v>
      </c>
      <c r="Z452" s="34">
        <f>IFERROR(VLOOKUP(B452,'[1]1-BASE'!D$1:DA$65536,31,0),"")</f>
        <v>0</v>
      </c>
      <c r="AA452" s="34">
        <f>IFERROR(VLOOKUP(B452,'[1]1-BASE'!D$1:DA$65536,32,0),"")</f>
        <v>0</v>
      </c>
      <c r="AB452" s="34">
        <f>IFERROR(VLOOKUP(B452,'[1]1-BASE'!D$1:DA$65536,33,0),"")</f>
        <v>0</v>
      </c>
      <c r="AC452" s="34">
        <f>IFERROR(VLOOKUP(B452,'[1]1-BASE'!D$1:DA$65536,34,0),"")</f>
        <v>0</v>
      </c>
      <c r="AD452" s="34">
        <f>IFERROR(VLOOKUP(B452,'[1]1-BASE'!D$1:DA$65536,35,0),"")</f>
        <v>0</v>
      </c>
      <c r="AE452" s="34">
        <f>IFERROR(VLOOKUP(B452,'[1]1-BASE'!D$1:DA$65536,36,0),"")</f>
        <v>0</v>
      </c>
      <c r="AF452" s="34">
        <f>IFERROR(VLOOKUP(B452,'[1]1-BASE'!D$1:DA$65536,37,0),"")</f>
        <v>0</v>
      </c>
      <c r="AG452" s="34">
        <f>IFERROR(VLOOKUP(B452,'[1]1-BASE'!D$1:DA$65536,38,0),"")</f>
        <v>0</v>
      </c>
      <c r="AH452" s="34">
        <f>IFERROR(VLOOKUP(B452,'[1]1-BASE'!D$1:DA$65536,39,0),"")</f>
        <v>0</v>
      </c>
      <c r="AI452" s="34">
        <f>IFERROR(VLOOKUP(B452,'[1]1-BASE'!D$1:DA$65536,40,0),"")</f>
        <v>0</v>
      </c>
      <c r="AJ452" s="34">
        <f>IFERROR(VLOOKUP(B452,'[1]1-BASE'!D$1:DA$65536,41,0),"")</f>
        <v>0</v>
      </c>
      <c r="AK452" s="34">
        <f>IFERROR(VLOOKUP(B452,'[1]1-BASE'!D$1:DA$65536,42,0),"")</f>
        <v>0</v>
      </c>
      <c r="AL452" s="34">
        <f>IFERROR(VLOOKUP(B452,'[1]1-BASE'!D$1:DA$65536,43,0),"")</f>
        <v>0</v>
      </c>
      <c r="AM452" s="34">
        <f>IFERROR(VLOOKUP(B452,'[1]1-BASE'!D$1:DA$65536,44,0),"")</f>
        <v>0</v>
      </c>
      <c r="AN452" s="34">
        <f>IFERROR(VLOOKUP(B452,'[1]1-BASE'!D$1:DA$65536,45,0),"")</f>
        <v>0</v>
      </c>
      <c r="AO452" s="34">
        <f>IFERROR(VLOOKUP(B452,'[1]1-BASE'!D$1:DA$65536,46,0),"")</f>
        <v>0</v>
      </c>
      <c r="AP452" s="34">
        <f>IFERROR(VLOOKUP(B452,'[1]1-BASE'!D$1:DA$65536,47,0),"")</f>
        <v>0</v>
      </c>
      <c r="AQ452" s="34">
        <f>IFERROR(VLOOKUP(B452,'[1]1-BASE'!D$1:DA$65536,48,0),"")</f>
        <v>0</v>
      </c>
      <c r="AR452" s="34">
        <f>IFERROR(VLOOKUP(B452,'[1]1-BASE'!D$1:DA$65536,49,0),"")</f>
        <v>0</v>
      </c>
      <c r="AS452" s="34">
        <f>IFERROR(VLOOKUP(B452,'[1]1-BASE'!D$1:DA$65536,50,0),"")</f>
        <v>0</v>
      </c>
      <c r="AT452" s="34">
        <f>IFERROR(VLOOKUP(B452,'[1]1-BASE'!D$1:DA$65536,51,0),"")</f>
        <v>0</v>
      </c>
      <c r="AU452" s="34">
        <f>IFERROR(VLOOKUP(B452,'[1]1-BASE'!D$1:DA$65536,52,0),"")</f>
        <v>0</v>
      </c>
      <c r="AV452" s="34">
        <f>IFERROR(VLOOKUP(B452,'[1]1-BASE'!D$1:DA$65536,53,0),"")</f>
        <v>0</v>
      </c>
      <c r="AW452" s="34">
        <f>IFERROR(VLOOKUP(B452,'[1]1-BASE'!D$1:DA$65536,54,0),"")</f>
        <v>0</v>
      </c>
      <c r="AX452" s="34">
        <f>IFERROR(VLOOKUP(B452,'[1]1-BASE'!D$1:DA$65536,55,0),"")</f>
        <v>0</v>
      </c>
      <c r="AY452" s="34">
        <f>IFERROR(VLOOKUP(B452,'[1]1-BASE'!D$1:DA$65536,87,0),"")</f>
        <v>0</v>
      </c>
      <c r="AZ452" s="34">
        <f>IFERROR(VLOOKUP(B452,'[1]1-BASE'!D$1:DA$65536,86,0),"")</f>
        <v>0</v>
      </c>
      <c r="BA452" s="34">
        <f>IFERROR(VLOOKUP(B452,'[1]1-BASE'!D$1:DA$65536,76,0),"")</f>
        <v>0</v>
      </c>
      <c r="BB452" s="34">
        <f>IFERROR(VLOOKUP(B452,'[1]1-BASE'!D$1:DA$65536,77,0),"")</f>
        <v>0</v>
      </c>
      <c r="BC452" s="34">
        <f>IFERROR(VLOOKUP(B452,'[1]1-BASE'!D$1:DA$65536,78,0),"")</f>
        <v>0</v>
      </c>
      <c r="BD452" s="34">
        <f>IFERROR(VLOOKUP(B452,'[1]1-BASE'!D$1:DA$65536,79,0),"")</f>
        <v>0</v>
      </c>
      <c r="BE452" s="34">
        <f>IFERROR(VLOOKUP(B452,'[1]1-BASE'!D$1:DA$65536,80,0),"")</f>
        <v>0</v>
      </c>
      <c r="BF452" s="34">
        <f>IFERROR(VLOOKUP(B452,'[1]1-BASE'!D$1:DA$65536,83,0),"")</f>
        <v>0</v>
      </c>
      <c r="BG452" s="34">
        <f>IFERROR(VLOOKUP(B452,'[1]1-BASE'!D$1:DA$65536,84,0),"")</f>
        <v>0</v>
      </c>
      <c r="BH452" s="34">
        <f>IFERROR(VLOOKUP(B452,'[1]1-BASE'!D$1:DA$65536,81,0),"")</f>
        <v>0</v>
      </c>
      <c r="BI452" s="34">
        <f>IFERROR(VLOOKUP(B452,'[1]1-BASE'!D$1:DA$65536,85,0),"")</f>
        <v>0</v>
      </c>
      <c r="BJ452" s="34">
        <f>IFERROR(VLOOKUP(B452,'[1]1-BASE'!D$1:DA$65536,56,0),"")</f>
        <v>0</v>
      </c>
      <c r="BK452" s="34">
        <f>IFERROR(VLOOKUP(B452,'[1]1-BASE'!D$1:DA$65536,58,0),"")</f>
        <v>0</v>
      </c>
      <c r="BL452" s="34">
        <f>IFERROR(VLOOKUP(B452,'[1]1-BASE'!D$1:DA$65536,59,0),"")</f>
        <v>0</v>
      </c>
      <c r="BM452" s="34">
        <f>IFERROR(VLOOKUP(B452,'[1]1-BASE'!D$1:DA$65536,61,0),"")</f>
        <v>0</v>
      </c>
      <c r="BN452" s="34">
        <f>IFERROR(VLOOKUP(B452,'[1]1-BASE'!D$1:DA$65536,63,0),"")</f>
        <v>0</v>
      </c>
      <c r="BO452" s="34">
        <f>IFERROR(VLOOKUP(B452,'[1]1-BASE'!D$1:DA$65536,65,0),"")</f>
        <v>0</v>
      </c>
      <c r="BP452" s="34">
        <f>IFERROR(VLOOKUP(B452,'[1]1-BASE'!D$1:DA$65536,57,0),"")</f>
        <v>0</v>
      </c>
      <c r="BQ452" s="34">
        <f>IFERROR(VLOOKUP(B452,'[1]1-BASE'!D$1:DA$65536,60,0),"")</f>
        <v>0</v>
      </c>
      <c r="BR452" s="34">
        <f>IFERROR(VLOOKUP(B452,'[1]1-BASE'!D$1:DA$65536,62,0),"")</f>
        <v>0</v>
      </c>
      <c r="BS452" s="34">
        <f>IFERROR(VLOOKUP(B452,'[1]1-BASE'!D$1:DA$65536,64,0),"")</f>
        <v>0</v>
      </c>
      <c r="BT452" s="34">
        <f>IFERROR(VLOOKUP(B452,'[1]1-BASE'!D$1:DA$65536,66,0),"")</f>
        <v>0</v>
      </c>
      <c r="BU452" s="34">
        <f>IFERROR(VLOOKUP(B452,'[1]1-BASE'!D$1:DA$65536,67,0),"")</f>
        <v>0</v>
      </c>
      <c r="BV452" s="34">
        <f>IFERROR(VLOOKUP(B452,'[1]1-BASE'!D$1:DA$65536,68,0),"")</f>
        <v>0</v>
      </c>
      <c r="BW452" s="34">
        <f>IFERROR(VLOOKUP(B452,'[1]1-BASE'!D$1:DA$65536,69,0),"")</f>
        <v>14</v>
      </c>
      <c r="BX452" s="34">
        <f>IFERROR(VLOOKUP(B452,'[1]1-BASE'!D$1:DA$65536,70,0),"")</f>
        <v>9</v>
      </c>
      <c r="BY452" s="34">
        <f>IFERROR(VLOOKUP(B452,'[1]1-BASE'!D$1:DA$65536,71,0),"")</f>
        <v>13</v>
      </c>
      <c r="BZ452" s="34">
        <f>IFERROR(VLOOKUP(B452,'[1]1-BASE'!D$1:DA$65536,72,0),"")</f>
        <v>4</v>
      </c>
      <c r="CA452" s="34">
        <f>IFERROR(VLOOKUP(B452,'[1]1-BASE'!D$1:DA$65536,73,0),"")</f>
        <v>0</v>
      </c>
      <c r="CB452" s="34">
        <f>IFERROR(VLOOKUP(B452,'[1]1-BASE'!D$1:DA$65536,74,0),"")</f>
        <v>0</v>
      </c>
      <c r="CC452" s="34">
        <f>IFERROR(VLOOKUP(B452,'[1]1-BASE'!D$1:DA$65536,75,0),"")</f>
        <v>0</v>
      </c>
      <c r="CD452" s="34">
        <f>IFERROR(VLOOKUP(B452,'[1]1-BASE'!D$1:DA$65536,82,0),"")</f>
        <v>0</v>
      </c>
    </row>
    <row r="453" spans="1:82" s="35" customFormat="1" ht="75" customHeight="1">
      <c r="A453" s="27"/>
      <c r="B453" s="28" t="s">
        <v>556</v>
      </c>
      <c r="C453" s="29" t="str">
        <f>IFERROR(VLOOKUP(B453,'[1]1-BASE'!D$1:CB$65536,2,0),"")</f>
        <v>3112JWW</v>
      </c>
      <c r="D453" s="29" t="str">
        <f>IFERROR(VLOOKUP(B453,'[1]1-BASE'!D$1:CB$65536,3,0),"")</f>
        <v>AMOI</v>
      </c>
      <c r="E453" s="29" t="str">
        <f>IFERROR(VLOOKUP(B453,'[1]1-BASE'!D$1:CB$65536,4,0),"")</f>
        <v>935</v>
      </c>
      <c r="F453" s="29" t="str">
        <f>IFERROR(VLOOKUP(B453,'[1]1-BASE'!D$1:CB$65536,5,0),"")</f>
        <v>RED-WHITE-BLACK</v>
      </c>
      <c r="G453" s="27" t="str">
        <f>IFERROR(VLOOKUP(B453,'[1]1-BASE'!D$1:CB$65536,15,0),"")</f>
        <v>HIVER 2019</v>
      </c>
      <c r="H453" s="27" t="str">
        <f>IFERROR(VLOOKUP(B453,'[1]1-BASE'!D$1:CB$65536,17,0),"")</f>
        <v>MAN</v>
      </c>
      <c r="I453" s="30">
        <f>IFERROR(VLOOKUP(B453,'[1]1-BASE'!D$1:CB$65536,7,0),"")</f>
        <v>45</v>
      </c>
      <c r="J453" s="31">
        <f t="shared" si="14"/>
        <v>22.5</v>
      </c>
      <c r="K453" s="30">
        <f>IFERROR(VLOOKUP(B453,'[1]1-BASE'!D$1:CB$65536,8,0),"")</f>
        <v>0</v>
      </c>
      <c r="L453" s="31">
        <f t="shared" si="15"/>
        <v>0</v>
      </c>
      <c r="M453" s="29" t="str">
        <f>IFERROR(VLOOKUP(B453,'[1]1-BASE'!D$1:CB$65536,18,0),"")</f>
        <v>(vide)</v>
      </c>
      <c r="N453" s="32" t="str">
        <f>IFERROR(VLOOKUP(B453,'[1]1-BASE'!D$1:CB$65536,19,0),"")</f>
        <v>PCS</v>
      </c>
      <c r="O453" s="32">
        <f>IFERROR(VLOOKUP(B453,'[1]1-BASE'!D$1:CB$65536,20,0),"")</f>
        <v>29</v>
      </c>
      <c r="P453" s="33">
        <f>IFERROR(VLOOKUP(B453,'[1]1-BASE'!D$1:CB$65536,21,0),"")</f>
        <v>29</v>
      </c>
      <c r="Q453" s="34">
        <f>IFERROR(VLOOKUP(B453,'[1]1-BASE'!D$1:DA$65536,22,0),"")</f>
        <v>0</v>
      </c>
      <c r="R453" s="34">
        <f>IFERROR(VLOOKUP(B453,'[1]1-BASE'!D$1:DA$65536,23,0),"")</f>
        <v>0</v>
      </c>
      <c r="S453" s="34">
        <f>IFERROR(VLOOKUP(B453,'[1]1-BASE'!D$1:DA$65536,24,0),"")</f>
        <v>0</v>
      </c>
      <c r="T453" s="34">
        <f>IFERROR(VLOOKUP(B453,'[1]1-BASE'!D$1:DA$65536,25,0),"")</f>
        <v>0</v>
      </c>
      <c r="U453" s="34">
        <f>IFERROR(VLOOKUP(B453,'[1]1-BASE'!D$1:DA$65536,26,0),"")</f>
        <v>0</v>
      </c>
      <c r="V453" s="34">
        <f>IFERROR(VLOOKUP(B453,'[1]1-BASE'!D$1:DA$65536,27,0),"")</f>
        <v>0</v>
      </c>
      <c r="W453" s="34">
        <f>IFERROR(VLOOKUP(B453,'[1]1-BASE'!D$1:DA$65536,28,0),"")</f>
        <v>0</v>
      </c>
      <c r="X453" s="34">
        <f>IFERROR(VLOOKUP(B453,'[1]1-BASE'!D$1:DA$65536,29,0),"")</f>
        <v>0</v>
      </c>
      <c r="Y453" s="34">
        <f>IFERROR(VLOOKUP(B453,'[1]1-BASE'!D$1:DA$65536,30,0),"")</f>
        <v>0</v>
      </c>
      <c r="Z453" s="34">
        <f>IFERROR(VLOOKUP(B453,'[1]1-BASE'!D$1:DA$65536,31,0),"")</f>
        <v>0</v>
      </c>
      <c r="AA453" s="34">
        <f>IFERROR(VLOOKUP(B453,'[1]1-BASE'!D$1:DA$65536,32,0),"")</f>
        <v>0</v>
      </c>
      <c r="AB453" s="34">
        <f>IFERROR(VLOOKUP(B453,'[1]1-BASE'!D$1:DA$65536,33,0),"")</f>
        <v>0</v>
      </c>
      <c r="AC453" s="34">
        <f>IFERROR(VLOOKUP(B453,'[1]1-BASE'!D$1:DA$65536,34,0),"")</f>
        <v>0</v>
      </c>
      <c r="AD453" s="34">
        <f>IFERROR(VLOOKUP(B453,'[1]1-BASE'!D$1:DA$65536,35,0),"")</f>
        <v>0</v>
      </c>
      <c r="AE453" s="34">
        <f>IFERROR(VLOOKUP(B453,'[1]1-BASE'!D$1:DA$65536,36,0),"")</f>
        <v>0</v>
      </c>
      <c r="AF453" s="34">
        <f>IFERROR(VLOOKUP(B453,'[1]1-BASE'!D$1:DA$65536,37,0),"")</f>
        <v>0</v>
      </c>
      <c r="AG453" s="34">
        <f>IFERROR(VLOOKUP(B453,'[1]1-BASE'!D$1:DA$65536,38,0),"")</f>
        <v>0</v>
      </c>
      <c r="AH453" s="34">
        <f>IFERROR(VLOOKUP(B453,'[1]1-BASE'!D$1:DA$65536,39,0),"")</f>
        <v>0</v>
      </c>
      <c r="AI453" s="34">
        <f>IFERROR(VLOOKUP(B453,'[1]1-BASE'!D$1:DA$65536,40,0),"")</f>
        <v>0</v>
      </c>
      <c r="AJ453" s="34">
        <f>IFERROR(VLOOKUP(B453,'[1]1-BASE'!D$1:DA$65536,41,0),"")</f>
        <v>0</v>
      </c>
      <c r="AK453" s="34">
        <f>IFERROR(VLOOKUP(B453,'[1]1-BASE'!D$1:DA$65536,42,0),"")</f>
        <v>0</v>
      </c>
      <c r="AL453" s="34">
        <f>IFERROR(VLOOKUP(B453,'[1]1-BASE'!D$1:DA$65536,43,0),"")</f>
        <v>0</v>
      </c>
      <c r="AM453" s="34">
        <f>IFERROR(VLOOKUP(B453,'[1]1-BASE'!D$1:DA$65536,44,0),"")</f>
        <v>0</v>
      </c>
      <c r="AN453" s="34">
        <f>IFERROR(VLOOKUP(B453,'[1]1-BASE'!D$1:DA$65536,45,0),"")</f>
        <v>0</v>
      </c>
      <c r="AO453" s="34">
        <f>IFERROR(VLOOKUP(B453,'[1]1-BASE'!D$1:DA$65536,46,0),"")</f>
        <v>0</v>
      </c>
      <c r="AP453" s="34">
        <f>IFERROR(VLOOKUP(B453,'[1]1-BASE'!D$1:DA$65536,47,0),"")</f>
        <v>0</v>
      </c>
      <c r="AQ453" s="34">
        <f>IFERROR(VLOOKUP(B453,'[1]1-BASE'!D$1:DA$65536,48,0),"")</f>
        <v>0</v>
      </c>
      <c r="AR453" s="34">
        <f>IFERROR(VLOOKUP(B453,'[1]1-BASE'!D$1:DA$65536,49,0),"")</f>
        <v>0</v>
      </c>
      <c r="AS453" s="34">
        <f>IFERROR(VLOOKUP(B453,'[1]1-BASE'!D$1:DA$65536,50,0),"")</f>
        <v>0</v>
      </c>
      <c r="AT453" s="34">
        <f>IFERROR(VLOOKUP(B453,'[1]1-BASE'!D$1:DA$65536,51,0),"")</f>
        <v>0</v>
      </c>
      <c r="AU453" s="34">
        <f>IFERROR(VLOOKUP(B453,'[1]1-BASE'!D$1:DA$65536,52,0),"")</f>
        <v>0</v>
      </c>
      <c r="AV453" s="34">
        <f>IFERROR(VLOOKUP(B453,'[1]1-BASE'!D$1:DA$65536,53,0),"")</f>
        <v>0</v>
      </c>
      <c r="AW453" s="34">
        <f>IFERROR(VLOOKUP(B453,'[1]1-BASE'!D$1:DA$65536,54,0),"")</f>
        <v>0</v>
      </c>
      <c r="AX453" s="34">
        <f>IFERROR(VLOOKUP(B453,'[1]1-BASE'!D$1:DA$65536,55,0),"")</f>
        <v>0</v>
      </c>
      <c r="AY453" s="34">
        <f>IFERROR(VLOOKUP(B453,'[1]1-BASE'!D$1:DA$65536,87,0),"")</f>
        <v>0</v>
      </c>
      <c r="AZ453" s="34">
        <f>IFERROR(VLOOKUP(B453,'[1]1-BASE'!D$1:DA$65536,86,0),"")</f>
        <v>0</v>
      </c>
      <c r="BA453" s="34">
        <f>IFERROR(VLOOKUP(B453,'[1]1-BASE'!D$1:DA$65536,76,0),"")</f>
        <v>0</v>
      </c>
      <c r="BB453" s="34">
        <f>IFERROR(VLOOKUP(B453,'[1]1-BASE'!D$1:DA$65536,77,0),"")</f>
        <v>0</v>
      </c>
      <c r="BC453" s="34">
        <f>IFERROR(VLOOKUP(B453,'[1]1-BASE'!D$1:DA$65536,78,0),"")</f>
        <v>0</v>
      </c>
      <c r="BD453" s="34">
        <f>IFERROR(VLOOKUP(B453,'[1]1-BASE'!D$1:DA$65536,79,0),"")</f>
        <v>0</v>
      </c>
      <c r="BE453" s="34">
        <f>IFERROR(VLOOKUP(B453,'[1]1-BASE'!D$1:DA$65536,80,0),"")</f>
        <v>0</v>
      </c>
      <c r="BF453" s="34">
        <f>IFERROR(VLOOKUP(B453,'[1]1-BASE'!D$1:DA$65536,83,0),"")</f>
        <v>0</v>
      </c>
      <c r="BG453" s="34">
        <f>IFERROR(VLOOKUP(B453,'[1]1-BASE'!D$1:DA$65536,84,0),"")</f>
        <v>0</v>
      </c>
      <c r="BH453" s="34">
        <f>IFERROR(VLOOKUP(B453,'[1]1-BASE'!D$1:DA$65536,81,0),"")</f>
        <v>0</v>
      </c>
      <c r="BI453" s="34">
        <f>IFERROR(VLOOKUP(B453,'[1]1-BASE'!D$1:DA$65536,85,0),"")</f>
        <v>0</v>
      </c>
      <c r="BJ453" s="34">
        <f>IFERROR(VLOOKUP(B453,'[1]1-BASE'!D$1:DA$65536,56,0),"")</f>
        <v>0</v>
      </c>
      <c r="BK453" s="34">
        <f>IFERROR(VLOOKUP(B453,'[1]1-BASE'!D$1:DA$65536,58,0),"")</f>
        <v>0</v>
      </c>
      <c r="BL453" s="34">
        <f>IFERROR(VLOOKUP(B453,'[1]1-BASE'!D$1:DA$65536,59,0),"")</f>
        <v>0</v>
      </c>
      <c r="BM453" s="34">
        <f>IFERROR(VLOOKUP(B453,'[1]1-BASE'!D$1:DA$65536,61,0),"")</f>
        <v>0</v>
      </c>
      <c r="BN453" s="34">
        <f>IFERROR(VLOOKUP(B453,'[1]1-BASE'!D$1:DA$65536,63,0),"")</f>
        <v>0</v>
      </c>
      <c r="BO453" s="34">
        <f>IFERROR(VLOOKUP(B453,'[1]1-BASE'!D$1:DA$65536,65,0),"")</f>
        <v>0</v>
      </c>
      <c r="BP453" s="34">
        <f>IFERROR(VLOOKUP(B453,'[1]1-BASE'!D$1:DA$65536,57,0),"")</f>
        <v>0</v>
      </c>
      <c r="BQ453" s="34">
        <f>IFERROR(VLOOKUP(B453,'[1]1-BASE'!D$1:DA$65536,60,0),"")</f>
        <v>0</v>
      </c>
      <c r="BR453" s="34">
        <f>IFERROR(VLOOKUP(B453,'[1]1-BASE'!D$1:DA$65536,62,0),"")</f>
        <v>0</v>
      </c>
      <c r="BS453" s="34">
        <f>IFERROR(VLOOKUP(B453,'[1]1-BASE'!D$1:DA$65536,64,0),"")</f>
        <v>0</v>
      </c>
      <c r="BT453" s="34">
        <f>IFERROR(VLOOKUP(B453,'[1]1-BASE'!D$1:DA$65536,66,0),"")</f>
        <v>0</v>
      </c>
      <c r="BU453" s="34">
        <f>IFERROR(VLOOKUP(B453,'[1]1-BASE'!D$1:DA$65536,67,0),"")</f>
        <v>0</v>
      </c>
      <c r="BV453" s="34">
        <f>IFERROR(VLOOKUP(B453,'[1]1-BASE'!D$1:DA$65536,68,0),"")</f>
        <v>0</v>
      </c>
      <c r="BW453" s="34">
        <f>IFERROR(VLOOKUP(B453,'[1]1-BASE'!D$1:DA$65536,69,0),"")</f>
        <v>5</v>
      </c>
      <c r="BX453" s="34">
        <f>IFERROR(VLOOKUP(B453,'[1]1-BASE'!D$1:DA$65536,70,0),"")</f>
        <v>7</v>
      </c>
      <c r="BY453" s="34">
        <f>IFERROR(VLOOKUP(B453,'[1]1-BASE'!D$1:DA$65536,71,0),"")</f>
        <v>11</v>
      </c>
      <c r="BZ453" s="34">
        <f>IFERROR(VLOOKUP(B453,'[1]1-BASE'!D$1:DA$65536,72,0),"")</f>
        <v>6</v>
      </c>
      <c r="CA453" s="34">
        <f>IFERROR(VLOOKUP(B453,'[1]1-BASE'!D$1:DA$65536,73,0),"")</f>
        <v>0</v>
      </c>
      <c r="CB453" s="34">
        <f>IFERROR(VLOOKUP(B453,'[1]1-BASE'!D$1:DA$65536,74,0),"")</f>
        <v>0</v>
      </c>
      <c r="CC453" s="34">
        <f>IFERROR(VLOOKUP(B453,'[1]1-BASE'!D$1:DA$65536,75,0),"")</f>
        <v>0</v>
      </c>
      <c r="CD453" s="34">
        <f>IFERROR(VLOOKUP(B453,'[1]1-BASE'!D$1:DA$65536,82,0),"")</f>
        <v>0</v>
      </c>
    </row>
    <row r="454" spans="1:82" s="35" customFormat="1" ht="75" customHeight="1">
      <c r="A454" s="27"/>
      <c r="B454" s="28" t="s">
        <v>557</v>
      </c>
      <c r="C454" s="29" t="str">
        <f>IFERROR(VLOOKUP(B454,'[1]1-BASE'!D$1:CB$65536,2,0),"")</f>
        <v>3112JWW</v>
      </c>
      <c r="D454" s="29" t="str">
        <f>IFERROR(VLOOKUP(B454,'[1]1-BASE'!D$1:CB$65536,3,0),"")</f>
        <v>AMOI</v>
      </c>
      <c r="E454" s="29" t="str">
        <f>IFERROR(VLOOKUP(B454,'[1]1-BASE'!D$1:CB$65536,4,0),"")</f>
        <v>936</v>
      </c>
      <c r="F454" s="29" t="str">
        <f>IFERROR(VLOOKUP(B454,'[1]1-BASE'!D$1:CB$65536,5,0),"")</f>
        <v>BLACK-WHITE-BLACK</v>
      </c>
      <c r="G454" s="27" t="str">
        <f>IFERROR(VLOOKUP(B454,'[1]1-BASE'!D$1:CB$65536,15,0),"")</f>
        <v>HIVER 2019</v>
      </c>
      <c r="H454" s="27" t="str">
        <f>IFERROR(VLOOKUP(B454,'[1]1-BASE'!D$1:CB$65536,17,0),"")</f>
        <v>MAN</v>
      </c>
      <c r="I454" s="30">
        <f>IFERROR(VLOOKUP(B454,'[1]1-BASE'!D$1:CB$65536,7,0),"")</f>
        <v>45</v>
      </c>
      <c r="J454" s="31">
        <f t="shared" si="14"/>
        <v>22.5</v>
      </c>
      <c r="K454" s="30">
        <f>IFERROR(VLOOKUP(B454,'[1]1-BASE'!D$1:CB$65536,8,0),"")</f>
        <v>0</v>
      </c>
      <c r="L454" s="31">
        <f t="shared" si="15"/>
        <v>0</v>
      </c>
      <c r="M454" s="29" t="str">
        <f>IFERROR(VLOOKUP(B454,'[1]1-BASE'!D$1:CB$65536,18,0),"")</f>
        <v>(vide)</v>
      </c>
      <c r="N454" s="32" t="str">
        <f>IFERROR(VLOOKUP(B454,'[1]1-BASE'!D$1:CB$65536,19,0),"")</f>
        <v>PCS</v>
      </c>
      <c r="O454" s="32">
        <f>IFERROR(VLOOKUP(B454,'[1]1-BASE'!D$1:CB$65536,20,0),"")</f>
        <v>32</v>
      </c>
      <c r="P454" s="33">
        <f>IFERROR(VLOOKUP(B454,'[1]1-BASE'!D$1:CB$65536,21,0),"")</f>
        <v>32</v>
      </c>
      <c r="Q454" s="34">
        <f>IFERROR(VLOOKUP(B454,'[1]1-BASE'!D$1:DA$65536,22,0),"")</f>
        <v>0</v>
      </c>
      <c r="R454" s="34">
        <f>IFERROR(VLOOKUP(B454,'[1]1-BASE'!D$1:DA$65536,23,0),"")</f>
        <v>0</v>
      </c>
      <c r="S454" s="34">
        <f>IFERROR(VLOOKUP(B454,'[1]1-BASE'!D$1:DA$65536,24,0),"")</f>
        <v>0</v>
      </c>
      <c r="T454" s="34">
        <f>IFERROR(VLOOKUP(B454,'[1]1-BASE'!D$1:DA$65536,25,0),"")</f>
        <v>0</v>
      </c>
      <c r="U454" s="34">
        <f>IFERROR(VLOOKUP(B454,'[1]1-BASE'!D$1:DA$65536,26,0),"")</f>
        <v>0</v>
      </c>
      <c r="V454" s="34">
        <f>IFERROR(VLOOKUP(B454,'[1]1-BASE'!D$1:DA$65536,27,0),"")</f>
        <v>0</v>
      </c>
      <c r="W454" s="34">
        <f>IFERROR(VLOOKUP(B454,'[1]1-BASE'!D$1:DA$65536,28,0),"")</f>
        <v>0</v>
      </c>
      <c r="X454" s="34">
        <f>IFERROR(VLOOKUP(B454,'[1]1-BASE'!D$1:DA$65536,29,0),"")</f>
        <v>0</v>
      </c>
      <c r="Y454" s="34">
        <f>IFERROR(VLOOKUP(B454,'[1]1-BASE'!D$1:DA$65536,30,0),"")</f>
        <v>0</v>
      </c>
      <c r="Z454" s="34">
        <f>IFERROR(VLOOKUP(B454,'[1]1-BASE'!D$1:DA$65536,31,0),"")</f>
        <v>0</v>
      </c>
      <c r="AA454" s="34">
        <f>IFERROR(VLOOKUP(B454,'[1]1-BASE'!D$1:DA$65536,32,0),"")</f>
        <v>0</v>
      </c>
      <c r="AB454" s="34">
        <f>IFERROR(VLOOKUP(B454,'[1]1-BASE'!D$1:DA$65536,33,0),"")</f>
        <v>0</v>
      </c>
      <c r="AC454" s="34">
        <f>IFERROR(VLOOKUP(B454,'[1]1-BASE'!D$1:DA$65536,34,0),"")</f>
        <v>0</v>
      </c>
      <c r="AD454" s="34">
        <f>IFERROR(VLOOKUP(B454,'[1]1-BASE'!D$1:DA$65536,35,0),"")</f>
        <v>0</v>
      </c>
      <c r="AE454" s="34">
        <f>IFERROR(VLOOKUP(B454,'[1]1-BASE'!D$1:DA$65536,36,0),"")</f>
        <v>0</v>
      </c>
      <c r="AF454" s="34">
        <f>IFERROR(VLOOKUP(B454,'[1]1-BASE'!D$1:DA$65536,37,0),"")</f>
        <v>0</v>
      </c>
      <c r="AG454" s="34">
        <f>IFERROR(VLOOKUP(B454,'[1]1-BASE'!D$1:DA$65536,38,0),"")</f>
        <v>0</v>
      </c>
      <c r="AH454" s="34">
        <f>IFERROR(VLOOKUP(B454,'[1]1-BASE'!D$1:DA$65536,39,0),"")</f>
        <v>0</v>
      </c>
      <c r="AI454" s="34">
        <f>IFERROR(VLOOKUP(B454,'[1]1-BASE'!D$1:DA$65536,40,0),"")</f>
        <v>0</v>
      </c>
      <c r="AJ454" s="34">
        <f>IFERROR(VLOOKUP(B454,'[1]1-BASE'!D$1:DA$65536,41,0),"")</f>
        <v>0</v>
      </c>
      <c r="AK454" s="34">
        <f>IFERROR(VLOOKUP(B454,'[1]1-BASE'!D$1:DA$65536,42,0),"")</f>
        <v>0</v>
      </c>
      <c r="AL454" s="34">
        <f>IFERROR(VLOOKUP(B454,'[1]1-BASE'!D$1:DA$65536,43,0),"")</f>
        <v>0</v>
      </c>
      <c r="AM454" s="34">
        <f>IFERROR(VLOOKUP(B454,'[1]1-BASE'!D$1:DA$65536,44,0),"")</f>
        <v>0</v>
      </c>
      <c r="AN454" s="34">
        <f>IFERROR(VLOOKUP(B454,'[1]1-BASE'!D$1:DA$65536,45,0),"")</f>
        <v>0</v>
      </c>
      <c r="AO454" s="34">
        <f>IFERROR(VLOOKUP(B454,'[1]1-BASE'!D$1:DA$65536,46,0),"")</f>
        <v>0</v>
      </c>
      <c r="AP454" s="34">
        <f>IFERROR(VLOOKUP(B454,'[1]1-BASE'!D$1:DA$65536,47,0),"")</f>
        <v>0</v>
      </c>
      <c r="AQ454" s="34">
        <f>IFERROR(VLOOKUP(B454,'[1]1-BASE'!D$1:DA$65536,48,0),"")</f>
        <v>0</v>
      </c>
      <c r="AR454" s="34">
        <f>IFERROR(VLOOKUP(B454,'[1]1-BASE'!D$1:DA$65536,49,0),"")</f>
        <v>0</v>
      </c>
      <c r="AS454" s="34">
        <f>IFERROR(VLOOKUP(B454,'[1]1-BASE'!D$1:DA$65536,50,0),"")</f>
        <v>0</v>
      </c>
      <c r="AT454" s="34">
        <f>IFERROR(VLOOKUP(B454,'[1]1-BASE'!D$1:DA$65536,51,0),"")</f>
        <v>0</v>
      </c>
      <c r="AU454" s="34">
        <f>IFERROR(VLOOKUP(B454,'[1]1-BASE'!D$1:DA$65536,52,0),"")</f>
        <v>0</v>
      </c>
      <c r="AV454" s="34">
        <f>IFERROR(VLOOKUP(B454,'[1]1-BASE'!D$1:DA$65536,53,0),"")</f>
        <v>0</v>
      </c>
      <c r="AW454" s="34">
        <f>IFERROR(VLOOKUP(B454,'[1]1-BASE'!D$1:DA$65536,54,0),"")</f>
        <v>0</v>
      </c>
      <c r="AX454" s="34">
        <f>IFERROR(VLOOKUP(B454,'[1]1-BASE'!D$1:DA$65536,55,0),"")</f>
        <v>0</v>
      </c>
      <c r="AY454" s="34">
        <f>IFERROR(VLOOKUP(B454,'[1]1-BASE'!D$1:DA$65536,87,0),"")</f>
        <v>0</v>
      </c>
      <c r="AZ454" s="34">
        <f>IFERROR(VLOOKUP(B454,'[1]1-BASE'!D$1:DA$65536,86,0),"")</f>
        <v>0</v>
      </c>
      <c r="BA454" s="34">
        <f>IFERROR(VLOOKUP(B454,'[1]1-BASE'!D$1:DA$65536,76,0),"")</f>
        <v>0</v>
      </c>
      <c r="BB454" s="34">
        <f>IFERROR(VLOOKUP(B454,'[1]1-BASE'!D$1:DA$65536,77,0),"")</f>
        <v>0</v>
      </c>
      <c r="BC454" s="34">
        <f>IFERROR(VLOOKUP(B454,'[1]1-BASE'!D$1:DA$65536,78,0),"")</f>
        <v>0</v>
      </c>
      <c r="BD454" s="34">
        <f>IFERROR(VLOOKUP(B454,'[1]1-BASE'!D$1:DA$65536,79,0),"")</f>
        <v>0</v>
      </c>
      <c r="BE454" s="34">
        <f>IFERROR(VLOOKUP(B454,'[1]1-BASE'!D$1:DA$65536,80,0),"")</f>
        <v>0</v>
      </c>
      <c r="BF454" s="34">
        <f>IFERROR(VLOOKUP(B454,'[1]1-BASE'!D$1:DA$65536,83,0),"")</f>
        <v>0</v>
      </c>
      <c r="BG454" s="34">
        <f>IFERROR(VLOOKUP(B454,'[1]1-BASE'!D$1:DA$65536,84,0),"")</f>
        <v>0</v>
      </c>
      <c r="BH454" s="34">
        <f>IFERROR(VLOOKUP(B454,'[1]1-BASE'!D$1:DA$65536,81,0),"")</f>
        <v>0</v>
      </c>
      <c r="BI454" s="34">
        <f>IFERROR(VLOOKUP(B454,'[1]1-BASE'!D$1:DA$65536,85,0),"")</f>
        <v>0</v>
      </c>
      <c r="BJ454" s="34">
        <f>IFERROR(VLOOKUP(B454,'[1]1-BASE'!D$1:DA$65536,56,0),"")</f>
        <v>0</v>
      </c>
      <c r="BK454" s="34">
        <f>IFERROR(VLOOKUP(B454,'[1]1-BASE'!D$1:DA$65536,58,0),"")</f>
        <v>0</v>
      </c>
      <c r="BL454" s="34">
        <f>IFERROR(VLOOKUP(B454,'[1]1-BASE'!D$1:DA$65536,59,0),"")</f>
        <v>0</v>
      </c>
      <c r="BM454" s="34">
        <f>IFERROR(VLOOKUP(B454,'[1]1-BASE'!D$1:DA$65536,61,0),"")</f>
        <v>0</v>
      </c>
      <c r="BN454" s="34">
        <f>IFERROR(VLOOKUP(B454,'[1]1-BASE'!D$1:DA$65536,63,0),"")</f>
        <v>0</v>
      </c>
      <c r="BO454" s="34">
        <f>IFERROR(VLOOKUP(B454,'[1]1-BASE'!D$1:DA$65536,65,0),"")</f>
        <v>0</v>
      </c>
      <c r="BP454" s="34">
        <f>IFERROR(VLOOKUP(B454,'[1]1-BASE'!D$1:DA$65536,57,0),"")</f>
        <v>0</v>
      </c>
      <c r="BQ454" s="34">
        <f>IFERROR(VLOOKUP(B454,'[1]1-BASE'!D$1:DA$65536,60,0),"")</f>
        <v>0</v>
      </c>
      <c r="BR454" s="34">
        <f>IFERROR(VLOOKUP(B454,'[1]1-BASE'!D$1:DA$65536,62,0),"")</f>
        <v>0</v>
      </c>
      <c r="BS454" s="34">
        <f>IFERROR(VLOOKUP(B454,'[1]1-BASE'!D$1:DA$65536,64,0),"")</f>
        <v>0</v>
      </c>
      <c r="BT454" s="34">
        <f>IFERROR(VLOOKUP(B454,'[1]1-BASE'!D$1:DA$65536,66,0),"")</f>
        <v>0</v>
      </c>
      <c r="BU454" s="34">
        <f>IFERROR(VLOOKUP(B454,'[1]1-BASE'!D$1:DA$65536,67,0),"")</f>
        <v>0</v>
      </c>
      <c r="BV454" s="34">
        <f>IFERROR(VLOOKUP(B454,'[1]1-BASE'!D$1:DA$65536,68,0),"")</f>
        <v>0</v>
      </c>
      <c r="BW454" s="34">
        <f>IFERROR(VLOOKUP(B454,'[1]1-BASE'!D$1:DA$65536,69,0),"")</f>
        <v>12</v>
      </c>
      <c r="BX454" s="34">
        <f>IFERROR(VLOOKUP(B454,'[1]1-BASE'!D$1:DA$65536,70,0),"")</f>
        <v>6</v>
      </c>
      <c r="BY454" s="34">
        <f>IFERROR(VLOOKUP(B454,'[1]1-BASE'!D$1:DA$65536,71,0),"")</f>
        <v>7</v>
      </c>
      <c r="BZ454" s="34">
        <f>IFERROR(VLOOKUP(B454,'[1]1-BASE'!D$1:DA$65536,72,0),"")</f>
        <v>6</v>
      </c>
      <c r="CA454" s="34">
        <f>IFERROR(VLOOKUP(B454,'[1]1-BASE'!D$1:DA$65536,73,0),"")</f>
        <v>1</v>
      </c>
      <c r="CB454" s="34">
        <f>IFERROR(VLOOKUP(B454,'[1]1-BASE'!D$1:DA$65536,74,0),"")</f>
        <v>0</v>
      </c>
      <c r="CC454" s="34">
        <f>IFERROR(VLOOKUP(B454,'[1]1-BASE'!D$1:DA$65536,75,0),"")</f>
        <v>0</v>
      </c>
      <c r="CD454" s="34">
        <f>IFERROR(VLOOKUP(B454,'[1]1-BASE'!D$1:DA$65536,82,0),"")</f>
        <v>0</v>
      </c>
    </row>
    <row r="455" spans="1:82" s="35" customFormat="1" ht="75" customHeight="1">
      <c r="A455" s="27"/>
      <c r="B455" s="28" t="s">
        <v>558</v>
      </c>
      <c r="C455" s="29" t="str">
        <f>IFERROR(VLOOKUP(B455,'[1]1-BASE'!D$1:CB$65536,2,0),"")</f>
        <v>311391W</v>
      </c>
      <c r="D455" s="29" t="str">
        <f>IFERROR(VLOOKUP(B455,'[1]1-BASE'!D$1:CB$65536,3,0),"")</f>
        <v>GALE HOODIE</v>
      </c>
      <c r="E455" s="29" t="str">
        <f>IFERROR(VLOOKUP(B455,'[1]1-BASE'!D$1:CB$65536,4,0),"")</f>
        <v>A00</v>
      </c>
      <c r="F455" s="29" t="str">
        <f>IFERROR(VLOOKUP(B455,'[1]1-BASE'!D$1:CB$65536,5,0),"")</f>
        <v>BLUE NAVY / WINE</v>
      </c>
      <c r="G455" s="27" t="str">
        <f>IFERROR(VLOOKUP(B455,'[1]1-BASE'!D$1:CB$65536,15,0),"")</f>
        <v>HIVER 2019</v>
      </c>
      <c r="H455" s="27" t="str">
        <f>IFERROR(VLOOKUP(B455,'[1]1-BASE'!D$1:CB$65536,17,0),"")</f>
        <v>MAN</v>
      </c>
      <c r="I455" s="30">
        <f>IFERROR(VLOOKUP(B455,'[1]1-BASE'!D$1:CB$65536,7,0),"")</f>
        <v>45</v>
      </c>
      <c r="J455" s="31">
        <f t="shared" si="14"/>
        <v>22.5</v>
      </c>
      <c r="K455" s="30">
        <f>IFERROR(VLOOKUP(B455,'[1]1-BASE'!D$1:CB$65536,8,0),"")</f>
        <v>0</v>
      </c>
      <c r="L455" s="31">
        <f t="shared" si="15"/>
        <v>0</v>
      </c>
      <c r="M455" s="29" t="str">
        <f>IFERROR(VLOOKUP(B455,'[1]1-BASE'!D$1:CB$65536,18,0),"")</f>
        <v>(vide)</v>
      </c>
      <c r="N455" s="32" t="str">
        <f>IFERROR(VLOOKUP(B455,'[1]1-BASE'!D$1:CB$65536,19,0),"")</f>
        <v>PCS</v>
      </c>
      <c r="O455" s="32">
        <f>IFERROR(VLOOKUP(B455,'[1]1-BASE'!D$1:CB$65536,20,0),"")</f>
        <v>17</v>
      </c>
      <c r="P455" s="33">
        <f>IFERROR(VLOOKUP(B455,'[1]1-BASE'!D$1:CB$65536,21,0),"")</f>
        <v>17</v>
      </c>
      <c r="Q455" s="34">
        <f>IFERROR(VLOOKUP(B455,'[1]1-BASE'!D$1:DA$65536,22,0),"")</f>
        <v>0</v>
      </c>
      <c r="R455" s="34">
        <f>IFERROR(VLOOKUP(B455,'[1]1-BASE'!D$1:DA$65536,23,0),"")</f>
        <v>0</v>
      </c>
      <c r="S455" s="34">
        <f>IFERROR(VLOOKUP(B455,'[1]1-BASE'!D$1:DA$65536,24,0),"")</f>
        <v>0</v>
      </c>
      <c r="T455" s="34">
        <f>IFERROR(VLOOKUP(B455,'[1]1-BASE'!D$1:DA$65536,25,0),"")</f>
        <v>0</v>
      </c>
      <c r="U455" s="34">
        <f>IFERROR(VLOOKUP(B455,'[1]1-BASE'!D$1:DA$65536,26,0),"")</f>
        <v>0</v>
      </c>
      <c r="V455" s="34">
        <f>IFERROR(VLOOKUP(B455,'[1]1-BASE'!D$1:DA$65536,27,0),"")</f>
        <v>0</v>
      </c>
      <c r="W455" s="34">
        <f>IFERROR(VLOOKUP(B455,'[1]1-BASE'!D$1:DA$65536,28,0),"")</f>
        <v>0</v>
      </c>
      <c r="X455" s="34">
        <f>IFERROR(VLOOKUP(B455,'[1]1-BASE'!D$1:DA$65536,29,0),"")</f>
        <v>0</v>
      </c>
      <c r="Y455" s="34">
        <f>IFERROR(VLOOKUP(B455,'[1]1-BASE'!D$1:DA$65536,30,0),"")</f>
        <v>0</v>
      </c>
      <c r="Z455" s="34">
        <f>IFERROR(VLOOKUP(B455,'[1]1-BASE'!D$1:DA$65536,31,0),"")</f>
        <v>0</v>
      </c>
      <c r="AA455" s="34">
        <f>IFERROR(VLOOKUP(B455,'[1]1-BASE'!D$1:DA$65536,32,0),"")</f>
        <v>0</v>
      </c>
      <c r="AB455" s="34">
        <f>IFERROR(VLOOKUP(B455,'[1]1-BASE'!D$1:DA$65536,33,0),"")</f>
        <v>0</v>
      </c>
      <c r="AC455" s="34">
        <f>IFERROR(VLOOKUP(B455,'[1]1-BASE'!D$1:DA$65536,34,0),"")</f>
        <v>0</v>
      </c>
      <c r="AD455" s="34">
        <f>IFERROR(VLOOKUP(B455,'[1]1-BASE'!D$1:DA$65536,35,0),"")</f>
        <v>0</v>
      </c>
      <c r="AE455" s="34">
        <f>IFERROR(VLOOKUP(B455,'[1]1-BASE'!D$1:DA$65536,36,0),"")</f>
        <v>0</v>
      </c>
      <c r="AF455" s="34">
        <f>IFERROR(VLOOKUP(B455,'[1]1-BASE'!D$1:DA$65536,37,0),"")</f>
        <v>0</v>
      </c>
      <c r="AG455" s="34">
        <f>IFERROR(VLOOKUP(B455,'[1]1-BASE'!D$1:DA$65536,38,0),"")</f>
        <v>0</v>
      </c>
      <c r="AH455" s="34">
        <f>IFERROR(VLOOKUP(B455,'[1]1-BASE'!D$1:DA$65536,39,0),"")</f>
        <v>0</v>
      </c>
      <c r="AI455" s="34">
        <f>IFERROR(VLOOKUP(B455,'[1]1-BASE'!D$1:DA$65536,40,0),"")</f>
        <v>0</v>
      </c>
      <c r="AJ455" s="34">
        <f>IFERROR(VLOOKUP(B455,'[1]1-BASE'!D$1:DA$65536,41,0),"")</f>
        <v>0</v>
      </c>
      <c r="AK455" s="34">
        <f>IFERROR(VLOOKUP(B455,'[1]1-BASE'!D$1:DA$65536,42,0),"")</f>
        <v>0</v>
      </c>
      <c r="AL455" s="34">
        <f>IFERROR(VLOOKUP(B455,'[1]1-BASE'!D$1:DA$65536,43,0),"")</f>
        <v>0</v>
      </c>
      <c r="AM455" s="34">
        <f>IFERROR(VLOOKUP(B455,'[1]1-BASE'!D$1:DA$65536,44,0),"")</f>
        <v>0</v>
      </c>
      <c r="AN455" s="34">
        <f>IFERROR(VLOOKUP(B455,'[1]1-BASE'!D$1:DA$65536,45,0),"")</f>
        <v>0</v>
      </c>
      <c r="AO455" s="34">
        <f>IFERROR(VLOOKUP(B455,'[1]1-BASE'!D$1:DA$65536,46,0),"")</f>
        <v>0</v>
      </c>
      <c r="AP455" s="34">
        <f>IFERROR(VLOOKUP(B455,'[1]1-BASE'!D$1:DA$65536,47,0),"")</f>
        <v>0</v>
      </c>
      <c r="AQ455" s="34">
        <f>IFERROR(VLOOKUP(B455,'[1]1-BASE'!D$1:DA$65536,48,0),"")</f>
        <v>0</v>
      </c>
      <c r="AR455" s="34">
        <f>IFERROR(VLOOKUP(B455,'[1]1-BASE'!D$1:DA$65536,49,0),"")</f>
        <v>0</v>
      </c>
      <c r="AS455" s="34">
        <f>IFERROR(VLOOKUP(B455,'[1]1-BASE'!D$1:DA$65536,50,0),"")</f>
        <v>0</v>
      </c>
      <c r="AT455" s="34">
        <f>IFERROR(VLOOKUP(B455,'[1]1-BASE'!D$1:DA$65536,51,0),"")</f>
        <v>0</v>
      </c>
      <c r="AU455" s="34">
        <f>IFERROR(VLOOKUP(B455,'[1]1-BASE'!D$1:DA$65536,52,0),"")</f>
        <v>0</v>
      </c>
      <c r="AV455" s="34">
        <f>IFERROR(VLOOKUP(B455,'[1]1-BASE'!D$1:DA$65536,53,0),"")</f>
        <v>0</v>
      </c>
      <c r="AW455" s="34">
        <f>IFERROR(VLOOKUP(B455,'[1]1-BASE'!D$1:DA$65536,54,0),"")</f>
        <v>0</v>
      </c>
      <c r="AX455" s="34">
        <f>IFERROR(VLOOKUP(B455,'[1]1-BASE'!D$1:DA$65536,55,0),"")</f>
        <v>0</v>
      </c>
      <c r="AY455" s="34">
        <f>IFERROR(VLOOKUP(B455,'[1]1-BASE'!D$1:DA$65536,87,0),"")</f>
        <v>0</v>
      </c>
      <c r="AZ455" s="34">
        <f>IFERROR(VLOOKUP(B455,'[1]1-BASE'!D$1:DA$65536,86,0),"")</f>
        <v>0</v>
      </c>
      <c r="BA455" s="34">
        <f>IFERROR(VLOOKUP(B455,'[1]1-BASE'!D$1:DA$65536,76,0),"")</f>
        <v>0</v>
      </c>
      <c r="BB455" s="34">
        <f>IFERROR(VLOOKUP(B455,'[1]1-BASE'!D$1:DA$65536,77,0),"")</f>
        <v>0</v>
      </c>
      <c r="BC455" s="34">
        <f>IFERROR(VLOOKUP(B455,'[1]1-BASE'!D$1:DA$65536,78,0),"")</f>
        <v>0</v>
      </c>
      <c r="BD455" s="34">
        <f>IFERROR(VLOOKUP(B455,'[1]1-BASE'!D$1:DA$65536,79,0),"")</f>
        <v>0</v>
      </c>
      <c r="BE455" s="34">
        <f>IFERROR(VLOOKUP(B455,'[1]1-BASE'!D$1:DA$65536,80,0),"")</f>
        <v>0</v>
      </c>
      <c r="BF455" s="34">
        <f>IFERROR(VLOOKUP(B455,'[1]1-BASE'!D$1:DA$65536,83,0),"")</f>
        <v>0</v>
      </c>
      <c r="BG455" s="34">
        <f>IFERROR(VLOOKUP(B455,'[1]1-BASE'!D$1:DA$65536,84,0),"")</f>
        <v>0</v>
      </c>
      <c r="BH455" s="34">
        <f>IFERROR(VLOOKUP(B455,'[1]1-BASE'!D$1:DA$65536,81,0),"")</f>
        <v>0</v>
      </c>
      <c r="BI455" s="34">
        <f>IFERROR(VLOOKUP(B455,'[1]1-BASE'!D$1:DA$65536,85,0),"")</f>
        <v>0</v>
      </c>
      <c r="BJ455" s="34">
        <f>IFERROR(VLOOKUP(B455,'[1]1-BASE'!D$1:DA$65536,56,0),"")</f>
        <v>0</v>
      </c>
      <c r="BK455" s="34">
        <f>IFERROR(VLOOKUP(B455,'[1]1-BASE'!D$1:DA$65536,58,0),"")</f>
        <v>0</v>
      </c>
      <c r="BL455" s="34">
        <f>IFERROR(VLOOKUP(B455,'[1]1-BASE'!D$1:DA$65536,59,0),"")</f>
        <v>0</v>
      </c>
      <c r="BM455" s="34">
        <f>IFERROR(VLOOKUP(B455,'[1]1-BASE'!D$1:DA$65536,61,0),"")</f>
        <v>0</v>
      </c>
      <c r="BN455" s="34">
        <f>IFERROR(VLOOKUP(B455,'[1]1-BASE'!D$1:DA$65536,63,0),"")</f>
        <v>0</v>
      </c>
      <c r="BO455" s="34">
        <f>IFERROR(VLOOKUP(B455,'[1]1-BASE'!D$1:DA$65536,65,0),"")</f>
        <v>0</v>
      </c>
      <c r="BP455" s="34">
        <f>IFERROR(VLOOKUP(B455,'[1]1-BASE'!D$1:DA$65536,57,0),"")</f>
        <v>0</v>
      </c>
      <c r="BQ455" s="34">
        <f>IFERROR(VLOOKUP(B455,'[1]1-BASE'!D$1:DA$65536,60,0),"")</f>
        <v>0</v>
      </c>
      <c r="BR455" s="34">
        <f>IFERROR(VLOOKUP(B455,'[1]1-BASE'!D$1:DA$65536,62,0),"")</f>
        <v>0</v>
      </c>
      <c r="BS455" s="34">
        <f>IFERROR(VLOOKUP(B455,'[1]1-BASE'!D$1:DA$65536,64,0),"")</f>
        <v>0</v>
      </c>
      <c r="BT455" s="34">
        <f>IFERROR(VLOOKUP(B455,'[1]1-BASE'!D$1:DA$65536,66,0),"")</f>
        <v>0</v>
      </c>
      <c r="BU455" s="34">
        <f>IFERROR(VLOOKUP(B455,'[1]1-BASE'!D$1:DA$65536,67,0),"")</f>
        <v>0</v>
      </c>
      <c r="BV455" s="34">
        <f>IFERROR(VLOOKUP(B455,'[1]1-BASE'!D$1:DA$65536,68,0),"")</f>
        <v>2</v>
      </c>
      <c r="BW455" s="34">
        <f>IFERROR(VLOOKUP(B455,'[1]1-BASE'!D$1:DA$65536,69,0),"")</f>
        <v>3</v>
      </c>
      <c r="BX455" s="34">
        <f>IFERROR(VLOOKUP(B455,'[1]1-BASE'!D$1:DA$65536,70,0),"")</f>
        <v>0</v>
      </c>
      <c r="BY455" s="34">
        <f>IFERROR(VLOOKUP(B455,'[1]1-BASE'!D$1:DA$65536,71,0),"")</f>
        <v>4</v>
      </c>
      <c r="BZ455" s="34">
        <f>IFERROR(VLOOKUP(B455,'[1]1-BASE'!D$1:DA$65536,72,0),"")</f>
        <v>7</v>
      </c>
      <c r="CA455" s="34">
        <f>IFERROR(VLOOKUP(B455,'[1]1-BASE'!D$1:DA$65536,73,0),"")</f>
        <v>1</v>
      </c>
      <c r="CB455" s="34">
        <f>IFERROR(VLOOKUP(B455,'[1]1-BASE'!D$1:DA$65536,74,0),"")</f>
        <v>0</v>
      </c>
      <c r="CC455" s="34">
        <f>IFERROR(VLOOKUP(B455,'[1]1-BASE'!D$1:DA$65536,75,0),"")</f>
        <v>0</v>
      </c>
      <c r="CD455" s="34">
        <f>IFERROR(VLOOKUP(B455,'[1]1-BASE'!D$1:DA$65536,82,0),"")</f>
        <v>0</v>
      </c>
    </row>
    <row r="456" spans="1:82" s="35" customFormat="1" ht="75" customHeight="1">
      <c r="A456" s="27"/>
      <c r="B456" s="28" t="s">
        <v>559</v>
      </c>
      <c r="C456" s="29" t="str">
        <f>IFERROR(VLOOKUP(B456,'[1]1-BASE'!D$1:CB$65536,2,0),"")</f>
        <v>311391W</v>
      </c>
      <c r="D456" s="29" t="str">
        <f>IFERROR(VLOOKUP(B456,'[1]1-BASE'!D$1:CB$65536,3,0),"")</f>
        <v>GALE HOODIE</v>
      </c>
      <c r="E456" s="29" t="str">
        <f>IFERROR(VLOOKUP(B456,'[1]1-BASE'!D$1:CB$65536,4,0),"")</f>
        <v>A01</v>
      </c>
      <c r="F456" s="29" t="str">
        <f>IFERROR(VLOOKUP(B456,'[1]1-BASE'!D$1:CB$65536,5,0),"")</f>
        <v>WINE / BLUE NAVY</v>
      </c>
      <c r="G456" s="27" t="str">
        <f>IFERROR(VLOOKUP(B456,'[1]1-BASE'!D$1:CB$65536,15,0),"")</f>
        <v>HIVER 2019</v>
      </c>
      <c r="H456" s="27" t="str">
        <f>IFERROR(VLOOKUP(B456,'[1]1-BASE'!D$1:CB$65536,17,0),"")</f>
        <v>MAN</v>
      </c>
      <c r="I456" s="30">
        <f>IFERROR(VLOOKUP(B456,'[1]1-BASE'!D$1:CB$65536,7,0),"")</f>
        <v>45</v>
      </c>
      <c r="J456" s="31">
        <f t="shared" si="14"/>
        <v>22.5</v>
      </c>
      <c r="K456" s="30">
        <f>IFERROR(VLOOKUP(B456,'[1]1-BASE'!D$1:CB$65536,8,0),"")</f>
        <v>0</v>
      </c>
      <c r="L456" s="31">
        <f t="shared" si="15"/>
        <v>0</v>
      </c>
      <c r="M456" s="29" t="str">
        <f>IFERROR(VLOOKUP(B456,'[1]1-BASE'!D$1:CB$65536,18,0),"")</f>
        <v>(vide)</v>
      </c>
      <c r="N456" s="32" t="str">
        <f>IFERROR(VLOOKUP(B456,'[1]1-BASE'!D$1:CB$65536,19,0),"")</f>
        <v>PCS</v>
      </c>
      <c r="O456" s="32">
        <f>IFERROR(VLOOKUP(B456,'[1]1-BASE'!D$1:CB$65536,20,0),"")</f>
        <v>19</v>
      </c>
      <c r="P456" s="33">
        <f>IFERROR(VLOOKUP(B456,'[1]1-BASE'!D$1:CB$65536,21,0),"")</f>
        <v>19</v>
      </c>
      <c r="Q456" s="34">
        <f>IFERROR(VLOOKUP(B456,'[1]1-BASE'!D$1:DA$65536,22,0),"")</f>
        <v>0</v>
      </c>
      <c r="R456" s="34">
        <f>IFERROR(VLOOKUP(B456,'[1]1-BASE'!D$1:DA$65536,23,0),"")</f>
        <v>0</v>
      </c>
      <c r="S456" s="34">
        <f>IFERROR(VLOOKUP(B456,'[1]1-BASE'!D$1:DA$65536,24,0),"")</f>
        <v>0</v>
      </c>
      <c r="T456" s="34">
        <f>IFERROR(VLOOKUP(B456,'[1]1-BASE'!D$1:DA$65536,25,0),"")</f>
        <v>0</v>
      </c>
      <c r="U456" s="34">
        <f>IFERROR(VLOOKUP(B456,'[1]1-BASE'!D$1:DA$65536,26,0),"")</f>
        <v>0</v>
      </c>
      <c r="V456" s="34">
        <f>IFERROR(VLOOKUP(B456,'[1]1-BASE'!D$1:DA$65536,27,0),"")</f>
        <v>0</v>
      </c>
      <c r="W456" s="34">
        <f>IFERROR(VLOOKUP(B456,'[1]1-BASE'!D$1:DA$65536,28,0),"")</f>
        <v>0</v>
      </c>
      <c r="X456" s="34">
        <f>IFERROR(VLOOKUP(B456,'[1]1-BASE'!D$1:DA$65536,29,0),"")</f>
        <v>0</v>
      </c>
      <c r="Y456" s="34">
        <f>IFERROR(VLOOKUP(B456,'[1]1-BASE'!D$1:DA$65536,30,0),"")</f>
        <v>0</v>
      </c>
      <c r="Z456" s="34">
        <f>IFERROR(VLOOKUP(B456,'[1]1-BASE'!D$1:DA$65536,31,0),"")</f>
        <v>0</v>
      </c>
      <c r="AA456" s="34">
        <f>IFERROR(VLOOKUP(B456,'[1]1-BASE'!D$1:DA$65536,32,0),"")</f>
        <v>0</v>
      </c>
      <c r="AB456" s="34">
        <f>IFERROR(VLOOKUP(B456,'[1]1-BASE'!D$1:DA$65536,33,0),"")</f>
        <v>0</v>
      </c>
      <c r="AC456" s="34">
        <f>IFERROR(VLOOKUP(B456,'[1]1-BASE'!D$1:DA$65536,34,0),"")</f>
        <v>0</v>
      </c>
      <c r="AD456" s="34">
        <f>IFERROR(VLOOKUP(B456,'[1]1-BASE'!D$1:DA$65536,35,0),"")</f>
        <v>0</v>
      </c>
      <c r="AE456" s="34">
        <f>IFERROR(VLOOKUP(B456,'[1]1-BASE'!D$1:DA$65536,36,0),"")</f>
        <v>0</v>
      </c>
      <c r="AF456" s="34">
        <f>IFERROR(VLOOKUP(B456,'[1]1-BASE'!D$1:DA$65536,37,0),"")</f>
        <v>0</v>
      </c>
      <c r="AG456" s="34">
        <f>IFERROR(VLOOKUP(B456,'[1]1-BASE'!D$1:DA$65536,38,0),"")</f>
        <v>0</v>
      </c>
      <c r="AH456" s="34">
        <f>IFERROR(VLOOKUP(B456,'[1]1-BASE'!D$1:DA$65536,39,0),"")</f>
        <v>0</v>
      </c>
      <c r="AI456" s="34">
        <f>IFERROR(VLOOKUP(B456,'[1]1-BASE'!D$1:DA$65536,40,0),"")</f>
        <v>0</v>
      </c>
      <c r="AJ456" s="34">
        <f>IFERROR(VLOOKUP(B456,'[1]1-BASE'!D$1:DA$65536,41,0),"")</f>
        <v>0</v>
      </c>
      <c r="AK456" s="34">
        <f>IFERROR(VLOOKUP(B456,'[1]1-BASE'!D$1:DA$65536,42,0),"")</f>
        <v>0</v>
      </c>
      <c r="AL456" s="34">
        <f>IFERROR(VLOOKUP(B456,'[1]1-BASE'!D$1:DA$65536,43,0),"")</f>
        <v>0</v>
      </c>
      <c r="AM456" s="34">
        <f>IFERROR(VLOOKUP(B456,'[1]1-BASE'!D$1:DA$65536,44,0),"")</f>
        <v>0</v>
      </c>
      <c r="AN456" s="34">
        <f>IFERROR(VLOOKUP(B456,'[1]1-BASE'!D$1:DA$65536,45,0),"")</f>
        <v>0</v>
      </c>
      <c r="AO456" s="34">
        <f>IFERROR(VLOOKUP(B456,'[1]1-BASE'!D$1:DA$65536,46,0),"")</f>
        <v>0</v>
      </c>
      <c r="AP456" s="34">
        <f>IFERROR(VLOOKUP(B456,'[1]1-BASE'!D$1:DA$65536,47,0),"")</f>
        <v>0</v>
      </c>
      <c r="AQ456" s="34">
        <f>IFERROR(VLOOKUP(B456,'[1]1-BASE'!D$1:DA$65536,48,0),"")</f>
        <v>0</v>
      </c>
      <c r="AR456" s="34">
        <f>IFERROR(VLOOKUP(B456,'[1]1-BASE'!D$1:DA$65536,49,0),"")</f>
        <v>0</v>
      </c>
      <c r="AS456" s="34">
        <f>IFERROR(VLOOKUP(B456,'[1]1-BASE'!D$1:DA$65536,50,0),"")</f>
        <v>0</v>
      </c>
      <c r="AT456" s="34">
        <f>IFERROR(VLOOKUP(B456,'[1]1-BASE'!D$1:DA$65536,51,0),"")</f>
        <v>0</v>
      </c>
      <c r="AU456" s="34">
        <f>IFERROR(VLOOKUP(B456,'[1]1-BASE'!D$1:DA$65536,52,0),"")</f>
        <v>0</v>
      </c>
      <c r="AV456" s="34">
        <f>IFERROR(VLOOKUP(B456,'[1]1-BASE'!D$1:DA$65536,53,0),"")</f>
        <v>0</v>
      </c>
      <c r="AW456" s="34">
        <f>IFERROR(VLOOKUP(B456,'[1]1-BASE'!D$1:DA$65536,54,0),"")</f>
        <v>0</v>
      </c>
      <c r="AX456" s="34">
        <f>IFERROR(VLOOKUP(B456,'[1]1-BASE'!D$1:DA$65536,55,0),"")</f>
        <v>0</v>
      </c>
      <c r="AY456" s="34">
        <f>IFERROR(VLOOKUP(B456,'[1]1-BASE'!D$1:DA$65536,87,0),"")</f>
        <v>0</v>
      </c>
      <c r="AZ456" s="34">
        <f>IFERROR(VLOOKUP(B456,'[1]1-BASE'!D$1:DA$65536,86,0),"")</f>
        <v>0</v>
      </c>
      <c r="BA456" s="34">
        <f>IFERROR(VLOOKUP(B456,'[1]1-BASE'!D$1:DA$65536,76,0),"")</f>
        <v>0</v>
      </c>
      <c r="BB456" s="34">
        <f>IFERROR(VLOOKUP(B456,'[1]1-BASE'!D$1:DA$65536,77,0),"")</f>
        <v>0</v>
      </c>
      <c r="BC456" s="34">
        <f>IFERROR(VLOOKUP(B456,'[1]1-BASE'!D$1:DA$65536,78,0),"")</f>
        <v>0</v>
      </c>
      <c r="BD456" s="34">
        <f>IFERROR(VLOOKUP(B456,'[1]1-BASE'!D$1:DA$65536,79,0),"")</f>
        <v>0</v>
      </c>
      <c r="BE456" s="34">
        <f>IFERROR(VLOOKUP(B456,'[1]1-BASE'!D$1:DA$65536,80,0),"")</f>
        <v>0</v>
      </c>
      <c r="BF456" s="34">
        <f>IFERROR(VLOOKUP(B456,'[1]1-BASE'!D$1:DA$65536,83,0),"")</f>
        <v>0</v>
      </c>
      <c r="BG456" s="34">
        <f>IFERROR(VLOOKUP(B456,'[1]1-BASE'!D$1:DA$65536,84,0),"")</f>
        <v>0</v>
      </c>
      <c r="BH456" s="34">
        <f>IFERROR(VLOOKUP(B456,'[1]1-BASE'!D$1:DA$65536,81,0),"")</f>
        <v>0</v>
      </c>
      <c r="BI456" s="34">
        <f>IFERROR(VLOOKUP(B456,'[1]1-BASE'!D$1:DA$65536,85,0),"")</f>
        <v>0</v>
      </c>
      <c r="BJ456" s="34">
        <f>IFERROR(VLOOKUP(B456,'[1]1-BASE'!D$1:DA$65536,56,0),"")</f>
        <v>0</v>
      </c>
      <c r="BK456" s="34">
        <f>IFERROR(VLOOKUP(B456,'[1]1-BASE'!D$1:DA$65536,58,0),"")</f>
        <v>0</v>
      </c>
      <c r="BL456" s="34">
        <f>IFERROR(VLOOKUP(B456,'[1]1-BASE'!D$1:DA$65536,59,0),"")</f>
        <v>0</v>
      </c>
      <c r="BM456" s="34">
        <f>IFERROR(VLOOKUP(B456,'[1]1-BASE'!D$1:DA$65536,61,0),"")</f>
        <v>0</v>
      </c>
      <c r="BN456" s="34">
        <f>IFERROR(VLOOKUP(B456,'[1]1-BASE'!D$1:DA$65536,63,0),"")</f>
        <v>0</v>
      </c>
      <c r="BO456" s="34">
        <f>IFERROR(VLOOKUP(B456,'[1]1-BASE'!D$1:DA$65536,65,0),"")</f>
        <v>0</v>
      </c>
      <c r="BP456" s="34">
        <f>IFERROR(VLOOKUP(B456,'[1]1-BASE'!D$1:DA$65536,57,0),"")</f>
        <v>0</v>
      </c>
      <c r="BQ456" s="34">
        <f>IFERROR(VLOOKUP(B456,'[1]1-BASE'!D$1:DA$65536,60,0),"")</f>
        <v>0</v>
      </c>
      <c r="BR456" s="34">
        <f>IFERROR(VLOOKUP(B456,'[1]1-BASE'!D$1:DA$65536,62,0),"")</f>
        <v>0</v>
      </c>
      <c r="BS456" s="34">
        <f>IFERROR(VLOOKUP(B456,'[1]1-BASE'!D$1:DA$65536,64,0),"")</f>
        <v>0</v>
      </c>
      <c r="BT456" s="34">
        <f>IFERROR(VLOOKUP(B456,'[1]1-BASE'!D$1:DA$65536,66,0),"")</f>
        <v>0</v>
      </c>
      <c r="BU456" s="34">
        <f>IFERROR(VLOOKUP(B456,'[1]1-BASE'!D$1:DA$65536,67,0),"")</f>
        <v>0</v>
      </c>
      <c r="BV456" s="34">
        <f>IFERROR(VLOOKUP(B456,'[1]1-BASE'!D$1:DA$65536,68,0),"")</f>
        <v>0</v>
      </c>
      <c r="BW456" s="34">
        <f>IFERROR(VLOOKUP(B456,'[1]1-BASE'!D$1:DA$65536,69,0),"")</f>
        <v>2</v>
      </c>
      <c r="BX456" s="34">
        <f>IFERROR(VLOOKUP(B456,'[1]1-BASE'!D$1:DA$65536,70,0),"")</f>
        <v>0</v>
      </c>
      <c r="BY456" s="34">
        <f>IFERROR(VLOOKUP(B456,'[1]1-BASE'!D$1:DA$65536,71,0),"")</f>
        <v>8</v>
      </c>
      <c r="BZ456" s="34">
        <f>IFERROR(VLOOKUP(B456,'[1]1-BASE'!D$1:DA$65536,72,0),"")</f>
        <v>9</v>
      </c>
      <c r="CA456" s="34">
        <f>IFERROR(VLOOKUP(B456,'[1]1-BASE'!D$1:DA$65536,73,0),"")</f>
        <v>0</v>
      </c>
      <c r="CB456" s="34">
        <f>IFERROR(VLOOKUP(B456,'[1]1-BASE'!D$1:DA$65536,74,0),"")</f>
        <v>0</v>
      </c>
      <c r="CC456" s="34">
        <f>IFERROR(VLOOKUP(B456,'[1]1-BASE'!D$1:DA$65536,75,0),"")</f>
        <v>0</v>
      </c>
      <c r="CD456" s="34">
        <f>IFERROR(VLOOKUP(B456,'[1]1-BASE'!D$1:DA$65536,82,0),"")</f>
        <v>0</v>
      </c>
    </row>
    <row r="457" spans="1:82" s="35" customFormat="1" ht="75" customHeight="1">
      <c r="A457" s="27"/>
      <c r="B457" s="28" t="s">
        <v>560</v>
      </c>
      <c r="C457" s="29" t="str">
        <f>IFERROR(VLOOKUP(B457,'[1]1-BASE'!D$1:CB$65536,2,0),"")</f>
        <v>311395W</v>
      </c>
      <c r="D457" s="29" t="str">
        <f>IFERROR(VLOOKUP(B457,'[1]1-BASE'!D$1:CB$65536,3,0),"")</f>
        <v>FRAZANT LOGO PANTS</v>
      </c>
      <c r="E457" s="29" t="str">
        <f>IFERROR(VLOOKUP(B457,'[1]1-BASE'!D$1:CB$65536,4,0),"")</f>
        <v>A01</v>
      </c>
      <c r="F457" s="29" t="str">
        <f>IFERROR(VLOOKUP(B457,'[1]1-BASE'!D$1:CB$65536,5,0),"")</f>
        <v>BLUE/WHITE/RED</v>
      </c>
      <c r="G457" s="27" t="str">
        <f>IFERROR(VLOOKUP(B457,'[1]1-BASE'!D$1:CB$65536,15,0),"")</f>
        <v>HIVER 2019</v>
      </c>
      <c r="H457" s="27" t="str">
        <f>IFERROR(VLOOKUP(B457,'[1]1-BASE'!D$1:CB$65536,17,0),"")</f>
        <v>MAN</v>
      </c>
      <c r="I457" s="30">
        <f>IFERROR(VLOOKUP(B457,'[1]1-BASE'!D$1:CB$65536,7,0),"")</f>
        <v>35</v>
      </c>
      <c r="J457" s="31">
        <f t="shared" si="14"/>
        <v>17.5</v>
      </c>
      <c r="K457" s="30">
        <f>IFERROR(VLOOKUP(B457,'[1]1-BASE'!D$1:CB$65536,8,0),"")</f>
        <v>0</v>
      </c>
      <c r="L457" s="31">
        <f t="shared" si="15"/>
        <v>0</v>
      </c>
      <c r="M457" s="29" t="str">
        <f>IFERROR(VLOOKUP(B457,'[1]1-BASE'!D$1:CB$65536,18,0),"")</f>
        <v>(vide)</v>
      </c>
      <c r="N457" s="32" t="str">
        <f>IFERROR(VLOOKUP(B457,'[1]1-BASE'!D$1:CB$65536,19,0),"")</f>
        <v>PCS</v>
      </c>
      <c r="O457" s="32">
        <f>IFERROR(VLOOKUP(B457,'[1]1-BASE'!D$1:CB$65536,20,0),"")</f>
        <v>23</v>
      </c>
      <c r="P457" s="33">
        <f>IFERROR(VLOOKUP(B457,'[1]1-BASE'!D$1:CB$65536,21,0),"")</f>
        <v>23</v>
      </c>
      <c r="Q457" s="34">
        <f>IFERROR(VLOOKUP(B457,'[1]1-BASE'!D$1:DA$65536,22,0),"")</f>
        <v>0</v>
      </c>
      <c r="R457" s="34">
        <f>IFERROR(VLOOKUP(B457,'[1]1-BASE'!D$1:DA$65536,23,0),"")</f>
        <v>0</v>
      </c>
      <c r="S457" s="34">
        <f>IFERROR(VLOOKUP(B457,'[1]1-BASE'!D$1:DA$65536,24,0),"")</f>
        <v>0</v>
      </c>
      <c r="T457" s="34">
        <f>IFERROR(VLOOKUP(B457,'[1]1-BASE'!D$1:DA$65536,25,0),"")</f>
        <v>0</v>
      </c>
      <c r="U457" s="34">
        <f>IFERROR(VLOOKUP(B457,'[1]1-BASE'!D$1:DA$65536,26,0),"")</f>
        <v>0</v>
      </c>
      <c r="V457" s="34">
        <f>IFERROR(VLOOKUP(B457,'[1]1-BASE'!D$1:DA$65536,27,0),"")</f>
        <v>0</v>
      </c>
      <c r="W457" s="34">
        <f>IFERROR(VLOOKUP(B457,'[1]1-BASE'!D$1:DA$65536,28,0),"")</f>
        <v>0</v>
      </c>
      <c r="X457" s="34">
        <f>IFERROR(VLOOKUP(B457,'[1]1-BASE'!D$1:DA$65536,29,0),"")</f>
        <v>0</v>
      </c>
      <c r="Y457" s="34">
        <f>IFERROR(VLOOKUP(B457,'[1]1-BASE'!D$1:DA$65536,30,0),"")</f>
        <v>0</v>
      </c>
      <c r="Z457" s="34">
        <f>IFERROR(VLOOKUP(B457,'[1]1-BASE'!D$1:DA$65536,31,0),"")</f>
        <v>0</v>
      </c>
      <c r="AA457" s="34">
        <f>IFERROR(VLOOKUP(B457,'[1]1-BASE'!D$1:DA$65536,32,0),"")</f>
        <v>0</v>
      </c>
      <c r="AB457" s="34">
        <f>IFERROR(VLOOKUP(B457,'[1]1-BASE'!D$1:DA$65536,33,0),"")</f>
        <v>0</v>
      </c>
      <c r="AC457" s="34">
        <f>IFERROR(VLOOKUP(B457,'[1]1-BASE'!D$1:DA$65536,34,0),"")</f>
        <v>0</v>
      </c>
      <c r="AD457" s="34">
        <f>IFERROR(VLOOKUP(B457,'[1]1-BASE'!D$1:DA$65536,35,0),"")</f>
        <v>0</v>
      </c>
      <c r="AE457" s="34">
        <f>IFERROR(VLOOKUP(B457,'[1]1-BASE'!D$1:DA$65536,36,0),"")</f>
        <v>0</v>
      </c>
      <c r="AF457" s="34">
        <f>IFERROR(VLOOKUP(B457,'[1]1-BASE'!D$1:DA$65536,37,0),"")</f>
        <v>0</v>
      </c>
      <c r="AG457" s="34">
        <f>IFERROR(VLOOKUP(B457,'[1]1-BASE'!D$1:DA$65536,38,0),"")</f>
        <v>0</v>
      </c>
      <c r="AH457" s="34">
        <f>IFERROR(VLOOKUP(B457,'[1]1-BASE'!D$1:DA$65536,39,0),"")</f>
        <v>0</v>
      </c>
      <c r="AI457" s="34">
        <f>IFERROR(VLOOKUP(B457,'[1]1-BASE'!D$1:DA$65536,40,0),"")</f>
        <v>0</v>
      </c>
      <c r="AJ457" s="34">
        <f>IFERROR(VLOOKUP(B457,'[1]1-BASE'!D$1:DA$65536,41,0),"")</f>
        <v>0</v>
      </c>
      <c r="AK457" s="34">
        <f>IFERROR(VLOOKUP(B457,'[1]1-BASE'!D$1:DA$65536,42,0),"")</f>
        <v>0</v>
      </c>
      <c r="AL457" s="34">
        <f>IFERROR(VLOOKUP(B457,'[1]1-BASE'!D$1:DA$65536,43,0),"")</f>
        <v>0</v>
      </c>
      <c r="AM457" s="34">
        <f>IFERROR(VLOOKUP(B457,'[1]1-BASE'!D$1:DA$65536,44,0),"")</f>
        <v>0</v>
      </c>
      <c r="AN457" s="34">
        <f>IFERROR(VLOOKUP(B457,'[1]1-BASE'!D$1:DA$65536,45,0),"")</f>
        <v>0</v>
      </c>
      <c r="AO457" s="34">
        <f>IFERROR(VLOOKUP(B457,'[1]1-BASE'!D$1:DA$65536,46,0),"")</f>
        <v>0</v>
      </c>
      <c r="AP457" s="34">
        <f>IFERROR(VLOOKUP(B457,'[1]1-BASE'!D$1:DA$65536,47,0),"")</f>
        <v>0</v>
      </c>
      <c r="AQ457" s="34">
        <f>IFERROR(VLOOKUP(B457,'[1]1-BASE'!D$1:DA$65536,48,0),"")</f>
        <v>0</v>
      </c>
      <c r="AR457" s="34">
        <f>IFERROR(VLOOKUP(B457,'[1]1-BASE'!D$1:DA$65536,49,0),"")</f>
        <v>0</v>
      </c>
      <c r="AS457" s="34">
        <f>IFERROR(VLOOKUP(B457,'[1]1-BASE'!D$1:DA$65536,50,0),"")</f>
        <v>0</v>
      </c>
      <c r="AT457" s="34">
        <f>IFERROR(VLOOKUP(B457,'[1]1-BASE'!D$1:DA$65536,51,0),"")</f>
        <v>0</v>
      </c>
      <c r="AU457" s="34">
        <f>IFERROR(VLOOKUP(B457,'[1]1-BASE'!D$1:DA$65536,52,0),"")</f>
        <v>0</v>
      </c>
      <c r="AV457" s="34">
        <f>IFERROR(VLOOKUP(B457,'[1]1-BASE'!D$1:DA$65536,53,0),"")</f>
        <v>0</v>
      </c>
      <c r="AW457" s="34">
        <f>IFERROR(VLOOKUP(B457,'[1]1-BASE'!D$1:DA$65536,54,0),"")</f>
        <v>0</v>
      </c>
      <c r="AX457" s="34">
        <f>IFERROR(VLOOKUP(B457,'[1]1-BASE'!D$1:DA$65536,55,0),"")</f>
        <v>0</v>
      </c>
      <c r="AY457" s="34">
        <f>IFERROR(VLOOKUP(B457,'[1]1-BASE'!D$1:DA$65536,87,0),"")</f>
        <v>0</v>
      </c>
      <c r="AZ457" s="34">
        <f>IFERROR(VLOOKUP(B457,'[1]1-BASE'!D$1:DA$65536,86,0),"")</f>
        <v>0</v>
      </c>
      <c r="BA457" s="34">
        <f>IFERROR(VLOOKUP(B457,'[1]1-BASE'!D$1:DA$65536,76,0),"")</f>
        <v>0</v>
      </c>
      <c r="BB457" s="34">
        <f>IFERROR(VLOOKUP(B457,'[1]1-BASE'!D$1:DA$65536,77,0),"")</f>
        <v>0</v>
      </c>
      <c r="BC457" s="34">
        <f>IFERROR(VLOOKUP(B457,'[1]1-BASE'!D$1:DA$65536,78,0),"")</f>
        <v>0</v>
      </c>
      <c r="BD457" s="34">
        <f>IFERROR(VLOOKUP(B457,'[1]1-BASE'!D$1:DA$65536,79,0),"")</f>
        <v>0</v>
      </c>
      <c r="BE457" s="34">
        <f>IFERROR(VLOOKUP(B457,'[1]1-BASE'!D$1:DA$65536,80,0),"")</f>
        <v>0</v>
      </c>
      <c r="BF457" s="34">
        <f>IFERROR(VLOOKUP(B457,'[1]1-BASE'!D$1:DA$65536,83,0),"")</f>
        <v>0</v>
      </c>
      <c r="BG457" s="34">
        <f>IFERROR(VLOOKUP(B457,'[1]1-BASE'!D$1:DA$65536,84,0),"")</f>
        <v>0</v>
      </c>
      <c r="BH457" s="34">
        <f>IFERROR(VLOOKUP(B457,'[1]1-BASE'!D$1:DA$65536,81,0),"")</f>
        <v>0</v>
      </c>
      <c r="BI457" s="34">
        <f>IFERROR(VLOOKUP(B457,'[1]1-BASE'!D$1:DA$65536,85,0),"")</f>
        <v>0</v>
      </c>
      <c r="BJ457" s="34">
        <f>IFERROR(VLOOKUP(B457,'[1]1-BASE'!D$1:DA$65536,56,0),"")</f>
        <v>0</v>
      </c>
      <c r="BK457" s="34">
        <f>IFERROR(VLOOKUP(B457,'[1]1-BASE'!D$1:DA$65536,58,0),"")</f>
        <v>0</v>
      </c>
      <c r="BL457" s="34">
        <f>IFERROR(VLOOKUP(B457,'[1]1-BASE'!D$1:DA$65536,59,0),"")</f>
        <v>0</v>
      </c>
      <c r="BM457" s="34">
        <f>IFERROR(VLOOKUP(B457,'[1]1-BASE'!D$1:DA$65536,61,0),"")</f>
        <v>0</v>
      </c>
      <c r="BN457" s="34">
        <f>IFERROR(VLOOKUP(B457,'[1]1-BASE'!D$1:DA$65536,63,0),"")</f>
        <v>0</v>
      </c>
      <c r="BO457" s="34">
        <f>IFERROR(VLOOKUP(B457,'[1]1-BASE'!D$1:DA$65536,65,0),"")</f>
        <v>0</v>
      </c>
      <c r="BP457" s="34">
        <f>IFERROR(VLOOKUP(B457,'[1]1-BASE'!D$1:DA$65536,57,0),"")</f>
        <v>0</v>
      </c>
      <c r="BQ457" s="34">
        <f>IFERROR(VLOOKUP(B457,'[1]1-BASE'!D$1:DA$65536,60,0),"")</f>
        <v>0</v>
      </c>
      <c r="BR457" s="34">
        <f>IFERROR(VLOOKUP(B457,'[1]1-BASE'!D$1:DA$65536,62,0),"")</f>
        <v>0</v>
      </c>
      <c r="BS457" s="34">
        <f>IFERROR(VLOOKUP(B457,'[1]1-BASE'!D$1:DA$65536,64,0),"")</f>
        <v>0</v>
      </c>
      <c r="BT457" s="34">
        <f>IFERROR(VLOOKUP(B457,'[1]1-BASE'!D$1:DA$65536,66,0),"")</f>
        <v>0</v>
      </c>
      <c r="BU457" s="34">
        <f>IFERROR(VLOOKUP(B457,'[1]1-BASE'!D$1:DA$65536,67,0),"")</f>
        <v>0</v>
      </c>
      <c r="BV457" s="34">
        <f>IFERROR(VLOOKUP(B457,'[1]1-BASE'!D$1:DA$65536,68,0),"")</f>
        <v>0</v>
      </c>
      <c r="BW457" s="34">
        <f>IFERROR(VLOOKUP(B457,'[1]1-BASE'!D$1:DA$65536,69,0),"")</f>
        <v>12</v>
      </c>
      <c r="BX457" s="34">
        <f>IFERROR(VLOOKUP(B457,'[1]1-BASE'!D$1:DA$65536,70,0),"")</f>
        <v>0</v>
      </c>
      <c r="BY457" s="34">
        <f>IFERROR(VLOOKUP(B457,'[1]1-BASE'!D$1:DA$65536,71,0),"")</f>
        <v>11</v>
      </c>
      <c r="BZ457" s="34">
        <f>IFERROR(VLOOKUP(B457,'[1]1-BASE'!D$1:DA$65536,72,0),"")</f>
        <v>0</v>
      </c>
      <c r="CA457" s="34">
        <f>IFERROR(VLOOKUP(B457,'[1]1-BASE'!D$1:DA$65536,73,0),"")</f>
        <v>0</v>
      </c>
      <c r="CB457" s="34">
        <f>IFERROR(VLOOKUP(B457,'[1]1-BASE'!D$1:DA$65536,74,0),"")</f>
        <v>0</v>
      </c>
      <c r="CC457" s="34">
        <f>IFERROR(VLOOKUP(B457,'[1]1-BASE'!D$1:DA$65536,75,0),"")</f>
        <v>0</v>
      </c>
      <c r="CD457" s="34">
        <f>IFERROR(VLOOKUP(B457,'[1]1-BASE'!D$1:DA$65536,82,0),"")</f>
        <v>0</v>
      </c>
    </row>
    <row r="458" spans="1:82" s="35" customFormat="1" ht="75" customHeight="1">
      <c r="A458" s="27"/>
      <c r="B458" s="28" t="s">
        <v>561</v>
      </c>
      <c r="C458" s="29" t="str">
        <f>IFERROR(VLOOKUP(B458,'[1]1-BASE'!D$1:CB$65536,2,0),"")</f>
        <v>3113ZCW</v>
      </c>
      <c r="D458" s="29" t="str">
        <f>IFERROR(VLOOKUP(B458,'[1]1-BASE'!D$1:CB$65536,3,0),"")</f>
        <v>ITUX</v>
      </c>
      <c r="E458" s="29" t="str">
        <f>IFERROR(VLOOKUP(B458,'[1]1-BASE'!D$1:CB$65536,4,0),"")</f>
        <v>A02</v>
      </c>
      <c r="F458" s="29" t="str">
        <f>IFERROR(VLOOKUP(B458,'[1]1-BASE'!D$1:CB$65536,5,0),"")</f>
        <v>GREEN / BLUE NAVY</v>
      </c>
      <c r="G458" s="27" t="str">
        <f>IFERROR(VLOOKUP(B458,'[1]1-BASE'!D$1:CB$65536,15,0),"")</f>
        <v>HIVER 2019</v>
      </c>
      <c r="H458" s="27" t="str">
        <f>IFERROR(VLOOKUP(B458,'[1]1-BASE'!D$1:CB$65536,17,0),"")</f>
        <v>MAN</v>
      </c>
      <c r="I458" s="30">
        <f>IFERROR(VLOOKUP(B458,'[1]1-BASE'!D$1:CB$65536,7,0),"")</f>
        <v>50</v>
      </c>
      <c r="J458" s="31">
        <f t="shared" si="14"/>
        <v>25</v>
      </c>
      <c r="K458" s="30">
        <f>IFERROR(VLOOKUP(B458,'[1]1-BASE'!D$1:CB$65536,8,0),"")</f>
        <v>0</v>
      </c>
      <c r="L458" s="31">
        <f t="shared" si="15"/>
        <v>0</v>
      </c>
      <c r="M458" s="29" t="str">
        <f>IFERROR(VLOOKUP(B458,'[1]1-BASE'!D$1:CB$65536,18,0),"")</f>
        <v>(vide)</v>
      </c>
      <c r="N458" s="32" t="str">
        <f>IFERROR(VLOOKUP(B458,'[1]1-BASE'!D$1:CB$65536,19,0),"")</f>
        <v>PCS</v>
      </c>
      <c r="O458" s="32">
        <f>IFERROR(VLOOKUP(B458,'[1]1-BASE'!D$1:CB$65536,20,0),"")</f>
        <v>781</v>
      </c>
      <c r="P458" s="33">
        <f>IFERROR(VLOOKUP(B458,'[1]1-BASE'!D$1:CB$65536,21,0),"")</f>
        <v>781</v>
      </c>
      <c r="Q458" s="34">
        <f>IFERROR(VLOOKUP(B458,'[1]1-BASE'!D$1:DA$65536,22,0),"")</f>
        <v>0</v>
      </c>
      <c r="R458" s="34">
        <f>IFERROR(VLOOKUP(B458,'[1]1-BASE'!D$1:DA$65536,23,0),"")</f>
        <v>0</v>
      </c>
      <c r="S458" s="34">
        <f>IFERROR(VLOOKUP(B458,'[1]1-BASE'!D$1:DA$65536,24,0),"")</f>
        <v>0</v>
      </c>
      <c r="T458" s="34">
        <f>IFERROR(VLOOKUP(B458,'[1]1-BASE'!D$1:DA$65536,25,0),"")</f>
        <v>0</v>
      </c>
      <c r="U458" s="34">
        <f>IFERROR(VLOOKUP(B458,'[1]1-BASE'!D$1:DA$65536,26,0),"")</f>
        <v>0</v>
      </c>
      <c r="V458" s="34">
        <f>IFERROR(VLOOKUP(B458,'[1]1-BASE'!D$1:DA$65536,27,0),"")</f>
        <v>0</v>
      </c>
      <c r="W458" s="34">
        <f>IFERROR(VLOOKUP(B458,'[1]1-BASE'!D$1:DA$65536,28,0),"")</f>
        <v>0</v>
      </c>
      <c r="X458" s="34">
        <f>IFERROR(VLOOKUP(B458,'[1]1-BASE'!D$1:DA$65536,29,0),"")</f>
        <v>0</v>
      </c>
      <c r="Y458" s="34">
        <f>IFERROR(VLOOKUP(B458,'[1]1-BASE'!D$1:DA$65536,30,0),"")</f>
        <v>0</v>
      </c>
      <c r="Z458" s="34">
        <f>IFERROR(VLOOKUP(B458,'[1]1-BASE'!D$1:DA$65536,31,0),"")</f>
        <v>0</v>
      </c>
      <c r="AA458" s="34">
        <f>IFERROR(VLOOKUP(B458,'[1]1-BASE'!D$1:DA$65536,32,0),"")</f>
        <v>0</v>
      </c>
      <c r="AB458" s="34">
        <f>IFERROR(VLOOKUP(B458,'[1]1-BASE'!D$1:DA$65536,33,0),"")</f>
        <v>0</v>
      </c>
      <c r="AC458" s="34">
        <f>IFERROR(VLOOKUP(B458,'[1]1-BASE'!D$1:DA$65536,34,0),"")</f>
        <v>0</v>
      </c>
      <c r="AD458" s="34">
        <f>IFERROR(VLOOKUP(B458,'[1]1-BASE'!D$1:DA$65536,35,0),"")</f>
        <v>0</v>
      </c>
      <c r="AE458" s="34">
        <f>IFERROR(VLOOKUP(B458,'[1]1-BASE'!D$1:DA$65536,36,0),"")</f>
        <v>0</v>
      </c>
      <c r="AF458" s="34">
        <f>IFERROR(VLOOKUP(B458,'[1]1-BASE'!D$1:DA$65536,37,0),"")</f>
        <v>0</v>
      </c>
      <c r="AG458" s="34">
        <f>IFERROR(VLOOKUP(B458,'[1]1-BASE'!D$1:DA$65536,38,0),"")</f>
        <v>0</v>
      </c>
      <c r="AH458" s="34">
        <f>IFERROR(VLOOKUP(B458,'[1]1-BASE'!D$1:DA$65536,39,0),"")</f>
        <v>0</v>
      </c>
      <c r="AI458" s="34">
        <f>IFERROR(VLOOKUP(B458,'[1]1-BASE'!D$1:DA$65536,40,0),"")</f>
        <v>0</v>
      </c>
      <c r="AJ458" s="34">
        <f>IFERROR(VLOOKUP(B458,'[1]1-BASE'!D$1:DA$65536,41,0),"")</f>
        <v>0</v>
      </c>
      <c r="AK458" s="34">
        <f>IFERROR(VLOOKUP(B458,'[1]1-BASE'!D$1:DA$65536,42,0),"")</f>
        <v>0</v>
      </c>
      <c r="AL458" s="34">
        <f>IFERROR(VLOOKUP(B458,'[1]1-BASE'!D$1:DA$65536,43,0),"")</f>
        <v>0</v>
      </c>
      <c r="AM458" s="34">
        <f>IFERROR(VLOOKUP(B458,'[1]1-BASE'!D$1:DA$65536,44,0),"")</f>
        <v>0</v>
      </c>
      <c r="AN458" s="34">
        <f>IFERROR(VLOOKUP(B458,'[1]1-BASE'!D$1:DA$65536,45,0),"")</f>
        <v>0</v>
      </c>
      <c r="AO458" s="34">
        <f>IFERROR(VLOOKUP(B458,'[1]1-BASE'!D$1:DA$65536,46,0),"")</f>
        <v>0</v>
      </c>
      <c r="AP458" s="34">
        <f>IFERROR(VLOOKUP(B458,'[1]1-BASE'!D$1:DA$65536,47,0),"")</f>
        <v>0</v>
      </c>
      <c r="AQ458" s="34">
        <f>IFERROR(VLOOKUP(B458,'[1]1-BASE'!D$1:DA$65536,48,0),"")</f>
        <v>0</v>
      </c>
      <c r="AR458" s="34">
        <f>IFERROR(VLOOKUP(B458,'[1]1-BASE'!D$1:DA$65536,49,0),"")</f>
        <v>0</v>
      </c>
      <c r="AS458" s="34">
        <f>IFERROR(VLOOKUP(B458,'[1]1-BASE'!D$1:DA$65536,50,0),"")</f>
        <v>0</v>
      </c>
      <c r="AT458" s="34">
        <f>IFERROR(VLOOKUP(B458,'[1]1-BASE'!D$1:DA$65536,51,0),"")</f>
        <v>0</v>
      </c>
      <c r="AU458" s="34">
        <f>IFERROR(VLOOKUP(B458,'[1]1-BASE'!D$1:DA$65536,52,0),"")</f>
        <v>0</v>
      </c>
      <c r="AV458" s="34">
        <f>IFERROR(VLOOKUP(B458,'[1]1-BASE'!D$1:DA$65536,53,0),"")</f>
        <v>0</v>
      </c>
      <c r="AW458" s="34">
        <f>IFERROR(VLOOKUP(B458,'[1]1-BASE'!D$1:DA$65536,54,0),"")</f>
        <v>0</v>
      </c>
      <c r="AX458" s="34">
        <f>IFERROR(VLOOKUP(B458,'[1]1-BASE'!D$1:DA$65536,55,0),"")</f>
        <v>0</v>
      </c>
      <c r="AY458" s="34">
        <f>IFERROR(VLOOKUP(B458,'[1]1-BASE'!D$1:DA$65536,87,0),"")</f>
        <v>0</v>
      </c>
      <c r="AZ458" s="34">
        <f>IFERROR(VLOOKUP(B458,'[1]1-BASE'!D$1:DA$65536,86,0),"")</f>
        <v>0</v>
      </c>
      <c r="BA458" s="34">
        <f>IFERROR(VLOOKUP(B458,'[1]1-BASE'!D$1:DA$65536,76,0),"")</f>
        <v>0</v>
      </c>
      <c r="BB458" s="34">
        <f>IFERROR(VLOOKUP(B458,'[1]1-BASE'!D$1:DA$65536,77,0),"")</f>
        <v>0</v>
      </c>
      <c r="BC458" s="34">
        <f>IFERROR(VLOOKUP(B458,'[1]1-BASE'!D$1:DA$65536,78,0),"")</f>
        <v>0</v>
      </c>
      <c r="BD458" s="34">
        <f>IFERROR(VLOOKUP(B458,'[1]1-BASE'!D$1:DA$65536,79,0),"")</f>
        <v>0</v>
      </c>
      <c r="BE458" s="34">
        <f>IFERROR(VLOOKUP(B458,'[1]1-BASE'!D$1:DA$65536,80,0),"")</f>
        <v>0</v>
      </c>
      <c r="BF458" s="34">
        <f>IFERROR(VLOOKUP(B458,'[1]1-BASE'!D$1:DA$65536,83,0),"")</f>
        <v>0</v>
      </c>
      <c r="BG458" s="34">
        <f>IFERROR(VLOOKUP(B458,'[1]1-BASE'!D$1:DA$65536,84,0),"")</f>
        <v>0</v>
      </c>
      <c r="BH458" s="34">
        <f>IFERROR(VLOOKUP(B458,'[1]1-BASE'!D$1:DA$65536,81,0),"")</f>
        <v>0</v>
      </c>
      <c r="BI458" s="34">
        <f>IFERROR(VLOOKUP(B458,'[1]1-BASE'!D$1:DA$65536,85,0),"")</f>
        <v>0</v>
      </c>
      <c r="BJ458" s="34">
        <f>IFERROR(VLOOKUP(B458,'[1]1-BASE'!D$1:DA$65536,56,0),"")</f>
        <v>0</v>
      </c>
      <c r="BK458" s="34">
        <f>IFERROR(VLOOKUP(B458,'[1]1-BASE'!D$1:DA$65536,58,0),"")</f>
        <v>0</v>
      </c>
      <c r="BL458" s="34">
        <f>IFERROR(VLOOKUP(B458,'[1]1-BASE'!D$1:DA$65536,59,0),"")</f>
        <v>0</v>
      </c>
      <c r="BM458" s="34">
        <f>IFERROR(VLOOKUP(B458,'[1]1-BASE'!D$1:DA$65536,61,0),"")</f>
        <v>0</v>
      </c>
      <c r="BN458" s="34">
        <f>IFERROR(VLOOKUP(B458,'[1]1-BASE'!D$1:DA$65536,63,0),"")</f>
        <v>0</v>
      </c>
      <c r="BO458" s="34">
        <f>IFERROR(VLOOKUP(B458,'[1]1-BASE'!D$1:DA$65536,65,0),"")</f>
        <v>0</v>
      </c>
      <c r="BP458" s="34">
        <f>IFERROR(VLOOKUP(B458,'[1]1-BASE'!D$1:DA$65536,57,0),"")</f>
        <v>0</v>
      </c>
      <c r="BQ458" s="34">
        <f>IFERROR(VLOOKUP(B458,'[1]1-BASE'!D$1:DA$65536,60,0),"")</f>
        <v>0</v>
      </c>
      <c r="BR458" s="34">
        <f>IFERROR(VLOOKUP(B458,'[1]1-BASE'!D$1:DA$65536,62,0),"")</f>
        <v>0</v>
      </c>
      <c r="BS458" s="34">
        <f>IFERROR(VLOOKUP(B458,'[1]1-BASE'!D$1:DA$65536,64,0),"")</f>
        <v>0</v>
      </c>
      <c r="BT458" s="34">
        <f>IFERROR(VLOOKUP(B458,'[1]1-BASE'!D$1:DA$65536,66,0),"")</f>
        <v>0</v>
      </c>
      <c r="BU458" s="34">
        <f>IFERROR(VLOOKUP(B458,'[1]1-BASE'!D$1:DA$65536,67,0),"")</f>
        <v>0</v>
      </c>
      <c r="BV458" s="34">
        <f>IFERROR(VLOOKUP(B458,'[1]1-BASE'!D$1:DA$65536,68,0),"")</f>
        <v>0</v>
      </c>
      <c r="BW458" s="34">
        <f>IFERROR(VLOOKUP(B458,'[1]1-BASE'!D$1:DA$65536,69,0),"")</f>
        <v>217</v>
      </c>
      <c r="BX458" s="34">
        <f>IFERROR(VLOOKUP(B458,'[1]1-BASE'!D$1:DA$65536,70,0),"")</f>
        <v>266</v>
      </c>
      <c r="BY458" s="34">
        <f>IFERROR(VLOOKUP(B458,'[1]1-BASE'!D$1:DA$65536,71,0),"")</f>
        <v>277</v>
      </c>
      <c r="BZ458" s="34">
        <f>IFERROR(VLOOKUP(B458,'[1]1-BASE'!D$1:DA$65536,72,0),"")</f>
        <v>21</v>
      </c>
      <c r="CA458" s="34">
        <f>IFERROR(VLOOKUP(B458,'[1]1-BASE'!D$1:DA$65536,73,0),"")</f>
        <v>0</v>
      </c>
      <c r="CB458" s="34">
        <f>IFERROR(VLOOKUP(B458,'[1]1-BASE'!D$1:DA$65536,74,0),"")</f>
        <v>0</v>
      </c>
      <c r="CC458" s="34">
        <f>IFERROR(VLOOKUP(B458,'[1]1-BASE'!D$1:DA$65536,75,0),"")</f>
        <v>0</v>
      </c>
      <c r="CD458" s="34">
        <f>IFERROR(VLOOKUP(B458,'[1]1-BASE'!D$1:DA$65536,82,0),"")</f>
        <v>0</v>
      </c>
    </row>
    <row r="459" spans="1:82" s="35" customFormat="1" ht="75" customHeight="1">
      <c r="A459" s="27"/>
      <c r="B459" s="28" t="s">
        <v>562</v>
      </c>
      <c r="C459" s="29" t="str">
        <f>IFERROR(VLOOKUP(B459,'[1]1-BASE'!D$1:CB$65536,2,0),"")</f>
        <v>31158BW</v>
      </c>
      <c r="D459" s="29" t="str">
        <f>IFERROR(VLOOKUP(B459,'[1]1-BASE'!D$1:CB$65536,3,0),"")</f>
        <v>ITOIL</v>
      </c>
      <c r="E459" s="29" t="str">
        <f>IFERROR(VLOOKUP(B459,'[1]1-BASE'!D$1:CB$65536,4,0),"")</f>
        <v>A01</v>
      </c>
      <c r="F459" s="29" t="str">
        <f>IFERROR(VLOOKUP(B459,'[1]1-BASE'!D$1:CB$65536,5,0),"")</f>
        <v>BLUE NAVY</v>
      </c>
      <c r="G459" s="27" t="str">
        <f>IFERROR(VLOOKUP(B459,'[1]1-BASE'!D$1:CB$65536,15,0),"")</f>
        <v>HIVER 2019</v>
      </c>
      <c r="H459" s="27" t="str">
        <f>IFERROR(VLOOKUP(B459,'[1]1-BASE'!D$1:CB$65536,17,0),"")</f>
        <v>MAN</v>
      </c>
      <c r="I459" s="30">
        <f>IFERROR(VLOOKUP(B459,'[1]1-BASE'!D$1:CB$65536,7,0),"")</f>
        <v>50</v>
      </c>
      <c r="J459" s="31">
        <f t="shared" si="14"/>
        <v>25</v>
      </c>
      <c r="K459" s="30">
        <f>IFERROR(VLOOKUP(B459,'[1]1-BASE'!D$1:CB$65536,8,0),"")</f>
        <v>0</v>
      </c>
      <c r="L459" s="31">
        <f t="shared" si="15"/>
        <v>0</v>
      </c>
      <c r="M459" s="29" t="str">
        <f>IFERROR(VLOOKUP(B459,'[1]1-BASE'!D$1:CB$65536,18,0),"")</f>
        <v>(vide)</v>
      </c>
      <c r="N459" s="32" t="str">
        <f>IFERROR(VLOOKUP(B459,'[1]1-BASE'!D$1:CB$65536,19,0),"")</f>
        <v>PCS</v>
      </c>
      <c r="O459" s="32">
        <f>IFERROR(VLOOKUP(B459,'[1]1-BASE'!D$1:CB$65536,20,0),"")</f>
        <v>717</v>
      </c>
      <c r="P459" s="33">
        <f>IFERROR(VLOOKUP(B459,'[1]1-BASE'!D$1:CB$65536,21,0),"")</f>
        <v>717</v>
      </c>
      <c r="Q459" s="34">
        <f>IFERROR(VLOOKUP(B459,'[1]1-BASE'!D$1:DA$65536,22,0),"")</f>
        <v>0</v>
      </c>
      <c r="R459" s="34">
        <f>IFERROR(VLOOKUP(B459,'[1]1-BASE'!D$1:DA$65536,23,0),"")</f>
        <v>0</v>
      </c>
      <c r="S459" s="34">
        <f>IFERROR(VLOOKUP(B459,'[1]1-BASE'!D$1:DA$65536,24,0),"")</f>
        <v>0</v>
      </c>
      <c r="T459" s="34">
        <f>IFERROR(VLOOKUP(B459,'[1]1-BASE'!D$1:DA$65536,25,0),"")</f>
        <v>0</v>
      </c>
      <c r="U459" s="34">
        <f>IFERROR(VLOOKUP(B459,'[1]1-BASE'!D$1:DA$65536,26,0),"")</f>
        <v>0</v>
      </c>
      <c r="V459" s="34">
        <f>IFERROR(VLOOKUP(B459,'[1]1-BASE'!D$1:DA$65536,27,0),"")</f>
        <v>0</v>
      </c>
      <c r="W459" s="34">
        <f>IFERROR(VLOOKUP(B459,'[1]1-BASE'!D$1:DA$65536,28,0),"")</f>
        <v>0</v>
      </c>
      <c r="X459" s="34">
        <f>IFERROR(VLOOKUP(B459,'[1]1-BASE'!D$1:DA$65536,29,0),"")</f>
        <v>0</v>
      </c>
      <c r="Y459" s="34">
        <f>IFERROR(VLOOKUP(B459,'[1]1-BASE'!D$1:DA$65536,30,0),"")</f>
        <v>0</v>
      </c>
      <c r="Z459" s="34">
        <f>IFERROR(VLOOKUP(B459,'[1]1-BASE'!D$1:DA$65536,31,0),"")</f>
        <v>0</v>
      </c>
      <c r="AA459" s="34">
        <f>IFERROR(VLOOKUP(B459,'[1]1-BASE'!D$1:DA$65536,32,0),"")</f>
        <v>0</v>
      </c>
      <c r="AB459" s="34">
        <f>IFERROR(VLOOKUP(B459,'[1]1-BASE'!D$1:DA$65536,33,0),"")</f>
        <v>0</v>
      </c>
      <c r="AC459" s="34">
        <f>IFERROR(VLOOKUP(B459,'[1]1-BASE'!D$1:DA$65536,34,0),"")</f>
        <v>0</v>
      </c>
      <c r="AD459" s="34">
        <f>IFERROR(VLOOKUP(B459,'[1]1-BASE'!D$1:DA$65536,35,0),"")</f>
        <v>0</v>
      </c>
      <c r="AE459" s="34">
        <f>IFERROR(VLOOKUP(B459,'[1]1-BASE'!D$1:DA$65536,36,0),"")</f>
        <v>0</v>
      </c>
      <c r="AF459" s="34">
        <f>IFERROR(VLOOKUP(B459,'[1]1-BASE'!D$1:DA$65536,37,0),"")</f>
        <v>0</v>
      </c>
      <c r="AG459" s="34">
        <f>IFERROR(VLOOKUP(B459,'[1]1-BASE'!D$1:DA$65536,38,0),"")</f>
        <v>0</v>
      </c>
      <c r="AH459" s="34">
        <f>IFERROR(VLOOKUP(B459,'[1]1-BASE'!D$1:DA$65536,39,0),"")</f>
        <v>0</v>
      </c>
      <c r="AI459" s="34">
        <f>IFERROR(VLOOKUP(B459,'[1]1-BASE'!D$1:DA$65536,40,0),"")</f>
        <v>0</v>
      </c>
      <c r="AJ459" s="34">
        <f>IFERROR(VLOOKUP(B459,'[1]1-BASE'!D$1:DA$65536,41,0),"")</f>
        <v>0</v>
      </c>
      <c r="AK459" s="34">
        <f>IFERROR(VLOOKUP(B459,'[1]1-BASE'!D$1:DA$65536,42,0),"")</f>
        <v>0</v>
      </c>
      <c r="AL459" s="34">
        <f>IFERROR(VLOOKUP(B459,'[1]1-BASE'!D$1:DA$65536,43,0),"")</f>
        <v>0</v>
      </c>
      <c r="AM459" s="34">
        <f>IFERROR(VLOOKUP(B459,'[1]1-BASE'!D$1:DA$65536,44,0),"")</f>
        <v>0</v>
      </c>
      <c r="AN459" s="34">
        <f>IFERROR(VLOOKUP(B459,'[1]1-BASE'!D$1:DA$65536,45,0),"")</f>
        <v>0</v>
      </c>
      <c r="AO459" s="34">
        <f>IFERROR(VLOOKUP(B459,'[1]1-BASE'!D$1:DA$65536,46,0),"")</f>
        <v>0</v>
      </c>
      <c r="AP459" s="34">
        <f>IFERROR(VLOOKUP(B459,'[1]1-BASE'!D$1:DA$65536,47,0),"")</f>
        <v>0</v>
      </c>
      <c r="AQ459" s="34">
        <f>IFERROR(VLOOKUP(B459,'[1]1-BASE'!D$1:DA$65536,48,0),"")</f>
        <v>0</v>
      </c>
      <c r="AR459" s="34">
        <f>IFERROR(VLOOKUP(B459,'[1]1-BASE'!D$1:DA$65536,49,0),"")</f>
        <v>0</v>
      </c>
      <c r="AS459" s="34">
        <f>IFERROR(VLOOKUP(B459,'[1]1-BASE'!D$1:DA$65536,50,0),"")</f>
        <v>0</v>
      </c>
      <c r="AT459" s="34">
        <f>IFERROR(VLOOKUP(B459,'[1]1-BASE'!D$1:DA$65536,51,0),"")</f>
        <v>0</v>
      </c>
      <c r="AU459" s="34">
        <f>IFERROR(VLOOKUP(B459,'[1]1-BASE'!D$1:DA$65536,52,0),"")</f>
        <v>0</v>
      </c>
      <c r="AV459" s="34">
        <f>IFERROR(VLOOKUP(B459,'[1]1-BASE'!D$1:DA$65536,53,0),"")</f>
        <v>0</v>
      </c>
      <c r="AW459" s="34">
        <f>IFERROR(VLOOKUP(B459,'[1]1-BASE'!D$1:DA$65536,54,0),"")</f>
        <v>0</v>
      </c>
      <c r="AX459" s="34">
        <f>IFERROR(VLOOKUP(B459,'[1]1-BASE'!D$1:DA$65536,55,0),"")</f>
        <v>0</v>
      </c>
      <c r="AY459" s="34">
        <f>IFERROR(VLOOKUP(B459,'[1]1-BASE'!D$1:DA$65536,87,0),"")</f>
        <v>0</v>
      </c>
      <c r="AZ459" s="34">
        <f>IFERROR(VLOOKUP(B459,'[1]1-BASE'!D$1:DA$65536,86,0),"")</f>
        <v>0</v>
      </c>
      <c r="BA459" s="34">
        <f>IFERROR(VLOOKUP(B459,'[1]1-BASE'!D$1:DA$65536,76,0),"")</f>
        <v>0</v>
      </c>
      <c r="BB459" s="34">
        <f>IFERROR(VLOOKUP(B459,'[1]1-BASE'!D$1:DA$65536,77,0),"")</f>
        <v>0</v>
      </c>
      <c r="BC459" s="34">
        <f>IFERROR(VLOOKUP(B459,'[1]1-BASE'!D$1:DA$65536,78,0),"")</f>
        <v>0</v>
      </c>
      <c r="BD459" s="34">
        <f>IFERROR(VLOOKUP(B459,'[1]1-BASE'!D$1:DA$65536,79,0),"")</f>
        <v>0</v>
      </c>
      <c r="BE459" s="34">
        <f>IFERROR(VLOOKUP(B459,'[1]1-BASE'!D$1:DA$65536,80,0),"")</f>
        <v>0</v>
      </c>
      <c r="BF459" s="34">
        <f>IFERROR(VLOOKUP(B459,'[1]1-BASE'!D$1:DA$65536,83,0),"")</f>
        <v>0</v>
      </c>
      <c r="BG459" s="34">
        <f>IFERROR(VLOOKUP(B459,'[1]1-BASE'!D$1:DA$65536,84,0),"")</f>
        <v>0</v>
      </c>
      <c r="BH459" s="34">
        <f>IFERROR(VLOOKUP(B459,'[1]1-BASE'!D$1:DA$65536,81,0),"")</f>
        <v>0</v>
      </c>
      <c r="BI459" s="34">
        <f>IFERROR(VLOOKUP(B459,'[1]1-BASE'!D$1:DA$65536,85,0),"")</f>
        <v>0</v>
      </c>
      <c r="BJ459" s="34">
        <f>IFERROR(VLOOKUP(B459,'[1]1-BASE'!D$1:DA$65536,56,0),"")</f>
        <v>0</v>
      </c>
      <c r="BK459" s="34">
        <f>IFERROR(VLOOKUP(B459,'[1]1-BASE'!D$1:DA$65536,58,0),"")</f>
        <v>0</v>
      </c>
      <c r="BL459" s="34">
        <f>IFERROR(VLOOKUP(B459,'[1]1-BASE'!D$1:DA$65536,59,0),"")</f>
        <v>0</v>
      </c>
      <c r="BM459" s="34">
        <f>IFERROR(VLOOKUP(B459,'[1]1-BASE'!D$1:DA$65536,61,0),"")</f>
        <v>0</v>
      </c>
      <c r="BN459" s="34">
        <f>IFERROR(VLOOKUP(B459,'[1]1-BASE'!D$1:DA$65536,63,0),"")</f>
        <v>0</v>
      </c>
      <c r="BO459" s="34">
        <f>IFERROR(VLOOKUP(B459,'[1]1-BASE'!D$1:DA$65536,65,0),"")</f>
        <v>0</v>
      </c>
      <c r="BP459" s="34">
        <f>IFERROR(VLOOKUP(B459,'[1]1-BASE'!D$1:DA$65536,57,0),"")</f>
        <v>0</v>
      </c>
      <c r="BQ459" s="34">
        <f>IFERROR(VLOOKUP(B459,'[1]1-BASE'!D$1:DA$65536,60,0),"")</f>
        <v>0</v>
      </c>
      <c r="BR459" s="34">
        <f>IFERROR(VLOOKUP(B459,'[1]1-BASE'!D$1:DA$65536,62,0),"")</f>
        <v>0</v>
      </c>
      <c r="BS459" s="34">
        <f>IFERROR(VLOOKUP(B459,'[1]1-BASE'!D$1:DA$65536,64,0),"")</f>
        <v>0</v>
      </c>
      <c r="BT459" s="34">
        <f>IFERROR(VLOOKUP(B459,'[1]1-BASE'!D$1:DA$65536,66,0),"")</f>
        <v>0</v>
      </c>
      <c r="BU459" s="34">
        <f>IFERROR(VLOOKUP(B459,'[1]1-BASE'!D$1:DA$65536,67,0),"")</f>
        <v>0</v>
      </c>
      <c r="BV459" s="34">
        <f>IFERROR(VLOOKUP(B459,'[1]1-BASE'!D$1:DA$65536,68,0),"")</f>
        <v>0</v>
      </c>
      <c r="BW459" s="34">
        <f>IFERROR(VLOOKUP(B459,'[1]1-BASE'!D$1:DA$65536,69,0),"")</f>
        <v>205</v>
      </c>
      <c r="BX459" s="34">
        <f>IFERROR(VLOOKUP(B459,'[1]1-BASE'!D$1:DA$65536,70,0),"")</f>
        <v>231</v>
      </c>
      <c r="BY459" s="34">
        <f>IFERROR(VLOOKUP(B459,'[1]1-BASE'!D$1:DA$65536,71,0),"")</f>
        <v>250</v>
      </c>
      <c r="BZ459" s="34">
        <f>IFERROR(VLOOKUP(B459,'[1]1-BASE'!D$1:DA$65536,72,0),"")</f>
        <v>31</v>
      </c>
      <c r="CA459" s="34">
        <f>IFERROR(VLOOKUP(B459,'[1]1-BASE'!D$1:DA$65536,73,0),"")</f>
        <v>0</v>
      </c>
      <c r="CB459" s="34">
        <f>IFERROR(VLOOKUP(B459,'[1]1-BASE'!D$1:DA$65536,74,0),"")</f>
        <v>0</v>
      </c>
      <c r="CC459" s="34">
        <f>IFERROR(VLOOKUP(B459,'[1]1-BASE'!D$1:DA$65536,75,0),"")</f>
        <v>0</v>
      </c>
      <c r="CD459" s="34">
        <f>IFERROR(VLOOKUP(B459,'[1]1-BASE'!D$1:DA$65536,82,0),"")</f>
        <v>0</v>
      </c>
    </row>
    <row r="460" spans="1:82" s="35" customFormat="1" ht="75" customHeight="1">
      <c r="A460" s="27"/>
      <c r="B460" s="28" t="s">
        <v>563</v>
      </c>
      <c r="C460" s="29" t="str">
        <f>IFERROR(VLOOKUP(B460,'[1]1-BASE'!D$1:CB$65536,2,0),"")</f>
        <v>31158VW</v>
      </c>
      <c r="D460" s="29" t="str">
        <f>IFERROR(VLOOKUP(B460,'[1]1-BASE'!D$1:CB$65536,3,0),"")</f>
        <v>ITUPIX</v>
      </c>
      <c r="E460" s="29" t="str">
        <f>IFERROR(VLOOKUP(B460,'[1]1-BASE'!D$1:CB$65536,4,0),"")</f>
        <v>A00</v>
      </c>
      <c r="F460" s="29" t="str">
        <f>IFERROR(VLOOKUP(B460,'[1]1-BASE'!D$1:CB$65536,5,0),"")</f>
        <v>BLUE NAVY / GREEN</v>
      </c>
      <c r="G460" s="27" t="str">
        <f>IFERROR(VLOOKUP(B460,'[1]1-BASE'!D$1:CB$65536,15,0),"")</f>
        <v>HIVER 2019</v>
      </c>
      <c r="H460" s="27" t="str">
        <f>IFERROR(VLOOKUP(B460,'[1]1-BASE'!D$1:CB$65536,17,0),"")</f>
        <v>MAN</v>
      </c>
      <c r="I460" s="30">
        <f>IFERROR(VLOOKUP(B460,'[1]1-BASE'!D$1:CB$65536,7,0),"")</f>
        <v>60</v>
      </c>
      <c r="J460" s="31">
        <f t="shared" si="14"/>
        <v>30</v>
      </c>
      <c r="K460" s="30">
        <f>IFERROR(VLOOKUP(B460,'[1]1-BASE'!D$1:CB$65536,8,0),"")</f>
        <v>0</v>
      </c>
      <c r="L460" s="31">
        <f t="shared" si="15"/>
        <v>0</v>
      </c>
      <c r="M460" s="29" t="str">
        <f>IFERROR(VLOOKUP(B460,'[1]1-BASE'!D$1:CB$65536,18,0),"")</f>
        <v>(vide)</v>
      </c>
      <c r="N460" s="32" t="str">
        <f>IFERROR(VLOOKUP(B460,'[1]1-BASE'!D$1:CB$65536,19,0),"")</f>
        <v>PCS</v>
      </c>
      <c r="O460" s="32">
        <f>IFERROR(VLOOKUP(B460,'[1]1-BASE'!D$1:CB$65536,20,0),"")</f>
        <v>780</v>
      </c>
      <c r="P460" s="33">
        <f>IFERROR(VLOOKUP(B460,'[1]1-BASE'!D$1:CB$65536,21,0),"")</f>
        <v>780</v>
      </c>
      <c r="Q460" s="34">
        <f>IFERROR(VLOOKUP(B460,'[1]1-BASE'!D$1:DA$65536,22,0),"")</f>
        <v>0</v>
      </c>
      <c r="R460" s="34">
        <f>IFERROR(VLOOKUP(B460,'[1]1-BASE'!D$1:DA$65536,23,0),"")</f>
        <v>0</v>
      </c>
      <c r="S460" s="34">
        <f>IFERROR(VLOOKUP(B460,'[1]1-BASE'!D$1:DA$65536,24,0),"")</f>
        <v>0</v>
      </c>
      <c r="T460" s="34">
        <f>IFERROR(VLOOKUP(B460,'[1]1-BASE'!D$1:DA$65536,25,0),"")</f>
        <v>0</v>
      </c>
      <c r="U460" s="34">
        <f>IFERROR(VLOOKUP(B460,'[1]1-BASE'!D$1:DA$65536,26,0),"")</f>
        <v>0</v>
      </c>
      <c r="V460" s="34">
        <f>IFERROR(VLOOKUP(B460,'[1]1-BASE'!D$1:DA$65536,27,0),"")</f>
        <v>0</v>
      </c>
      <c r="W460" s="34">
        <f>IFERROR(VLOOKUP(B460,'[1]1-BASE'!D$1:DA$65536,28,0),"")</f>
        <v>0</v>
      </c>
      <c r="X460" s="34">
        <f>IFERROR(VLOOKUP(B460,'[1]1-BASE'!D$1:DA$65536,29,0),"")</f>
        <v>0</v>
      </c>
      <c r="Y460" s="34">
        <f>IFERROR(VLOOKUP(B460,'[1]1-BASE'!D$1:DA$65536,30,0),"")</f>
        <v>0</v>
      </c>
      <c r="Z460" s="34">
        <f>IFERROR(VLOOKUP(B460,'[1]1-BASE'!D$1:DA$65536,31,0),"")</f>
        <v>0</v>
      </c>
      <c r="AA460" s="34">
        <f>IFERROR(VLOOKUP(B460,'[1]1-BASE'!D$1:DA$65536,32,0),"")</f>
        <v>0</v>
      </c>
      <c r="AB460" s="34">
        <f>IFERROR(VLOOKUP(B460,'[1]1-BASE'!D$1:DA$65536,33,0),"")</f>
        <v>0</v>
      </c>
      <c r="AC460" s="34">
        <f>IFERROR(VLOOKUP(B460,'[1]1-BASE'!D$1:DA$65536,34,0),"")</f>
        <v>0</v>
      </c>
      <c r="AD460" s="34">
        <f>IFERROR(VLOOKUP(B460,'[1]1-BASE'!D$1:DA$65536,35,0),"")</f>
        <v>0</v>
      </c>
      <c r="AE460" s="34">
        <f>IFERROR(VLOOKUP(B460,'[1]1-BASE'!D$1:DA$65536,36,0),"")</f>
        <v>0</v>
      </c>
      <c r="AF460" s="34">
        <f>IFERROR(VLOOKUP(B460,'[1]1-BASE'!D$1:DA$65536,37,0),"")</f>
        <v>0</v>
      </c>
      <c r="AG460" s="34">
        <f>IFERROR(VLOOKUP(B460,'[1]1-BASE'!D$1:DA$65536,38,0),"")</f>
        <v>0</v>
      </c>
      <c r="AH460" s="34">
        <f>IFERROR(VLOOKUP(B460,'[1]1-BASE'!D$1:DA$65536,39,0),"")</f>
        <v>0</v>
      </c>
      <c r="AI460" s="34">
        <f>IFERROR(VLOOKUP(B460,'[1]1-BASE'!D$1:DA$65536,40,0),"")</f>
        <v>0</v>
      </c>
      <c r="AJ460" s="34">
        <f>IFERROR(VLOOKUP(B460,'[1]1-BASE'!D$1:DA$65536,41,0),"")</f>
        <v>0</v>
      </c>
      <c r="AK460" s="34">
        <f>IFERROR(VLOOKUP(B460,'[1]1-BASE'!D$1:DA$65536,42,0),"")</f>
        <v>0</v>
      </c>
      <c r="AL460" s="34">
        <f>IFERROR(VLOOKUP(B460,'[1]1-BASE'!D$1:DA$65536,43,0),"")</f>
        <v>0</v>
      </c>
      <c r="AM460" s="34">
        <f>IFERROR(VLOOKUP(B460,'[1]1-BASE'!D$1:DA$65536,44,0),"")</f>
        <v>0</v>
      </c>
      <c r="AN460" s="34">
        <f>IFERROR(VLOOKUP(B460,'[1]1-BASE'!D$1:DA$65536,45,0),"")</f>
        <v>0</v>
      </c>
      <c r="AO460" s="34">
        <f>IFERROR(VLOOKUP(B460,'[1]1-BASE'!D$1:DA$65536,46,0),"")</f>
        <v>0</v>
      </c>
      <c r="AP460" s="34">
        <f>IFERROR(VLOOKUP(B460,'[1]1-BASE'!D$1:DA$65536,47,0),"")</f>
        <v>0</v>
      </c>
      <c r="AQ460" s="34">
        <f>IFERROR(VLOOKUP(B460,'[1]1-BASE'!D$1:DA$65536,48,0),"")</f>
        <v>0</v>
      </c>
      <c r="AR460" s="34">
        <f>IFERROR(VLOOKUP(B460,'[1]1-BASE'!D$1:DA$65536,49,0),"")</f>
        <v>0</v>
      </c>
      <c r="AS460" s="34">
        <f>IFERROR(VLOOKUP(B460,'[1]1-BASE'!D$1:DA$65536,50,0),"")</f>
        <v>0</v>
      </c>
      <c r="AT460" s="34">
        <f>IFERROR(VLOOKUP(B460,'[1]1-BASE'!D$1:DA$65536,51,0),"")</f>
        <v>0</v>
      </c>
      <c r="AU460" s="34">
        <f>IFERROR(VLOOKUP(B460,'[1]1-BASE'!D$1:DA$65536,52,0),"")</f>
        <v>0</v>
      </c>
      <c r="AV460" s="34">
        <f>IFERROR(VLOOKUP(B460,'[1]1-BASE'!D$1:DA$65536,53,0),"")</f>
        <v>0</v>
      </c>
      <c r="AW460" s="34">
        <f>IFERROR(VLOOKUP(B460,'[1]1-BASE'!D$1:DA$65536,54,0),"")</f>
        <v>0</v>
      </c>
      <c r="AX460" s="34">
        <f>IFERROR(VLOOKUP(B460,'[1]1-BASE'!D$1:DA$65536,55,0),"")</f>
        <v>0</v>
      </c>
      <c r="AY460" s="34">
        <f>IFERROR(VLOOKUP(B460,'[1]1-BASE'!D$1:DA$65536,87,0),"")</f>
        <v>0</v>
      </c>
      <c r="AZ460" s="34">
        <f>IFERROR(VLOOKUP(B460,'[1]1-BASE'!D$1:DA$65536,86,0),"")</f>
        <v>0</v>
      </c>
      <c r="BA460" s="34">
        <f>IFERROR(VLOOKUP(B460,'[1]1-BASE'!D$1:DA$65536,76,0),"")</f>
        <v>0</v>
      </c>
      <c r="BB460" s="34">
        <f>IFERROR(VLOOKUP(B460,'[1]1-BASE'!D$1:DA$65536,77,0),"")</f>
        <v>0</v>
      </c>
      <c r="BC460" s="34">
        <f>IFERROR(VLOOKUP(B460,'[1]1-BASE'!D$1:DA$65536,78,0),"")</f>
        <v>0</v>
      </c>
      <c r="BD460" s="34">
        <f>IFERROR(VLOOKUP(B460,'[1]1-BASE'!D$1:DA$65536,79,0),"")</f>
        <v>0</v>
      </c>
      <c r="BE460" s="34">
        <f>IFERROR(VLOOKUP(B460,'[1]1-BASE'!D$1:DA$65536,80,0),"")</f>
        <v>0</v>
      </c>
      <c r="BF460" s="34">
        <f>IFERROR(VLOOKUP(B460,'[1]1-BASE'!D$1:DA$65536,83,0),"")</f>
        <v>0</v>
      </c>
      <c r="BG460" s="34">
        <f>IFERROR(VLOOKUP(B460,'[1]1-BASE'!D$1:DA$65536,84,0),"")</f>
        <v>0</v>
      </c>
      <c r="BH460" s="34">
        <f>IFERROR(VLOOKUP(B460,'[1]1-BASE'!D$1:DA$65536,81,0),"")</f>
        <v>0</v>
      </c>
      <c r="BI460" s="34">
        <f>IFERROR(VLOOKUP(B460,'[1]1-BASE'!D$1:DA$65536,85,0),"")</f>
        <v>0</v>
      </c>
      <c r="BJ460" s="34">
        <f>IFERROR(VLOOKUP(B460,'[1]1-BASE'!D$1:DA$65536,56,0),"")</f>
        <v>0</v>
      </c>
      <c r="BK460" s="34">
        <f>IFERROR(VLOOKUP(B460,'[1]1-BASE'!D$1:DA$65536,58,0),"")</f>
        <v>0</v>
      </c>
      <c r="BL460" s="34">
        <f>IFERROR(VLOOKUP(B460,'[1]1-BASE'!D$1:DA$65536,59,0),"")</f>
        <v>0</v>
      </c>
      <c r="BM460" s="34">
        <f>IFERROR(VLOOKUP(B460,'[1]1-BASE'!D$1:DA$65536,61,0),"")</f>
        <v>0</v>
      </c>
      <c r="BN460" s="34">
        <f>IFERROR(VLOOKUP(B460,'[1]1-BASE'!D$1:DA$65536,63,0),"")</f>
        <v>0</v>
      </c>
      <c r="BO460" s="34">
        <f>IFERROR(VLOOKUP(B460,'[1]1-BASE'!D$1:DA$65536,65,0),"")</f>
        <v>0</v>
      </c>
      <c r="BP460" s="34">
        <f>IFERROR(VLOOKUP(B460,'[1]1-BASE'!D$1:DA$65536,57,0),"")</f>
        <v>0</v>
      </c>
      <c r="BQ460" s="34">
        <f>IFERROR(VLOOKUP(B460,'[1]1-BASE'!D$1:DA$65536,60,0),"")</f>
        <v>0</v>
      </c>
      <c r="BR460" s="34">
        <f>IFERROR(VLOOKUP(B460,'[1]1-BASE'!D$1:DA$65536,62,0),"")</f>
        <v>0</v>
      </c>
      <c r="BS460" s="34">
        <f>IFERROR(VLOOKUP(B460,'[1]1-BASE'!D$1:DA$65536,64,0),"")</f>
        <v>0</v>
      </c>
      <c r="BT460" s="34">
        <f>IFERROR(VLOOKUP(B460,'[1]1-BASE'!D$1:DA$65536,66,0),"")</f>
        <v>0</v>
      </c>
      <c r="BU460" s="34">
        <f>IFERROR(VLOOKUP(B460,'[1]1-BASE'!D$1:DA$65536,67,0),"")</f>
        <v>0</v>
      </c>
      <c r="BV460" s="34">
        <f>IFERROR(VLOOKUP(B460,'[1]1-BASE'!D$1:DA$65536,68,0),"")</f>
        <v>0</v>
      </c>
      <c r="BW460" s="34">
        <f>IFERROR(VLOOKUP(B460,'[1]1-BASE'!D$1:DA$65536,69,0),"")</f>
        <v>228</v>
      </c>
      <c r="BX460" s="34">
        <f>IFERROR(VLOOKUP(B460,'[1]1-BASE'!D$1:DA$65536,70,0),"")</f>
        <v>248</v>
      </c>
      <c r="BY460" s="34">
        <f>IFERROR(VLOOKUP(B460,'[1]1-BASE'!D$1:DA$65536,71,0),"")</f>
        <v>265</v>
      </c>
      <c r="BZ460" s="34">
        <f>IFERROR(VLOOKUP(B460,'[1]1-BASE'!D$1:DA$65536,72,0),"")</f>
        <v>39</v>
      </c>
      <c r="CA460" s="34">
        <f>IFERROR(VLOOKUP(B460,'[1]1-BASE'!D$1:DA$65536,73,0),"")</f>
        <v>0</v>
      </c>
      <c r="CB460" s="34">
        <f>IFERROR(VLOOKUP(B460,'[1]1-BASE'!D$1:DA$65536,74,0),"")</f>
        <v>0</v>
      </c>
      <c r="CC460" s="34">
        <f>IFERROR(VLOOKUP(B460,'[1]1-BASE'!D$1:DA$65536,75,0),"")</f>
        <v>0</v>
      </c>
      <c r="CD460" s="34">
        <f>IFERROR(VLOOKUP(B460,'[1]1-BASE'!D$1:DA$65536,82,0),"")</f>
        <v>0</v>
      </c>
    </row>
    <row r="461" spans="1:82" s="35" customFormat="1" ht="75" customHeight="1">
      <c r="A461" s="27"/>
      <c r="B461" s="28" t="s">
        <v>564</v>
      </c>
      <c r="C461" s="29" t="str">
        <f>IFERROR(VLOOKUP(B461,'[1]1-BASE'!D$1:CB$65536,2,0),"")</f>
        <v>60050L0</v>
      </c>
      <c r="D461" s="29" t="str">
        <f>IFERROR(VLOOKUP(B461,'[1]1-BASE'!D$1:CB$65536,3,0),"")</f>
        <v>NED</v>
      </c>
      <c r="E461" s="29" t="str">
        <f>IFERROR(VLOOKUP(B461,'[1]1-BASE'!D$1:CB$65536,4,0),"")</f>
        <v>001</v>
      </c>
      <c r="F461" s="29" t="str">
        <f>IFERROR(VLOOKUP(B461,'[1]1-BASE'!D$1:CB$65536,5,0),"")</f>
        <v>WHITE</v>
      </c>
      <c r="G461" s="27" t="str">
        <f>IFERROR(VLOOKUP(B461,'[1]1-BASE'!D$1:CB$65536,15,0),"")</f>
        <v>HIVER 2019</v>
      </c>
      <c r="H461" s="27" t="str">
        <f>IFERROR(VLOOKUP(B461,'[1]1-BASE'!D$1:CB$65536,17,0),"")</f>
        <v>MAN</v>
      </c>
      <c r="I461" s="30">
        <f>IFERROR(VLOOKUP(B461,'[1]1-BASE'!D$1:CB$65536,7,0),"")</f>
        <v>60</v>
      </c>
      <c r="J461" s="31">
        <f t="shared" si="14"/>
        <v>30</v>
      </c>
      <c r="K461" s="30">
        <f>IFERROR(VLOOKUP(B461,'[1]1-BASE'!D$1:CB$65536,8,0),"")</f>
        <v>0</v>
      </c>
      <c r="L461" s="31">
        <f t="shared" si="15"/>
        <v>0</v>
      </c>
      <c r="M461" s="29" t="str">
        <f>IFERROR(VLOOKUP(B461,'[1]1-BASE'!D$1:CB$65536,18,0),"")</f>
        <v>(vide)</v>
      </c>
      <c r="N461" s="32" t="str">
        <f>IFERROR(VLOOKUP(B461,'[1]1-BASE'!D$1:CB$65536,19,0),"")</f>
        <v>PCS</v>
      </c>
      <c r="O461" s="32">
        <f>IFERROR(VLOOKUP(B461,'[1]1-BASE'!D$1:CB$65536,20,0),"")</f>
        <v>1</v>
      </c>
      <c r="P461" s="33">
        <f>IFERROR(VLOOKUP(B461,'[1]1-BASE'!D$1:CB$65536,21,0),"")</f>
        <v>1</v>
      </c>
      <c r="Q461" s="34">
        <f>IFERROR(VLOOKUP(B461,'[1]1-BASE'!D$1:DA$65536,22,0),"")</f>
        <v>0</v>
      </c>
      <c r="R461" s="34">
        <f>IFERROR(VLOOKUP(B461,'[1]1-BASE'!D$1:DA$65536,23,0),"")</f>
        <v>0</v>
      </c>
      <c r="S461" s="34">
        <f>IFERROR(VLOOKUP(B461,'[1]1-BASE'!D$1:DA$65536,24,0),"")</f>
        <v>0</v>
      </c>
      <c r="T461" s="34">
        <f>IFERROR(VLOOKUP(B461,'[1]1-BASE'!D$1:DA$65536,25,0),"")</f>
        <v>0</v>
      </c>
      <c r="U461" s="34">
        <f>IFERROR(VLOOKUP(B461,'[1]1-BASE'!D$1:DA$65536,26,0),"")</f>
        <v>0</v>
      </c>
      <c r="V461" s="34">
        <f>IFERROR(VLOOKUP(B461,'[1]1-BASE'!D$1:DA$65536,27,0),"")</f>
        <v>0</v>
      </c>
      <c r="W461" s="34">
        <f>IFERROR(VLOOKUP(B461,'[1]1-BASE'!D$1:DA$65536,28,0),"")</f>
        <v>0</v>
      </c>
      <c r="X461" s="34">
        <f>IFERROR(VLOOKUP(B461,'[1]1-BASE'!D$1:DA$65536,29,0),"")</f>
        <v>0</v>
      </c>
      <c r="Y461" s="34">
        <f>IFERROR(VLOOKUP(B461,'[1]1-BASE'!D$1:DA$65536,30,0),"")</f>
        <v>0</v>
      </c>
      <c r="Z461" s="34">
        <f>IFERROR(VLOOKUP(B461,'[1]1-BASE'!D$1:DA$65536,31,0),"")</f>
        <v>0</v>
      </c>
      <c r="AA461" s="34">
        <f>IFERROR(VLOOKUP(B461,'[1]1-BASE'!D$1:DA$65536,32,0),"")</f>
        <v>0</v>
      </c>
      <c r="AB461" s="34">
        <f>IFERROR(VLOOKUP(B461,'[1]1-BASE'!D$1:DA$65536,33,0),"")</f>
        <v>0</v>
      </c>
      <c r="AC461" s="34">
        <f>IFERROR(VLOOKUP(B461,'[1]1-BASE'!D$1:DA$65536,34,0),"")</f>
        <v>0</v>
      </c>
      <c r="AD461" s="34">
        <f>IFERROR(VLOOKUP(B461,'[1]1-BASE'!D$1:DA$65536,35,0),"")</f>
        <v>0</v>
      </c>
      <c r="AE461" s="34">
        <f>IFERROR(VLOOKUP(B461,'[1]1-BASE'!D$1:DA$65536,36,0),"")</f>
        <v>0</v>
      </c>
      <c r="AF461" s="34">
        <f>IFERROR(VLOOKUP(B461,'[1]1-BASE'!D$1:DA$65536,37,0),"")</f>
        <v>0</v>
      </c>
      <c r="AG461" s="34">
        <f>IFERROR(VLOOKUP(B461,'[1]1-BASE'!D$1:DA$65536,38,0),"")</f>
        <v>0</v>
      </c>
      <c r="AH461" s="34">
        <f>IFERROR(VLOOKUP(B461,'[1]1-BASE'!D$1:DA$65536,39,0),"")</f>
        <v>0</v>
      </c>
      <c r="AI461" s="34">
        <f>IFERROR(VLOOKUP(B461,'[1]1-BASE'!D$1:DA$65536,40,0),"")</f>
        <v>0</v>
      </c>
      <c r="AJ461" s="34">
        <f>IFERROR(VLOOKUP(B461,'[1]1-BASE'!D$1:DA$65536,41,0),"")</f>
        <v>0</v>
      </c>
      <c r="AK461" s="34">
        <f>IFERROR(VLOOKUP(B461,'[1]1-BASE'!D$1:DA$65536,42,0),"")</f>
        <v>0</v>
      </c>
      <c r="AL461" s="34">
        <f>IFERROR(VLOOKUP(B461,'[1]1-BASE'!D$1:DA$65536,43,0),"")</f>
        <v>0</v>
      </c>
      <c r="AM461" s="34">
        <f>IFERROR(VLOOKUP(B461,'[1]1-BASE'!D$1:DA$65536,44,0),"")</f>
        <v>0</v>
      </c>
      <c r="AN461" s="34">
        <f>IFERROR(VLOOKUP(B461,'[1]1-BASE'!D$1:DA$65536,45,0),"")</f>
        <v>0</v>
      </c>
      <c r="AO461" s="34">
        <f>IFERROR(VLOOKUP(B461,'[1]1-BASE'!D$1:DA$65536,46,0),"")</f>
        <v>0</v>
      </c>
      <c r="AP461" s="34">
        <f>IFERROR(VLOOKUP(B461,'[1]1-BASE'!D$1:DA$65536,47,0),"")</f>
        <v>0</v>
      </c>
      <c r="AQ461" s="34">
        <f>IFERROR(VLOOKUP(B461,'[1]1-BASE'!D$1:DA$65536,48,0),"")</f>
        <v>0</v>
      </c>
      <c r="AR461" s="34">
        <f>IFERROR(VLOOKUP(B461,'[1]1-BASE'!D$1:DA$65536,49,0),"")</f>
        <v>0</v>
      </c>
      <c r="AS461" s="34">
        <f>IFERROR(VLOOKUP(B461,'[1]1-BASE'!D$1:DA$65536,50,0),"")</f>
        <v>0</v>
      </c>
      <c r="AT461" s="34">
        <f>IFERROR(VLOOKUP(B461,'[1]1-BASE'!D$1:DA$65536,51,0),"")</f>
        <v>0</v>
      </c>
      <c r="AU461" s="34">
        <f>IFERROR(VLOOKUP(B461,'[1]1-BASE'!D$1:DA$65536,52,0),"")</f>
        <v>0</v>
      </c>
      <c r="AV461" s="34">
        <f>IFERROR(VLOOKUP(B461,'[1]1-BASE'!D$1:DA$65536,53,0),"")</f>
        <v>0</v>
      </c>
      <c r="AW461" s="34">
        <f>IFERROR(VLOOKUP(B461,'[1]1-BASE'!D$1:DA$65536,54,0),"")</f>
        <v>0</v>
      </c>
      <c r="AX461" s="34">
        <f>IFERROR(VLOOKUP(B461,'[1]1-BASE'!D$1:DA$65536,55,0),"")</f>
        <v>0</v>
      </c>
      <c r="AY461" s="34">
        <f>IFERROR(VLOOKUP(B461,'[1]1-BASE'!D$1:DA$65536,87,0),"")</f>
        <v>0</v>
      </c>
      <c r="AZ461" s="34">
        <f>IFERROR(VLOOKUP(B461,'[1]1-BASE'!D$1:DA$65536,86,0),"")</f>
        <v>0</v>
      </c>
      <c r="BA461" s="34">
        <f>IFERROR(VLOOKUP(B461,'[1]1-BASE'!D$1:DA$65536,76,0),"")</f>
        <v>0</v>
      </c>
      <c r="BB461" s="34">
        <f>IFERROR(VLOOKUP(B461,'[1]1-BASE'!D$1:DA$65536,77,0),"")</f>
        <v>0</v>
      </c>
      <c r="BC461" s="34">
        <f>IFERROR(VLOOKUP(B461,'[1]1-BASE'!D$1:DA$65536,78,0),"")</f>
        <v>0</v>
      </c>
      <c r="BD461" s="34">
        <f>IFERROR(VLOOKUP(B461,'[1]1-BASE'!D$1:DA$65536,79,0),"")</f>
        <v>0</v>
      </c>
      <c r="BE461" s="34">
        <f>IFERROR(VLOOKUP(B461,'[1]1-BASE'!D$1:DA$65536,80,0),"")</f>
        <v>0</v>
      </c>
      <c r="BF461" s="34">
        <f>IFERROR(VLOOKUP(B461,'[1]1-BASE'!D$1:DA$65536,83,0),"")</f>
        <v>0</v>
      </c>
      <c r="BG461" s="34">
        <f>IFERROR(VLOOKUP(B461,'[1]1-BASE'!D$1:DA$65536,84,0),"")</f>
        <v>0</v>
      </c>
      <c r="BH461" s="34">
        <f>IFERROR(VLOOKUP(B461,'[1]1-BASE'!D$1:DA$65536,81,0),"")</f>
        <v>0</v>
      </c>
      <c r="BI461" s="34">
        <f>IFERROR(VLOOKUP(B461,'[1]1-BASE'!D$1:DA$65536,85,0),"")</f>
        <v>0</v>
      </c>
      <c r="BJ461" s="34">
        <f>IFERROR(VLOOKUP(B461,'[1]1-BASE'!D$1:DA$65536,56,0),"")</f>
        <v>0</v>
      </c>
      <c r="BK461" s="34">
        <f>IFERROR(VLOOKUP(B461,'[1]1-BASE'!D$1:DA$65536,58,0),"")</f>
        <v>0</v>
      </c>
      <c r="BL461" s="34">
        <f>IFERROR(VLOOKUP(B461,'[1]1-BASE'!D$1:DA$65536,59,0),"")</f>
        <v>0</v>
      </c>
      <c r="BM461" s="34">
        <f>IFERROR(VLOOKUP(B461,'[1]1-BASE'!D$1:DA$65536,61,0),"")</f>
        <v>0</v>
      </c>
      <c r="BN461" s="34">
        <f>IFERROR(VLOOKUP(B461,'[1]1-BASE'!D$1:DA$65536,63,0),"")</f>
        <v>0</v>
      </c>
      <c r="BO461" s="34">
        <f>IFERROR(VLOOKUP(B461,'[1]1-BASE'!D$1:DA$65536,65,0),"")</f>
        <v>0</v>
      </c>
      <c r="BP461" s="34">
        <f>IFERROR(VLOOKUP(B461,'[1]1-BASE'!D$1:DA$65536,57,0),"")</f>
        <v>0</v>
      </c>
      <c r="BQ461" s="34">
        <f>IFERROR(VLOOKUP(B461,'[1]1-BASE'!D$1:DA$65536,60,0),"")</f>
        <v>0</v>
      </c>
      <c r="BR461" s="34">
        <f>IFERROR(VLOOKUP(B461,'[1]1-BASE'!D$1:DA$65536,62,0),"")</f>
        <v>0</v>
      </c>
      <c r="BS461" s="34">
        <f>IFERROR(VLOOKUP(B461,'[1]1-BASE'!D$1:DA$65536,64,0),"")</f>
        <v>0</v>
      </c>
      <c r="BT461" s="34">
        <f>IFERROR(VLOOKUP(B461,'[1]1-BASE'!D$1:DA$65536,66,0),"")</f>
        <v>0</v>
      </c>
      <c r="BU461" s="34">
        <f>IFERROR(VLOOKUP(B461,'[1]1-BASE'!D$1:DA$65536,67,0),"")</f>
        <v>0</v>
      </c>
      <c r="BV461" s="34">
        <f>IFERROR(VLOOKUP(B461,'[1]1-BASE'!D$1:DA$65536,68,0),"")</f>
        <v>0</v>
      </c>
      <c r="BW461" s="34">
        <f>IFERROR(VLOOKUP(B461,'[1]1-BASE'!D$1:DA$65536,69,0),"")</f>
        <v>1</v>
      </c>
      <c r="BX461" s="34">
        <f>IFERROR(VLOOKUP(B461,'[1]1-BASE'!D$1:DA$65536,70,0),"")</f>
        <v>0</v>
      </c>
      <c r="BY461" s="34">
        <f>IFERROR(VLOOKUP(B461,'[1]1-BASE'!D$1:DA$65536,71,0),"")</f>
        <v>0</v>
      </c>
      <c r="BZ461" s="34">
        <f>IFERROR(VLOOKUP(B461,'[1]1-BASE'!D$1:DA$65536,72,0),"")</f>
        <v>0</v>
      </c>
      <c r="CA461" s="34">
        <f>IFERROR(VLOOKUP(B461,'[1]1-BASE'!D$1:DA$65536,73,0),"")</f>
        <v>0</v>
      </c>
      <c r="CB461" s="34">
        <f>IFERROR(VLOOKUP(B461,'[1]1-BASE'!D$1:DA$65536,74,0),"")</f>
        <v>0</v>
      </c>
      <c r="CC461" s="34">
        <f>IFERROR(VLOOKUP(B461,'[1]1-BASE'!D$1:DA$65536,75,0),"")</f>
        <v>0</v>
      </c>
      <c r="CD461" s="34">
        <f>IFERROR(VLOOKUP(B461,'[1]1-BASE'!D$1:DA$65536,82,0),"")</f>
        <v>0</v>
      </c>
    </row>
    <row r="462" spans="1:82" s="35" customFormat="1" ht="75" customHeight="1">
      <c r="A462" s="27"/>
      <c r="B462" s="28" t="s">
        <v>565</v>
      </c>
      <c r="C462" s="29" t="str">
        <f>IFERROR(VLOOKUP(B462,'[1]1-BASE'!D$1:CB$65536,2,0),"")</f>
        <v>60050L0</v>
      </c>
      <c r="D462" s="29" t="str">
        <f>IFERROR(VLOOKUP(B462,'[1]1-BASE'!D$1:CB$65536,3,0),"")</f>
        <v>NED</v>
      </c>
      <c r="E462" s="29" t="str">
        <f>IFERROR(VLOOKUP(B462,'[1]1-BASE'!D$1:CB$65536,4,0),"")</f>
        <v>741</v>
      </c>
      <c r="F462" s="29" t="str">
        <f>IFERROR(VLOOKUP(B462,'[1]1-BASE'!D$1:CB$65536,5,0),"")</f>
        <v>ROYAL</v>
      </c>
      <c r="G462" s="27" t="str">
        <f>IFERROR(VLOOKUP(B462,'[1]1-BASE'!D$1:CB$65536,15,0),"")</f>
        <v>HIVER 2019</v>
      </c>
      <c r="H462" s="27" t="str">
        <f>IFERROR(VLOOKUP(B462,'[1]1-BASE'!D$1:CB$65536,17,0),"")</f>
        <v>MAN</v>
      </c>
      <c r="I462" s="30">
        <f>IFERROR(VLOOKUP(B462,'[1]1-BASE'!D$1:CB$65536,7,0),"")</f>
        <v>60</v>
      </c>
      <c r="J462" s="31">
        <f t="shared" si="14"/>
        <v>30</v>
      </c>
      <c r="K462" s="30">
        <f>IFERROR(VLOOKUP(B462,'[1]1-BASE'!D$1:CB$65536,8,0),"")</f>
        <v>0</v>
      </c>
      <c r="L462" s="31">
        <f t="shared" si="15"/>
        <v>0</v>
      </c>
      <c r="M462" s="29" t="str">
        <f>IFERROR(VLOOKUP(B462,'[1]1-BASE'!D$1:CB$65536,18,0),"")</f>
        <v>(vide)</v>
      </c>
      <c r="N462" s="32" t="str">
        <f>IFERROR(VLOOKUP(B462,'[1]1-BASE'!D$1:CB$65536,19,0),"")</f>
        <v>PCS</v>
      </c>
      <c r="O462" s="32">
        <f>IFERROR(VLOOKUP(B462,'[1]1-BASE'!D$1:CB$65536,20,0),"")</f>
        <v>3</v>
      </c>
      <c r="P462" s="33">
        <f>IFERROR(VLOOKUP(B462,'[1]1-BASE'!D$1:CB$65536,21,0),"")</f>
        <v>3</v>
      </c>
      <c r="Q462" s="34">
        <f>IFERROR(VLOOKUP(B462,'[1]1-BASE'!D$1:DA$65536,22,0),"")</f>
        <v>0</v>
      </c>
      <c r="R462" s="34">
        <f>IFERROR(VLOOKUP(B462,'[1]1-BASE'!D$1:DA$65536,23,0),"")</f>
        <v>0</v>
      </c>
      <c r="S462" s="34">
        <f>IFERROR(VLOOKUP(B462,'[1]1-BASE'!D$1:DA$65536,24,0),"")</f>
        <v>0</v>
      </c>
      <c r="T462" s="34">
        <f>IFERROR(VLOOKUP(B462,'[1]1-BASE'!D$1:DA$65536,25,0),"")</f>
        <v>0</v>
      </c>
      <c r="U462" s="34">
        <f>IFERROR(VLOOKUP(B462,'[1]1-BASE'!D$1:DA$65536,26,0),"")</f>
        <v>0</v>
      </c>
      <c r="V462" s="34">
        <f>IFERROR(VLOOKUP(B462,'[1]1-BASE'!D$1:DA$65536,27,0),"")</f>
        <v>0</v>
      </c>
      <c r="W462" s="34">
        <f>IFERROR(VLOOKUP(B462,'[1]1-BASE'!D$1:DA$65536,28,0),"")</f>
        <v>0</v>
      </c>
      <c r="X462" s="34">
        <f>IFERROR(VLOOKUP(B462,'[1]1-BASE'!D$1:DA$65536,29,0),"")</f>
        <v>0</v>
      </c>
      <c r="Y462" s="34">
        <f>IFERROR(VLOOKUP(B462,'[1]1-BASE'!D$1:DA$65536,30,0),"")</f>
        <v>0</v>
      </c>
      <c r="Z462" s="34">
        <f>IFERROR(VLOOKUP(B462,'[1]1-BASE'!D$1:DA$65536,31,0),"")</f>
        <v>0</v>
      </c>
      <c r="AA462" s="34">
        <f>IFERROR(VLOOKUP(B462,'[1]1-BASE'!D$1:DA$65536,32,0),"")</f>
        <v>0</v>
      </c>
      <c r="AB462" s="34">
        <f>IFERROR(VLOOKUP(B462,'[1]1-BASE'!D$1:DA$65536,33,0),"")</f>
        <v>0</v>
      </c>
      <c r="AC462" s="34">
        <f>IFERROR(VLOOKUP(B462,'[1]1-BASE'!D$1:DA$65536,34,0),"")</f>
        <v>0</v>
      </c>
      <c r="AD462" s="34">
        <f>IFERROR(VLOOKUP(B462,'[1]1-BASE'!D$1:DA$65536,35,0),"")</f>
        <v>0</v>
      </c>
      <c r="AE462" s="34">
        <f>IFERROR(VLOOKUP(B462,'[1]1-BASE'!D$1:DA$65536,36,0),"")</f>
        <v>0</v>
      </c>
      <c r="AF462" s="34">
        <f>IFERROR(VLOOKUP(B462,'[1]1-BASE'!D$1:DA$65536,37,0),"")</f>
        <v>0</v>
      </c>
      <c r="AG462" s="34">
        <f>IFERROR(VLOOKUP(B462,'[1]1-BASE'!D$1:DA$65536,38,0),"")</f>
        <v>0</v>
      </c>
      <c r="AH462" s="34">
        <f>IFERROR(VLOOKUP(B462,'[1]1-BASE'!D$1:DA$65536,39,0),"")</f>
        <v>0</v>
      </c>
      <c r="AI462" s="34">
        <f>IFERROR(VLOOKUP(B462,'[1]1-BASE'!D$1:DA$65536,40,0),"")</f>
        <v>0</v>
      </c>
      <c r="AJ462" s="34">
        <f>IFERROR(VLOOKUP(B462,'[1]1-BASE'!D$1:DA$65536,41,0),"")</f>
        <v>0</v>
      </c>
      <c r="AK462" s="34">
        <f>IFERROR(VLOOKUP(B462,'[1]1-BASE'!D$1:DA$65536,42,0),"")</f>
        <v>0</v>
      </c>
      <c r="AL462" s="34">
        <f>IFERROR(VLOOKUP(B462,'[1]1-BASE'!D$1:DA$65536,43,0),"")</f>
        <v>0</v>
      </c>
      <c r="AM462" s="34">
        <f>IFERROR(VLOOKUP(B462,'[1]1-BASE'!D$1:DA$65536,44,0),"")</f>
        <v>0</v>
      </c>
      <c r="AN462" s="34">
        <f>IFERROR(VLOOKUP(B462,'[1]1-BASE'!D$1:DA$65536,45,0),"")</f>
        <v>0</v>
      </c>
      <c r="AO462" s="34">
        <f>IFERROR(VLOOKUP(B462,'[1]1-BASE'!D$1:DA$65536,46,0),"")</f>
        <v>0</v>
      </c>
      <c r="AP462" s="34">
        <f>IFERROR(VLOOKUP(B462,'[1]1-BASE'!D$1:DA$65536,47,0),"")</f>
        <v>0</v>
      </c>
      <c r="AQ462" s="34">
        <f>IFERROR(VLOOKUP(B462,'[1]1-BASE'!D$1:DA$65536,48,0),"")</f>
        <v>0</v>
      </c>
      <c r="AR462" s="34">
        <f>IFERROR(VLOOKUP(B462,'[1]1-BASE'!D$1:DA$65536,49,0),"")</f>
        <v>0</v>
      </c>
      <c r="AS462" s="34">
        <f>IFERROR(VLOOKUP(B462,'[1]1-BASE'!D$1:DA$65536,50,0),"")</f>
        <v>0</v>
      </c>
      <c r="AT462" s="34">
        <f>IFERROR(VLOOKUP(B462,'[1]1-BASE'!D$1:DA$65536,51,0),"")</f>
        <v>0</v>
      </c>
      <c r="AU462" s="34">
        <f>IFERROR(VLOOKUP(B462,'[1]1-BASE'!D$1:DA$65536,52,0),"")</f>
        <v>0</v>
      </c>
      <c r="AV462" s="34">
        <f>IFERROR(VLOOKUP(B462,'[1]1-BASE'!D$1:DA$65536,53,0),"")</f>
        <v>0</v>
      </c>
      <c r="AW462" s="34">
        <f>IFERROR(VLOOKUP(B462,'[1]1-BASE'!D$1:DA$65536,54,0),"")</f>
        <v>0</v>
      </c>
      <c r="AX462" s="34">
        <f>IFERROR(VLOOKUP(B462,'[1]1-BASE'!D$1:DA$65536,55,0),"")</f>
        <v>0</v>
      </c>
      <c r="AY462" s="34">
        <f>IFERROR(VLOOKUP(B462,'[1]1-BASE'!D$1:DA$65536,87,0),"")</f>
        <v>0</v>
      </c>
      <c r="AZ462" s="34">
        <f>IFERROR(VLOOKUP(B462,'[1]1-BASE'!D$1:DA$65536,86,0),"")</f>
        <v>0</v>
      </c>
      <c r="BA462" s="34">
        <f>IFERROR(VLOOKUP(B462,'[1]1-BASE'!D$1:DA$65536,76,0),"")</f>
        <v>0</v>
      </c>
      <c r="BB462" s="34">
        <f>IFERROR(VLOOKUP(B462,'[1]1-BASE'!D$1:DA$65536,77,0),"")</f>
        <v>0</v>
      </c>
      <c r="BC462" s="34">
        <f>IFERROR(VLOOKUP(B462,'[1]1-BASE'!D$1:DA$65536,78,0),"")</f>
        <v>0</v>
      </c>
      <c r="BD462" s="34">
        <f>IFERROR(VLOOKUP(B462,'[1]1-BASE'!D$1:DA$65536,79,0),"")</f>
        <v>0</v>
      </c>
      <c r="BE462" s="34">
        <f>IFERROR(VLOOKUP(B462,'[1]1-BASE'!D$1:DA$65536,80,0),"")</f>
        <v>0</v>
      </c>
      <c r="BF462" s="34">
        <f>IFERROR(VLOOKUP(B462,'[1]1-BASE'!D$1:DA$65536,83,0),"")</f>
        <v>0</v>
      </c>
      <c r="BG462" s="34">
        <f>IFERROR(VLOOKUP(B462,'[1]1-BASE'!D$1:DA$65536,84,0),"")</f>
        <v>0</v>
      </c>
      <c r="BH462" s="34">
        <f>IFERROR(VLOOKUP(B462,'[1]1-BASE'!D$1:DA$65536,81,0),"")</f>
        <v>0</v>
      </c>
      <c r="BI462" s="34">
        <f>IFERROR(VLOOKUP(B462,'[1]1-BASE'!D$1:DA$65536,85,0),"")</f>
        <v>0</v>
      </c>
      <c r="BJ462" s="34">
        <f>IFERROR(VLOOKUP(B462,'[1]1-BASE'!D$1:DA$65536,56,0),"")</f>
        <v>0</v>
      </c>
      <c r="BK462" s="34">
        <f>IFERROR(VLOOKUP(B462,'[1]1-BASE'!D$1:DA$65536,58,0),"")</f>
        <v>0</v>
      </c>
      <c r="BL462" s="34">
        <f>IFERROR(VLOOKUP(B462,'[1]1-BASE'!D$1:DA$65536,59,0),"")</f>
        <v>0</v>
      </c>
      <c r="BM462" s="34">
        <f>IFERROR(VLOOKUP(B462,'[1]1-BASE'!D$1:DA$65536,61,0),"")</f>
        <v>0</v>
      </c>
      <c r="BN462" s="34">
        <f>IFERROR(VLOOKUP(B462,'[1]1-BASE'!D$1:DA$65536,63,0),"")</f>
        <v>0</v>
      </c>
      <c r="BO462" s="34">
        <f>IFERROR(VLOOKUP(B462,'[1]1-BASE'!D$1:DA$65536,65,0),"")</f>
        <v>0</v>
      </c>
      <c r="BP462" s="34">
        <f>IFERROR(VLOOKUP(B462,'[1]1-BASE'!D$1:DA$65536,57,0),"")</f>
        <v>0</v>
      </c>
      <c r="BQ462" s="34">
        <f>IFERROR(VLOOKUP(B462,'[1]1-BASE'!D$1:DA$65536,60,0),"")</f>
        <v>0</v>
      </c>
      <c r="BR462" s="34">
        <f>IFERROR(VLOOKUP(B462,'[1]1-BASE'!D$1:DA$65536,62,0),"")</f>
        <v>0</v>
      </c>
      <c r="BS462" s="34">
        <f>IFERROR(VLOOKUP(B462,'[1]1-BASE'!D$1:DA$65536,64,0),"")</f>
        <v>0</v>
      </c>
      <c r="BT462" s="34">
        <f>IFERROR(VLOOKUP(B462,'[1]1-BASE'!D$1:DA$65536,66,0),"")</f>
        <v>0</v>
      </c>
      <c r="BU462" s="34">
        <f>IFERROR(VLOOKUP(B462,'[1]1-BASE'!D$1:DA$65536,67,0),"")</f>
        <v>0</v>
      </c>
      <c r="BV462" s="34">
        <f>IFERROR(VLOOKUP(B462,'[1]1-BASE'!D$1:DA$65536,68,0),"")</f>
        <v>0</v>
      </c>
      <c r="BW462" s="34">
        <f>IFERROR(VLOOKUP(B462,'[1]1-BASE'!D$1:DA$65536,69,0),"")</f>
        <v>1</v>
      </c>
      <c r="BX462" s="34">
        <f>IFERROR(VLOOKUP(B462,'[1]1-BASE'!D$1:DA$65536,70,0),"")</f>
        <v>1</v>
      </c>
      <c r="BY462" s="34">
        <f>IFERROR(VLOOKUP(B462,'[1]1-BASE'!D$1:DA$65536,71,0),"")</f>
        <v>0</v>
      </c>
      <c r="BZ462" s="34">
        <f>IFERROR(VLOOKUP(B462,'[1]1-BASE'!D$1:DA$65536,72,0),"")</f>
        <v>1</v>
      </c>
      <c r="CA462" s="34">
        <f>IFERROR(VLOOKUP(B462,'[1]1-BASE'!D$1:DA$65536,73,0),"")</f>
        <v>0</v>
      </c>
      <c r="CB462" s="34">
        <f>IFERROR(VLOOKUP(B462,'[1]1-BASE'!D$1:DA$65536,74,0),"")</f>
        <v>0</v>
      </c>
      <c r="CC462" s="34">
        <f>IFERROR(VLOOKUP(B462,'[1]1-BASE'!D$1:DA$65536,75,0),"")</f>
        <v>0</v>
      </c>
      <c r="CD462" s="34">
        <f>IFERROR(VLOOKUP(B462,'[1]1-BASE'!D$1:DA$65536,82,0),"")</f>
        <v>0</v>
      </c>
    </row>
    <row r="463" spans="1:82" s="35" customFormat="1" ht="75" customHeight="1">
      <c r="A463" s="27"/>
      <c r="B463" s="28" t="s">
        <v>566</v>
      </c>
      <c r="C463" s="29" t="str">
        <f>IFERROR(VLOOKUP(B463,'[1]1-BASE'!D$1:CB$65536,2,0),"")</f>
        <v>6006BU0</v>
      </c>
      <c r="D463" s="29" t="str">
        <f>IFERROR(VLOOKUP(B463,'[1]1-BASE'!D$1:CB$65536,3,0),"")</f>
        <v>PETER</v>
      </c>
      <c r="E463" s="29" t="str">
        <f>IFERROR(VLOOKUP(B463,'[1]1-BASE'!D$1:CB$65536,4,0),"")</f>
        <v>X1J</v>
      </c>
      <c r="F463" s="29" t="str">
        <f>IFERROR(VLOOKUP(B463,'[1]1-BASE'!D$1:CB$65536,5,0),"")</f>
        <v>BEIGE MID</v>
      </c>
      <c r="G463" s="27" t="str">
        <f>IFERROR(VLOOKUP(B463,'[1]1-BASE'!D$1:CB$65536,15,0),"")</f>
        <v>HIVER 2019</v>
      </c>
      <c r="H463" s="27" t="str">
        <f>IFERROR(VLOOKUP(B463,'[1]1-BASE'!D$1:CB$65536,17,0),"")</f>
        <v>MAN</v>
      </c>
      <c r="I463" s="30">
        <f>IFERROR(VLOOKUP(B463,'[1]1-BASE'!D$1:CB$65536,7,0),"")</f>
        <v>65</v>
      </c>
      <c r="J463" s="31">
        <f t="shared" si="14"/>
        <v>32.5</v>
      </c>
      <c r="K463" s="30">
        <f>IFERROR(VLOOKUP(B463,'[1]1-BASE'!D$1:CB$65536,8,0),"")</f>
        <v>0</v>
      </c>
      <c r="L463" s="31">
        <f t="shared" si="15"/>
        <v>0</v>
      </c>
      <c r="M463" s="29" t="str">
        <f>IFERROR(VLOOKUP(B463,'[1]1-BASE'!D$1:CB$65536,18,0),"")</f>
        <v>(vide)</v>
      </c>
      <c r="N463" s="32" t="str">
        <f>IFERROR(VLOOKUP(B463,'[1]1-BASE'!D$1:CB$65536,19,0),"")</f>
        <v>PCS</v>
      </c>
      <c r="O463" s="32">
        <f>IFERROR(VLOOKUP(B463,'[1]1-BASE'!D$1:CB$65536,20,0),"")</f>
        <v>10</v>
      </c>
      <c r="P463" s="33">
        <f>IFERROR(VLOOKUP(B463,'[1]1-BASE'!D$1:CB$65536,21,0),"")</f>
        <v>10</v>
      </c>
      <c r="Q463" s="34">
        <f>IFERROR(VLOOKUP(B463,'[1]1-BASE'!D$1:DA$65536,22,0),"")</f>
        <v>0</v>
      </c>
      <c r="R463" s="34">
        <f>IFERROR(VLOOKUP(B463,'[1]1-BASE'!D$1:DA$65536,23,0),"")</f>
        <v>0</v>
      </c>
      <c r="S463" s="34">
        <f>IFERROR(VLOOKUP(B463,'[1]1-BASE'!D$1:DA$65536,24,0),"")</f>
        <v>0</v>
      </c>
      <c r="T463" s="34">
        <f>IFERROR(VLOOKUP(B463,'[1]1-BASE'!D$1:DA$65536,25,0),"")</f>
        <v>0</v>
      </c>
      <c r="U463" s="34">
        <f>IFERROR(VLOOKUP(B463,'[1]1-BASE'!D$1:DA$65536,26,0),"")</f>
        <v>0</v>
      </c>
      <c r="V463" s="34">
        <f>IFERROR(VLOOKUP(B463,'[1]1-BASE'!D$1:DA$65536,27,0),"")</f>
        <v>0</v>
      </c>
      <c r="W463" s="34">
        <f>IFERROR(VLOOKUP(B463,'[1]1-BASE'!D$1:DA$65536,28,0),"")</f>
        <v>0</v>
      </c>
      <c r="X463" s="34">
        <f>IFERROR(VLOOKUP(B463,'[1]1-BASE'!D$1:DA$65536,29,0),"")</f>
        <v>0</v>
      </c>
      <c r="Y463" s="34">
        <f>IFERROR(VLOOKUP(B463,'[1]1-BASE'!D$1:DA$65536,30,0),"")</f>
        <v>0</v>
      </c>
      <c r="Z463" s="34">
        <f>IFERROR(VLOOKUP(B463,'[1]1-BASE'!D$1:DA$65536,31,0),"")</f>
        <v>0</v>
      </c>
      <c r="AA463" s="34">
        <f>IFERROR(VLOOKUP(B463,'[1]1-BASE'!D$1:DA$65536,32,0),"")</f>
        <v>0</v>
      </c>
      <c r="AB463" s="34">
        <f>IFERROR(VLOOKUP(B463,'[1]1-BASE'!D$1:DA$65536,33,0),"")</f>
        <v>0</v>
      </c>
      <c r="AC463" s="34">
        <f>IFERROR(VLOOKUP(B463,'[1]1-BASE'!D$1:DA$65536,34,0),"")</f>
        <v>0</v>
      </c>
      <c r="AD463" s="34">
        <f>IFERROR(VLOOKUP(B463,'[1]1-BASE'!D$1:DA$65536,35,0),"")</f>
        <v>0</v>
      </c>
      <c r="AE463" s="34">
        <f>IFERROR(VLOOKUP(B463,'[1]1-BASE'!D$1:DA$65536,36,0),"")</f>
        <v>0</v>
      </c>
      <c r="AF463" s="34">
        <f>IFERROR(VLOOKUP(B463,'[1]1-BASE'!D$1:DA$65536,37,0),"")</f>
        <v>0</v>
      </c>
      <c r="AG463" s="34">
        <f>IFERROR(VLOOKUP(B463,'[1]1-BASE'!D$1:DA$65536,38,0),"")</f>
        <v>0</v>
      </c>
      <c r="AH463" s="34">
        <f>IFERROR(VLOOKUP(B463,'[1]1-BASE'!D$1:DA$65536,39,0),"")</f>
        <v>0</v>
      </c>
      <c r="AI463" s="34">
        <f>IFERROR(VLOOKUP(B463,'[1]1-BASE'!D$1:DA$65536,40,0),"")</f>
        <v>0</v>
      </c>
      <c r="AJ463" s="34">
        <f>IFERROR(VLOOKUP(B463,'[1]1-BASE'!D$1:DA$65536,41,0),"")</f>
        <v>0</v>
      </c>
      <c r="AK463" s="34">
        <f>IFERROR(VLOOKUP(B463,'[1]1-BASE'!D$1:DA$65536,42,0),"")</f>
        <v>0</v>
      </c>
      <c r="AL463" s="34">
        <f>IFERROR(VLOOKUP(B463,'[1]1-BASE'!D$1:DA$65536,43,0),"")</f>
        <v>0</v>
      </c>
      <c r="AM463" s="34">
        <f>IFERROR(VLOOKUP(B463,'[1]1-BASE'!D$1:DA$65536,44,0),"")</f>
        <v>0</v>
      </c>
      <c r="AN463" s="34">
        <f>IFERROR(VLOOKUP(B463,'[1]1-BASE'!D$1:DA$65536,45,0),"")</f>
        <v>0</v>
      </c>
      <c r="AO463" s="34">
        <f>IFERROR(VLOOKUP(B463,'[1]1-BASE'!D$1:DA$65536,46,0),"")</f>
        <v>0</v>
      </c>
      <c r="AP463" s="34">
        <f>IFERROR(VLOOKUP(B463,'[1]1-BASE'!D$1:DA$65536,47,0),"")</f>
        <v>0</v>
      </c>
      <c r="AQ463" s="34">
        <f>IFERROR(VLOOKUP(B463,'[1]1-BASE'!D$1:DA$65536,48,0),"")</f>
        <v>3</v>
      </c>
      <c r="AR463" s="34">
        <f>IFERROR(VLOOKUP(B463,'[1]1-BASE'!D$1:DA$65536,49,0),"")</f>
        <v>7</v>
      </c>
      <c r="AS463" s="34">
        <f>IFERROR(VLOOKUP(B463,'[1]1-BASE'!D$1:DA$65536,50,0),"")</f>
        <v>0</v>
      </c>
      <c r="AT463" s="34">
        <f>IFERROR(VLOOKUP(B463,'[1]1-BASE'!D$1:DA$65536,51,0),"")</f>
        <v>0</v>
      </c>
      <c r="AU463" s="34">
        <f>IFERROR(VLOOKUP(B463,'[1]1-BASE'!D$1:DA$65536,52,0),"")</f>
        <v>0</v>
      </c>
      <c r="AV463" s="34">
        <f>IFERROR(VLOOKUP(B463,'[1]1-BASE'!D$1:DA$65536,53,0),"")</f>
        <v>0</v>
      </c>
      <c r="AW463" s="34">
        <f>IFERROR(VLOOKUP(B463,'[1]1-BASE'!D$1:DA$65536,54,0),"")</f>
        <v>0</v>
      </c>
      <c r="AX463" s="34">
        <f>IFERROR(VLOOKUP(B463,'[1]1-BASE'!D$1:DA$65536,55,0),"")</f>
        <v>0</v>
      </c>
      <c r="AY463" s="34">
        <f>IFERROR(VLOOKUP(B463,'[1]1-BASE'!D$1:DA$65536,87,0),"")</f>
        <v>0</v>
      </c>
      <c r="AZ463" s="34">
        <f>IFERROR(VLOOKUP(B463,'[1]1-BASE'!D$1:DA$65536,86,0),"")</f>
        <v>0</v>
      </c>
      <c r="BA463" s="34">
        <f>IFERROR(VLOOKUP(B463,'[1]1-BASE'!D$1:DA$65536,76,0),"")</f>
        <v>0</v>
      </c>
      <c r="BB463" s="34">
        <f>IFERROR(VLOOKUP(B463,'[1]1-BASE'!D$1:DA$65536,77,0),"")</f>
        <v>0</v>
      </c>
      <c r="BC463" s="34">
        <f>IFERROR(VLOOKUP(B463,'[1]1-BASE'!D$1:DA$65536,78,0),"")</f>
        <v>0</v>
      </c>
      <c r="BD463" s="34">
        <f>IFERROR(VLOOKUP(B463,'[1]1-BASE'!D$1:DA$65536,79,0),"")</f>
        <v>0</v>
      </c>
      <c r="BE463" s="34">
        <f>IFERROR(VLOOKUP(B463,'[1]1-BASE'!D$1:DA$65536,80,0),"")</f>
        <v>0</v>
      </c>
      <c r="BF463" s="34">
        <f>IFERROR(VLOOKUP(B463,'[1]1-BASE'!D$1:DA$65536,83,0),"")</f>
        <v>0</v>
      </c>
      <c r="BG463" s="34">
        <f>IFERROR(VLOOKUP(B463,'[1]1-BASE'!D$1:DA$65536,84,0),"")</f>
        <v>0</v>
      </c>
      <c r="BH463" s="34">
        <f>IFERROR(VLOOKUP(B463,'[1]1-BASE'!D$1:DA$65536,81,0),"")</f>
        <v>0</v>
      </c>
      <c r="BI463" s="34">
        <f>IFERROR(VLOOKUP(B463,'[1]1-BASE'!D$1:DA$65536,85,0),"")</f>
        <v>0</v>
      </c>
      <c r="BJ463" s="34">
        <f>IFERROR(VLOOKUP(B463,'[1]1-BASE'!D$1:DA$65536,56,0),"")</f>
        <v>0</v>
      </c>
      <c r="BK463" s="34">
        <f>IFERROR(VLOOKUP(B463,'[1]1-BASE'!D$1:DA$65536,58,0),"")</f>
        <v>0</v>
      </c>
      <c r="BL463" s="34">
        <f>IFERROR(VLOOKUP(B463,'[1]1-BASE'!D$1:DA$65536,59,0),"")</f>
        <v>0</v>
      </c>
      <c r="BM463" s="34">
        <f>IFERROR(VLOOKUP(B463,'[1]1-BASE'!D$1:DA$65536,61,0),"")</f>
        <v>0</v>
      </c>
      <c r="BN463" s="34">
        <f>IFERROR(VLOOKUP(B463,'[1]1-BASE'!D$1:DA$65536,63,0),"")</f>
        <v>0</v>
      </c>
      <c r="BO463" s="34">
        <f>IFERROR(VLOOKUP(B463,'[1]1-BASE'!D$1:DA$65536,65,0),"")</f>
        <v>0</v>
      </c>
      <c r="BP463" s="34">
        <f>IFERROR(VLOOKUP(B463,'[1]1-BASE'!D$1:DA$65536,57,0),"")</f>
        <v>0</v>
      </c>
      <c r="BQ463" s="34">
        <f>IFERROR(VLOOKUP(B463,'[1]1-BASE'!D$1:DA$65536,60,0),"")</f>
        <v>0</v>
      </c>
      <c r="BR463" s="34">
        <f>IFERROR(VLOOKUP(B463,'[1]1-BASE'!D$1:DA$65536,62,0),"")</f>
        <v>0</v>
      </c>
      <c r="BS463" s="34">
        <f>IFERROR(VLOOKUP(B463,'[1]1-BASE'!D$1:DA$65536,64,0),"")</f>
        <v>0</v>
      </c>
      <c r="BT463" s="34">
        <f>IFERROR(VLOOKUP(B463,'[1]1-BASE'!D$1:DA$65536,66,0),"")</f>
        <v>0</v>
      </c>
      <c r="BU463" s="34">
        <f>IFERROR(VLOOKUP(B463,'[1]1-BASE'!D$1:DA$65536,67,0),"")</f>
        <v>0</v>
      </c>
      <c r="BV463" s="34">
        <f>IFERROR(VLOOKUP(B463,'[1]1-BASE'!D$1:DA$65536,68,0),"")</f>
        <v>0</v>
      </c>
      <c r="BW463" s="34">
        <f>IFERROR(VLOOKUP(B463,'[1]1-BASE'!D$1:DA$65536,69,0),"")</f>
        <v>0</v>
      </c>
      <c r="BX463" s="34">
        <f>IFERROR(VLOOKUP(B463,'[1]1-BASE'!D$1:DA$65536,70,0),"")</f>
        <v>0</v>
      </c>
      <c r="BY463" s="34">
        <f>IFERROR(VLOOKUP(B463,'[1]1-BASE'!D$1:DA$65536,71,0),"")</f>
        <v>0</v>
      </c>
      <c r="BZ463" s="34">
        <f>IFERROR(VLOOKUP(B463,'[1]1-BASE'!D$1:DA$65536,72,0),"")</f>
        <v>0</v>
      </c>
      <c r="CA463" s="34">
        <f>IFERROR(VLOOKUP(B463,'[1]1-BASE'!D$1:DA$65536,73,0),"")</f>
        <v>0</v>
      </c>
      <c r="CB463" s="34">
        <f>IFERROR(VLOOKUP(B463,'[1]1-BASE'!D$1:DA$65536,74,0),"")</f>
        <v>0</v>
      </c>
      <c r="CC463" s="34">
        <f>IFERROR(VLOOKUP(B463,'[1]1-BASE'!D$1:DA$65536,75,0),"")</f>
        <v>0</v>
      </c>
      <c r="CD463" s="34">
        <f>IFERROR(VLOOKUP(B463,'[1]1-BASE'!D$1:DA$65536,82,0),"")</f>
        <v>0</v>
      </c>
    </row>
    <row r="464" spans="1:82" s="35" customFormat="1" ht="75" customHeight="1">
      <c r="A464" s="27"/>
      <c r="B464" s="28" t="s">
        <v>567</v>
      </c>
      <c r="C464" s="29" t="str">
        <f>IFERROR(VLOOKUP(B464,'[1]1-BASE'!D$1:CB$65536,2,0),"")</f>
        <v>670014X</v>
      </c>
      <c r="D464" s="29" t="str">
        <f>IFERROR(VLOOKUP(B464,'[1]1-BASE'!D$1:CB$65536,3,0),"")</f>
        <v>AARAU</v>
      </c>
      <c r="E464" s="29" t="str">
        <f>IFERROR(VLOOKUP(B464,'[1]1-BASE'!D$1:CB$65536,4,0),"")</f>
        <v>005</v>
      </c>
      <c r="F464" s="29" t="str">
        <f>IFERROR(VLOOKUP(B464,'[1]1-BASE'!D$1:CB$65536,5,0),"")</f>
        <v>BLACK</v>
      </c>
      <c r="G464" s="27" t="str">
        <f>IFERROR(VLOOKUP(B464,'[1]1-BASE'!D$1:CB$65536,15,0),"")</f>
        <v>HIVER 2019</v>
      </c>
      <c r="H464" s="27" t="str">
        <f>IFERROR(VLOOKUP(B464,'[1]1-BASE'!D$1:CB$65536,17,0),"")</f>
        <v>MAN</v>
      </c>
      <c r="I464" s="30">
        <f>IFERROR(VLOOKUP(B464,'[1]1-BASE'!D$1:CB$65536,7,0),"")</f>
        <v>28</v>
      </c>
      <c r="J464" s="31">
        <f t="shared" si="14"/>
        <v>14</v>
      </c>
      <c r="K464" s="30">
        <f>IFERROR(VLOOKUP(B464,'[1]1-BASE'!D$1:CB$65536,8,0),"")</f>
        <v>0</v>
      </c>
      <c r="L464" s="31">
        <f t="shared" si="15"/>
        <v>0</v>
      </c>
      <c r="M464" s="29" t="str">
        <f>IFERROR(VLOOKUP(B464,'[1]1-BASE'!D$1:CB$65536,18,0),"")</f>
        <v>(vide)</v>
      </c>
      <c r="N464" s="32" t="str">
        <f>IFERROR(VLOOKUP(B464,'[1]1-BASE'!D$1:CB$65536,19,0),"")</f>
        <v>PCS</v>
      </c>
      <c r="O464" s="32">
        <f>IFERROR(VLOOKUP(B464,'[1]1-BASE'!D$1:CB$65536,20,0),"")</f>
        <v>3</v>
      </c>
      <c r="P464" s="33">
        <f>IFERROR(VLOOKUP(B464,'[1]1-BASE'!D$1:CB$65536,21,0),"")</f>
        <v>3</v>
      </c>
      <c r="Q464" s="34">
        <f>IFERROR(VLOOKUP(B464,'[1]1-BASE'!D$1:DA$65536,22,0),"")</f>
        <v>0</v>
      </c>
      <c r="R464" s="34">
        <f>IFERROR(VLOOKUP(B464,'[1]1-BASE'!D$1:DA$65536,23,0),"")</f>
        <v>0</v>
      </c>
      <c r="S464" s="34">
        <f>IFERROR(VLOOKUP(B464,'[1]1-BASE'!D$1:DA$65536,24,0),"")</f>
        <v>0</v>
      </c>
      <c r="T464" s="34">
        <f>IFERROR(VLOOKUP(B464,'[1]1-BASE'!D$1:DA$65536,25,0),"")</f>
        <v>0</v>
      </c>
      <c r="U464" s="34">
        <f>IFERROR(VLOOKUP(B464,'[1]1-BASE'!D$1:DA$65536,26,0),"")</f>
        <v>0</v>
      </c>
      <c r="V464" s="34">
        <f>IFERROR(VLOOKUP(B464,'[1]1-BASE'!D$1:DA$65536,27,0),"")</f>
        <v>0</v>
      </c>
      <c r="W464" s="34">
        <f>IFERROR(VLOOKUP(B464,'[1]1-BASE'!D$1:DA$65536,28,0),"")</f>
        <v>0</v>
      </c>
      <c r="X464" s="34">
        <f>IFERROR(VLOOKUP(B464,'[1]1-BASE'!D$1:DA$65536,29,0),"")</f>
        <v>0</v>
      </c>
      <c r="Y464" s="34">
        <f>IFERROR(VLOOKUP(B464,'[1]1-BASE'!D$1:DA$65536,30,0),"")</f>
        <v>0</v>
      </c>
      <c r="Z464" s="34">
        <f>IFERROR(VLOOKUP(B464,'[1]1-BASE'!D$1:DA$65536,31,0),"")</f>
        <v>0</v>
      </c>
      <c r="AA464" s="34">
        <f>IFERROR(VLOOKUP(B464,'[1]1-BASE'!D$1:DA$65536,32,0),"")</f>
        <v>0</v>
      </c>
      <c r="AB464" s="34">
        <f>IFERROR(VLOOKUP(B464,'[1]1-BASE'!D$1:DA$65536,33,0),"")</f>
        <v>0</v>
      </c>
      <c r="AC464" s="34">
        <f>IFERROR(VLOOKUP(B464,'[1]1-BASE'!D$1:DA$65536,34,0),"")</f>
        <v>0</v>
      </c>
      <c r="AD464" s="34">
        <f>IFERROR(VLOOKUP(B464,'[1]1-BASE'!D$1:DA$65536,35,0),"")</f>
        <v>0</v>
      </c>
      <c r="AE464" s="34">
        <f>IFERROR(VLOOKUP(B464,'[1]1-BASE'!D$1:DA$65536,36,0),"")</f>
        <v>0</v>
      </c>
      <c r="AF464" s="34">
        <f>IFERROR(VLOOKUP(B464,'[1]1-BASE'!D$1:DA$65536,37,0),"")</f>
        <v>0</v>
      </c>
      <c r="AG464" s="34">
        <f>IFERROR(VLOOKUP(B464,'[1]1-BASE'!D$1:DA$65536,38,0),"")</f>
        <v>0</v>
      </c>
      <c r="AH464" s="34">
        <f>IFERROR(VLOOKUP(B464,'[1]1-BASE'!D$1:DA$65536,39,0),"")</f>
        <v>0</v>
      </c>
      <c r="AI464" s="34">
        <f>IFERROR(VLOOKUP(B464,'[1]1-BASE'!D$1:DA$65536,40,0),"")</f>
        <v>0</v>
      </c>
      <c r="AJ464" s="34">
        <f>IFERROR(VLOOKUP(B464,'[1]1-BASE'!D$1:DA$65536,41,0),"")</f>
        <v>0</v>
      </c>
      <c r="AK464" s="34">
        <f>IFERROR(VLOOKUP(B464,'[1]1-BASE'!D$1:DA$65536,42,0),"")</f>
        <v>0</v>
      </c>
      <c r="AL464" s="34">
        <f>IFERROR(VLOOKUP(B464,'[1]1-BASE'!D$1:DA$65536,43,0),"")</f>
        <v>0</v>
      </c>
      <c r="AM464" s="34">
        <f>IFERROR(VLOOKUP(B464,'[1]1-BASE'!D$1:DA$65536,44,0),"")</f>
        <v>0</v>
      </c>
      <c r="AN464" s="34">
        <f>IFERROR(VLOOKUP(B464,'[1]1-BASE'!D$1:DA$65536,45,0),"")</f>
        <v>0</v>
      </c>
      <c r="AO464" s="34">
        <f>IFERROR(VLOOKUP(B464,'[1]1-BASE'!D$1:DA$65536,46,0),"")</f>
        <v>0</v>
      </c>
      <c r="AP464" s="34">
        <f>IFERROR(VLOOKUP(B464,'[1]1-BASE'!D$1:DA$65536,47,0),"")</f>
        <v>0</v>
      </c>
      <c r="AQ464" s="34">
        <f>IFERROR(VLOOKUP(B464,'[1]1-BASE'!D$1:DA$65536,48,0),"")</f>
        <v>0</v>
      </c>
      <c r="AR464" s="34">
        <f>IFERROR(VLOOKUP(B464,'[1]1-BASE'!D$1:DA$65536,49,0),"")</f>
        <v>0</v>
      </c>
      <c r="AS464" s="34">
        <f>IFERROR(VLOOKUP(B464,'[1]1-BASE'!D$1:DA$65536,50,0),"")</f>
        <v>0</v>
      </c>
      <c r="AT464" s="34">
        <f>IFERROR(VLOOKUP(B464,'[1]1-BASE'!D$1:DA$65536,51,0),"")</f>
        <v>0</v>
      </c>
      <c r="AU464" s="34">
        <f>IFERROR(VLOOKUP(B464,'[1]1-BASE'!D$1:DA$65536,52,0),"")</f>
        <v>0</v>
      </c>
      <c r="AV464" s="34">
        <f>IFERROR(VLOOKUP(B464,'[1]1-BASE'!D$1:DA$65536,53,0),"")</f>
        <v>0</v>
      </c>
      <c r="AW464" s="34">
        <f>IFERROR(VLOOKUP(B464,'[1]1-BASE'!D$1:DA$65536,54,0),"")</f>
        <v>0</v>
      </c>
      <c r="AX464" s="34">
        <f>IFERROR(VLOOKUP(B464,'[1]1-BASE'!D$1:DA$65536,55,0),"")</f>
        <v>0</v>
      </c>
      <c r="AY464" s="34">
        <f>IFERROR(VLOOKUP(B464,'[1]1-BASE'!D$1:DA$65536,87,0),"")</f>
        <v>0</v>
      </c>
      <c r="AZ464" s="34">
        <f>IFERROR(VLOOKUP(B464,'[1]1-BASE'!D$1:DA$65536,86,0),"")</f>
        <v>0</v>
      </c>
      <c r="BA464" s="34">
        <f>IFERROR(VLOOKUP(B464,'[1]1-BASE'!D$1:DA$65536,76,0),"")</f>
        <v>0</v>
      </c>
      <c r="BB464" s="34">
        <f>IFERROR(VLOOKUP(B464,'[1]1-BASE'!D$1:DA$65536,77,0),"")</f>
        <v>0</v>
      </c>
      <c r="BC464" s="34">
        <f>IFERROR(VLOOKUP(B464,'[1]1-BASE'!D$1:DA$65536,78,0),"")</f>
        <v>0</v>
      </c>
      <c r="BD464" s="34">
        <f>IFERROR(VLOOKUP(B464,'[1]1-BASE'!D$1:DA$65536,79,0),"")</f>
        <v>0</v>
      </c>
      <c r="BE464" s="34">
        <f>IFERROR(VLOOKUP(B464,'[1]1-BASE'!D$1:DA$65536,80,0),"")</f>
        <v>0</v>
      </c>
      <c r="BF464" s="34">
        <f>IFERROR(VLOOKUP(B464,'[1]1-BASE'!D$1:DA$65536,83,0),"")</f>
        <v>0</v>
      </c>
      <c r="BG464" s="34">
        <f>IFERROR(VLOOKUP(B464,'[1]1-BASE'!D$1:DA$65536,84,0),"")</f>
        <v>0</v>
      </c>
      <c r="BH464" s="34">
        <f>IFERROR(VLOOKUP(B464,'[1]1-BASE'!D$1:DA$65536,81,0),"")</f>
        <v>0</v>
      </c>
      <c r="BI464" s="34">
        <f>IFERROR(VLOOKUP(B464,'[1]1-BASE'!D$1:DA$65536,85,0),"")</f>
        <v>0</v>
      </c>
      <c r="BJ464" s="34">
        <f>IFERROR(VLOOKUP(B464,'[1]1-BASE'!D$1:DA$65536,56,0),"")</f>
        <v>0</v>
      </c>
      <c r="BK464" s="34">
        <f>IFERROR(VLOOKUP(B464,'[1]1-BASE'!D$1:DA$65536,58,0),"")</f>
        <v>0</v>
      </c>
      <c r="BL464" s="34">
        <f>IFERROR(VLOOKUP(B464,'[1]1-BASE'!D$1:DA$65536,59,0),"")</f>
        <v>0</v>
      </c>
      <c r="BM464" s="34">
        <f>IFERROR(VLOOKUP(B464,'[1]1-BASE'!D$1:DA$65536,61,0),"")</f>
        <v>0</v>
      </c>
      <c r="BN464" s="34">
        <f>IFERROR(VLOOKUP(B464,'[1]1-BASE'!D$1:DA$65536,63,0),"")</f>
        <v>0</v>
      </c>
      <c r="BO464" s="34">
        <f>IFERROR(VLOOKUP(B464,'[1]1-BASE'!D$1:DA$65536,65,0),"")</f>
        <v>0</v>
      </c>
      <c r="BP464" s="34">
        <f>IFERROR(VLOOKUP(B464,'[1]1-BASE'!D$1:DA$65536,57,0),"")</f>
        <v>0</v>
      </c>
      <c r="BQ464" s="34">
        <f>IFERROR(VLOOKUP(B464,'[1]1-BASE'!D$1:DA$65536,60,0),"")</f>
        <v>0</v>
      </c>
      <c r="BR464" s="34">
        <f>IFERROR(VLOOKUP(B464,'[1]1-BASE'!D$1:DA$65536,62,0),"")</f>
        <v>0</v>
      </c>
      <c r="BS464" s="34">
        <f>IFERROR(VLOOKUP(B464,'[1]1-BASE'!D$1:DA$65536,64,0),"")</f>
        <v>0</v>
      </c>
      <c r="BT464" s="34">
        <f>IFERROR(VLOOKUP(B464,'[1]1-BASE'!D$1:DA$65536,66,0),"")</f>
        <v>0</v>
      </c>
      <c r="BU464" s="34">
        <f>IFERROR(VLOOKUP(B464,'[1]1-BASE'!D$1:DA$65536,67,0),"")</f>
        <v>0</v>
      </c>
      <c r="BV464" s="34">
        <f>IFERROR(VLOOKUP(B464,'[1]1-BASE'!D$1:DA$65536,68,0),"")</f>
        <v>0</v>
      </c>
      <c r="BW464" s="34">
        <f>IFERROR(VLOOKUP(B464,'[1]1-BASE'!D$1:DA$65536,69,0),"")</f>
        <v>3</v>
      </c>
      <c r="BX464" s="34">
        <f>IFERROR(VLOOKUP(B464,'[1]1-BASE'!D$1:DA$65536,70,0),"")</f>
        <v>0</v>
      </c>
      <c r="BY464" s="34">
        <f>IFERROR(VLOOKUP(B464,'[1]1-BASE'!D$1:DA$65536,71,0),"")</f>
        <v>0</v>
      </c>
      <c r="BZ464" s="34">
        <f>IFERROR(VLOOKUP(B464,'[1]1-BASE'!D$1:DA$65536,72,0),"")</f>
        <v>0</v>
      </c>
      <c r="CA464" s="34">
        <f>IFERROR(VLOOKUP(B464,'[1]1-BASE'!D$1:DA$65536,73,0),"")</f>
        <v>0</v>
      </c>
      <c r="CB464" s="34">
        <f>IFERROR(VLOOKUP(B464,'[1]1-BASE'!D$1:DA$65536,74,0),"")</f>
        <v>0</v>
      </c>
      <c r="CC464" s="34">
        <f>IFERROR(VLOOKUP(B464,'[1]1-BASE'!D$1:DA$65536,75,0),"")</f>
        <v>0</v>
      </c>
      <c r="CD464" s="34">
        <f>IFERROR(VLOOKUP(B464,'[1]1-BASE'!D$1:DA$65536,82,0),"")</f>
        <v>0</v>
      </c>
    </row>
    <row r="465" spans="1:82" s="35" customFormat="1" ht="75" customHeight="1">
      <c r="A465" s="27"/>
      <c r="B465" s="28" t="s">
        <v>568</v>
      </c>
      <c r="C465" s="29" t="str">
        <f>IFERROR(VLOOKUP(B465,'[1]1-BASE'!D$1:CB$65536,2,0),"")</f>
        <v>670014X</v>
      </c>
      <c r="D465" s="29" t="str">
        <f>IFERROR(VLOOKUP(B465,'[1]1-BASE'!D$1:CB$65536,3,0),"")</f>
        <v>AARAU</v>
      </c>
      <c r="E465" s="29" t="str">
        <f>IFERROR(VLOOKUP(B465,'[1]1-BASE'!D$1:CB$65536,4,0),"")</f>
        <v>124</v>
      </c>
      <c r="F465" s="29" t="str">
        <f>IFERROR(VLOOKUP(B465,'[1]1-BASE'!D$1:CB$65536,5,0),"")</f>
        <v>BABY BLUE</v>
      </c>
      <c r="G465" s="27" t="str">
        <f>IFERROR(VLOOKUP(B465,'[1]1-BASE'!D$1:CB$65536,15,0),"")</f>
        <v>HIVER 2019</v>
      </c>
      <c r="H465" s="27" t="str">
        <f>IFERROR(VLOOKUP(B465,'[1]1-BASE'!D$1:CB$65536,17,0),"")</f>
        <v>MAN</v>
      </c>
      <c r="I465" s="30">
        <f>IFERROR(VLOOKUP(B465,'[1]1-BASE'!D$1:CB$65536,7,0),"")</f>
        <v>28</v>
      </c>
      <c r="J465" s="31">
        <f t="shared" si="14"/>
        <v>14</v>
      </c>
      <c r="K465" s="30">
        <f>IFERROR(VLOOKUP(B465,'[1]1-BASE'!D$1:CB$65536,8,0),"")</f>
        <v>0</v>
      </c>
      <c r="L465" s="31">
        <f t="shared" si="15"/>
        <v>0</v>
      </c>
      <c r="M465" s="29" t="str">
        <f>IFERROR(VLOOKUP(B465,'[1]1-BASE'!D$1:CB$65536,18,0),"")</f>
        <v>(vide)</v>
      </c>
      <c r="N465" s="32" t="str">
        <f>IFERROR(VLOOKUP(B465,'[1]1-BASE'!D$1:CB$65536,19,0),"")</f>
        <v>PCS</v>
      </c>
      <c r="O465" s="32">
        <f>IFERROR(VLOOKUP(B465,'[1]1-BASE'!D$1:CB$65536,20,0),"")</f>
        <v>10</v>
      </c>
      <c r="P465" s="33">
        <f>IFERROR(VLOOKUP(B465,'[1]1-BASE'!D$1:CB$65536,21,0),"")</f>
        <v>10</v>
      </c>
      <c r="Q465" s="34">
        <f>IFERROR(VLOOKUP(B465,'[1]1-BASE'!D$1:DA$65536,22,0),"")</f>
        <v>0</v>
      </c>
      <c r="R465" s="34">
        <f>IFERROR(VLOOKUP(B465,'[1]1-BASE'!D$1:DA$65536,23,0),"")</f>
        <v>0</v>
      </c>
      <c r="S465" s="34">
        <f>IFERROR(VLOOKUP(B465,'[1]1-BASE'!D$1:DA$65536,24,0),"")</f>
        <v>0</v>
      </c>
      <c r="T465" s="34">
        <f>IFERROR(VLOOKUP(B465,'[1]1-BASE'!D$1:DA$65536,25,0),"")</f>
        <v>0</v>
      </c>
      <c r="U465" s="34">
        <f>IFERROR(VLOOKUP(B465,'[1]1-BASE'!D$1:DA$65536,26,0),"")</f>
        <v>0</v>
      </c>
      <c r="V465" s="34">
        <f>IFERROR(VLOOKUP(B465,'[1]1-BASE'!D$1:DA$65536,27,0),"")</f>
        <v>0</v>
      </c>
      <c r="W465" s="34">
        <f>IFERROR(VLOOKUP(B465,'[1]1-BASE'!D$1:DA$65536,28,0),"")</f>
        <v>0</v>
      </c>
      <c r="X465" s="34">
        <f>IFERROR(VLOOKUP(B465,'[1]1-BASE'!D$1:DA$65536,29,0),"")</f>
        <v>0</v>
      </c>
      <c r="Y465" s="34">
        <f>IFERROR(VLOOKUP(B465,'[1]1-BASE'!D$1:DA$65536,30,0),"")</f>
        <v>0</v>
      </c>
      <c r="Z465" s="34">
        <f>IFERROR(VLOOKUP(B465,'[1]1-BASE'!D$1:DA$65536,31,0),"")</f>
        <v>0</v>
      </c>
      <c r="AA465" s="34">
        <f>IFERROR(VLOOKUP(B465,'[1]1-BASE'!D$1:DA$65536,32,0),"")</f>
        <v>0</v>
      </c>
      <c r="AB465" s="34">
        <f>IFERROR(VLOOKUP(B465,'[1]1-BASE'!D$1:DA$65536,33,0),"")</f>
        <v>0</v>
      </c>
      <c r="AC465" s="34">
        <f>IFERROR(VLOOKUP(B465,'[1]1-BASE'!D$1:DA$65536,34,0),"")</f>
        <v>0</v>
      </c>
      <c r="AD465" s="34">
        <f>IFERROR(VLOOKUP(B465,'[1]1-BASE'!D$1:DA$65536,35,0),"")</f>
        <v>0</v>
      </c>
      <c r="AE465" s="34">
        <f>IFERROR(VLOOKUP(B465,'[1]1-BASE'!D$1:DA$65536,36,0),"")</f>
        <v>0</v>
      </c>
      <c r="AF465" s="34">
        <f>IFERROR(VLOOKUP(B465,'[1]1-BASE'!D$1:DA$65536,37,0),"")</f>
        <v>0</v>
      </c>
      <c r="AG465" s="34">
        <f>IFERROR(VLOOKUP(B465,'[1]1-BASE'!D$1:DA$65536,38,0),"")</f>
        <v>0</v>
      </c>
      <c r="AH465" s="34">
        <f>IFERROR(VLOOKUP(B465,'[1]1-BASE'!D$1:DA$65536,39,0),"")</f>
        <v>0</v>
      </c>
      <c r="AI465" s="34">
        <f>IFERROR(VLOOKUP(B465,'[1]1-BASE'!D$1:DA$65536,40,0),"")</f>
        <v>0</v>
      </c>
      <c r="AJ465" s="34">
        <f>IFERROR(VLOOKUP(B465,'[1]1-BASE'!D$1:DA$65536,41,0),"")</f>
        <v>0</v>
      </c>
      <c r="AK465" s="34">
        <f>IFERROR(VLOOKUP(B465,'[1]1-BASE'!D$1:DA$65536,42,0),"")</f>
        <v>0</v>
      </c>
      <c r="AL465" s="34">
        <f>IFERROR(VLOOKUP(B465,'[1]1-BASE'!D$1:DA$65536,43,0),"")</f>
        <v>0</v>
      </c>
      <c r="AM465" s="34">
        <f>IFERROR(VLOOKUP(B465,'[1]1-BASE'!D$1:DA$65536,44,0),"")</f>
        <v>0</v>
      </c>
      <c r="AN465" s="34">
        <f>IFERROR(VLOOKUP(B465,'[1]1-BASE'!D$1:DA$65536,45,0),"")</f>
        <v>0</v>
      </c>
      <c r="AO465" s="34">
        <f>IFERROR(VLOOKUP(B465,'[1]1-BASE'!D$1:DA$65536,46,0),"")</f>
        <v>0</v>
      </c>
      <c r="AP465" s="34">
        <f>IFERROR(VLOOKUP(B465,'[1]1-BASE'!D$1:DA$65536,47,0),"")</f>
        <v>0</v>
      </c>
      <c r="AQ465" s="34">
        <f>IFERROR(VLOOKUP(B465,'[1]1-BASE'!D$1:DA$65536,48,0),"")</f>
        <v>0</v>
      </c>
      <c r="AR465" s="34">
        <f>IFERROR(VLOOKUP(B465,'[1]1-BASE'!D$1:DA$65536,49,0),"")</f>
        <v>0</v>
      </c>
      <c r="AS465" s="34">
        <f>IFERROR(VLOOKUP(B465,'[1]1-BASE'!D$1:DA$65536,50,0),"")</f>
        <v>0</v>
      </c>
      <c r="AT465" s="34">
        <f>IFERROR(VLOOKUP(B465,'[1]1-BASE'!D$1:DA$65536,51,0),"")</f>
        <v>0</v>
      </c>
      <c r="AU465" s="34">
        <f>IFERROR(VLOOKUP(B465,'[1]1-BASE'!D$1:DA$65536,52,0),"")</f>
        <v>0</v>
      </c>
      <c r="AV465" s="34">
        <f>IFERROR(VLOOKUP(B465,'[1]1-BASE'!D$1:DA$65536,53,0),"")</f>
        <v>0</v>
      </c>
      <c r="AW465" s="34">
        <f>IFERROR(VLOOKUP(B465,'[1]1-BASE'!D$1:DA$65536,54,0),"")</f>
        <v>0</v>
      </c>
      <c r="AX465" s="34">
        <f>IFERROR(VLOOKUP(B465,'[1]1-BASE'!D$1:DA$65536,55,0),"")</f>
        <v>0</v>
      </c>
      <c r="AY465" s="34">
        <f>IFERROR(VLOOKUP(B465,'[1]1-BASE'!D$1:DA$65536,87,0),"")</f>
        <v>0</v>
      </c>
      <c r="AZ465" s="34">
        <f>IFERROR(VLOOKUP(B465,'[1]1-BASE'!D$1:DA$65536,86,0),"")</f>
        <v>0</v>
      </c>
      <c r="BA465" s="34">
        <f>IFERROR(VLOOKUP(B465,'[1]1-BASE'!D$1:DA$65536,76,0),"")</f>
        <v>0</v>
      </c>
      <c r="BB465" s="34">
        <f>IFERROR(VLOOKUP(B465,'[1]1-BASE'!D$1:DA$65536,77,0),"")</f>
        <v>0</v>
      </c>
      <c r="BC465" s="34">
        <f>IFERROR(VLOOKUP(B465,'[1]1-BASE'!D$1:DA$65536,78,0),"")</f>
        <v>0</v>
      </c>
      <c r="BD465" s="34">
        <f>IFERROR(VLOOKUP(B465,'[1]1-BASE'!D$1:DA$65536,79,0),"")</f>
        <v>0</v>
      </c>
      <c r="BE465" s="34">
        <f>IFERROR(VLOOKUP(B465,'[1]1-BASE'!D$1:DA$65536,80,0),"")</f>
        <v>0</v>
      </c>
      <c r="BF465" s="34">
        <f>IFERROR(VLOOKUP(B465,'[1]1-BASE'!D$1:DA$65536,83,0),"")</f>
        <v>0</v>
      </c>
      <c r="BG465" s="34">
        <f>IFERROR(VLOOKUP(B465,'[1]1-BASE'!D$1:DA$65536,84,0),"")</f>
        <v>0</v>
      </c>
      <c r="BH465" s="34">
        <f>IFERROR(VLOOKUP(B465,'[1]1-BASE'!D$1:DA$65536,81,0),"")</f>
        <v>0</v>
      </c>
      <c r="BI465" s="34">
        <f>IFERROR(VLOOKUP(B465,'[1]1-BASE'!D$1:DA$65536,85,0),"")</f>
        <v>0</v>
      </c>
      <c r="BJ465" s="34">
        <f>IFERROR(VLOOKUP(B465,'[1]1-BASE'!D$1:DA$65536,56,0),"")</f>
        <v>0</v>
      </c>
      <c r="BK465" s="34">
        <f>IFERROR(VLOOKUP(B465,'[1]1-BASE'!D$1:DA$65536,58,0),"")</f>
        <v>0</v>
      </c>
      <c r="BL465" s="34">
        <f>IFERROR(VLOOKUP(B465,'[1]1-BASE'!D$1:DA$65536,59,0),"")</f>
        <v>0</v>
      </c>
      <c r="BM465" s="34">
        <f>IFERROR(VLOOKUP(B465,'[1]1-BASE'!D$1:DA$65536,61,0),"")</f>
        <v>0</v>
      </c>
      <c r="BN465" s="34">
        <f>IFERROR(VLOOKUP(B465,'[1]1-BASE'!D$1:DA$65536,63,0),"")</f>
        <v>0</v>
      </c>
      <c r="BO465" s="34">
        <f>IFERROR(VLOOKUP(B465,'[1]1-BASE'!D$1:DA$65536,65,0),"")</f>
        <v>0</v>
      </c>
      <c r="BP465" s="34">
        <f>IFERROR(VLOOKUP(B465,'[1]1-BASE'!D$1:DA$65536,57,0),"")</f>
        <v>0</v>
      </c>
      <c r="BQ465" s="34">
        <f>IFERROR(VLOOKUP(B465,'[1]1-BASE'!D$1:DA$65536,60,0),"")</f>
        <v>0</v>
      </c>
      <c r="BR465" s="34">
        <f>IFERROR(VLOOKUP(B465,'[1]1-BASE'!D$1:DA$65536,62,0),"")</f>
        <v>0</v>
      </c>
      <c r="BS465" s="34">
        <f>IFERROR(VLOOKUP(B465,'[1]1-BASE'!D$1:DA$65536,64,0),"")</f>
        <v>0</v>
      </c>
      <c r="BT465" s="34">
        <f>IFERROR(VLOOKUP(B465,'[1]1-BASE'!D$1:DA$65536,66,0),"")</f>
        <v>0</v>
      </c>
      <c r="BU465" s="34">
        <f>IFERROR(VLOOKUP(B465,'[1]1-BASE'!D$1:DA$65536,67,0),"")</f>
        <v>0</v>
      </c>
      <c r="BV465" s="34">
        <f>IFERROR(VLOOKUP(B465,'[1]1-BASE'!D$1:DA$65536,68,0),"")</f>
        <v>0</v>
      </c>
      <c r="BW465" s="34">
        <f>IFERROR(VLOOKUP(B465,'[1]1-BASE'!D$1:DA$65536,69,0),"")</f>
        <v>10</v>
      </c>
      <c r="BX465" s="34">
        <f>IFERROR(VLOOKUP(B465,'[1]1-BASE'!D$1:DA$65536,70,0),"")</f>
        <v>0</v>
      </c>
      <c r="BY465" s="34">
        <f>IFERROR(VLOOKUP(B465,'[1]1-BASE'!D$1:DA$65536,71,0),"")</f>
        <v>0</v>
      </c>
      <c r="BZ465" s="34">
        <f>IFERROR(VLOOKUP(B465,'[1]1-BASE'!D$1:DA$65536,72,0),"")</f>
        <v>0</v>
      </c>
      <c r="CA465" s="34">
        <f>IFERROR(VLOOKUP(B465,'[1]1-BASE'!D$1:DA$65536,73,0),"")</f>
        <v>0</v>
      </c>
      <c r="CB465" s="34">
        <f>IFERROR(VLOOKUP(B465,'[1]1-BASE'!D$1:DA$65536,74,0),"")</f>
        <v>0</v>
      </c>
      <c r="CC465" s="34">
        <f>IFERROR(VLOOKUP(B465,'[1]1-BASE'!D$1:DA$65536,75,0),"")</f>
        <v>0</v>
      </c>
      <c r="CD465" s="34">
        <f>IFERROR(VLOOKUP(B465,'[1]1-BASE'!D$1:DA$65536,82,0),"")</f>
        <v>0</v>
      </c>
    </row>
    <row r="466" spans="1:82" s="35" customFormat="1" ht="75" customHeight="1">
      <c r="A466" s="27"/>
      <c r="B466" s="28" t="s">
        <v>569</v>
      </c>
      <c r="C466" s="29" t="str">
        <f>IFERROR(VLOOKUP(B466,'[1]1-BASE'!D$1:CB$65536,2,0),"")</f>
        <v>670014X</v>
      </c>
      <c r="D466" s="29" t="str">
        <f>IFERROR(VLOOKUP(B466,'[1]1-BASE'!D$1:CB$65536,3,0),"")</f>
        <v>AARAU</v>
      </c>
      <c r="E466" s="29" t="str">
        <f>IFERROR(VLOOKUP(B466,'[1]1-BASE'!D$1:CB$65536,4,0),"")</f>
        <v>351</v>
      </c>
      <c r="F466" s="29" t="str">
        <f>IFERROR(VLOOKUP(B466,'[1]1-BASE'!D$1:CB$65536,5,0),"")</f>
        <v>LIGHT ROSE</v>
      </c>
      <c r="G466" s="27" t="str">
        <f>IFERROR(VLOOKUP(B466,'[1]1-BASE'!D$1:CB$65536,15,0),"")</f>
        <v>HIVER 2019</v>
      </c>
      <c r="H466" s="27" t="str">
        <f>IFERROR(VLOOKUP(B466,'[1]1-BASE'!D$1:CB$65536,17,0),"")</f>
        <v>MAN</v>
      </c>
      <c r="I466" s="30">
        <f>IFERROR(VLOOKUP(B466,'[1]1-BASE'!D$1:CB$65536,7,0),"")</f>
        <v>28</v>
      </c>
      <c r="J466" s="31">
        <f t="shared" si="14"/>
        <v>14</v>
      </c>
      <c r="K466" s="30">
        <f>IFERROR(VLOOKUP(B466,'[1]1-BASE'!D$1:CB$65536,8,0),"")</f>
        <v>0</v>
      </c>
      <c r="L466" s="31">
        <f t="shared" si="15"/>
        <v>0</v>
      </c>
      <c r="M466" s="29" t="str">
        <f>IFERROR(VLOOKUP(B466,'[1]1-BASE'!D$1:CB$65536,18,0),"")</f>
        <v>(vide)</v>
      </c>
      <c r="N466" s="32" t="str">
        <f>IFERROR(VLOOKUP(B466,'[1]1-BASE'!D$1:CB$65536,19,0),"")</f>
        <v>PCS</v>
      </c>
      <c r="O466" s="32">
        <f>IFERROR(VLOOKUP(B466,'[1]1-BASE'!D$1:CB$65536,20,0),"")</f>
        <v>43</v>
      </c>
      <c r="P466" s="33">
        <f>IFERROR(VLOOKUP(B466,'[1]1-BASE'!D$1:CB$65536,21,0),"")</f>
        <v>43</v>
      </c>
      <c r="Q466" s="34">
        <f>IFERROR(VLOOKUP(B466,'[1]1-BASE'!D$1:DA$65536,22,0),"")</f>
        <v>0</v>
      </c>
      <c r="R466" s="34">
        <f>IFERROR(VLOOKUP(B466,'[1]1-BASE'!D$1:DA$65536,23,0),"")</f>
        <v>0</v>
      </c>
      <c r="S466" s="34">
        <f>IFERROR(VLOOKUP(B466,'[1]1-BASE'!D$1:DA$65536,24,0),"")</f>
        <v>0</v>
      </c>
      <c r="T466" s="34">
        <f>IFERROR(VLOOKUP(B466,'[1]1-BASE'!D$1:DA$65536,25,0),"")</f>
        <v>0</v>
      </c>
      <c r="U466" s="34">
        <f>IFERROR(VLOOKUP(B466,'[1]1-BASE'!D$1:DA$65536,26,0),"")</f>
        <v>0</v>
      </c>
      <c r="V466" s="34">
        <f>IFERROR(VLOOKUP(B466,'[1]1-BASE'!D$1:DA$65536,27,0),"")</f>
        <v>0</v>
      </c>
      <c r="W466" s="34">
        <f>IFERROR(VLOOKUP(B466,'[1]1-BASE'!D$1:DA$65536,28,0),"")</f>
        <v>0</v>
      </c>
      <c r="X466" s="34">
        <f>IFERROR(VLOOKUP(B466,'[1]1-BASE'!D$1:DA$65536,29,0),"")</f>
        <v>0</v>
      </c>
      <c r="Y466" s="34">
        <f>IFERROR(VLOOKUP(B466,'[1]1-BASE'!D$1:DA$65536,30,0),"")</f>
        <v>0</v>
      </c>
      <c r="Z466" s="34">
        <f>IFERROR(VLOOKUP(B466,'[1]1-BASE'!D$1:DA$65536,31,0),"")</f>
        <v>0</v>
      </c>
      <c r="AA466" s="34">
        <f>IFERROR(VLOOKUP(B466,'[1]1-BASE'!D$1:DA$65536,32,0),"")</f>
        <v>0</v>
      </c>
      <c r="AB466" s="34">
        <f>IFERROR(VLOOKUP(B466,'[1]1-BASE'!D$1:DA$65536,33,0),"")</f>
        <v>0</v>
      </c>
      <c r="AC466" s="34">
        <f>IFERROR(VLOOKUP(B466,'[1]1-BASE'!D$1:DA$65536,34,0),"")</f>
        <v>0</v>
      </c>
      <c r="AD466" s="34">
        <f>IFERROR(VLOOKUP(B466,'[1]1-BASE'!D$1:DA$65536,35,0),"")</f>
        <v>0</v>
      </c>
      <c r="AE466" s="34">
        <f>IFERROR(VLOOKUP(B466,'[1]1-BASE'!D$1:DA$65536,36,0),"")</f>
        <v>0</v>
      </c>
      <c r="AF466" s="34">
        <f>IFERROR(VLOOKUP(B466,'[1]1-BASE'!D$1:DA$65536,37,0),"")</f>
        <v>0</v>
      </c>
      <c r="AG466" s="34">
        <f>IFERROR(VLOOKUP(B466,'[1]1-BASE'!D$1:DA$65536,38,0),"")</f>
        <v>0</v>
      </c>
      <c r="AH466" s="34">
        <f>IFERROR(VLOOKUP(B466,'[1]1-BASE'!D$1:DA$65536,39,0),"")</f>
        <v>0</v>
      </c>
      <c r="AI466" s="34">
        <f>IFERROR(VLOOKUP(B466,'[1]1-BASE'!D$1:DA$65536,40,0),"")</f>
        <v>0</v>
      </c>
      <c r="AJ466" s="34">
        <f>IFERROR(VLOOKUP(B466,'[1]1-BASE'!D$1:DA$65536,41,0),"")</f>
        <v>0</v>
      </c>
      <c r="AK466" s="34">
        <f>IFERROR(VLOOKUP(B466,'[1]1-BASE'!D$1:DA$65536,42,0),"")</f>
        <v>0</v>
      </c>
      <c r="AL466" s="34">
        <f>IFERROR(VLOOKUP(B466,'[1]1-BASE'!D$1:DA$65536,43,0),"")</f>
        <v>0</v>
      </c>
      <c r="AM466" s="34">
        <f>IFERROR(VLOOKUP(B466,'[1]1-BASE'!D$1:DA$65536,44,0),"")</f>
        <v>0</v>
      </c>
      <c r="AN466" s="34">
        <f>IFERROR(VLOOKUP(B466,'[1]1-BASE'!D$1:DA$65536,45,0),"")</f>
        <v>0</v>
      </c>
      <c r="AO466" s="34">
        <f>IFERROR(VLOOKUP(B466,'[1]1-BASE'!D$1:DA$65536,46,0),"")</f>
        <v>0</v>
      </c>
      <c r="AP466" s="34">
        <f>IFERROR(VLOOKUP(B466,'[1]1-BASE'!D$1:DA$65536,47,0),"")</f>
        <v>0</v>
      </c>
      <c r="AQ466" s="34">
        <f>IFERROR(VLOOKUP(B466,'[1]1-BASE'!D$1:DA$65536,48,0),"")</f>
        <v>0</v>
      </c>
      <c r="AR466" s="34">
        <f>IFERROR(VLOOKUP(B466,'[1]1-BASE'!D$1:DA$65536,49,0),"")</f>
        <v>0</v>
      </c>
      <c r="AS466" s="34">
        <f>IFERROR(VLOOKUP(B466,'[1]1-BASE'!D$1:DA$65536,50,0),"")</f>
        <v>0</v>
      </c>
      <c r="AT466" s="34">
        <f>IFERROR(VLOOKUP(B466,'[1]1-BASE'!D$1:DA$65536,51,0),"")</f>
        <v>0</v>
      </c>
      <c r="AU466" s="34">
        <f>IFERROR(VLOOKUP(B466,'[1]1-BASE'!D$1:DA$65536,52,0),"")</f>
        <v>0</v>
      </c>
      <c r="AV466" s="34">
        <f>IFERROR(VLOOKUP(B466,'[1]1-BASE'!D$1:DA$65536,53,0),"")</f>
        <v>0</v>
      </c>
      <c r="AW466" s="34">
        <f>IFERROR(VLOOKUP(B466,'[1]1-BASE'!D$1:DA$65536,54,0),"")</f>
        <v>0</v>
      </c>
      <c r="AX466" s="34">
        <f>IFERROR(VLOOKUP(B466,'[1]1-BASE'!D$1:DA$65536,55,0),"")</f>
        <v>0</v>
      </c>
      <c r="AY466" s="34">
        <f>IFERROR(VLOOKUP(B466,'[1]1-BASE'!D$1:DA$65536,87,0),"")</f>
        <v>0</v>
      </c>
      <c r="AZ466" s="34">
        <f>IFERROR(VLOOKUP(B466,'[1]1-BASE'!D$1:DA$65536,86,0),"")</f>
        <v>0</v>
      </c>
      <c r="BA466" s="34">
        <f>IFERROR(VLOOKUP(B466,'[1]1-BASE'!D$1:DA$65536,76,0),"")</f>
        <v>0</v>
      </c>
      <c r="BB466" s="34">
        <f>IFERROR(VLOOKUP(B466,'[1]1-BASE'!D$1:DA$65536,77,0),"")</f>
        <v>0</v>
      </c>
      <c r="BC466" s="34">
        <f>IFERROR(VLOOKUP(B466,'[1]1-BASE'!D$1:DA$65536,78,0),"")</f>
        <v>0</v>
      </c>
      <c r="BD466" s="34">
        <f>IFERROR(VLOOKUP(B466,'[1]1-BASE'!D$1:DA$65536,79,0),"")</f>
        <v>0</v>
      </c>
      <c r="BE466" s="34">
        <f>IFERROR(VLOOKUP(B466,'[1]1-BASE'!D$1:DA$65536,80,0),"")</f>
        <v>0</v>
      </c>
      <c r="BF466" s="34">
        <f>IFERROR(VLOOKUP(B466,'[1]1-BASE'!D$1:DA$65536,83,0),"")</f>
        <v>0</v>
      </c>
      <c r="BG466" s="34">
        <f>IFERROR(VLOOKUP(B466,'[1]1-BASE'!D$1:DA$65536,84,0),"")</f>
        <v>0</v>
      </c>
      <c r="BH466" s="34">
        <f>IFERROR(VLOOKUP(B466,'[1]1-BASE'!D$1:DA$65536,81,0),"")</f>
        <v>0</v>
      </c>
      <c r="BI466" s="34">
        <f>IFERROR(VLOOKUP(B466,'[1]1-BASE'!D$1:DA$65536,85,0),"")</f>
        <v>0</v>
      </c>
      <c r="BJ466" s="34">
        <f>IFERROR(VLOOKUP(B466,'[1]1-BASE'!D$1:DA$65536,56,0),"")</f>
        <v>0</v>
      </c>
      <c r="BK466" s="34">
        <f>IFERROR(VLOOKUP(B466,'[1]1-BASE'!D$1:DA$65536,58,0),"")</f>
        <v>0</v>
      </c>
      <c r="BL466" s="34">
        <f>IFERROR(VLOOKUP(B466,'[1]1-BASE'!D$1:DA$65536,59,0),"")</f>
        <v>0</v>
      </c>
      <c r="BM466" s="34">
        <f>IFERROR(VLOOKUP(B466,'[1]1-BASE'!D$1:DA$65536,61,0),"")</f>
        <v>0</v>
      </c>
      <c r="BN466" s="34">
        <f>IFERROR(VLOOKUP(B466,'[1]1-BASE'!D$1:DA$65536,63,0),"")</f>
        <v>0</v>
      </c>
      <c r="BO466" s="34">
        <f>IFERROR(VLOOKUP(B466,'[1]1-BASE'!D$1:DA$65536,65,0),"")</f>
        <v>0</v>
      </c>
      <c r="BP466" s="34">
        <f>IFERROR(VLOOKUP(B466,'[1]1-BASE'!D$1:DA$65536,57,0),"")</f>
        <v>0</v>
      </c>
      <c r="BQ466" s="34">
        <f>IFERROR(VLOOKUP(B466,'[1]1-BASE'!D$1:DA$65536,60,0),"")</f>
        <v>0</v>
      </c>
      <c r="BR466" s="34">
        <f>IFERROR(VLOOKUP(B466,'[1]1-BASE'!D$1:DA$65536,62,0),"")</f>
        <v>0</v>
      </c>
      <c r="BS466" s="34">
        <f>IFERROR(VLOOKUP(B466,'[1]1-BASE'!D$1:DA$65536,64,0),"")</f>
        <v>0</v>
      </c>
      <c r="BT466" s="34">
        <f>IFERROR(VLOOKUP(B466,'[1]1-BASE'!D$1:DA$65536,66,0),"")</f>
        <v>0</v>
      </c>
      <c r="BU466" s="34">
        <f>IFERROR(VLOOKUP(B466,'[1]1-BASE'!D$1:DA$65536,67,0),"")</f>
        <v>0</v>
      </c>
      <c r="BV466" s="34">
        <f>IFERROR(VLOOKUP(B466,'[1]1-BASE'!D$1:DA$65536,68,0),"")</f>
        <v>0</v>
      </c>
      <c r="BW466" s="34">
        <f>IFERROR(VLOOKUP(B466,'[1]1-BASE'!D$1:DA$65536,69,0),"")</f>
        <v>30</v>
      </c>
      <c r="BX466" s="34">
        <f>IFERROR(VLOOKUP(B466,'[1]1-BASE'!D$1:DA$65536,70,0),"")</f>
        <v>0</v>
      </c>
      <c r="BY466" s="34">
        <f>IFERROR(VLOOKUP(B466,'[1]1-BASE'!D$1:DA$65536,71,0),"")</f>
        <v>13</v>
      </c>
      <c r="BZ466" s="34">
        <f>IFERROR(VLOOKUP(B466,'[1]1-BASE'!D$1:DA$65536,72,0),"")</f>
        <v>0</v>
      </c>
      <c r="CA466" s="34">
        <f>IFERROR(VLOOKUP(B466,'[1]1-BASE'!D$1:DA$65536,73,0),"")</f>
        <v>0</v>
      </c>
      <c r="CB466" s="34">
        <f>IFERROR(VLOOKUP(B466,'[1]1-BASE'!D$1:DA$65536,74,0),"")</f>
        <v>0</v>
      </c>
      <c r="CC466" s="34">
        <f>IFERROR(VLOOKUP(B466,'[1]1-BASE'!D$1:DA$65536,75,0),"")</f>
        <v>0</v>
      </c>
      <c r="CD466" s="34">
        <f>IFERROR(VLOOKUP(B466,'[1]1-BASE'!D$1:DA$65536,82,0),"")</f>
        <v>0</v>
      </c>
    </row>
  </sheetData>
  <autoFilter ref="A7:CD466">
    <filterColumn colId="8" showButton="0"/>
    <filterColumn colId="9" showButton="0"/>
    <filterColumn colId="10" showButton="0"/>
    <filterColumn colId="11" showButton="0"/>
  </autoFilter>
  <mergeCells count="57">
    <mergeCell ref="CA7:CA8"/>
    <mergeCell ref="CB7:CB8"/>
    <mergeCell ref="CC7:CC8"/>
    <mergeCell ref="BQ7:BQ8"/>
    <mergeCell ref="CD7:CD8"/>
    <mergeCell ref="BS7:BS8"/>
    <mergeCell ref="BT7:BT8"/>
    <mergeCell ref="BU7:BU8"/>
    <mergeCell ref="BV7:BV8"/>
    <mergeCell ref="BW7:BW8"/>
    <mergeCell ref="BX7:BX8"/>
    <mergeCell ref="BY7:BY8"/>
    <mergeCell ref="BZ7:BZ8"/>
    <mergeCell ref="BM7:BM8"/>
    <mergeCell ref="BN7:BN8"/>
    <mergeCell ref="BO7:BO8"/>
    <mergeCell ref="BP7:BP8"/>
    <mergeCell ref="BV6:CC6"/>
    <mergeCell ref="I7:J7"/>
    <mergeCell ref="K7:L7"/>
    <mergeCell ref="AS7:AS8"/>
    <mergeCell ref="AT7:AT8"/>
    <mergeCell ref="AU7:AU8"/>
    <mergeCell ref="AV7:AV8"/>
    <mergeCell ref="M6:M8"/>
    <mergeCell ref="N6:N8"/>
    <mergeCell ref="BA7:BA8"/>
    <mergeCell ref="AS6:BI6"/>
    <mergeCell ref="AW7:AW8"/>
    <mergeCell ref="BR7:BR8"/>
    <mergeCell ref="BG7:BG8"/>
    <mergeCell ref="BH7:BH8"/>
    <mergeCell ref="BI7:BI8"/>
    <mergeCell ref="AX7:AX8"/>
    <mergeCell ref="AY7:AY8"/>
    <mergeCell ref="AZ7:AZ8"/>
    <mergeCell ref="O6:O8"/>
    <mergeCell ref="BJ6:BU6"/>
    <mergeCell ref="BJ7:BJ8"/>
    <mergeCell ref="BK7:BK8"/>
    <mergeCell ref="BL7:BL8"/>
    <mergeCell ref="BF7:BF8"/>
    <mergeCell ref="BB7:BB8"/>
    <mergeCell ref="BC7:BC8"/>
    <mergeCell ref="BD7:BD8"/>
    <mergeCell ref="BE7:BE8"/>
    <mergeCell ref="P6:P8"/>
    <mergeCell ref="Q6:AR6"/>
    <mergeCell ref="A6:A8"/>
    <mergeCell ref="B6:B8"/>
    <mergeCell ref="C6:C8"/>
    <mergeCell ref="D6:D8"/>
    <mergeCell ref="F6:F8"/>
    <mergeCell ref="G6:G8"/>
    <mergeCell ref="H6:H8"/>
    <mergeCell ref="I6:L6"/>
    <mergeCell ref="E6:E8"/>
  </mergeCells>
  <phoneticPr fontId="0" type="noConversion"/>
  <conditionalFormatting sqref="Z9:AY9 BA9:CD9 Q10:CD466">
    <cfRule type="cellIs" dxfId="2" priority="6" operator="greaterThan">
      <formula>0</formula>
    </cfRule>
  </conditionalFormatting>
  <conditionalFormatting sqref="AZ9">
    <cfRule type="cellIs" dxfId="1" priority="5" operator="greaterThan">
      <formula>0</formula>
    </cfRule>
  </conditionalFormatting>
  <conditionalFormatting sqref="Q9:Y9">
    <cfRule type="cellIs" dxfId="0" priority="4" operator="greaterThan">
      <formula>0</formula>
    </cfRule>
  </conditionalFormatting>
  <printOptions horizontalCentered="1"/>
  <pageMargins left="0" right="0" top="0" bottom="0.39370078740157483" header="0" footer="0"/>
  <pageSetup paperSize="9" scale="41" fitToHeight="1000" orientation="landscape" r:id="rId1"/>
  <headerFooter>
    <oddFooter>&amp;C&amp;"Century Gothic,Gras"&amp;9&amp;F&amp;R&amp;"Century Gothic,Normal"&amp;9&amp;P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APPAREL</vt:lpstr>
      <vt:lpstr>APPAREL!Print_Area</vt:lpstr>
      <vt:lpstr>APPAREL!Print_Titles</vt:lpstr>
    </vt:vector>
  </TitlesOfParts>
  <Company>KappaEurope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2020-04-23T13:49:49Z</dcterms:created>
  <dcterms:modified xsi:type="dcterms:W3CDTF">2020-07-01T19:42:13Z</dcterms:modified>
</cp:coreProperties>
</file>